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-60" windowWidth="15030" windowHeight="7890"/>
  </bookViews>
  <sheets>
    <sheet name="В5" sheetId="3" r:id="rId1"/>
  </sheets>
  <definedNames>
    <definedName name="_xlnm.Print_Titles" localSheetId="0">В5!$4:$4</definedName>
    <definedName name="_xlnm.Print_Area" localSheetId="0">В5!$A$1:$G$79</definedName>
  </definedNames>
  <calcPr calcId="145621"/>
</workbook>
</file>

<file path=xl/calcChain.xml><?xml version="1.0" encoding="utf-8"?>
<calcChain xmlns="http://schemas.openxmlformats.org/spreadsheetml/2006/main">
  <c r="E9" i="3" l="1"/>
  <c r="E8" i="3"/>
  <c r="C78" i="3"/>
  <c r="C6" i="3"/>
  <c r="D42" i="3" l="1"/>
  <c r="D16" i="3"/>
  <c r="D6" i="3"/>
  <c r="F78" i="3" l="1"/>
  <c r="F74" i="3"/>
  <c r="F69" i="3"/>
  <c r="F63" i="3"/>
  <c r="F55" i="3"/>
  <c r="F52" i="3"/>
  <c r="F42" i="3"/>
  <c r="F38" i="3"/>
  <c r="F33" i="3"/>
  <c r="F23" i="3"/>
  <c r="F18" i="3"/>
  <c r="F16" i="3"/>
  <c r="F6" i="3"/>
  <c r="G19" i="3" l="1"/>
  <c r="D18" i="3" l="1"/>
  <c r="D23" i="3"/>
  <c r="D33" i="3"/>
  <c r="D38" i="3"/>
  <c r="D52" i="3"/>
  <c r="D55" i="3"/>
  <c r="D63" i="3"/>
  <c r="D69" i="3" l="1"/>
  <c r="D74" i="3"/>
  <c r="D78" i="3"/>
  <c r="C74" i="3"/>
  <c r="C69" i="3"/>
  <c r="C63" i="3"/>
  <c r="C55" i="3"/>
  <c r="C52" i="3"/>
  <c r="C42" i="3"/>
  <c r="C38" i="3"/>
  <c r="C33" i="3"/>
  <c r="C23" i="3"/>
  <c r="C18" i="3"/>
  <c r="C16" i="3"/>
  <c r="F5" i="3" l="1"/>
  <c r="D5" i="3"/>
  <c r="C5" i="3"/>
  <c r="G76" i="3"/>
  <c r="G72" i="3"/>
  <c r="G40" i="3"/>
  <c r="G7" i="3"/>
  <c r="G6" i="3" l="1"/>
  <c r="G8" i="3"/>
  <c r="G9" i="3"/>
  <c r="G10" i="3"/>
  <c r="G11" i="3"/>
  <c r="G12" i="3"/>
  <c r="G13" i="3"/>
  <c r="G14" i="3"/>
  <c r="G15" i="3"/>
  <c r="G16" i="3"/>
  <c r="G17" i="3"/>
  <c r="G18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3" i="3"/>
  <c r="G74" i="3"/>
  <c r="G75" i="3"/>
  <c r="G77" i="3"/>
  <c r="G78" i="3"/>
  <c r="G79" i="3"/>
  <c r="G5" i="3"/>
  <c r="E10" i="3" l="1"/>
  <c r="E11" i="3"/>
  <c r="E12" i="3"/>
  <c r="E13" i="3"/>
  <c r="E14" i="3"/>
  <c r="E15" i="3"/>
  <c r="E17" i="3"/>
  <c r="E19" i="3"/>
  <c r="E20" i="3"/>
  <c r="E21" i="3"/>
  <c r="E22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39" i="3"/>
  <c r="E40" i="3"/>
  <c r="E41" i="3"/>
  <c r="E43" i="3"/>
  <c r="E44" i="3"/>
  <c r="E45" i="3"/>
  <c r="E46" i="3"/>
  <c r="E47" i="3"/>
  <c r="E48" i="3"/>
  <c r="E49" i="3"/>
  <c r="E50" i="3"/>
  <c r="E51" i="3"/>
  <c r="E53" i="3"/>
  <c r="E54" i="3"/>
  <c r="E56" i="3"/>
  <c r="E57" i="3"/>
  <c r="E58" i="3"/>
  <c r="E59" i="3"/>
  <c r="E60" i="3"/>
  <c r="E61" i="3"/>
  <c r="E62" i="3"/>
  <c r="E64" i="3"/>
  <c r="E65" i="3"/>
  <c r="E66" i="3"/>
  <c r="E67" i="3"/>
  <c r="E68" i="3"/>
  <c r="E70" i="3"/>
  <c r="E71" i="3"/>
  <c r="E72" i="3"/>
  <c r="E73" i="3"/>
  <c r="E75" i="3"/>
  <c r="E76" i="3"/>
  <c r="E77" i="3"/>
  <c r="E79" i="3"/>
  <c r="E78" i="3" l="1"/>
  <c r="E52" i="3"/>
  <c r="E42" i="3"/>
  <c r="E74" i="3"/>
  <c r="E69" i="3"/>
  <c r="E63" i="3"/>
  <c r="E55" i="3"/>
  <c r="E38" i="3"/>
  <c r="E33" i="3"/>
  <c r="E23" i="3"/>
  <c r="E18" i="3"/>
  <c r="E16" i="3"/>
  <c r="E6" i="3"/>
  <c r="E5" i="3" l="1"/>
</calcChain>
</file>

<file path=xl/sharedStrings.xml><?xml version="1.0" encoding="utf-8"?>
<sst xmlns="http://schemas.openxmlformats.org/spreadsheetml/2006/main" count="140" uniqueCount="140">
  <si>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</si>
  <si>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</si>
  <si>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</si>
  <si>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</si>
  <si>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</si>
  <si>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</si>
  <si>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</si>
  <si>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</si>
  <si>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</si>
  <si>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</si>
  <si>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</si>
  <si>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</si>
  <si>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</si>
  <si>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</si>
  <si>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</si>
  <si>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</si>
  <si>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</si>
  <si>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</si>
  <si>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</si>
  <si>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</si>
  <si>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</si>
  <si>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</si>
  <si>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</si>
  <si>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</si>
  <si>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</si>
  <si>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</si>
  <si>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</si>
  <si>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</si>
  <si>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</si>
  <si>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</si>
  <si>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</si>
  <si>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</si>
  <si>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</si>
  <si>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</si>
  <si>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</si>
  <si>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</si>
  <si>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</si>
  <si>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</si>
  <si>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</si>
  <si>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</si>
  <si>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</si>
  <si>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</si>
  <si>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</si>
  <si>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</si>
  <si>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</si>
  <si>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</si>
  <si>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</si>
  <si>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</si>
  <si>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</si>
  <si>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</si>
  <si>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</si>
  <si>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</si>
  <si>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</si>
  <si>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</si>
  <si>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</si>
  <si>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</si>
  <si>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</si>
  <si>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</si>
  <si>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</si>
  <si>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</si>
  <si>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</si>
  <si>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</si>
  <si>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</si>
  <si>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</si>
  <si>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</si>
  <si>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</si>
  <si>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</si>
  <si>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</si>
  <si>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</si>
  <si>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</si>
  <si>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</si>
  <si>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</si>
  <si>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</si>
  <si>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</si>
  <si>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</si>
  <si>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</si>
  <si>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</si>
  <si>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</si>
  <si>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</si>
  <si>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</si>
  <si>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</si>
  <si>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</si>
  <si>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</si>
  <si>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</si>
  <si>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</si>
  <si>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</si>
  <si>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</si>
  <si>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</si>
  <si>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</si>
  <si>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</si>
  <si>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</si>
  <si>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</si>
  <si>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</si>
  <si>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</si>
  <si>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</si>
  <si>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</si>
  <si>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</si>
  <si>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</si>
  <si>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</si>
  <si>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</si>
  <si>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</si>
  <si>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</si>
  <si>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</si>
  <si>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</si>
  <si>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</si>
  <si>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</si>
  <si>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</si>
  <si>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</si>
  <si>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</si>
  <si>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</si>
  <si>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</si>
  <si>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</si>
  <si>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</si>
  <si>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</si>
  <si>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</si>
  <si>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</si>
  <si>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</si>
  <si>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</si>
  <si>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</si>
  <si>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</si>
  <si>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</si>
  <si>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</si>
  <si>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</si>
  <si>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</si>
  <si>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</si>
  <si>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</si>
  <si>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</si>
  <si>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</si>
  <si>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</si>
  <si>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</si>
  <si>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</si>
  <si>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</si>
  <si>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</si>
  <si>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t>Функционирование высшего должностного лица субъекта Российской Федерации и муниципального образования</t>
  </si>
  <si>
    <t>0102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</si>
  <si>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01.07.2026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</si>
  <si>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 xml:space="preserve">01.07.2025, </t>
    </r>
    <r>
      <rPr>
        <sz val="9"/>
        <color rgb="FF000000"/>
        <rFont val="Times New Roman"/>
        <family val="1"/>
        <charset val="204"/>
      </rPr>
      <t>тыс. руб.</t>
    </r>
  </si>
  <si>
    <r>
      <t>Фактически исполнено по состоянию на</t>
    </r>
    <r>
      <rPr>
        <i/>
        <sz val="9"/>
        <color rgb="FF000000"/>
        <rFont val="Times New Roman"/>
        <family val="1"/>
        <charset val="204"/>
      </rPr>
      <t xml:space="preserve"> 01.07.2026</t>
    </r>
    <r>
      <rPr>
        <sz val="9"/>
        <color rgb="FF000000"/>
        <rFont val="Times New Roman"/>
        <family val="1"/>
        <charset val="204"/>
      </rPr>
      <t>, тыс. руб.</t>
    </r>
  </si>
  <si>
    <t>Утвержденные бюджетные назначения (в соответствии с бюджетной росписью на 01.07.2026), тыс. руб.</t>
  </si>
  <si>
    <t>Сведения об исполнении консолидированного бюджета по расходам в разрезе разделов и подразделов классификации расходов бюджета за 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</si>
</sst>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  <xf numFmtId="4" fontId="9" fillId="2" borderId="6">
      <alignment horizontal="right" vertical="top" shrinkToFit="1"/>
    </xf>
    <xf numFmtId="4" fontId="11" fillId="4" borderId="7">
      <alignment horizontal="right" vertical="top" wrapText="1" shrinkToFit="1"/>
    </xf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right" vertical="center" wrapText="1"/>
    </xf>
    <xf numFmtId="165" fontId="2" fillId="5" borderId="4" xfId="0" applyNumberFormat="1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7" fillId="5" borderId="4" xfId="0" applyNumberFormat="1" applyFont="1" applyFill="1" applyBorder="1" applyAlignment="1">
      <alignment horizontal="right" vertical="center"/>
    </xf>
    <xf numFmtId="164" fontId="6" fillId="5" borderId="4" xfId="0" applyNumberFormat="1" applyFont="1" applyFill="1" applyBorder="1" applyAlignment="1">
      <alignment horizontal="right" vertical="center"/>
    </xf>
    <xf numFmtId="165" fontId="3" fillId="5" borderId="4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view="pageBreakPreview" zoomScaleNormal="100" zoomScaleSheetLayoutView="100" workbookViewId="0">
      <selection activeCell="A3" sqref="A3"/>
    </sheetView>
  </sheetViews>
  <sheetFormatPr defaultRowHeight="14.5" x14ac:dyDescent="0.35"/>
  <cols>
    <col min="1" max="1" width="6" customWidth="1"/>
    <col min="2" max="2" width="41.1796875" customWidth="1"/>
    <col min="3" max="3" width="16" customWidth="1"/>
    <col min="4" max="4" width="16.1796875" customWidth="1"/>
    <col min="5" max="5" width="15.453125" customWidth="1"/>
    <col min="6" max="6" width="15" customWidth="1"/>
    <col min="7" max="7" width="14.453125" customWidth="1"/>
    <col min="8" max="8" width="5.54296875" customWidth="1"/>
    <col min="9" max="9" width="12.453125" bestFit="1" customWidth="1"/>
    <col min="10" max="10" width="20.1796875" customWidth="1"/>
    <col min="12" max="12" width="18.54296875" customWidth="1"/>
  </cols>
  <sheetData>
    <row r="1" spans="1:12" x14ac:dyDescent="0.35">
      <c r="G1" s="9"/>
    </row>
    <row r="2" spans="1:12" ht="42.75" customHeight="1" x14ac:dyDescent="0.35">
      <c r="A2" s="18" t="s">
        <v>139</v>
      </c>
      <c r="B2" s="18"/>
      <c r="C2" s="18"/>
      <c r="D2" s="18"/>
      <c r="E2" s="18"/>
      <c r="F2" s="18"/>
      <c r="G2" s="18"/>
    </row>
    <row r="3" spans="1:12" ht="15.75" thickBot="1" x14ac:dyDescent="0.3">
      <c r="A3" s="11"/>
      <c r="B3" s="11"/>
      <c r="C3" s="11"/>
      <c r="D3" s="11"/>
      <c r="E3" s="11"/>
      <c r="F3" s="11"/>
      <c r="G3" s="11"/>
    </row>
    <row r="4" spans="1:12" ht="102.75" customHeight="1" thickBot="1" x14ac:dyDescent="0.4">
      <c r="A4" s="1" t="s">
        <v>0</v>
      </c>
      <c r="B4" s="2" t="s">
        <v>1</v>
      </c>
      <c r="C4" s="14" t="s">
        <v>138</v>
      </c>
      <c r="D4" s="14" t="s">
        <v>137</v>
      </c>
      <c r="E4" s="14" t="s">
        <v>135</v>
      </c>
      <c r="F4" s="14" t="s">
        <v>136</v>
      </c>
      <c r="G4" s="14" t="s">
        <v>2</v>
      </c>
    </row>
    <row r="5" spans="1:12" ht="15" thickBot="1" x14ac:dyDescent="0.4">
      <c r="A5" s="3"/>
      <c r="B5" s="4" t="s">
        <v>3</v>
      </c>
      <c r="C5" s="12">
        <f>C6+C16+C18+C23+C33+C38+C42+C52+C55+C63+C69+C74+C78</f>
        <v>156660371.07866001</v>
      </c>
      <c r="D5" s="12">
        <f>D6+D16+D18+D23+D33+D38+D42+D52+D55+D63+D69+D74+D78</f>
        <v>63792070.540609993</v>
      </c>
      <c r="E5" s="13">
        <f>D5/C5</f>
        <v>0.40719979214513446</v>
      </c>
      <c r="F5" s="12">
        <f>F6+F16+F18+F23+F33+F38+F42+F52+F55+F63+F69+F74+F78</f>
        <v>55579467.109999999</v>
      </c>
      <c r="G5" s="13">
        <f>IFERROR(D5/F5,"-")</f>
        <v>1.1477632632633206</v>
      </c>
      <c r="I5" s="10"/>
    </row>
    <row r="6" spans="1:12" ht="15" thickBot="1" x14ac:dyDescent="0.4">
      <c r="A6" s="7" t="s">
        <v>55</v>
      </c>
      <c r="B6" s="4" t="s">
        <v>102</v>
      </c>
      <c r="C6" s="15">
        <f>SUM(C7:C15)</f>
        <v>11678487.33384</v>
      </c>
      <c r="D6" s="15">
        <f>SUM(D7:D15)</f>
        <v>3013447.7453700001</v>
      </c>
      <c r="E6" s="13">
        <f t="shared" ref="E6:E70" si="0">D6/C6</f>
        <v>0.25803408088975077</v>
      </c>
      <c r="F6" s="15">
        <f>F7+F8+F9+F10+F11+F12+F13+F14+F15</f>
        <v>2634371.7199999997</v>
      </c>
      <c r="G6" s="13">
        <f t="shared" ref="G6:G70" si="1">IFERROR(D6/F6,"-")</f>
        <v>1.1438961793022893</v>
      </c>
      <c r="I6" s="10"/>
      <c r="J6" s="10"/>
      <c r="K6" s="10"/>
      <c r="L6" s="10"/>
    </row>
    <row r="7" spans="1:12" ht="35" thickBot="1" x14ac:dyDescent="0.4">
      <c r="A7" s="8" t="s">
        <v>134</v>
      </c>
      <c r="B7" s="6" t="s">
        <v>133</v>
      </c>
      <c r="C7" s="16">
        <v>0</v>
      </c>
      <c r="D7" s="16">
        <v>0</v>
      </c>
      <c r="E7" s="17">
        <v>0</v>
      </c>
      <c r="F7" s="16">
        <v>93733.58</v>
      </c>
      <c r="G7" s="13">
        <f t="shared" si="1"/>
        <v>0</v>
      </c>
      <c r="I7" s="10"/>
      <c r="J7" s="10"/>
      <c r="K7" s="10"/>
      <c r="L7" s="10"/>
    </row>
    <row r="8" spans="1:12" ht="46.5" thickBot="1" x14ac:dyDescent="0.4">
      <c r="A8" s="8" t="s">
        <v>56</v>
      </c>
      <c r="B8" s="6" t="s">
        <v>4</v>
      </c>
      <c r="C8" s="16">
        <v>250585</v>
      </c>
      <c r="D8" s="16">
        <v>102890.80087000001</v>
      </c>
      <c r="E8" s="17">
        <f>D8/C8</f>
        <v>0.41060239387832476</v>
      </c>
      <c r="F8" s="16">
        <v>931939.88</v>
      </c>
      <c r="G8" s="17">
        <f t="shared" si="1"/>
        <v>0.11040497684249762</v>
      </c>
    </row>
    <row r="9" spans="1:12" ht="46.5" thickBot="1" x14ac:dyDescent="0.4">
      <c r="A9" s="8" t="s">
        <v>57</v>
      </c>
      <c r="B9" s="6" t="s">
        <v>5</v>
      </c>
      <c r="C9" s="16">
        <v>2552544.8460500003</v>
      </c>
      <c r="D9" s="16">
        <v>1021897.71262</v>
      </c>
      <c r="E9" s="17">
        <f>D9/C9</f>
        <v>0.40034466552129783</v>
      </c>
      <c r="F9" s="16">
        <v>0</v>
      </c>
      <c r="G9" s="17" t="str">
        <f t="shared" si="1"/>
        <v>-</v>
      </c>
    </row>
    <row r="10" spans="1:12" ht="15" thickBot="1" x14ac:dyDescent="0.4">
      <c r="A10" s="8" t="s">
        <v>58</v>
      </c>
      <c r="B10" s="6" t="s">
        <v>6</v>
      </c>
      <c r="C10" s="16">
        <v>435583.3</v>
      </c>
      <c r="D10" s="16">
        <v>153482.39152</v>
      </c>
      <c r="E10" s="17">
        <f t="shared" si="0"/>
        <v>0.35236059674464104</v>
      </c>
      <c r="F10" s="16">
        <v>120982.6</v>
      </c>
      <c r="G10" s="17">
        <f t="shared" si="1"/>
        <v>1.268631948065259</v>
      </c>
    </row>
    <row r="11" spans="1:12" ht="35" thickBot="1" x14ac:dyDescent="0.4">
      <c r="A11" s="8" t="s">
        <v>59</v>
      </c>
      <c r="B11" s="6" t="s">
        <v>7</v>
      </c>
      <c r="C11" s="16">
        <v>650964.4672999999</v>
      </c>
      <c r="D11" s="16">
        <v>249253.48441</v>
      </c>
      <c r="E11" s="17">
        <f t="shared" si="0"/>
        <v>0.38289875550938546</v>
      </c>
      <c r="F11" s="16">
        <v>214307.18</v>
      </c>
      <c r="G11" s="17">
        <f t="shared" si="1"/>
        <v>1.1630664190065867</v>
      </c>
    </row>
    <row r="12" spans="1:12" ht="15" thickBot="1" x14ac:dyDescent="0.4">
      <c r="A12" s="8" t="s">
        <v>60</v>
      </c>
      <c r="B12" s="6" t="s">
        <v>8</v>
      </c>
      <c r="C12" s="16">
        <v>317106.90000000002</v>
      </c>
      <c r="D12" s="16">
        <v>29320.117750000001</v>
      </c>
      <c r="E12" s="17">
        <f t="shared" si="0"/>
        <v>9.2461304847040543E-2</v>
      </c>
      <c r="F12" s="16">
        <v>25769.759999999998</v>
      </c>
      <c r="G12" s="17">
        <f t="shared" si="1"/>
        <v>1.1377722473938447</v>
      </c>
    </row>
    <row r="13" spans="1:12" ht="15" thickBot="1" x14ac:dyDescent="0.4">
      <c r="A13" s="8" t="s">
        <v>61</v>
      </c>
      <c r="B13" s="6" t="s">
        <v>9</v>
      </c>
      <c r="C13" s="16">
        <v>3460153.9295199998</v>
      </c>
      <c r="D13" s="16">
        <v>0</v>
      </c>
      <c r="E13" s="17">
        <f t="shared" si="0"/>
        <v>0</v>
      </c>
      <c r="F13" s="16">
        <v>0</v>
      </c>
      <c r="G13" s="17" t="str">
        <f t="shared" si="1"/>
        <v>-</v>
      </c>
    </row>
    <row r="14" spans="1:12" ht="23.5" thickBot="1" x14ac:dyDescent="0.4">
      <c r="A14" s="8" t="s">
        <v>62</v>
      </c>
      <c r="B14" s="6" t="s">
        <v>10</v>
      </c>
      <c r="C14" s="16">
        <v>450</v>
      </c>
      <c r="D14" s="16">
        <v>0</v>
      </c>
      <c r="E14" s="17">
        <f t="shared" si="0"/>
        <v>0</v>
      </c>
      <c r="F14" s="16">
        <v>0</v>
      </c>
      <c r="G14" s="17" t="str">
        <f t="shared" si="1"/>
        <v>-</v>
      </c>
    </row>
    <row r="15" spans="1:12" ht="15" thickBot="1" x14ac:dyDescent="0.4">
      <c r="A15" s="8" t="s">
        <v>63</v>
      </c>
      <c r="B15" s="6" t="s">
        <v>11</v>
      </c>
      <c r="C15" s="16">
        <v>4011098.8909699996</v>
      </c>
      <c r="D15" s="16">
        <v>1456603.2382</v>
      </c>
      <c r="E15" s="17">
        <f t="shared" si="0"/>
        <v>0.36314318788778388</v>
      </c>
      <c r="F15" s="16">
        <v>1247638.72</v>
      </c>
      <c r="G15" s="17">
        <f t="shared" si="1"/>
        <v>1.1674880034181689</v>
      </c>
    </row>
    <row r="16" spans="1:12" ht="15" thickBot="1" x14ac:dyDescent="0.4">
      <c r="A16" s="7" t="s">
        <v>64</v>
      </c>
      <c r="B16" s="4" t="s">
        <v>103</v>
      </c>
      <c r="C16" s="15">
        <f>C17</f>
        <v>53877.5</v>
      </c>
      <c r="D16" s="15">
        <f>D17</f>
        <v>24583.777529999999</v>
      </c>
      <c r="E16" s="13">
        <f t="shared" si="0"/>
        <v>0.45629024230894155</v>
      </c>
      <c r="F16" s="15">
        <f>F17</f>
        <v>16541.13</v>
      </c>
      <c r="G16" s="13">
        <f t="shared" si="1"/>
        <v>1.4862211668731216</v>
      </c>
    </row>
    <row r="17" spans="1:7" ht="15" thickBot="1" x14ac:dyDescent="0.4">
      <c r="A17" s="8" t="s">
        <v>65</v>
      </c>
      <c r="B17" s="6" t="s">
        <v>12</v>
      </c>
      <c r="C17" s="16">
        <v>53877.5</v>
      </c>
      <c r="D17" s="16">
        <v>24583.777529999999</v>
      </c>
      <c r="E17" s="17">
        <f t="shared" si="0"/>
        <v>0.45629024230894155</v>
      </c>
      <c r="F17" s="16">
        <v>16541.13</v>
      </c>
      <c r="G17" s="17">
        <f t="shared" si="1"/>
        <v>1.4862211668731216</v>
      </c>
    </row>
    <row r="18" spans="1:7" ht="23.5" thickBot="1" x14ac:dyDescent="0.4">
      <c r="A18" s="7" t="s">
        <v>66</v>
      </c>
      <c r="B18" s="4" t="s">
        <v>104</v>
      </c>
      <c r="C18" s="15">
        <f>C19+C20+C21+C22</f>
        <v>2196425.01902</v>
      </c>
      <c r="D18" s="15">
        <f>D19+D20+D21+D22</f>
        <v>857264.93442000006</v>
      </c>
      <c r="E18" s="13">
        <f t="shared" si="0"/>
        <v>0.39030011359208344</v>
      </c>
      <c r="F18" s="15">
        <f>F19+F20+F21+F22</f>
        <v>436366.43000000005</v>
      </c>
      <c r="G18" s="13">
        <f t="shared" si="1"/>
        <v>1.9645528974811375</v>
      </c>
    </row>
    <row r="19" spans="1:7" ht="15" thickBot="1" x14ac:dyDescent="0.4">
      <c r="A19" s="8" t="s">
        <v>117</v>
      </c>
      <c r="B19" s="6" t="s">
        <v>120</v>
      </c>
      <c r="C19" s="16">
        <v>157510.20000000001</v>
      </c>
      <c r="D19" s="16">
        <v>68360.850780000008</v>
      </c>
      <c r="E19" s="17">
        <f t="shared" si="0"/>
        <v>0.43400904055737344</v>
      </c>
      <c r="F19" s="16">
        <v>55500.07</v>
      </c>
      <c r="G19" s="17">
        <f t="shared" si="1"/>
        <v>1.2317254875534394</v>
      </c>
    </row>
    <row r="20" spans="1:7" ht="15" thickBot="1" x14ac:dyDescent="0.4">
      <c r="A20" s="8" t="s">
        <v>67</v>
      </c>
      <c r="B20" s="6" t="s">
        <v>131</v>
      </c>
      <c r="C20" s="16">
        <v>431889.65625</v>
      </c>
      <c r="D20" s="16">
        <v>132075.97542</v>
      </c>
      <c r="E20" s="17">
        <f t="shared" si="0"/>
        <v>0.30580953609027306</v>
      </c>
      <c r="F20" s="16">
        <v>107791.8</v>
      </c>
      <c r="G20" s="17">
        <f t="shared" si="1"/>
        <v>1.2252877808887133</v>
      </c>
    </row>
    <row r="21" spans="1:7" ht="35" thickBot="1" x14ac:dyDescent="0.4">
      <c r="A21" s="8" t="s">
        <v>115</v>
      </c>
      <c r="B21" s="6" t="s">
        <v>13</v>
      </c>
      <c r="C21" s="16">
        <v>869268.98671000008</v>
      </c>
      <c r="D21" s="16">
        <v>329701.93199000001</v>
      </c>
      <c r="E21" s="17">
        <f t="shared" si="0"/>
        <v>0.37928643150821745</v>
      </c>
      <c r="F21" s="16">
        <v>242876.16</v>
      </c>
      <c r="G21" s="17">
        <f t="shared" si="1"/>
        <v>1.3574898911033508</v>
      </c>
    </row>
    <row r="22" spans="1:7" ht="23.5" thickBot="1" x14ac:dyDescent="0.4">
      <c r="A22" s="8" t="s">
        <v>124</v>
      </c>
      <c r="B22" s="6" t="s">
        <v>123</v>
      </c>
      <c r="C22" s="16">
        <v>737756.17605999997</v>
      </c>
      <c r="D22" s="16">
        <v>327126.17623000004</v>
      </c>
      <c r="E22" s="17">
        <f t="shared" si="0"/>
        <v>0.44340689626893159</v>
      </c>
      <c r="F22" s="16">
        <v>30198.400000000001</v>
      </c>
      <c r="G22" s="17">
        <f t="shared" si="1"/>
        <v>10.832566501205363</v>
      </c>
    </row>
    <row r="23" spans="1:7" ht="15" thickBot="1" x14ac:dyDescent="0.4">
      <c r="A23" s="7" t="s">
        <v>68</v>
      </c>
      <c r="B23" s="4" t="s">
        <v>105</v>
      </c>
      <c r="C23" s="15">
        <f>C24+C25+C26+C27+C28+C29+C30+C31+C32</f>
        <v>27664316.586890001</v>
      </c>
      <c r="D23" s="15">
        <f>D24+D25+D26+D27+D28+D29+D30+D31+D32</f>
        <v>8939809.4992999993</v>
      </c>
      <c r="E23" s="13">
        <f t="shared" si="0"/>
        <v>0.32315309403076076</v>
      </c>
      <c r="F23" s="15">
        <f>F24+F25+F26+F27+F28+F29+F30+F31+F32</f>
        <v>7468733</v>
      </c>
      <c r="G23" s="13">
        <f t="shared" si="1"/>
        <v>1.1969646658007456</v>
      </c>
    </row>
    <row r="24" spans="1:7" ht="15" thickBot="1" x14ac:dyDescent="0.4">
      <c r="A24" s="8" t="s">
        <v>69</v>
      </c>
      <c r="B24" s="6" t="s">
        <v>14</v>
      </c>
      <c r="C24" s="16">
        <v>605179.02067999996</v>
      </c>
      <c r="D24" s="16">
        <v>234060.0006</v>
      </c>
      <c r="E24" s="17">
        <f t="shared" si="0"/>
        <v>0.38676159054060094</v>
      </c>
      <c r="F24" s="16">
        <v>190825.35</v>
      </c>
      <c r="G24" s="17">
        <f t="shared" si="1"/>
        <v>1.2265665992489991</v>
      </c>
    </row>
    <row r="25" spans="1:7" ht="15" thickBot="1" x14ac:dyDescent="0.4">
      <c r="A25" s="8" t="s">
        <v>128</v>
      </c>
      <c r="B25" s="6" t="s">
        <v>130</v>
      </c>
      <c r="C25" s="16">
        <v>3577.1050599999999</v>
      </c>
      <c r="D25" s="16">
        <v>0</v>
      </c>
      <c r="E25" s="17">
        <f t="shared" si="0"/>
        <v>0</v>
      </c>
      <c r="F25" s="16">
        <v>336</v>
      </c>
      <c r="G25" s="17">
        <f t="shared" si="1"/>
        <v>0</v>
      </c>
    </row>
    <row r="26" spans="1:7" ht="15" thickBot="1" x14ac:dyDescent="0.4">
      <c r="A26" s="8" t="s">
        <v>70</v>
      </c>
      <c r="B26" s="6" t="s">
        <v>15</v>
      </c>
      <c r="C26" s="16">
        <v>4596739.7764399992</v>
      </c>
      <c r="D26" s="16">
        <v>1728504.0365200001</v>
      </c>
      <c r="E26" s="17">
        <f t="shared" si="0"/>
        <v>0.37602825493390468</v>
      </c>
      <c r="F26" s="16">
        <v>2042415.7</v>
      </c>
      <c r="G26" s="17">
        <f t="shared" si="1"/>
        <v>0.84630373558135108</v>
      </c>
    </row>
    <row r="27" spans="1:7" ht="15" thickBot="1" x14ac:dyDescent="0.4">
      <c r="A27" s="8" t="s">
        <v>116</v>
      </c>
      <c r="B27" s="6" t="s">
        <v>16</v>
      </c>
      <c r="C27" s="16">
        <v>76090.560590000008</v>
      </c>
      <c r="D27" s="16">
        <v>19264.996449999999</v>
      </c>
      <c r="E27" s="17">
        <f t="shared" si="0"/>
        <v>0.25318510339023376</v>
      </c>
      <c r="F27" s="16">
        <v>18605.78</v>
      </c>
      <c r="G27" s="17">
        <f t="shared" si="1"/>
        <v>1.0354307344276885</v>
      </c>
    </row>
    <row r="28" spans="1:7" ht="15" thickBot="1" x14ac:dyDescent="0.4">
      <c r="A28" s="8" t="s">
        <v>71</v>
      </c>
      <c r="B28" s="6" t="s">
        <v>17</v>
      </c>
      <c r="C28" s="16">
        <v>467866.17527999997</v>
      </c>
      <c r="D28" s="16">
        <v>138738.01268000001</v>
      </c>
      <c r="E28" s="17">
        <f t="shared" si="0"/>
        <v>0.2965335388842133</v>
      </c>
      <c r="F28" s="16">
        <v>93141.61</v>
      </c>
      <c r="G28" s="17">
        <f t="shared" si="1"/>
        <v>1.4895384853235842</v>
      </c>
    </row>
    <row r="29" spans="1:7" ht="15" thickBot="1" x14ac:dyDescent="0.4">
      <c r="A29" s="8" t="s">
        <v>72</v>
      </c>
      <c r="B29" s="6" t="s">
        <v>18</v>
      </c>
      <c r="C29" s="16">
        <v>2375834.0787900002</v>
      </c>
      <c r="D29" s="16">
        <v>655368.2317</v>
      </c>
      <c r="E29" s="17">
        <f t="shared" si="0"/>
        <v>0.27584764338163531</v>
      </c>
      <c r="F29" s="16">
        <v>477533.74</v>
      </c>
      <c r="G29" s="17">
        <f t="shared" si="1"/>
        <v>1.3724019410649393</v>
      </c>
    </row>
    <row r="30" spans="1:7" ht="15" thickBot="1" x14ac:dyDescent="0.4">
      <c r="A30" s="8" t="s">
        <v>73</v>
      </c>
      <c r="B30" s="6" t="s">
        <v>19</v>
      </c>
      <c r="C30" s="16">
        <v>14787334.667440001</v>
      </c>
      <c r="D30" s="16">
        <v>4797141.6387099996</v>
      </c>
      <c r="E30" s="17">
        <f t="shared" si="0"/>
        <v>0.32440880974126801</v>
      </c>
      <c r="F30" s="16">
        <v>3611133.52</v>
      </c>
      <c r="G30" s="17">
        <f t="shared" si="1"/>
        <v>1.3284309793978484</v>
      </c>
    </row>
    <row r="31" spans="1:7" ht="15" thickBot="1" x14ac:dyDescent="0.4">
      <c r="A31" s="8" t="s">
        <v>127</v>
      </c>
      <c r="B31" s="6" t="s">
        <v>129</v>
      </c>
      <c r="C31" s="16">
        <v>1961781.7938299999</v>
      </c>
      <c r="D31" s="16">
        <v>737511.74713000003</v>
      </c>
      <c r="E31" s="17">
        <f t="shared" si="0"/>
        <v>0.37593974490412152</v>
      </c>
      <c r="F31" s="16">
        <v>546813.73</v>
      </c>
      <c r="G31" s="17">
        <f t="shared" si="1"/>
        <v>1.3487440176931915</v>
      </c>
    </row>
    <row r="32" spans="1:7" ht="15" thickBot="1" x14ac:dyDescent="0.4">
      <c r="A32" s="8" t="s">
        <v>74</v>
      </c>
      <c r="B32" s="6" t="s">
        <v>20</v>
      </c>
      <c r="C32" s="16">
        <v>2789913.4087800002</v>
      </c>
      <c r="D32" s="16">
        <v>629220.83551</v>
      </c>
      <c r="E32" s="17">
        <f t="shared" si="0"/>
        <v>0.22553418092827177</v>
      </c>
      <c r="F32" s="16">
        <v>487927.57</v>
      </c>
      <c r="G32" s="17">
        <f t="shared" si="1"/>
        <v>1.2895783599807651</v>
      </c>
    </row>
    <row r="33" spans="1:7" ht="15" thickBot="1" x14ac:dyDescent="0.4">
      <c r="A33" s="7" t="s">
        <v>75</v>
      </c>
      <c r="B33" s="4" t="s">
        <v>106</v>
      </c>
      <c r="C33" s="15">
        <f>C34+C35+C36+C37</f>
        <v>13417887.195739999</v>
      </c>
      <c r="D33" s="15">
        <f>D34+D35+D36+D37</f>
        <v>2686575.5559299998</v>
      </c>
      <c r="E33" s="13">
        <f t="shared" si="0"/>
        <v>0.20022344179364929</v>
      </c>
      <c r="F33" s="15">
        <f>F34+F35+F36+F37</f>
        <v>2621200.4699999997</v>
      </c>
      <c r="G33" s="13">
        <f t="shared" si="1"/>
        <v>1.0249408950891878</v>
      </c>
    </row>
    <row r="34" spans="1:7" ht="15" thickBot="1" x14ac:dyDescent="0.4">
      <c r="A34" s="8" t="s">
        <v>76</v>
      </c>
      <c r="B34" s="6" t="s">
        <v>21</v>
      </c>
      <c r="C34" s="16">
        <v>1516442.41958</v>
      </c>
      <c r="D34" s="16">
        <v>244929.12102000002</v>
      </c>
      <c r="E34" s="17">
        <f t="shared" si="0"/>
        <v>0.16151560907128712</v>
      </c>
      <c r="F34" s="16">
        <v>287699.03999999998</v>
      </c>
      <c r="G34" s="17">
        <f t="shared" si="1"/>
        <v>0.85133798506939762</v>
      </c>
    </row>
    <row r="35" spans="1:7" ht="15" thickBot="1" x14ac:dyDescent="0.4">
      <c r="A35" s="8" t="s">
        <v>77</v>
      </c>
      <c r="B35" s="6" t="s">
        <v>22</v>
      </c>
      <c r="C35" s="16">
        <v>6066238.1799600003</v>
      </c>
      <c r="D35" s="16">
        <v>1253357.4671700001</v>
      </c>
      <c r="E35" s="17">
        <f t="shared" si="0"/>
        <v>0.20661197763558048</v>
      </c>
      <c r="F35" s="16">
        <v>1254336.3999999999</v>
      </c>
      <c r="G35" s="17">
        <f t="shared" si="1"/>
        <v>0.99921956117194732</v>
      </c>
    </row>
    <row r="36" spans="1:7" ht="15" thickBot="1" x14ac:dyDescent="0.4">
      <c r="A36" s="8" t="s">
        <v>78</v>
      </c>
      <c r="B36" s="6" t="s">
        <v>23</v>
      </c>
      <c r="C36" s="16">
        <v>5215419.8961999994</v>
      </c>
      <c r="D36" s="16">
        <v>960694.11770000006</v>
      </c>
      <c r="E36" s="17">
        <f t="shared" si="0"/>
        <v>0.18420264078832277</v>
      </c>
      <c r="F36" s="16">
        <v>877829.44</v>
      </c>
      <c r="G36" s="17">
        <f t="shared" si="1"/>
        <v>1.094397241564375</v>
      </c>
    </row>
    <row r="37" spans="1:7" ht="23.5" thickBot="1" x14ac:dyDescent="0.4">
      <c r="A37" s="8" t="s">
        <v>79</v>
      </c>
      <c r="B37" s="6" t="s">
        <v>24</v>
      </c>
      <c r="C37" s="16">
        <v>619786.69999999995</v>
      </c>
      <c r="D37" s="16">
        <v>227594.85003999999</v>
      </c>
      <c r="E37" s="17">
        <f t="shared" si="0"/>
        <v>0.36721480154382147</v>
      </c>
      <c r="F37" s="16">
        <v>201335.59</v>
      </c>
      <c r="G37" s="17">
        <f t="shared" si="1"/>
        <v>1.1304253263916231</v>
      </c>
    </row>
    <row r="38" spans="1:7" ht="15" thickBot="1" x14ac:dyDescent="0.4">
      <c r="A38" s="7" t="s">
        <v>80</v>
      </c>
      <c r="B38" s="4" t="s">
        <v>107</v>
      </c>
      <c r="C38" s="15">
        <f>C39+C40+C41</f>
        <v>1349605.65344</v>
      </c>
      <c r="D38" s="15">
        <f>D39+D40+D41</f>
        <v>768121.90987000009</v>
      </c>
      <c r="E38" s="13">
        <f t="shared" si="0"/>
        <v>0.56914544475428042</v>
      </c>
      <c r="F38" s="15">
        <f>F39+F40+F41</f>
        <v>117853.4</v>
      </c>
      <c r="G38" s="13">
        <f t="shared" si="1"/>
        <v>6.5176050064741462</v>
      </c>
    </row>
    <row r="39" spans="1:7" ht="15" thickBot="1" x14ac:dyDescent="0.4">
      <c r="A39" s="8" t="s">
        <v>125</v>
      </c>
      <c r="B39" s="6" t="s">
        <v>126</v>
      </c>
      <c r="C39" s="16">
        <v>491294.8</v>
      </c>
      <c r="D39" s="16">
        <v>165331.01346000002</v>
      </c>
      <c r="E39" s="17">
        <f t="shared" si="0"/>
        <v>0.33652099199910118</v>
      </c>
      <c r="F39" s="16">
        <v>8288.9</v>
      </c>
      <c r="G39" s="17">
        <f t="shared" si="1"/>
        <v>19.946074082206326</v>
      </c>
    </row>
    <row r="40" spans="1:7" ht="23.5" thickBot="1" x14ac:dyDescent="0.4">
      <c r="A40" s="8" t="s">
        <v>81</v>
      </c>
      <c r="B40" s="6" t="s">
        <v>25</v>
      </c>
      <c r="C40" s="16">
        <v>74607.46534000001</v>
      </c>
      <c r="D40" s="16">
        <v>21499.846960000003</v>
      </c>
      <c r="E40" s="17">
        <f t="shared" si="0"/>
        <v>0.28817286396235586</v>
      </c>
      <c r="F40" s="16">
        <v>31174.3</v>
      </c>
      <c r="G40" s="17">
        <f>IFERROR(D40/F40,"-")</f>
        <v>0.68966574903045141</v>
      </c>
    </row>
    <row r="41" spans="1:7" ht="15" customHeight="1" thickBot="1" x14ac:dyDescent="0.4">
      <c r="A41" s="8" t="s">
        <v>82</v>
      </c>
      <c r="B41" s="6" t="s">
        <v>26</v>
      </c>
      <c r="C41" s="16">
        <v>783703.38809999998</v>
      </c>
      <c r="D41" s="16">
        <v>581291.04945000005</v>
      </c>
      <c r="E41" s="17">
        <f t="shared" si="0"/>
        <v>0.74172328240059582</v>
      </c>
      <c r="F41" s="16">
        <v>78390.2</v>
      </c>
      <c r="G41" s="17">
        <f t="shared" si="1"/>
        <v>7.4153535703442532</v>
      </c>
    </row>
    <row r="42" spans="1:7" ht="15" thickBot="1" x14ac:dyDescent="0.4">
      <c r="A42" s="7" t="s">
        <v>83</v>
      </c>
      <c r="B42" s="4" t="s">
        <v>108</v>
      </c>
      <c r="C42" s="15">
        <f>C43+C44+C45+C46+C47+C48+C49+C50+C51</f>
        <v>45915075.80461999</v>
      </c>
      <c r="D42" s="15">
        <f>D43+D44+D45+D46+D47+D48+D49+D50+D51</f>
        <v>22928007.146529999</v>
      </c>
      <c r="E42" s="13">
        <f t="shared" si="0"/>
        <v>0.49935683965968702</v>
      </c>
      <c r="F42" s="15">
        <f>F43+F44+F45+F46+F47+F48+F49+F50+F51</f>
        <v>18842944.550000004</v>
      </c>
      <c r="G42" s="13">
        <f t="shared" si="1"/>
        <v>1.2167953413910562</v>
      </c>
    </row>
    <row r="43" spans="1:7" ht="15" thickBot="1" x14ac:dyDescent="0.4">
      <c r="A43" s="8" t="s">
        <v>84</v>
      </c>
      <c r="B43" s="6" t="s">
        <v>27</v>
      </c>
      <c r="C43" s="16">
        <v>9830010.0583100002</v>
      </c>
      <c r="D43" s="16">
        <v>5714397.2573000006</v>
      </c>
      <c r="E43" s="17">
        <f t="shared" si="0"/>
        <v>0.58132160836083968</v>
      </c>
      <c r="F43" s="16">
        <v>4639081.45</v>
      </c>
      <c r="G43" s="17">
        <f t="shared" si="1"/>
        <v>1.2317949833150699</v>
      </c>
    </row>
    <row r="44" spans="1:7" ht="15" thickBot="1" x14ac:dyDescent="0.4">
      <c r="A44" s="8" t="s">
        <v>85</v>
      </c>
      <c r="B44" s="6" t="s">
        <v>28</v>
      </c>
      <c r="C44" s="16">
        <v>28608585.27375</v>
      </c>
      <c r="D44" s="16">
        <v>13526721.926209999</v>
      </c>
      <c r="E44" s="17">
        <f t="shared" si="0"/>
        <v>0.47282037181410486</v>
      </c>
      <c r="F44" s="16">
        <v>11163466.810000001</v>
      </c>
      <c r="G44" s="17">
        <f t="shared" si="1"/>
        <v>1.2116954487734082</v>
      </c>
    </row>
    <row r="45" spans="1:7" ht="15" thickBot="1" x14ac:dyDescent="0.4">
      <c r="A45" s="8" t="s">
        <v>86</v>
      </c>
      <c r="B45" s="6" t="s">
        <v>29</v>
      </c>
      <c r="C45" s="16">
        <v>2463445.2417899999</v>
      </c>
      <c r="D45" s="16">
        <v>1193363.26523</v>
      </c>
      <c r="E45" s="17">
        <f t="shared" si="0"/>
        <v>0.48442857384679389</v>
      </c>
      <c r="F45" s="16">
        <v>854643.49</v>
      </c>
      <c r="G45" s="17">
        <f t="shared" si="1"/>
        <v>1.3963287372960624</v>
      </c>
    </row>
    <row r="46" spans="1:7" ht="15" thickBot="1" x14ac:dyDescent="0.4">
      <c r="A46" s="8" t="s">
        <v>87</v>
      </c>
      <c r="B46" s="6" t="s">
        <v>30</v>
      </c>
      <c r="C46" s="16">
        <v>2756642.0137399998</v>
      </c>
      <c r="D46" s="16">
        <v>1510254.94187</v>
      </c>
      <c r="E46" s="17">
        <f t="shared" si="0"/>
        <v>0.5478603802533657</v>
      </c>
      <c r="F46" s="16">
        <v>1320977.8700000001</v>
      </c>
      <c r="G46" s="17">
        <f t="shared" si="1"/>
        <v>1.1432855736409875</v>
      </c>
    </row>
    <row r="47" spans="1:7" ht="23.5" thickBot="1" x14ac:dyDescent="0.4">
      <c r="A47" s="8" t="s">
        <v>88</v>
      </c>
      <c r="B47" s="6" t="s">
        <v>31</v>
      </c>
      <c r="C47" s="16">
        <v>163399.40875999999</v>
      </c>
      <c r="D47" s="16">
        <v>95887.187999999995</v>
      </c>
      <c r="E47" s="17">
        <f t="shared" si="0"/>
        <v>0.58682701931215975</v>
      </c>
      <c r="F47" s="16">
        <v>94353.39</v>
      </c>
      <c r="G47" s="17">
        <f t="shared" si="1"/>
        <v>1.0162558865134574</v>
      </c>
    </row>
    <row r="48" spans="1:7" ht="15" thickBot="1" x14ac:dyDescent="0.4">
      <c r="A48" s="8" t="s">
        <v>89</v>
      </c>
      <c r="B48" s="6" t="s">
        <v>32</v>
      </c>
      <c r="C48" s="16">
        <v>145149</v>
      </c>
      <c r="D48" s="16">
        <v>92294.9</v>
      </c>
      <c r="E48" s="17">
        <f t="shared" si="0"/>
        <v>0.63586314752426809</v>
      </c>
      <c r="F48" s="16">
        <v>76645.100000000006</v>
      </c>
      <c r="G48" s="17">
        <f t="shared" si="1"/>
        <v>1.204185264289563</v>
      </c>
    </row>
    <row r="49" spans="1:7" ht="15" thickBot="1" x14ac:dyDescent="0.4">
      <c r="A49" s="8" t="s">
        <v>90</v>
      </c>
      <c r="B49" s="6" t="s">
        <v>33</v>
      </c>
      <c r="C49" s="16">
        <v>434595.11498000001</v>
      </c>
      <c r="D49" s="16">
        <v>112018.38047</v>
      </c>
      <c r="E49" s="17">
        <f t="shared" si="0"/>
        <v>0.2577534275210504</v>
      </c>
      <c r="F49" s="16">
        <v>162123.18</v>
      </c>
      <c r="G49" s="17">
        <f t="shared" si="1"/>
        <v>0.69094610943358015</v>
      </c>
    </row>
    <row r="50" spans="1:7" ht="23.5" thickBot="1" x14ac:dyDescent="0.4">
      <c r="A50" s="8" t="s">
        <v>118</v>
      </c>
      <c r="B50" s="6" t="s">
        <v>121</v>
      </c>
      <c r="C50" s="16">
        <v>98359.4</v>
      </c>
      <c r="D50" s="16">
        <v>60579.6</v>
      </c>
      <c r="E50" s="17">
        <f t="shared" si="0"/>
        <v>0.61590046299591095</v>
      </c>
      <c r="F50" s="16">
        <v>52603.1</v>
      </c>
      <c r="G50" s="17">
        <f t="shared" si="1"/>
        <v>1.1516355499961028</v>
      </c>
    </row>
    <row r="51" spans="1:7" ht="15" thickBot="1" x14ac:dyDescent="0.4">
      <c r="A51" s="8" t="s">
        <v>91</v>
      </c>
      <c r="B51" s="6" t="s">
        <v>34</v>
      </c>
      <c r="C51" s="16">
        <v>1414890.2932899999</v>
      </c>
      <c r="D51" s="16">
        <v>622489.68745000008</v>
      </c>
      <c r="E51" s="17">
        <f t="shared" si="0"/>
        <v>0.43995615094831442</v>
      </c>
      <c r="F51" s="16">
        <v>479050.16</v>
      </c>
      <c r="G51" s="17">
        <f t="shared" si="1"/>
        <v>1.2994248607494465</v>
      </c>
    </row>
    <row r="52" spans="1:7" ht="15" thickBot="1" x14ac:dyDescent="0.4">
      <c r="A52" s="7" t="s">
        <v>92</v>
      </c>
      <c r="B52" s="4" t="s">
        <v>109</v>
      </c>
      <c r="C52" s="15">
        <f>C53+C54</f>
        <v>5641145.3457600009</v>
      </c>
      <c r="D52" s="15">
        <f>D53+D54</f>
        <v>2751479.84528</v>
      </c>
      <c r="E52" s="13">
        <f t="shared" si="0"/>
        <v>0.48775198592393443</v>
      </c>
      <c r="F52" s="15">
        <f>F53+F54</f>
        <v>2401264.7199999997</v>
      </c>
      <c r="G52" s="13">
        <f t="shared" si="1"/>
        <v>1.1458461128267441</v>
      </c>
    </row>
    <row r="53" spans="1:7" ht="15" thickBot="1" x14ac:dyDescent="0.4">
      <c r="A53" s="8" t="s">
        <v>93</v>
      </c>
      <c r="B53" s="6" t="s">
        <v>35</v>
      </c>
      <c r="C53" s="16">
        <v>5335353.4087500004</v>
      </c>
      <c r="D53" s="16">
        <v>2592136.38332</v>
      </c>
      <c r="E53" s="17">
        <f t="shared" si="0"/>
        <v>0.48584155251438194</v>
      </c>
      <c r="F53" s="16">
        <v>2281337.69</v>
      </c>
      <c r="G53" s="17">
        <f t="shared" si="1"/>
        <v>1.1362352862894227</v>
      </c>
    </row>
    <row r="54" spans="1:7" ht="15" thickBot="1" x14ac:dyDescent="0.4">
      <c r="A54" s="8" t="s">
        <v>94</v>
      </c>
      <c r="B54" s="6" t="s">
        <v>36</v>
      </c>
      <c r="C54" s="16">
        <v>305791.93700999999</v>
      </c>
      <c r="D54" s="16">
        <v>159343.46196000002</v>
      </c>
      <c r="E54" s="17">
        <f t="shared" si="0"/>
        <v>0.5210845763889097</v>
      </c>
      <c r="F54" s="16">
        <v>119927.03</v>
      </c>
      <c r="G54" s="17">
        <f t="shared" si="1"/>
        <v>1.3286701251586071</v>
      </c>
    </row>
    <row r="55" spans="1:7" ht="15" thickBot="1" x14ac:dyDescent="0.4">
      <c r="A55" s="7" t="s">
        <v>95</v>
      </c>
      <c r="B55" s="4" t="s">
        <v>110</v>
      </c>
      <c r="C55" s="15">
        <f>C56+C57+C58+C59+C60+C61+C62</f>
        <v>9875175.5845400002</v>
      </c>
      <c r="D55" s="15">
        <f>D56+D57+D58+D59+D60+D61+D62</f>
        <v>3655689.9853299996</v>
      </c>
      <c r="E55" s="13">
        <f t="shared" si="0"/>
        <v>0.37018987197079667</v>
      </c>
      <c r="F55" s="15">
        <f>F56+F57+F58+F59+F60+F61+F62</f>
        <v>3227813.67</v>
      </c>
      <c r="G55" s="13">
        <f t="shared" si="1"/>
        <v>1.1325591744364847</v>
      </c>
    </row>
    <row r="56" spans="1:7" ht="15" thickBot="1" x14ac:dyDescent="0.4">
      <c r="A56" s="8" t="s">
        <v>96</v>
      </c>
      <c r="B56" s="6" t="s">
        <v>37</v>
      </c>
      <c r="C56" s="16">
        <v>4600865.7783500003</v>
      </c>
      <c r="D56" s="16">
        <v>1327277.7949699999</v>
      </c>
      <c r="E56" s="17">
        <f t="shared" si="0"/>
        <v>0.28848435466552536</v>
      </c>
      <c r="F56" s="16">
        <v>1253804.96</v>
      </c>
      <c r="G56" s="17">
        <f t="shared" si="1"/>
        <v>1.0585998917806163</v>
      </c>
    </row>
    <row r="57" spans="1:7" ht="15" thickBot="1" x14ac:dyDescent="0.4">
      <c r="A57" s="8" t="s">
        <v>97</v>
      </c>
      <c r="B57" s="6" t="s">
        <v>38</v>
      </c>
      <c r="C57" s="16">
        <v>2246038.0064099999</v>
      </c>
      <c r="D57" s="16">
        <v>1054001.1625099999</v>
      </c>
      <c r="E57" s="17">
        <f t="shared" si="0"/>
        <v>0.46927129438681403</v>
      </c>
      <c r="F57" s="16">
        <v>929349.49</v>
      </c>
      <c r="G57" s="17">
        <f t="shared" si="1"/>
        <v>1.1341278753055537</v>
      </c>
    </row>
    <row r="58" spans="1:7" ht="23.5" thickBot="1" x14ac:dyDescent="0.4">
      <c r="A58" s="8" t="s">
        <v>119</v>
      </c>
      <c r="B58" s="6" t="s">
        <v>122</v>
      </c>
      <c r="C58" s="16">
        <v>49904.6</v>
      </c>
      <c r="D58" s="16">
        <v>24515.913</v>
      </c>
      <c r="E58" s="17">
        <f t="shared" si="0"/>
        <v>0.49125557563831795</v>
      </c>
      <c r="F58" s="16">
        <v>22937.21</v>
      </c>
      <c r="G58" s="17">
        <f t="shared" si="1"/>
        <v>1.0688271590136726</v>
      </c>
    </row>
    <row r="59" spans="1:7" ht="15" thickBot="1" x14ac:dyDescent="0.4">
      <c r="A59" s="8" t="s">
        <v>98</v>
      </c>
      <c r="B59" s="6" t="s">
        <v>39</v>
      </c>
      <c r="C59" s="16">
        <v>471990.9</v>
      </c>
      <c r="D59" s="16">
        <v>310672.74300000002</v>
      </c>
      <c r="E59" s="17">
        <f t="shared" si="0"/>
        <v>0.65821765419629907</v>
      </c>
      <c r="F59" s="16">
        <v>158554.78</v>
      </c>
      <c r="G59" s="17">
        <f t="shared" si="1"/>
        <v>1.959403198061894</v>
      </c>
    </row>
    <row r="60" spans="1:7" ht="15" thickBot="1" x14ac:dyDescent="0.4">
      <c r="A60" s="8" t="s">
        <v>99</v>
      </c>
      <c r="B60" s="6" t="s">
        <v>40</v>
      </c>
      <c r="C60" s="16">
        <v>307660.82727999997</v>
      </c>
      <c r="D60" s="16">
        <v>146086.41467</v>
      </c>
      <c r="E60" s="17">
        <f t="shared" si="0"/>
        <v>0.47482942811256168</v>
      </c>
      <c r="F60" s="16">
        <v>176757.26</v>
      </c>
      <c r="G60" s="17">
        <f t="shared" si="1"/>
        <v>0.82648042105880115</v>
      </c>
    </row>
    <row r="61" spans="1:7" ht="23.5" thickBot="1" x14ac:dyDescent="0.4">
      <c r="A61" s="8" t="s">
        <v>100</v>
      </c>
      <c r="B61" s="6" t="s">
        <v>41</v>
      </c>
      <c r="C61" s="16">
        <v>140941.79999999999</v>
      </c>
      <c r="D61" s="16">
        <v>69167.149999999994</v>
      </c>
      <c r="E61" s="17">
        <f t="shared" si="0"/>
        <v>0.49074972790187155</v>
      </c>
      <c r="F61" s="16">
        <v>69585.17</v>
      </c>
      <c r="G61" s="17">
        <f t="shared" si="1"/>
        <v>0.99399268551043274</v>
      </c>
    </row>
    <row r="62" spans="1:7" ht="15" thickBot="1" x14ac:dyDescent="0.4">
      <c r="A62" s="8" t="s">
        <v>101</v>
      </c>
      <c r="B62" s="6" t="s">
        <v>42</v>
      </c>
      <c r="C62" s="16">
        <v>2057773.6725000001</v>
      </c>
      <c r="D62" s="16">
        <v>723968.80718</v>
      </c>
      <c r="E62" s="17">
        <f t="shared" si="0"/>
        <v>0.35182139651949501</v>
      </c>
      <c r="F62" s="16">
        <v>616824.80000000005</v>
      </c>
      <c r="G62" s="17">
        <f t="shared" si="1"/>
        <v>1.1737024957167739</v>
      </c>
    </row>
    <row r="63" spans="1:7" ht="15" thickBot="1" x14ac:dyDescent="0.4">
      <c r="A63" s="3">
        <v>1000</v>
      </c>
      <c r="B63" s="4" t="s">
        <v>111</v>
      </c>
      <c r="C63" s="15">
        <f>C64+C65+C66+C67+C68</f>
        <v>33392513.748969998</v>
      </c>
      <c r="D63" s="15">
        <f>D64+D65+D66+D67+D68</f>
        <v>16215678.668849999</v>
      </c>
      <c r="E63" s="13">
        <f t="shared" si="0"/>
        <v>0.4856082052028855</v>
      </c>
      <c r="F63" s="15">
        <f>F64+F65+F66+F67+F68</f>
        <v>15811416.51</v>
      </c>
      <c r="G63" s="13">
        <f t="shared" si="1"/>
        <v>1.0255677382601567</v>
      </c>
    </row>
    <row r="64" spans="1:7" ht="15" thickBot="1" x14ac:dyDescent="0.4">
      <c r="A64" s="5">
        <v>1001</v>
      </c>
      <c r="B64" s="6" t="s">
        <v>43</v>
      </c>
      <c r="C64" s="16">
        <v>237548.12766999999</v>
      </c>
      <c r="D64" s="16">
        <v>102391.06891</v>
      </c>
      <c r="E64" s="17">
        <f t="shared" si="0"/>
        <v>0.43103294441554546</v>
      </c>
      <c r="F64" s="16">
        <v>72479.539999999994</v>
      </c>
      <c r="G64" s="17">
        <f t="shared" si="1"/>
        <v>1.4126892763116323</v>
      </c>
    </row>
    <row r="65" spans="1:7" ht="15" thickBot="1" x14ac:dyDescent="0.4">
      <c r="A65" s="5">
        <v>1002</v>
      </c>
      <c r="B65" s="6" t="s">
        <v>44</v>
      </c>
      <c r="C65" s="16">
        <v>2340286.16157</v>
      </c>
      <c r="D65" s="16">
        <v>1178637.77617</v>
      </c>
      <c r="E65" s="17">
        <f t="shared" si="0"/>
        <v>0.50362976781407842</v>
      </c>
      <c r="F65" s="16">
        <v>997520.21</v>
      </c>
      <c r="G65" s="17">
        <f t="shared" si="1"/>
        <v>1.1815678162249965</v>
      </c>
    </row>
    <row r="66" spans="1:7" ht="15" thickBot="1" x14ac:dyDescent="0.4">
      <c r="A66" s="5">
        <v>1003</v>
      </c>
      <c r="B66" s="6" t="s">
        <v>45</v>
      </c>
      <c r="C66" s="16">
        <v>25276382.750179999</v>
      </c>
      <c r="D66" s="16">
        <v>12792837.281330001</v>
      </c>
      <c r="E66" s="17">
        <f t="shared" si="0"/>
        <v>0.50611819767758892</v>
      </c>
      <c r="F66" s="16">
        <v>12304323.33</v>
      </c>
      <c r="G66" s="17">
        <f t="shared" si="1"/>
        <v>1.0397026263231333</v>
      </c>
    </row>
    <row r="67" spans="1:7" ht="15" thickBot="1" x14ac:dyDescent="0.4">
      <c r="A67" s="5">
        <v>1004</v>
      </c>
      <c r="B67" s="6" t="s">
        <v>46</v>
      </c>
      <c r="C67" s="16">
        <v>4318052.8602200001</v>
      </c>
      <c r="D67" s="16">
        <v>1500109.2567999999</v>
      </c>
      <c r="E67" s="17">
        <f t="shared" si="0"/>
        <v>0.34740409748563639</v>
      </c>
      <c r="F67" s="16">
        <v>2164401.87</v>
      </c>
      <c r="G67" s="17">
        <f t="shared" si="1"/>
        <v>0.69308259135813799</v>
      </c>
    </row>
    <row r="68" spans="1:7" ht="15" thickBot="1" x14ac:dyDescent="0.4">
      <c r="A68" s="5">
        <v>1006</v>
      </c>
      <c r="B68" s="6" t="s">
        <v>47</v>
      </c>
      <c r="C68" s="16">
        <v>1220243.8493299999</v>
      </c>
      <c r="D68" s="16">
        <v>641703.28564000002</v>
      </c>
      <c r="E68" s="17">
        <f t="shared" si="0"/>
        <v>0.52588118841356213</v>
      </c>
      <c r="F68" s="16">
        <v>272691.56</v>
      </c>
      <c r="G68" s="17">
        <f t="shared" si="1"/>
        <v>2.3532201936869628</v>
      </c>
    </row>
    <row r="69" spans="1:7" ht="15" thickBot="1" x14ac:dyDescent="0.4">
      <c r="A69" s="3">
        <v>1100</v>
      </c>
      <c r="B69" s="4" t="s">
        <v>112</v>
      </c>
      <c r="C69" s="15">
        <f>C70+C71+C72+C73</f>
        <v>4818939.3789100004</v>
      </c>
      <c r="D69" s="15">
        <f>D70+D71+D72+D73</f>
        <v>1790738.75113</v>
      </c>
      <c r="E69" s="13">
        <f t="shared" si="0"/>
        <v>0.37160433247347646</v>
      </c>
      <c r="F69" s="15">
        <f>F70+F71+F72+F73</f>
        <v>1815490.5000000002</v>
      </c>
      <c r="G69" s="13">
        <f t="shared" si="1"/>
        <v>0.98636635726267907</v>
      </c>
    </row>
    <row r="70" spans="1:7" ht="15" thickBot="1" x14ac:dyDescent="0.4">
      <c r="A70" s="5">
        <v>1101</v>
      </c>
      <c r="B70" s="6" t="s">
        <v>132</v>
      </c>
      <c r="C70" s="16">
        <v>654478.70721000002</v>
      </c>
      <c r="D70" s="16">
        <v>321159.50236000004</v>
      </c>
      <c r="E70" s="17">
        <f t="shared" si="0"/>
        <v>0.49071039106693332</v>
      </c>
      <c r="F70" s="16">
        <v>253836.9</v>
      </c>
      <c r="G70" s="17">
        <f t="shared" si="1"/>
        <v>1.2652199201928485</v>
      </c>
    </row>
    <row r="71" spans="1:7" ht="15" thickBot="1" x14ac:dyDescent="0.4">
      <c r="A71" s="5">
        <v>1102</v>
      </c>
      <c r="B71" s="6" t="s">
        <v>48</v>
      </c>
      <c r="C71" s="16">
        <v>2194098.9400500003</v>
      </c>
      <c r="D71" s="16">
        <v>332322.62881999998</v>
      </c>
      <c r="E71" s="17">
        <f t="shared" ref="E71:E79" si="2">D71/C71</f>
        <v>0.15146200691042075</v>
      </c>
      <c r="F71" s="16">
        <v>449449.22</v>
      </c>
      <c r="G71" s="17">
        <f t="shared" ref="G71:G79" si="3">IFERROR(D71/F71,"-")</f>
        <v>0.73939972310998781</v>
      </c>
    </row>
    <row r="72" spans="1:7" ht="15" thickBot="1" x14ac:dyDescent="0.4">
      <c r="A72" s="5">
        <v>1103</v>
      </c>
      <c r="B72" s="6" t="s">
        <v>49</v>
      </c>
      <c r="C72" s="16">
        <v>1869293.27165</v>
      </c>
      <c r="D72" s="16">
        <v>1092096.2085899999</v>
      </c>
      <c r="E72" s="17">
        <f t="shared" si="2"/>
        <v>0.58422946530269237</v>
      </c>
      <c r="F72" s="16">
        <v>1070944.81</v>
      </c>
      <c r="G72" s="17">
        <f>IFERROR(D72/F72,"-")</f>
        <v>1.019750222786924</v>
      </c>
    </row>
    <row r="73" spans="1:7" ht="23.5" thickBot="1" x14ac:dyDescent="0.4">
      <c r="A73" s="5">
        <v>1105</v>
      </c>
      <c r="B73" s="6" t="s">
        <v>50</v>
      </c>
      <c r="C73" s="16">
        <v>101068.46</v>
      </c>
      <c r="D73" s="16">
        <v>45160.411359999998</v>
      </c>
      <c r="E73" s="17">
        <f t="shared" si="2"/>
        <v>0.44682991469346617</v>
      </c>
      <c r="F73" s="16">
        <v>41259.57</v>
      </c>
      <c r="G73" s="17">
        <f t="shared" si="3"/>
        <v>1.0945439169627798</v>
      </c>
    </row>
    <row r="74" spans="1:7" ht="15" thickBot="1" x14ac:dyDescent="0.4">
      <c r="A74" s="3">
        <v>1200</v>
      </c>
      <c r="B74" s="4" t="s">
        <v>113</v>
      </c>
      <c r="C74" s="15">
        <f>C75+C76+C77</f>
        <v>463305.9</v>
      </c>
      <c r="D74" s="15">
        <f>D75+D76+D77</f>
        <v>160672.72107000003</v>
      </c>
      <c r="E74" s="13">
        <f t="shared" si="2"/>
        <v>0.34679619031400211</v>
      </c>
      <c r="F74" s="15">
        <f>F75+F76+F77</f>
        <v>169324.64</v>
      </c>
      <c r="G74" s="13">
        <f t="shared" si="3"/>
        <v>0.94890336734216596</v>
      </c>
    </row>
    <row r="75" spans="1:7" ht="15" thickBot="1" x14ac:dyDescent="0.4">
      <c r="A75" s="5">
        <v>1201</v>
      </c>
      <c r="B75" s="6" t="s">
        <v>51</v>
      </c>
      <c r="C75" s="16">
        <v>145479</v>
      </c>
      <c r="D75" s="16">
        <v>68816.423980000007</v>
      </c>
      <c r="E75" s="17">
        <f t="shared" si="2"/>
        <v>0.47303338612445789</v>
      </c>
      <c r="F75" s="16">
        <v>48568.14</v>
      </c>
      <c r="G75" s="17">
        <f t="shared" si="3"/>
        <v>1.416904661780336</v>
      </c>
    </row>
    <row r="76" spans="1:7" ht="15" thickBot="1" x14ac:dyDescent="0.4">
      <c r="A76" s="5">
        <v>1202</v>
      </c>
      <c r="B76" s="6" t="s">
        <v>52</v>
      </c>
      <c r="C76" s="16">
        <v>148958.79999999999</v>
      </c>
      <c r="D76" s="16">
        <v>50553.987000000001</v>
      </c>
      <c r="E76" s="17">
        <f t="shared" si="2"/>
        <v>0.33938234599097206</v>
      </c>
      <c r="F76" s="16">
        <v>64660.56</v>
      </c>
      <c r="G76" s="17">
        <f>IFERROR(D76/F76,"-")</f>
        <v>0.78183651672673427</v>
      </c>
    </row>
    <row r="77" spans="1:7" ht="23.5" thickBot="1" x14ac:dyDescent="0.4">
      <c r="A77" s="5">
        <v>1204</v>
      </c>
      <c r="B77" s="6" t="s">
        <v>53</v>
      </c>
      <c r="C77" s="16">
        <v>168868.1</v>
      </c>
      <c r="D77" s="16">
        <v>41302.310090000006</v>
      </c>
      <c r="E77" s="17">
        <f t="shared" si="2"/>
        <v>0.24458325811683795</v>
      </c>
      <c r="F77" s="16">
        <v>56095.94</v>
      </c>
      <c r="G77" s="17">
        <f t="shared" si="3"/>
        <v>0.73627984645591116</v>
      </c>
    </row>
    <row r="78" spans="1:7" ht="23.5" thickBot="1" x14ac:dyDescent="0.4">
      <c r="A78" s="3">
        <v>1300</v>
      </c>
      <c r="B78" s="4" t="s">
        <v>114</v>
      </c>
      <c r="C78" s="15">
        <f>C79</f>
        <v>193616.02692999999</v>
      </c>
      <c r="D78" s="15">
        <f>D79</f>
        <v>0</v>
      </c>
      <c r="E78" s="13">
        <f t="shared" si="2"/>
        <v>0</v>
      </c>
      <c r="F78" s="15">
        <f>F79</f>
        <v>16146.37</v>
      </c>
      <c r="G78" s="13">
        <f t="shared" si="3"/>
        <v>0</v>
      </c>
    </row>
    <row r="79" spans="1:7" ht="23.5" thickBot="1" x14ac:dyDescent="0.4">
      <c r="A79" s="5">
        <v>1301</v>
      </c>
      <c r="B79" s="6" t="s">
        <v>54</v>
      </c>
      <c r="C79" s="16">
        <v>193616.02692999999</v>
      </c>
      <c r="D79" s="16">
        <v>0</v>
      </c>
      <c r="E79" s="17">
        <f t="shared" si="2"/>
        <v>0</v>
      </c>
      <c r="F79" s="16">
        <v>16146.37</v>
      </c>
      <c r="G79" s="17">
        <f t="shared" si="3"/>
        <v>0</v>
      </c>
    </row>
  </sheetData>
  <mergeCells count="1">
    <mergeCell ref="A2:G2"/>
  </mergeCells>
  <pageMargins left="0.7" right="0.7" top="0.75" bottom="0.75" header="0.3" footer="0.3"/>
  <pageSetup paperSize="9" scale="71" fitToHeight="0" orientation="portrait" horizontalDpi="4294967294" verticalDpi="4294967294" r:id="rId1"/>
  <rowBreaks count="1" manualBreakCount="1">
    <brk id="4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2026-08-27T13:17:27Z</cp:lastPrinted>
  <dcterms:created xsi:type="dcterms:W3CDTF">2018-04-09T08:39:25Z</dcterms:created>
  <dcterms:modified xsi:type="dcterms:W3CDTF">2026-08-28T12:41:39Z</dcterms:modified>
</cp:coreProperties>
</file>