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80" yWindow="60" windowWidth="13830" windowHeight="11020"/>
  </bookViews>
  <sheets>
    <sheet name="таблица В6" sheetId="2" r:id="rId1"/>
    <sheet name="дотации" sheetId="3" r:id="rId2"/>
    <sheet name="субсидии" sheetId="4" r:id="rId3"/>
    <sheet name="субвенции" sheetId="5" r:id="rId4"/>
    <sheet name="иные" sheetId="6" r:id="rId5"/>
  </sheets>
  <definedNames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В6'!$A:$A,'таблица В6'!$4:$4</definedName>
    <definedName name="_xlnm.Print_Area" localSheetId="1">дотации!$A$2:$R$32</definedName>
    <definedName name="_xlnm.Print_Area" localSheetId="4">иные!$A$2:$BZ$32</definedName>
    <definedName name="_xlnm.Print_Area" localSheetId="3">субвенции!$A$2:$CX$32</definedName>
    <definedName name="_xlnm.Print_Area" localSheetId="2">субсидии!$A$2:$LJ$32</definedName>
    <definedName name="_xlnm.Print_Area" localSheetId="0">'таблица В6'!$A$1:$G$141</definedName>
  </definedNames>
  <calcPr calcId="145621"/>
</workbook>
</file>

<file path=xl/calcChain.xml><?xml version="1.0" encoding="utf-8"?>
<calcChain xmlns="http://schemas.openxmlformats.org/spreadsheetml/2006/main">
  <c r="E31" i="6" l="1"/>
  <c r="D31" i="6"/>
  <c r="C31" i="6"/>
  <c r="E30" i="6"/>
  <c r="D30" i="6"/>
  <c r="C30" i="6"/>
  <c r="E29" i="6"/>
  <c r="D29" i="6"/>
  <c r="C29" i="6"/>
  <c r="C8" i="6"/>
  <c r="D8" i="6"/>
  <c r="E8" i="6"/>
  <c r="C9" i="6"/>
  <c r="D9" i="6"/>
  <c r="E9" i="6"/>
  <c r="C10" i="6"/>
  <c r="D10" i="6"/>
  <c r="E10" i="6"/>
  <c r="C11" i="6"/>
  <c r="D11" i="6"/>
  <c r="E11" i="6"/>
  <c r="C12" i="6"/>
  <c r="D12" i="6"/>
  <c r="E12" i="6"/>
  <c r="C13" i="6"/>
  <c r="D13" i="6"/>
  <c r="E13" i="6"/>
  <c r="C14" i="6"/>
  <c r="D14" i="6"/>
  <c r="E14" i="6"/>
  <c r="C15" i="6"/>
  <c r="D15" i="6"/>
  <c r="E15" i="6"/>
  <c r="C16" i="6"/>
  <c r="D16" i="6"/>
  <c r="E16" i="6"/>
  <c r="C17" i="6"/>
  <c r="D17" i="6"/>
  <c r="E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E22" i="6"/>
  <c r="C23" i="6"/>
  <c r="D23" i="6"/>
  <c r="E23" i="6"/>
  <c r="C24" i="6"/>
  <c r="D24" i="6"/>
  <c r="E24" i="6"/>
  <c r="C25" i="6"/>
  <c r="D25" i="6"/>
  <c r="E25" i="6"/>
  <c r="C26" i="6"/>
  <c r="D26" i="6"/>
  <c r="E26" i="6"/>
  <c r="C27" i="6"/>
  <c r="D27" i="6"/>
  <c r="E27" i="6"/>
  <c r="D7" i="6"/>
  <c r="E7" i="6"/>
  <c r="C7" i="6"/>
  <c r="V22" i="6" l="1"/>
  <c r="R7" i="6"/>
  <c r="Q28" i="6"/>
  <c r="P28" i="6"/>
  <c r="O28" i="6"/>
  <c r="Q6" i="6"/>
  <c r="R6" i="6" s="1"/>
  <c r="P6" i="6"/>
  <c r="O6" i="6"/>
  <c r="G123" i="2"/>
  <c r="G124" i="2"/>
  <c r="O32" i="6" l="1"/>
  <c r="P32" i="6"/>
  <c r="Q32" i="6"/>
  <c r="R32" i="6" s="1"/>
  <c r="N24" i="6" l="1"/>
  <c r="M28" i="6"/>
  <c r="L28" i="6"/>
  <c r="K28" i="6"/>
  <c r="M6" i="6"/>
  <c r="M32" i="6" s="1"/>
  <c r="L6" i="6"/>
  <c r="K6" i="6"/>
  <c r="BR30" i="6"/>
  <c r="BR29" i="6"/>
  <c r="K32" i="6" l="1"/>
  <c r="L32" i="6"/>
  <c r="N6" i="6"/>
  <c r="N32" i="6"/>
  <c r="CD22" i="5"/>
  <c r="CD18" i="5"/>
  <c r="CD14" i="5"/>
  <c r="CD11" i="5"/>
  <c r="CD10" i="5"/>
  <c r="CD9" i="5"/>
  <c r="AH30" i="5"/>
  <c r="AH29" i="5"/>
  <c r="AH26" i="5"/>
  <c r="AH25" i="5"/>
  <c r="AH24" i="5"/>
  <c r="AH23" i="5"/>
  <c r="AH22" i="5"/>
  <c r="AH21" i="5"/>
  <c r="AH20" i="5"/>
  <c r="AH18" i="5"/>
  <c r="AH17" i="5"/>
  <c r="AH14" i="5"/>
  <c r="AH13" i="5"/>
  <c r="AH12" i="5"/>
  <c r="AH11" i="5"/>
  <c r="AH10" i="5"/>
  <c r="AH9" i="5"/>
  <c r="AH8" i="5"/>
  <c r="AH7" i="5"/>
  <c r="KH22" i="4"/>
  <c r="JR30" i="4"/>
  <c r="IX14" i="4"/>
  <c r="IX10" i="4"/>
  <c r="ID12" i="4"/>
  <c r="ID7" i="4"/>
  <c r="HZ30" i="4"/>
  <c r="HZ27" i="4"/>
  <c r="HZ26" i="4"/>
  <c r="HZ24" i="4"/>
  <c r="HZ17" i="4"/>
  <c r="HZ8" i="4"/>
  <c r="HZ7" i="4"/>
  <c r="GX8" i="4"/>
  <c r="GT22" i="4"/>
  <c r="CX17" i="4"/>
  <c r="CX10" i="4"/>
  <c r="CX11" i="4"/>
  <c r="CX12" i="4"/>
  <c r="CX13" i="4"/>
  <c r="G57" i="2"/>
  <c r="G55" i="2"/>
  <c r="G54" i="2"/>
  <c r="G53" i="2"/>
  <c r="D31" i="4"/>
  <c r="C31" i="4"/>
  <c r="E30" i="4"/>
  <c r="D30" i="4"/>
  <c r="C30" i="4"/>
  <c r="E29" i="4"/>
  <c r="D29" i="4"/>
  <c r="C29" i="4"/>
  <c r="C8" i="4"/>
  <c r="D8" i="4"/>
  <c r="E8" i="4"/>
  <c r="C9" i="4"/>
  <c r="D9" i="4"/>
  <c r="E9" i="4"/>
  <c r="C10" i="4"/>
  <c r="D10" i="4"/>
  <c r="E10" i="4"/>
  <c r="C11" i="4"/>
  <c r="D11" i="4"/>
  <c r="E11" i="4"/>
  <c r="C12" i="4"/>
  <c r="D12" i="4"/>
  <c r="E12" i="4"/>
  <c r="C13" i="4"/>
  <c r="D13" i="4"/>
  <c r="E13" i="4"/>
  <c r="C14" i="4"/>
  <c r="D14" i="4"/>
  <c r="E14" i="4"/>
  <c r="C15" i="4"/>
  <c r="D15" i="4"/>
  <c r="E15" i="4"/>
  <c r="C16" i="4"/>
  <c r="D16" i="4"/>
  <c r="E16" i="4"/>
  <c r="C17" i="4"/>
  <c r="D17" i="4"/>
  <c r="E17" i="4"/>
  <c r="C18" i="4"/>
  <c r="D18" i="4"/>
  <c r="E18" i="4"/>
  <c r="C19" i="4"/>
  <c r="D19" i="4"/>
  <c r="E19" i="4"/>
  <c r="C20" i="4"/>
  <c r="D20" i="4"/>
  <c r="E20" i="4"/>
  <c r="C21" i="4"/>
  <c r="D21" i="4"/>
  <c r="E21" i="4"/>
  <c r="C22" i="4"/>
  <c r="D22" i="4"/>
  <c r="E22" i="4"/>
  <c r="C23" i="4"/>
  <c r="D23" i="4"/>
  <c r="E23" i="4"/>
  <c r="C24" i="4"/>
  <c r="D24" i="4"/>
  <c r="E24" i="4"/>
  <c r="C25" i="4"/>
  <c r="D25" i="4"/>
  <c r="E25" i="4"/>
  <c r="C26" i="4"/>
  <c r="D26" i="4"/>
  <c r="E26" i="4"/>
  <c r="C27" i="4"/>
  <c r="D27" i="4"/>
  <c r="E27" i="4"/>
  <c r="D7" i="4"/>
  <c r="E7" i="4"/>
  <c r="C7" i="4"/>
  <c r="AH26" i="4"/>
  <c r="AH21" i="4"/>
  <c r="AG28" i="4"/>
  <c r="AF28" i="4"/>
  <c r="AE28" i="4"/>
  <c r="AG6" i="4"/>
  <c r="AF6" i="4"/>
  <c r="AE6" i="4"/>
  <c r="AE32" i="4" s="1"/>
  <c r="BB22" i="4"/>
  <c r="BB18" i="4"/>
  <c r="BB14" i="4"/>
  <c r="BB12" i="4"/>
  <c r="CP30" i="4"/>
  <c r="CO28" i="4"/>
  <c r="CN28" i="4"/>
  <c r="CM28" i="4"/>
  <c r="CO6" i="4"/>
  <c r="CN6" i="4"/>
  <c r="CM6" i="4"/>
  <c r="CM32" i="4" s="1"/>
  <c r="G34" i="2"/>
  <c r="G21" i="2"/>
  <c r="HF9" i="4"/>
  <c r="CT15" i="4"/>
  <c r="G35" i="2"/>
  <c r="BF20" i="4"/>
  <c r="G42" i="2"/>
  <c r="HU28" i="4"/>
  <c r="HT28" i="4"/>
  <c r="HS28" i="4"/>
  <c r="HV9" i="4"/>
  <c r="HU6" i="4"/>
  <c r="HU32" i="4" s="1"/>
  <c r="HT6" i="4"/>
  <c r="HT32" i="4" s="1"/>
  <c r="HS6" i="4"/>
  <c r="HS32" i="4" s="1"/>
  <c r="G68" i="2"/>
  <c r="BN12" i="4"/>
  <c r="BM28" i="4"/>
  <c r="BL28" i="4"/>
  <c r="BK28" i="4"/>
  <c r="BM6" i="4"/>
  <c r="BL6" i="4"/>
  <c r="BK6" i="4"/>
  <c r="G26" i="2"/>
  <c r="G27" i="2"/>
  <c r="AX30" i="4"/>
  <c r="AX29" i="4"/>
  <c r="AX25" i="4"/>
  <c r="AX24" i="4"/>
  <c r="AX17" i="4"/>
  <c r="AX13" i="4"/>
  <c r="AX10" i="4"/>
  <c r="AX7" i="4"/>
  <c r="G31" i="2"/>
  <c r="CD22" i="4"/>
  <c r="CC28" i="4"/>
  <c r="CB28" i="4"/>
  <c r="CA28" i="4"/>
  <c r="CC6" i="4"/>
  <c r="CB6" i="4"/>
  <c r="CA6" i="4"/>
  <c r="DZ10" i="4"/>
  <c r="DZ9" i="4"/>
  <c r="DR19" i="4"/>
  <c r="DR18" i="4"/>
  <c r="DR14" i="4"/>
  <c r="DQ28" i="4"/>
  <c r="DP28" i="4"/>
  <c r="DO28" i="4"/>
  <c r="DQ6" i="4"/>
  <c r="DP6" i="4"/>
  <c r="DO6" i="4"/>
  <c r="G19" i="2"/>
  <c r="GL11" i="4"/>
  <c r="GL12" i="4"/>
  <c r="GL13" i="4"/>
  <c r="GL14" i="4"/>
  <c r="GL16" i="4"/>
  <c r="GL17" i="4"/>
  <c r="GL18" i="4"/>
  <c r="GL19" i="4"/>
  <c r="GL20" i="4"/>
  <c r="GL22" i="4"/>
  <c r="GL23" i="4"/>
  <c r="GL24" i="4"/>
  <c r="GL25" i="4"/>
  <c r="GL26" i="4"/>
  <c r="GL27" i="4"/>
  <c r="EH21" i="4"/>
  <c r="EH20" i="4"/>
  <c r="EH18" i="4"/>
  <c r="EH17" i="4"/>
  <c r="EH12" i="4"/>
  <c r="EH11" i="4"/>
  <c r="EH7" i="4"/>
  <c r="EG28" i="4"/>
  <c r="EF28" i="4"/>
  <c r="EE28" i="4"/>
  <c r="EG6" i="4"/>
  <c r="EF6" i="4"/>
  <c r="EE6" i="4"/>
  <c r="G44" i="2"/>
  <c r="G45" i="2"/>
  <c r="KW28" i="4"/>
  <c r="KV28" i="4"/>
  <c r="KU28" i="4"/>
  <c r="KX25" i="4"/>
  <c r="KW6" i="4"/>
  <c r="KV6" i="4"/>
  <c r="KV32" i="4" s="1"/>
  <c r="KU6" i="4"/>
  <c r="G88" i="2"/>
  <c r="KS28" i="4"/>
  <c r="KR28" i="4"/>
  <c r="KQ28" i="4"/>
  <c r="KT25" i="4"/>
  <c r="KS6" i="4"/>
  <c r="KR6" i="4"/>
  <c r="KR32" i="4" s="1"/>
  <c r="KQ6" i="4"/>
  <c r="KQ32" i="4" s="1"/>
  <c r="G86" i="2"/>
  <c r="G87" i="2"/>
  <c r="JJ30" i="4"/>
  <c r="JJ29" i="4"/>
  <c r="JI28" i="4"/>
  <c r="JH28" i="4"/>
  <c r="JG28" i="4"/>
  <c r="JJ22" i="4"/>
  <c r="JI6" i="4"/>
  <c r="JI32" i="4" s="1"/>
  <c r="JH6" i="4"/>
  <c r="JG6" i="4"/>
  <c r="JG32" i="4" s="1"/>
  <c r="G78" i="2"/>
  <c r="EO28" i="4"/>
  <c r="EN28" i="4"/>
  <c r="EM28" i="4"/>
  <c r="EP26" i="4"/>
  <c r="EO6" i="4"/>
  <c r="EO32" i="4" s="1"/>
  <c r="EN6" i="4"/>
  <c r="EN32" i="4" s="1"/>
  <c r="EM6" i="4"/>
  <c r="G47" i="2"/>
  <c r="BV30" i="4"/>
  <c r="BV29" i="4"/>
  <c r="BV12" i="4"/>
  <c r="BZ29" i="4"/>
  <c r="BY28" i="4"/>
  <c r="BX28" i="4"/>
  <c r="BW28" i="4"/>
  <c r="BY6" i="4"/>
  <c r="BX6" i="4"/>
  <c r="BW6" i="4"/>
  <c r="BU28" i="4"/>
  <c r="BT28" i="4"/>
  <c r="BS28" i="4"/>
  <c r="BU6" i="4"/>
  <c r="BT6" i="4"/>
  <c r="BS6" i="4"/>
  <c r="G29" i="2"/>
  <c r="G30" i="2"/>
  <c r="G70" i="2"/>
  <c r="IC28" i="4"/>
  <c r="IB28" i="4"/>
  <c r="IA28" i="4"/>
  <c r="ID9" i="4"/>
  <c r="IC6" i="4"/>
  <c r="IB6" i="4"/>
  <c r="IA6" i="4"/>
  <c r="HX28" i="4"/>
  <c r="HY28" i="4"/>
  <c r="IL27" i="4"/>
  <c r="IH30" i="4"/>
  <c r="IH16" i="4"/>
  <c r="KS32" i="4" l="1"/>
  <c r="KT32" i="4" s="1"/>
  <c r="KU32" i="4"/>
  <c r="F7" i="4"/>
  <c r="CP28" i="4"/>
  <c r="CO32" i="4"/>
  <c r="AF32" i="4"/>
  <c r="AH6" i="4"/>
  <c r="AG32" i="4"/>
  <c r="CN32" i="4"/>
  <c r="JJ28" i="4"/>
  <c r="BS32" i="4"/>
  <c r="DP32" i="4"/>
  <c r="IA32" i="4"/>
  <c r="BV28" i="4"/>
  <c r="BM32" i="4"/>
  <c r="EG32" i="4"/>
  <c r="DO32" i="4"/>
  <c r="CB32" i="4"/>
  <c r="BK32" i="4"/>
  <c r="CC32" i="4"/>
  <c r="BL32" i="4"/>
  <c r="HV32" i="4"/>
  <c r="HV6" i="4"/>
  <c r="BN6" i="4"/>
  <c r="BY32" i="4"/>
  <c r="EE32" i="4"/>
  <c r="CD6" i="4"/>
  <c r="BW32" i="4"/>
  <c r="KX6" i="4"/>
  <c r="CA32" i="4"/>
  <c r="DR6" i="4"/>
  <c r="DQ32" i="4"/>
  <c r="EH6" i="4"/>
  <c r="EF32" i="4"/>
  <c r="KW32" i="4"/>
  <c r="KX32" i="4" s="1"/>
  <c r="KT6" i="4"/>
  <c r="JH32" i="4"/>
  <c r="JJ32" i="4" s="1"/>
  <c r="JJ6" i="4"/>
  <c r="EM32" i="4"/>
  <c r="EP6" i="4"/>
  <c r="EP32" i="4"/>
  <c r="BU32" i="4"/>
  <c r="BX32" i="4"/>
  <c r="BT32" i="4"/>
  <c r="BV6" i="4"/>
  <c r="IC32" i="4"/>
  <c r="IB32" i="4"/>
  <c r="ID6" i="4"/>
  <c r="ET19" i="4"/>
  <c r="ET13" i="4"/>
  <c r="ED30" i="4"/>
  <c r="EC28" i="4"/>
  <c r="EB28" i="4"/>
  <c r="EA28" i="4"/>
  <c r="EC6" i="4"/>
  <c r="EB6" i="4"/>
  <c r="EA6" i="4"/>
  <c r="AT29" i="4"/>
  <c r="AT27" i="4"/>
  <c r="AT20" i="4"/>
  <c r="AT17" i="4"/>
  <c r="AT16" i="4"/>
  <c r="AT14" i="4"/>
  <c r="AT13" i="4"/>
  <c r="AT10" i="4"/>
  <c r="AT7" i="4"/>
  <c r="EX29" i="4"/>
  <c r="EX22" i="4"/>
  <c r="EX16" i="4"/>
  <c r="KP25" i="4"/>
  <c r="KO28" i="4"/>
  <c r="KN28" i="4"/>
  <c r="KM28" i="4"/>
  <c r="KO6" i="4"/>
  <c r="KN6" i="4"/>
  <c r="KM6" i="4"/>
  <c r="FB13" i="4"/>
  <c r="LF25" i="4"/>
  <c r="FF26" i="4"/>
  <c r="FF25" i="4"/>
  <c r="GH12" i="4"/>
  <c r="GH11" i="4"/>
  <c r="GH10" i="4"/>
  <c r="GH7" i="4"/>
  <c r="GH16" i="4"/>
  <c r="GH17" i="4"/>
  <c r="GH18" i="4"/>
  <c r="GH19" i="4"/>
  <c r="GH20" i="4"/>
  <c r="GH22" i="4"/>
  <c r="CP32" i="4" l="1"/>
  <c r="EH32" i="4"/>
  <c r="AH32" i="4"/>
  <c r="BN32" i="4"/>
  <c r="KO32" i="4"/>
  <c r="DR32" i="4"/>
  <c r="BZ32" i="4"/>
  <c r="ID32" i="4"/>
  <c r="BV32" i="4"/>
  <c r="KM32" i="4"/>
  <c r="KN32" i="4"/>
  <c r="EA32" i="4"/>
  <c r="EB32" i="4"/>
  <c r="EC32" i="4"/>
  <c r="KP6" i="4"/>
  <c r="DJ21" i="4"/>
  <c r="DJ12" i="4"/>
  <c r="AD27" i="4"/>
  <c r="AD14" i="4"/>
  <c r="CL21" i="4"/>
  <c r="CH19" i="4"/>
  <c r="HB7" i="4"/>
  <c r="GX25" i="4"/>
  <c r="KP32" i="4" l="1"/>
  <c r="ED32" i="4"/>
  <c r="E30" i="5" l="1"/>
  <c r="D30" i="5"/>
  <c r="C30" i="5"/>
  <c r="E29" i="5"/>
  <c r="D29" i="5"/>
  <c r="C29" i="5"/>
  <c r="C8" i="5"/>
  <c r="D8" i="5"/>
  <c r="E8" i="5"/>
  <c r="C9" i="5"/>
  <c r="D9" i="5"/>
  <c r="E9" i="5"/>
  <c r="C10" i="5"/>
  <c r="D10" i="5"/>
  <c r="E10" i="5"/>
  <c r="C11" i="5"/>
  <c r="D11" i="5"/>
  <c r="E11" i="5"/>
  <c r="C12" i="5"/>
  <c r="D12" i="5"/>
  <c r="E12" i="5"/>
  <c r="C13" i="5"/>
  <c r="D13" i="5"/>
  <c r="E13" i="5"/>
  <c r="C14" i="5"/>
  <c r="D14" i="5"/>
  <c r="E14" i="5"/>
  <c r="C15" i="5"/>
  <c r="D15" i="5"/>
  <c r="E15" i="5"/>
  <c r="C16" i="5"/>
  <c r="D16" i="5"/>
  <c r="E16" i="5"/>
  <c r="C17" i="5"/>
  <c r="D17" i="5"/>
  <c r="E17" i="5"/>
  <c r="C18" i="5"/>
  <c r="D18" i="5"/>
  <c r="E18" i="5"/>
  <c r="C19" i="5"/>
  <c r="D19" i="5"/>
  <c r="E19" i="5"/>
  <c r="C20" i="5"/>
  <c r="D20" i="5"/>
  <c r="E20" i="5"/>
  <c r="C21" i="5"/>
  <c r="D21" i="5"/>
  <c r="E21" i="5"/>
  <c r="C22" i="5"/>
  <c r="D22" i="5"/>
  <c r="E22" i="5"/>
  <c r="C23" i="5"/>
  <c r="D23" i="5"/>
  <c r="E23" i="5"/>
  <c r="C24" i="5"/>
  <c r="D24" i="5"/>
  <c r="E24" i="5"/>
  <c r="C25" i="5"/>
  <c r="D25" i="5"/>
  <c r="E25" i="5"/>
  <c r="C26" i="5"/>
  <c r="D26" i="5"/>
  <c r="E26" i="5"/>
  <c r="C27" i="5"/>
  <c r="D27" i="5"/>
  <c r="E27" i="5"/>
  <c r="D7" i="5"/>
  <c r="E7" i="5"/>
  <c r="C7" i="5"/>
  <c r="AT29" i="5"/>
  <c r="AT30" i="5"/>
  <c r="D11" i="2"/>
  <c r="KK28" i="4"/>
  <c r="KJ28" i="4"/>
  <c r="KI28" i="4"/>
  <c r="KK6" i="4"/>
  <c r="KJ6" i="4"/>
  <c r="KI6" i="4"/>
  <c r="JE28" i="4"/>
  <c r="JD28" i="4"/>
  <c r="JC28" i="4"/>
  <c r="JF27" i="4"/>
  <c r="JF26" i="4"/>
  <c r="JF25" i="4"/>
  <c r="JF24" i="4"/>
  <c r="JF23" i="4"/>
  <c r="JF22" i="4"/>
  <c r="JF21" i="4"/>
  <c r="JF20" i="4"/>
  <c r="JF19" i="4"/>
  <c r="JF18" i="4"/>
  <c r="JF17" i="4"/>
  <c r="JF16" i="4"/>
  <c r="JF15" i="4"/>
  <c r="JF14" i="4"/>
  <c r="JF13" i="4"/>
  <c r="JF12" i="4"/>
  <c r="JF11" i="4"/>
  <c r="JF10" i="4"/>
  <c r="JF9" i="4"/>
  <c r="JF8" i="4"/>
  <c r="JF7" i="4"/>
  <c r="JE6" i="4"/>
  <c r="JD6" i="4"/>
  <c r="JC6" i="4"/>
  <c r="JC32" i="4" s="1"/>
  <c r="G77" i="2"/>
  <c r="KK32" i="4" l="1"/>
  <c r="JD32" i="4"/>
  <c r="JF6" i="4"/>
  <c r="KI32" i="4"/>
  <c r="KJ32" i="4"/>
  <c r="JE32" i="4"/>
  <c r="JF32" i="4" l="1"/>
  <c r="HA28" i="4"/>
  <c r="GZ28" i="4"/>
  <c r="GY28" i="4"/>
  <c r="HB22" i="4"/>
  <c r="HB12" i="4"/>
  <c r="HA6" i="4"/>
  <c r="GZ6" i="4"/>
  <c r="GY6" i="4"/>
  <c r="GS28" i="4"/>
  <c r="GR28" i="4"/>
  <c r="GQ28" i="4"/>
  <c r="GT21" i="4"/>
  <c r="GT20" i="4"/>
  <c r="GT8" i="4"/>
  <c r="GS6" i="4"/>
  <c r="GR6" i="4"/>
  <c r="GQ6" i="4"/>
  <c r="FV30" i="4"/>
  <c r="FU28" i="4"/>
  <c r="FT28" i="4"/>
  <c r="FS28" i="4"/>
  <c r="FU6" i="4"/>
  <c r="FT6" i="4"/>
  <c r="FS6" i="4"/>
  <c r="FQ28" i="4"/>
  <c r="FP28" i="4"/>
  <c r="FO28" i="4"/>
  <c r="FR26" i="4"/>
  <c r="FR22" i="4"/>
  <c r="FR12" i="4"/>
  <c r="FR9" i="4"/>
  <c r="FQ6" i="4"/>
  <c r="FP6" i="4"/>
  <c r="FO6" i="4"/>
  <c r="GS32" i="4" l="1"/>
  <c r="GR32" i="4"/>
  <c r="GZ32" i="4"/>
  <c r="HA32" i="4"/>
  <c r="FO32" i="4"/>
  <c r="FT32" i="4"/>
  <c r="FV28" i="4"/>
  <c r="FP32" i="4"/>
  <c r="FU32" i="4"/>
  <c r="GQ32" i="4"/>
  <c r="GY32" i="4"/>
  <c r="GT6" i="4"/>
  <c r="HB6" i="4"/>
  <c r="FR6" i="4"/>
  <c r="FS32" i="4"/>
  <c r="FQ32" i="4"/>
  <c r="GC28" i="4"/>
  <c r="GB28" i="4"/>
  <c r="GA28" i="4"/>
  <c r="GC6" i="4"/>
  <c r="GB6" i="4"/>
  <c r="GA6" i="4"/>
  <c r="DU28" i="4"/>
  <c r="DT28" i="4"/>
  <c r="DS28" i="4"/>
  <c r="DU6" i="4"/>
  <c r="DT6" i="4"/>
  <c r="DS6" i="4"/>
  <c r="GA32" i="4" l="1"/>
  <c r="GT32" i="4"/>
  <c r="HB32" i="4"/>
  <c r="GB32" i="4"/>
  <c r="FV32" i="4"/>
  <c r="FR32" i="4"/>
  <c r="DT32" i="4"/>
  <c r="DU32" i="4"/>
  <c r="DS32" i="4"/>
  <c r="GD6" i="4"/>
  <c r="GC32" i="4"/>
  <c r="CS28" i="4"/>
  <c r="CR28" i="4"/>
  <c r="CQ28" i="4"/>
  <c r="CS6" i="4"/>
  <c r="CR6" i="4"/>
  <c r="CQ6" i="4"/>
  <c r="AP30" i="4"/>
  <c r="AO28" i="4"/>
  <c r="AN28" i="4"/>
  <c r="AM28" i="4"/>
  <c r="AO6" i="4"/>
  <c r="AN6" i="4"/>
  <c r="AM6" i="4"/>
  <c r="BI28" i="4"/>
  <c r="BH28" i="4"/>
  <c r="BG28" i="4"/>
  <c r="BI6" i="4"/>
  <c r="BH6" i="4"/>
  <c r="BG6" i="4"/>
  <c r="G18" i="2"/>
  <c r="AC28" i="4"/>
  <c r="AB28" i="4"/>
  <c r="AA28" i="4"/>
  <c r="AC6" i="4"/>
  <c r="AB6" i="4"/>
  <c r="AA6" i="4"/>
  <c r="GD32" i="4" l="1"/>
  <c r="CS32" i="4"/>
  <c r="AN32" i="4"/>
  <c r="AB32" i="4"/>
  <c r="AM32" i="4"/>
  <c r="AP28" i="4"/>
  <c r="CR32" i="4"/>
  <c r="DV32" i="4"/>
  <c r="AC32" i="4"/>
  <c r="AO32" i="4"/>
  <c r="BH32" i="4"/>
  <c r="BG32" i="4"/>
  <c r="CQ32" i="4"/>
  <c r="CT6" i="4"/>
  <c r="BJ6" i="4"/>
  <c r="BI32" i="4"/>
  <c r="AD6" i="4"/>
  <c r="AA32" i="4"/>
  <c r="CT32" i="4" l="1"/>
  <c r="AP32" i="4"/>
  <c r="AD32" i="4"/>
  <c r="BJ32" i="4"/>
  <c r="E29" i="3"/>
  <c r="D29" i="3"/>
  <c r="C29" i="3"/>
  <c r="C8" i="3"/>
  <c r="D8" i="3"/>
  <c r="E8" i="3"/>
  <c r="C9" i="3"/>
  <c r="D9" i="3"/>
  <c r="E9" i="3"/>
  <c r="C10" i="3"/>
  <c r="D10" i="3"/>
  <c r="E10" i="3"/>
  <c r="C11" i="3"/>
  <c r="D11" i="3"/>
  <c r="E11" i="3"/>
  <c r="C12" i="3"/>
  <c r="D12" i="3"/>
  <c r="E12" i="3"/>
  <c r="C13" i="3"/>
  <c r="D13" i="3"/>
  <c r="E13" i="3"/>
  <c r="C14" i="3"/>
  <c r="D14" i="3"/>
  <c r="E14" i="3"/>
  <c r="C15" i="3"/>
  <c r="D15" i="3"/>
  <c r="E15" i="3"/>
  <c r="C16" i="3"/>
  <c r="D16" i="3"/>
  <c r="E16" i="3"/>
  <c r="C17" i="3"/>
  <c r="D17" i="3"/>
  <c r="E17" i="3"/>
  <c r="C18" i="3"/>
  <c r="D18" i="3"/>
  <c r="E18" i="3"/>
  <c r="C19" i="3"/>
  <c r="D19" i="3"/>
  <c r="E19" i="3"/>
  <c r="C20" i="3"/>
  <c r="D20" i="3"/>
  <c r="E20" i="3"/>
  <c r="C21" i="3"/>
  <c r="D21" i="3"/>
  <c r="E21" i="3"/>
  <c r="C22" i="3"/>
  <c r="D22" i="3"/>
  <c r="E22" i="3"/>
  <c r="C23" i="3"/>
  <c r="D23" i="3"/>
  <c r="E23" i="3"/>
  <c r="C24" i="3"/>
  <c r="D24" i="3"/>
  <c r="E24" i="3"/>
  <c r="C25" i="3"/>
  <c r="D25" i="3"/>
  <c r="E25" i="3"/>
  <c r="C26" i="3"/>
  <c r="D26" i="3"/>
  <c r="E26" i="3"/>
  <c r="C27" i="3"/>
  <c r="D27" i="3"/>
  <c r="E27" i="3"/>
  <c r="D7" i="3"/>
  <c r="E7" i="3"/>
  <c r="C7" i="3"/>
  <c r="R26" i="3"/>
  <c r="R25" i="3"/>
  <c r="R23" i="3"/>
  <c r="R22" i="3"/>
  <c r="R19" i="3"/>
  <c r="R16" i="3"/>
  <c r="R15" i="3"/>
  <c r="R14" i="3"/>
  <c r="R9" i="3"/>
  <c r="G9" i="2"/>
  <c r="E5" i="2" l="1"/>
  <c r="F5" i="2"/>
  <c r="D5" i="2"/>
  <c r="N29" i="3"/>
  <c r="M28" i="3"/>
  <c r="L28" i="3"/>
  <c r="K28" i="3"/>
  <c r="N24" i="3"/>
  <c r="N7" i="3"/>
  <c r="M6" i="3"/>
  <c r="M32" i="3" s="1"/>
  <c r="L6" i="3"/>
  <c r="K6" i="3"/>
  <c r="K32" i="3" l="1"/>
  <c r="N28" i="3"/>
  <c r="L32" i="3"/>
  <c r="N32" i="3" s="1"/>
  <c r="N6" i="3"/>
  <c r="BZ30" i="6"/>
  <c r="BZ29" i="6"/>
  <c r="BZ27" i="6"/>
  <c r="BZ26" i="6"/>
  <c r="BZ25" i="6"/>
  <c r="BZ24" i="6"/>
  <c r="BZ23" i="6"/>
  <c r="BZ22" i="6"/>
  <c r="BZ21" i="6"/>
  <c r="BZ20" i="6"/>
  <c r="BZ19" i="6"/>
  <c r="BZ18" i="6"/>
  <c r="BZ17" i="6"/>
  <c r="BZ16" i="6"/>
  <c r="BZ15" i="6"/>
  <c r="BZ14" i="6"/>
  <c r="BZ13" i="6"/>
  <c r="BZ12" i="6"/>
  <c r="BZ11" i="6"/>
  <c r="BZ10" i="6"/>
  <c r="BZ9" i="6"/>
  <c r="BZ8" i="6"/>
  <c r="BZ7" i="6"/>
  <c r="BN30" i="6"/>
  <c r="BN29" i="6"/>
  <c r="BN27" i="6"/>
  <c r="BN26" i="6"/>
  <c r="BN25" i="6"/>
  <c r="BN24" i="6"/>
  <c r="BN23" i="6"/>
  <c r="BN22" i="6"/>
  <c r="BN21" i="6"/>
  <c r="BN20" i="6"/>
  <c r="BN19" i="6"/>
  <c r="BN18" i="6"/>
  <c r="BN17" i="6"/>
  <c r="BN16" i="6"/>
  <c r="BN15" i="6"/>
  <c r="BN14" i="6"/>
  <c r="BN13" i="6"/>
  <c r="BN12" i="6"/>
  <c r="BN11" i="6"/>
  <c r="BN10" i="6"/>
  <c r="BN9" i="6"/>
  <c r="BN8" i="6"/>
  <c r="BN7" i="6"/>
  <c r="BJ30" i="6"/>
  <c r="BJ29" i="6"/>
  <c r="BJ27" i="6"/>
  <c r="BJ26" i="6"/>
  <c r="BJ25" i="6"/>
  <c r="BJ24" i="6"/>
  <c r="BJ23" i="6"/>
  <c r="BJ22" i="6"/>
  <c r="BJ21" i="6"/>
  <c r="BJ20" i="6"/>
  <c r="BJ19" i="6"/>
  <c r="BJ18" i="6"/>
  <c r="BJ17" i="6"/>
  <c r="BJ16" i="6"/>
  <c r="BJ15" i="6"/>
  <c r="BJ14" i="6"/>
  <c r="BJ13" i="6"/>
  <c r="BJ12" i="6"/>
  <c r="BJ11" i="6"/>
  <c r="BJ10" i="6"/>
  <c r="BJ9" i="6"/>
  <c r="BJ8" i="6"/>
  <c r="BJ7" i="6"/>
  <c r="BF30" i="6"/>
  <c r="BF29" i="6"/>
  <c r="BF27" i="6"/>
  <c r="BF26" i="6"/>
  <c r="BF25" i="6"/>
  <c r="BF24" i="6"/>
  <c r="BF23" i="6"/>
  <c r="BF22" i="6"/>
  <c r="BF21" i="6"/>
  <c r="BF20" i="6"/>
  <c r="BF19" i="6"/>
  <c r="BF18" i="6"/>
  <c r="BF17" i="6"/>
  <c r="BF16" i="6"/>
  <c r="BF15" i="6"/>
  <c r="BF14" i="6"/>
  <c r="BF13" i="6"/>
  <c r="BF12" i="6"/>
  <c r="BF11" i="6"/>
  <c r="BF10" i="6"/>
  <c r="BF9" i="6"/>
  <c r="BF8" i="6"/>
  <c r="BF7" i="6"/>
  <c r="BB30" i="6"/>
  <c r="BB29" i="6"/>
  <c r="BB27" i="6"/>
  <c r="BB26" i="6"/>
  <c r="BB25" i="6"/>
  <c r="BB24" i="6"/>
  <c r="BB23" i="6"/>
  <c r="BB22" i="6"/>
  <c r="BB21" i="6"/>
  <c r="BB20" i="6"/>
  <c r="BB19" i="6"/>
  <c r="BB18" i="6"/>
  <c r="BB17" i="6"/>
  <c r="BB16" i="6"/>
  <c r="BB15" i="6"/>
  <c r="BB14" i="6"/>
  <c r="BB13" i="6"/>
  <c r="BB12" i="6"/>
  <c r="BB11" i="6"/>
  <c r="BB10" i="6"/>
  <c r="BB9" i="6"/>
  <c r="BB8" i="6"/>
  <c r="BB7" i="6"/>
  <c r="AX30" i="6"/>
  <c r="AX29" i="6"/>
  <c r="AX27" i="6"/>
  <c r="AX26" i="6"/>
  <c r="AX25" i="6"/>
  <c r="AX24" i="6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CX27" i="5"/>
  <c r="CX26" i="5"/>
  <c r="CX25" i="5"/>
  <c r="CX24" i="5"/>
  <c r="CX23" i="5"/>
  <c r="CX22" i="5"/>
  <c r="CX21" i="5"/>
  <c r="CX20" i="5"/>
  <c r="CX19" i="5"/>
  <c r="CX18" i="5"/>
  <c r="CX17" i="5"/>
  <c r="CX16" i="5"/>
  <c r="CX15" i="5"/>
  <c r="CX14" i="5"/>
  <c r="CX13" i="5"/>
  <c r="CX12" i="5"/>
  <c r="CX11" i="5"/>
  <c r="CX10" i="5"/>
  <c r="CX9" i="5"/>
  <c r="CX8" i="5"/>
  <c r="CX7" i="5"/>
  <c r="CT30" i="5"/>
  <c r="CT29" i="5"/>
  <c r="CT27" i="5"/>
  <c r="CT26" i="5"/>
  <c r="CT25" i="5"/>
  <c r="CT24" i="5"/>
  <c r="CT23" i="5"/>
  <c r="CT22" i="5"/>
  <c r="CT21" i="5"/>
  <c r="CT20" i="5"/>
  <c r="CT19" i="5"/>
  <c r="CT18" i="5"/>
  <c r="CT17" i="5"/>
  <c r="CT16" i="5"/>
  <c r="CT15" i="5"/>
  <c r="CT14" i="5"/>
  <c r="CT13" i="5"/>
  <c r="CT12" i="5"/>
  <c r="CT11" i="5"/>
  <c r="CT10" i="5"/>
  <c r="CT9" i="5"/>
  <c r="CT8" i="5"/>
  <c r="CT7" i="5"/>
  <c r="CP30" i="5"/>
  <c r="CP29" i="5"/>
  <c r="CP27" i="5"/>
  <c r="CP26" i="5"/>
  <c r="CP25" i="5"/>
  <c r="CP24" i="5"/>
  <c r="CP23" i="5"/>
  <c r="CP22" i="5"/>
  <c r="CP21" i="5"/>
  <c r="CP20" i="5"/>
  <c r="CP19" i="5"/>
  <c r="CP18" i="5"/>
  <c r="CP17" i="5"/>
  <c r="CP16" i="5"/>
  <c r="CP15" i="5"/>
  <c r="CP14" i="5"/>
  <c r="CP13" i="5"/>
  <c r="CP12" i="5"/>
  <c r="CP11" i="5"/>
  <c r="CP10" i="5"/>
  <c r="CP9" i="5"/>
  <c r="CP8" i="5"/>
  <c r="CP7" i="5"/>
  <c r="CL30" i="5"/>
  <c r="CL22" i="5"/>
  <c r="CL9" i="5"/>
  <c r="CH30" i="5"/>
  <c r="CH22" i="5"/>
  <c r="CH9" i="5"/>
  <c r="CD30" i="5"/>
  <c r="CD29" i="5"/>
  <c r="CD7" i="5"/>
  <c r="BZ30" i="5"/>
  <c r="BZ27" i="5"/>
  <c r="BZ26" i="5"/>
  <c r="BZ25" i="5"/>
  <c r="BZ24" i="5"/>
  <c r="BZ23" i="5"/>
  <c r="BZ22" i="5"/>
  <c r="BZ21" i="5"/>
  <c r="BZ20" i="5"/>
  <c r="BZ19" i="5"/>
  <c r="BZ18" i="5"/>
  <c r="BZ17" i="5"/>
  <c r="BZ16" i="5"/>
  <c r="BZ15" i="5"/>
  <c r="BZ14" i="5"/>
  <c r="BZ13" i="5"/>
  <c r="BZ12" i="5"/>
  <c r="BZ11" i="5"/>
  <c r="BZ10" i="5"/>
  <c r="BZ9" i="5"/>
  <c r="BZ8" i="5"/>
  <c r="BZ7" i="5"/>
  <c r="BV30" i="5"/>
  <c r="BV29" i="5"/>
  <c r="BV27" i="5"/>
  <c r="BV26" i="5"/>
  <c r="BV25" i="5"/>
  <c r="BV24" i="5"/>
  <c r="BV23" i="5"/>
  <c r="BV22" i="5"/>
  <c r="BV21" i="5"/>
  <c r="BV20" i="5"/>
  <c r="BV19" i="5"/>
  <c r="BV18" i="5"/>
  <c r="BV17" i="5"/>
  <c r="BV16" i="5"/>
  <c r="BV15" i="5"/>
  <c r="BV14" i="5"/>
  <c r="BV13" i="5"/>
  <c r="BV12" i="5"/>
  <c r="BV11" i="5"/>
  <c r="BV10" i="5"/>
  <c r="BV9" i="5"/>
  <c r="BV8" i="5"/>
  <c r="BV7" i="5"/>
  <c r="BR30" i="5"/>
  <c r="BR29" i="5"/>
  <c r="BR27" i="5"/>
  <c r="BR26" i="5"/>
  <c r="BR25" i="5"/>
  <c r="BR24" i="5"/>
  <c r="BR23" i="5"/>
  <c r="BR22" i="5"/>
  <c r="BR21" i="5"/>
  <c r="BR20" i="5"/>
  <c r="BR19" i="5"/>
  <c r="BR18" i="5"/>
  <c r="BR17" i="5"/>
  <c r="BR16" i="5"/>
  <c r="BR15" i="5"/>
  <c r="BR14" i="5"/>
  <c r="BR13" i="5"/>
  <c r="BR12" i="5"/>
  <c r="BR11" i="5"/>
  <c r="BR10" i="5"/>
  <c r="BR9" i="5"/>
  <c r="BR8" i="5"/>
  <c r="BR7" i="5"/>
  <c r="BN30" i="5"/>
  <c r="BN29" i="5"/>
  <c r="BN27" i="5"/>
  <c r="BN26" i="5"/>
  <c r="BN25" i="5"/>
  <c r="BN24" i="5"/>
  <c r="BN23" i="5"/>
  <c r="BN22" i="5"/>
  <c r="BN21" i="5"/>
  <c r="BN20" i="5"/>
  <c r="BN19" i="5"/>
  <c r="BN18" i="5"/>
  <c r="BN17" i="5"/>
  <c r="BN16" i="5"/>
  <c r="BN15" i="5"/>
  <c r="BN14" i="5"/>
  <c r="BN13" i="5"/>
  <c r="BN12" i="5"/>
  <c r="BN11" i="5"/>
  <c r="BN10" i="5"/>
  <c r="BN9" i="5"/>
  <c r="BN8" i="5"/>
  <c r="BN7" i="5"/>
  <c r="BJ30" i="5"/>
  <c r="BJ29" i="5"/>
  <c r="BJ27" i="5"/>
  <c r="BJ26" i="5"/>
  <c r="BJ25" i="5"/>
  <c r="BJ24" i="5"/>
  <c r="BJ23" i="5"/>
  <c r="BJ22" i="5"/>
  <c r="BJ21" i="5"/>
  <c r="BJ20" i="5"/>
  <c r="BJ19" i="5"/>
  <c r="BJ18" i="5"/>
  <c r="BJ17" i="5"/>
  <c r="BJ16" i="5"/>
  <c r="BJ15" i="5"/>
  <c r="BJ14" i="5"/>
  <c r="BJ13" i="5"/>
  <c r="BJ12" i="5"/>
  <c r="BJ11" i="5"/>
  <c r="BJ10" i="5"/>
  <c r="BJ9" i="5"/>
  <c r="BJ8" i="5"/>
  <c r="BJ7" i="5"/>
  <c r="BF30" i="5"/>
  <c r="BF29" i="5"/>
  <c r="BF27" i="5"/>
  <c r="BF26" i="5"/>
  <c r="BF25" i="5"/>
  <c r="BF24" i="5"/>
  <c r="BF23" i="5"/>
  <c r="BF22" i="5"/>
  <c r="BF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B30" i="5"/>
  <c r="BB27" i="5"/>
  <c r="BB26" i="5"/>
  <c r="BB25" i="5"/>
  <c r="BB24" i="5"/>
  <c r="BB23" i="5"/>
  <c r="BB22" i="5"/>
  <c r="BB21" i="5"/>
  <c r="BB20" i="5"/>
  <c r="BB19" i="5"/>
  <c r="BB18" i="5"/>
  <c r="BB17" i="5"/>
  <c r="BB16" i="5"/>
  <c r="BB15" i="5"/>
  <c r="BB14" i="5"/>
  <c r="BB13" i="5"/>
  <c r="BB12" i="5"/>
  <c r="BB11" i="5"/>
  <c r="BB10" i="5"/>
  <c r="BB9" i="5"/>
  <c r="BB8" i="5"/>
  <c r="BB7" i="5"/>
  <c r="AX30" i="5"/>
  <c r="AX29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T27" i="5"/>
  <c r="AT26" i="5"/>
  <c r="AT25" i="5"/>
  <c r="AT24" i="5"/>
  <c r="AT23" i="5"/>
  <c r="AT22" i="5"/>
  <c r="AT21" i="5"/>
  <c r="AT20" i="5"/>
  <c r="AT19" i="5"/>
  <c r="AT18" i="5"/>
  <c r="AT17" i="5"/>
  <c r="AT16" i="5"/>
  <c r="AT15" i="5"/>
  <c r="AT14" i="5"/>
  <c r="AT13" i="5"/>
  <c r="AT12" i="5"/>
  <c r="AT11" i="5"/>
  <c r="AT10" i="5"/>
  <c r="AT9" i="5"/>
  <c r="AT8" i="5"/>
  <c r="AT7" i="5"/>
  <c r="AP30" i="5"/>
  <c r="AP29" i="5"/>
  <c r="AP24" i="5"/>
  <c r="AP12" i="5"/>
  <c r="AD30" i="5"/>
  <c r="AD29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Z30" i="5"/>
  <c r="V25" i="5"/>
  <c r="V20" i="5"/>
  <c r="V15" i="5"/>
  <c r="V13" i="5"/>
  <c r="R30" i="5"/>
  <c r="R29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N30" i="5"/>
  <c r="N29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J30" i="5"/>
  <c r="J29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LJ30" i="4"/>
  <c r="LJ29" i="4"/>
  <c r="LJ27" i="4"/>
  <c r="LJ26" i="4"/>
  <c r="LJ25" i="4"/>
  <c r="LJ24" i="4"/>
  <c r="LJ23" i="4"/>
  <c r="LJ22" i="4"/>
  <c r="LJ21" i="4"/>
  <c r="LJ20" i="4"/>
  <c r="LJ19" i="4"/>
  <c r="LJ18" i="4"/>
  <c r="LJ17" i="4"/>
  <c r="LJ16" i="4"/>
  <c r="LJ15" i="4"/>
  <c r="LJ14" i="4"/>
  <c r="LJ13" i="4"/>
  <c r="LJ12" i="4"/>
  <c r="LJ11" i="4"/>
  <c r="LJ10" i="4"/>
  <c r="LJ9" i="4"/>
  <c r="LJ8" i="4"/>
  <c r="LJ7" i="4"/>
  <c r="LB27" i="4"/>
  <c r="LB26" i="4"/>
  <c r="LB25" i="4"/>
  <c r="LB24" i="4"/>
  <c r="LB23" i="4"/>
  <c r="LB22" i="4"/>
  <c r="LB21" i="4"/>
  <c r="LB20" i="4"/>
  <c r="LB19" i="4"/>
  <c r="LB18" i="4"/>
  <c r="LB17" i="4"/>
  <c r="LB16" i="4"/>
  <c r="LB15" i="4"/>
  <c r="LB14" i="4"/>
  <c r="LB13" i="4"/>
  <c r="LB12" i="4"/>
  <c r="LB11" i="4"/>
  <c r="LB10" i="4"/>
  <c r="LB9" i="4"/>
  <c r="LB8" i="4"/>
  <c r="LB7" i="4"/>
  <c r="KH9" i="4"/>
  <c r="KD27" i="4"/>
  <c r="KD26" i="4"/>
  <c r="KD25" i="4"/>
  <c r="KD24" i="4"/>
  <c r="KD23" i="4"/>
  <c r="KD22" i="4"/>
  <c r="KD21" i="4"/>
  <c r="KD20" i="4"/>
  <c r="KD19" i="4"/>
  <c r="KD18" i="4"/>
  <c r="KD17" i="4"/>
  <c r="KD16" i="4"/>
  <c r="KD15" i="4"/>
  <c r="KD14" i="4"/>
  <c r="KD13" i="4"/>
  <c r="KD12" i="4"/>
  <c r="KD11" i="4"/>
  <c r="KD10" i="4"/>
  <c r="KD8" i="4"/>
  <c r="KD7" i="4"/>
  <c r="JZ27" i="4"/>
  <c r="JZ26" i="4"/>
  <c r="JZ25" i="4"/>
  <c r="JZ24" i="4"/>
  <c r="JZ22" i="4"/>
  <c r="JZ21" i="4"/>
  <c r="JZ20" i="4"/>
  <c r="JZ19" i="4"/>
  <c r="JZ18" i="4"/>
  <c r="JZ17" i="4"/>
  <c r="JZ16" i="4"/>
  <c r="JZ15" i="4"/>
  <c r="JZ14" i="4"/>
  <c r="JZ13" i="4"/>
  <c r="JZ12" i="4"/>
  <c r="JZ11" i="4"/>
  <c r="JZ10" i="4"/>
  <c r="JZ9" i="4"/>
  <c r="JZ8" i="4"/>
  <c r="JZ7" i="4"/>
  <c r="JV27" i="4"/>
  <c r="JV26" i="4"/>
  <c r="JV25" i="4"/>
  <c r="JV24" i="4"/>
  <c r="JV23" i="4"/>
  <c r="JV22" i="4"/>
  <c r="JV21" i="4"/>
  <c r="JV20" i="4"/>
  <c r="JV19" i="4"/>
  <c r="JV18" i="4"/>
  <c r="JV17" i="4"/>
  <c r="JV16" i="4"/>
  <c r="JV15" i="4"/>
  <c r="JV14" i="4"/>
  <c r="JV13" i="4"/>
  <c r="JV12" i="4"/>
  <c r="JV11" i="4"/>
  <c r="JV10" i="4"/>
  <c r="JV9" i="4"/>
  <c r="JV8" i="4"/>
  <c r="JV7" i="4"/>
  <c r="JR27" i="4"/>
  <c r="JR26" i="4"/>
  <c r="JR25" i="4"/>
  <c r="JR20" i="4"/>
  <c r="JR17" i="4"/>
  <c r="JR15" i="4"/>
  <c r="JR14" i="4"/>
  <c r="JR13" i="4"/>
  <c r="JR11" i="4"/>
  <c r="JR9" i="4"/>
  <c r="JR7" i="4"/>
  <c r="JN30" i="4"/>
  <c r="JB30" i="4"/>
  <c r="JB29" i="4"/>
  <c r="JB27" i="4"/>
  <c r="JB26" i="4"/>
  <c r="JB25" i="4"/>
  <c r="JB24" i="4"/>
  <c r="JB23" i="4"/>
  <c r="JB22" i="4"/>
  <c r="JB21" i="4"/>
  <c r="JB20" i="4"/>
  <c r="JB19" i="4"/>
  <c r="JB18" i="4"/>
  <c r="JB17" i="4"/>
  <c r="JB16" i="4"/>
  <c r="JB15" i="4"/>
  <c r="JB14" i="4"/>
  <c r="JB13" i="4"/>
  <c r="JB12" i="4"/>
  <c r="JB11" i="4"/>
  <c r="JB10" i="4"/>
  <c r="JB9" i="4"/>
  <c r="JB8" i="4"/>
  <c r="JB7" i="4"/>
  <c r="IP30" i="4"/>
  <c r="IP29" i="4"/>
  <c r="IP27" i="4"/>
  <c r="IP26" i="4"/>
  <c r="IP25" i="4"/>
  <c r="IP24" i="4"/>
  <c r="IP23" i="4"/>
  <c r="IP22" i="4"/>
  <c r="IP21" i="4"/>
  <c r="IP20" i="4"/>
  <c r="IP19" i="4"/>
  <c r="IP18" i="4"/>
  <c r="IP17" i="4"/>
  <c r="IP16" i="4"/>
  <c r="IP15" i="4"/>
  <c r="IP14" i="4"/>
  <c r="IP13" i="4"/>
  <c r="IP12" i="4"/>
  <c r="IP11" i="4"/>
  <c r="IP10" i="4"/>
  <c r="IP9" i="4"/>
  <c r="IP8" i="4"/>
  <c r="IP7" i="4"/>
  <c r="IH14" i="4"/>
  <c r="GX22" i="4"/>
  <c r="GL10" i="4"/>
  <c r="GL9" i="4"/>
  <c r="GL7" i="4"/>
  <c r="GH29" i="4"/>
  <c r="GH25" i="4"/>
  <c r="GH15" i="4"/>
  <c r="FZ26" i="4"/>
  <c r="FZ22" i="4"/>
  <c r="FZ20" i="4"/>
  <c r="FZ15" i="4"/>
  <c r="FZ9" i="4"/>
  <c r="FZ7" i="4"/>
  <c r="FN20" i="4"/>
  <c r="FJ13" i="4"/>
  <c r="FJ12" i="4"/>
  <c r="FF19" i="4"/>
  <c r="FB20" i="4"/>
  <c r="EL30" i="4"/>
  <c r="EL29" i="4"/>
  <c r="EL27" i="4"/>
  <c r="EL26" i="4"/>
  <c r="EL25" i="4"/>
  <c r="EL24" i="4"/>
  <c r="EL23" i="4"/>
  <c r="EL22" i="4"/>
  <c r="EL21" i="4"/>
  <c r="EL20" i="4"/>
  <c r="EL19" i="4"/>
  <c r="EL18" i="4"/>
  <c r="EL17" i="4"/>
  <c r="EL16" i="4"/>
  <c r="EL15" i="4"/>
  <c r="EL14" i="4"/>
  <c r="EL13" i="4"/>
  <c r="EL12" i="4"/>
  <c r="EL11" i="4"/>
  <c r="EL10" i="4"/>
  <c r="EL9" i="4"/>
  <c r="EL8" i="4"/>
  <c r="EL7" i="4"/>
  <c r="DJ24" i="4" l="1"/>
  <c r="DF21" i="4"/>
  <c r="DF18" i="4"/>
  <c r="DF17" i="4"/>
  <c r="DF12" i="4"/>
  <c r="DB30" i="4"/>
  <c r="DB29" i="4"/>
  <c r="DB27" i="4"/>
  <c r="DB26" i="4"/>
  <c r="DB25" i="4"/>
  <c r="DB24" i="4"/>
  <c r="DB23" i="4"/>
  <c r="DB22" i="4"/>
  <c r="DB21" i="4"/>
  <c r="DB20" i="4"/>
  <c r="DB19" i="4"/>
  <c r="DB18" i="4"/>
  <c r="DB17" i="4"/>
  <c r="DB16" i="4"/>
  <c r="DB15" i="4"/>
  <c r="DB14" i="4"/>
  <c r="DB13" i="4"/>
  <c r="DB12" i="4"/>
  <c r="DB11" i="4"/>
  <c r="DB10" i="4"/>
  <c r="DB9" i="4"/>
  <c r="DB8" i="4"/>
  <c r="DB7" i="4"/>
  <c r="CX30" i="4"/>
  <c r="CX29" i="4"/>
  <c r="CX27" i="4"/>
  <c r="CX23" i="4"/>
  <c r="CX21" i="4"/>
  <c r="CX20" i="4"/>
  <c r="CX19" i="4"/>
  <c r="CX15" i="4"/>
  <c r="CX9" i="4"/>
  <c r="CX8" i="4"/>
  <c r="BR30" i="4"/>
  <c r="BR29" i="4"/>
  <c r="BR27" i="4"/>
  <c r="BR26" i="4"/>
  <c r="BR25" i="4"/>
  <c r="BR24" i="4"/>
  <c r="BR23" i="4"/>
  <c r="BR22" i="4"/>
  <c r="BR21" i="4"/>
  <c r="BR20" i="4"/>
  <c r="BR19" i="4"/>
  <c r="BR18" i="4"/>
  <c r="BR17" i="4"/>
  <c r="BR16" i="4"/>
  <c r="BR15" i="4"/>
  <c r="BR14" i="4"/>
  <c r="BR13" i="4"/>
  <c r="BR12" i="4"/>
  <c r="BR11" i="4"/>
  <c r="BR10" i="4"/>
  <c r="BR9" i="4"/>
  <c r="BR8" i="4"/>
  <c r="BR7" i="4"/>
  <c r="BF16" i="4"/>
  <c r="AL30" i="4"/>
  <c r="AL29" i="4"/>
  <c r="AL24" i="4"/>
  <c r="AL12" i="4"/>
  <c r="AL7" i="4"/>
  <c r="Z30" i="4"/>
  <c r="Z29" i="4"/>
  <c r="Z22" i="4"/>
  <c r="Z18" i="4"/>
  <c r="V30" i="4"/>
  <c r="V29" i="4"/>
  <c r="V27" i="4"/>
  <c r="V26" i="4"/>
  <c r="V25" i="4"/>
  <c r="V24" i="4"/>
  <c r="V23" i="4"/>
  <c r="V22" i="4"/>
  <c r="V21" i="4"/>
  <c r="V20" i="4"/>
  <c r="V19" i="4"/>
  <c r="V18" i="4"/>
  <c r="V17" i="4"/>
  <c r="V16" i="4"/>
  <c r="V15" i="4"/>
  <c r="V14" i="4"/>
  <c r="V13" i="4"/>
  <c r="V12" i="4"/>
  <c r="V11" i="4"/>
  <c r="V10" i="4"/>
  <c r="V9" i="4"/>
  <c r="V8" i="4"/>
  <c r="V7" i="4"/>
  <c r="R24" i="4"/>
  <c r="R12" i="4"/>
  <c r="R7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BS28" i="5" l="1"/>
  <c r="S6" i="5"/>
  <c r="T6" i="5"/>
  <c r="U6" i="5"/>
  <c r="V6" i="5" l="1"/>
  <c r="G128" i="2" l="1"/>
  <c r="G129" i="2"/>
  <c r="G131" i="2"/>
  <c r="G132" i="2"/>
  <c r="G133" i="2"/>
  <c r="G134" i="2"/>
  <c r="G135" i="2"/>
  <c r="G136" i="2"/>
  <c r="G137" i="2"/>
  <c r="G138" i="2"/>
  <c r="G139" i="2"/>
  <c r="G99" i="2" l="1"/>
  <c r="G83" i="2" l="1"/>
  <c r="G84" i="2"/>
  <c r="G69" i="2"/>
  <c r="G40" i="2" l="1"/>
  <c r="G36" i="2" l="1"/>
  <c r="G25" i="2"/>
  <c r="G23" i="2"/>
  <c r="G22" i="2"/>
  <c r="G20" i="2"/>
  <c r="G24" i="2" l="1"/>
  <c r="P28" i="3" l="1"/>
  <c r="Q28" i="3"/>
  <c r="O28" i="3"/>
  <c r="I28" i="3"/>
  <c r="H28" i="3"/>
  <c r="G28" i="3"/>
  <c r="E30" i="3"/>
  <c r="E28" i="3" l="1"/>
  <c r="J28" i="3"/>
  <c r="G125" i="2"/>
  <c r="AH28" i="6"/>
  <c r="AI28" i="6"/>
  <c r="AJ28" i="6"/>
  <c r="AK28" i="6"/>
  <c r="AL28" i="6"/>
  <c r="AM28" i="6"/>
  <c r="AN28" i="6"/>
  <c r="AO28" i="6"/>
  <c r="AP28" i="6"/>
  <c r="AQ28" i="6"/>
  <c r="AR28" i="6"/>
  <c r="AS28" i="6"/>
  <c r="AT28" i="6"/>
  <c r="AH6" i="6"/>
  <c r="AI6" i="6"/>
  <c r="AJ6" i="6"/>
  <c r="AK6" i="6"/>
  <c r="AL6" i="6"/>
  <c r="AM6" i="6"/>
  <c r="AN6" i="6"/>
  <c r="AO6" i="6"/>
  <c r="AP6" i="6"/>
  <c r="AQ6" i="6"/>
  <c r="AR6" i="6"/>
  <c r="AS6" i="6"/>
  <c r="AT6" i="6"/>
  <c r="AN32" i="6" l="1"/>
  <c r="AJ32" i="6"/>
  <c r="AI32" i="6"/>
  <c r="AT32" i="6"/>
  <c r="AQ32" i="6"/>
  <c r="AM32" i="6"/>
  <c r="AK32" i="6"/>
  <c r="AL32" i="6" l="1"/>
  <c r="U6" i="6"/>
  <c r="T6" i="6"/>
  <c r="S6" i="6"/>
  <c r="U28" i="6"/>
  <c r="T28" i="6"/>
  <c r="S28" i="6"/>
  <c r="T28" i="5"/>
  <c r="V6" i="6" l="1"/>
  <c r="S32" i="6"/>
  <c r="U32" i="6"/>
  <c r="T32" i="6"/>
  <c r="V32" i="6" l="1"/>
  <c r="G46" i="2" l="1"/>
  <c r="DE6" i="4"/>
  <c r="DD6" i="4"/>
  <c r="DC6" i="4"/>
  <c r="DE28" i="4"/>
  <c r="DD28" i="4"/>
  <c r="DC28" i="4"/>
  <c r="DF6" i="4" l="1"/>
  <c r="DC32" i="4"/>
  <c r="DE32" i="4"/>
  <c r="DD32" i="4"/>
  <c r="DF32" i="4" l="1"/>
  <c r="G17" i="2" l="1"/>
  <c r="Y28" i="6" l="1"/>
  <c r="X28" i="6"/>
  <c r="W28" i="6"/>
  <c r="Y6" i="6"/>
  <c r="X6" i="6"/>
  <c r="W6" i="6"/>
  <c r="BM28" i="6"/>
  <c r="BL28" i="6"/>
  <c r="BK28" i="6"/>
  <c r="BM6" i="6"/>
  <c r="BL6" i="6"/>
  <c r="BK6" i="6"/>
  <c r="BU28" i="6"/>
  <c r="BT28" i="6"/>
  <c r="BS28" i="6"/>
  <c r="BU6" i="6"/>
  <c r="BT6" i="6"/>
  <c r="BS6" i="6"/>
  <c r="BN6" i="6" l="1"/>
  <c r="BN28" i="6"/>
  <c r="BM32" i="6"/>
  <c r="BL32" i="6"/>
  <c r="W32" i="6"/>
  <c r="Y32" i="6"/>
  <c r="BK32" i="6"/>
  <c r="X32" i="6"/>
  <c r="BS32" i="6"/>
  <c r="BT32" i="6"/>
  <c r="BU32" i="6"/>
  <c r="Z32" i="6" l="1"/>
  <c r="BV32" i="6"/>
  <c r="D30" i="3" l="1"/>
  <c r="D28" i="3" l="1"/>
  <c r="F28" i="3" s="1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9" i="3"/>
  <c r="G7" i="2"/>
  <c r="G8" i="2"/>
  <c r="G13" i="2"/>
  <c r="G14" i="2"/>
  <c r="G15" i="2"/>
  <c r="G16" i="2"/>
  <c r="G28" i="2"/>
  <c r="G33" i="2"/>
  <c r="G37" i="2"/>
  <c r="G38" i="2"/>
  <c r="G39" i="2"/>
  <c r="G41" i="2"/>
  <c r="G43" i="2"/>
  <c r="G48" i="2"/>
  <c r="G49" i="2"/>
  <c r="G50" i="2"/>
  <c r="G51" i="2"/>
  <c r="G52" i="2"/>
  <c r="G56" i="2"/>
  <c r="G58" i="2"/>
  <c r="G59" i="2"/>
  <c r="G60" i="2"/>
  <c r="G62" i="2"/>
  <c r="G64" i="2"/>
  <c r="G65" i="2"/>
  <c r="G66" i="2"/>
  <c r="G67" i="2"/>
  <c r="G71" i="2"/>
  <c r="G72" i="2"/>
  <c r="G73" i="2"/>
  <c r="G75" i="2"/>
  <c r="G76" i="2"/>
  <c r="G79" i="2"/>
  <c r="G80" i="2"/>
  <c r="G81" i="2"/>
  <c r="G82" i="2"/>
  <c r="G89" i="2"/>
  <c r="G90" i="2"/>
  <c r="G91" i="2"/>
  <c r="G95" i="2"/>
  <c r="G96" i="2"/>
  <c r="G97" i="2"/>
  <c r="G98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22" i="2"/>
  <c r="G127" i="2"/>
  <c r="F9" i="3" l="1"/>
  <c r="F10" i="3"/>
  <c r="F11" i="3"/>
  <c r="F13" i="3"/>
  <c r="F14" i="3"/>
  <c r="F15" i="3"/>
  <c r="F17" i="3"/>
  <c r="F18" i="3"/>
  <c r="F19" i="3"/>
  <c r="F21" i="3"/>
  <c r="F22" i="3"/>
  <c r="F23" i="3"/>
  <c r="F25" i="3"/>
  <c r="F26" i="3"/>
  <c r="F27" i="3"/>
  <c r="C28" i="3"/>
  <c r="F29" i="3"/>
  <c r="C30" i="3"/>
  <c r="C6" i="3"/>
  <c r="C32" i="3" l="1"/>
  <c r="E6" i="3"/>
  <c r="E32" i="3" s="1"/>
  <c r="F7" i="3"/>
  <c r="D6" i="3"/>
  <c r="D32" i="3" s="1"/>
  <c r="F24" i="3"/>
  <c r="F20" i="3"/>
  <c r="F16" i="3"/>
  <c r="F12" i="3"/>
  <c r="F8" i="3"/>
  <c r="BG6" i="6"/>
  <c r="BH6" i="6"/>
  <c r="BI6" i="6"/>
  <c r="BG28" i="6"/>
  <c r="BH28" i="6"/>
  <c r="BI28" i="6"/>
  <c r="BJ28" i="6" l="1"/>
  <c r="BH32" i="6"/>
  <c r="BI32" i="6"/>
  <c r="BJ32" i="6" s="1"/>
  <c r="BJ6" i="6"/>
  <c r="F32" i="3"/>
  <c r="F6" i="3"/>
  <c r="BG32" i="6"/>
  <c r="F11" i="2"/>
  <c r="F93" i="2" l="1"/>
  <c r="F10" i="6" l="1"/>
  <c r="F11" i="6"/>
  <c r="F14" i="6"/>
  <c r="BW28" i="6"/>
  <c r="BO28" i="6"/>
  <c r="BP28" i="6"/>
  <c r="BQ28" i="6"/>
  <c r="BO6" i="6"/>
  <c r="BP6" i="6"/>
  <c r="BQ6" i="6"/>
  <c r="AY28" i="6"/>
  <c r="AZ28" i="6"/>
  <c r="BA28" i="6"/>
  <c r="BC28" i="6"/>
  <c r="BD28" i="6"/>
  <c r="BE28" i="6"/>
  <c r="AY6" i="6"/>
  <c r="AZ6" i="6"/>
  <c r="BA6" i="6"/>
  <c r="BC6" i="6"/>
  <c r="BD6" i="6"/>
  <c r="BE6" i="6"/>
  <c r="AU28" i="6"/>
  <c r="AV28" i="6"/>
  <c r="AW28" i="6"/>
  <c r="AU6" i="6"/>
  <c r="AV6" i="6"/>
  <c r="AW6" i="6"/>
  <c r="F29" i="5"/>
  <c r="F9" i="5"/>
  <c r="F10" i="5"/>
  <c r="F13" i="5"/>
  <c r="F14" i="5"/>
  <c r="F17" i="5"/>
  <c r="F18" i="5"/>
  <c r="F21" i="5"/>
  <c r="F22" i="5"/>
  <c r="F25" i="5"/>
  <c r="F7" i="5"/>
  <c r="BT28" i="5"/>
  <c r="BU28" i="5"/>
  <c r="BS6" i="5"/>
  <c r="BT6" i="5"/>
  <c r="BU6" i="5"/>
  <c r="BB6" i="6" l="1"/>
  <c r="AX6" i="6"/>
  <c r="BF28" i="6"/>
  <c r="BB28" i="6"/>
  <c r="AX28" i="6"/>
  <c r="BV28" i="5"/>
  <c r="BF6" i="6"/>
  <c r="BV6" i="5"/>
  <c r="BR28" i="6"/>
  <c r="F26" i="6"/>
  <c r="F22" i="6"/>
  <c r="F19" i="6"/>
  <c r="F17" i="6"/>
  <c r="F13" i="6"/>
  <c r="F9" i="6"/>
  <c r="F25" i="6"/>
  <c r="F21" i="6"/>
  <c r="F16" i="6"/>
  <c r="F27" i="6"/>
  <c r="F23" i="6"/>
  <c r="F30" i="6"/>
  <c r="F24" i="6"/>
  <c r="F20" i="6"/>
  <c r="F18" i="6"/>
  <c r="F15" i="6"/>
  <c r="F29" i="6"/>
  <c r="F7" i="6"/>
  <c r="F12" i="6"/>
  <c r="F8" i="6"/>
  <c r="F26" i="5"/>
  <c r="F30" i="5"/>
  <c r="F27" i="5"/>
  <c r="F23" i="5"/>
  <c r="F19" i="5"/>
  <c r="F15" i="5"/>
  <c r="F11" i="5"/>
  <c r="F24" i="5"/>
  <c r="F20" i="5"/>
  <c r="F16" i="5"/>
  <c r="F12" i="5"/>
  <c r="F8" i="5"/>
  <c r="BT32" i="5"/>
  <c r="BS32" i="5"/>
  <c r="AW32" i="6"/>
  <c r="BO32" i="6"/>
  <c r="BU32" i="5"/>
  <c r="BE32" i="6"/>
  <c r="AZ32" i="6"/>
  <c r="BQ32" i="6"/>
  <c r="BD32" i="6"/>
  <c r="BC32" i="6"/>
  <c r="BA32" i="6"/>
  <c r="AY32" i="6"/>
  <c r="BP32" i="6"/>
  <c r="AV32" i="6"/>
  <c r="AU32" i="6"/>
  <c r="BF32" i="6" l="1"/>
  <c r="AX32" i="6"/>
  <c r="BB32" i="6"/>
  <c r="BR32" i="6"/>
  <c r="BV32" i="5"/>
  <c r="IQ28" i="4"/>
  <c r="IR28" i="4"/>
  <c r="IS28" i="4"/>
  <c r="IQ6" i="4"/>
  <c r="IR6" i="4"/>
  <c r="IS6" i="4"/>
  <c r="F20" i="4" l="1"/>
  <c r="F16" i="4"/>
  <c r="F8" i="4"/>
  <c r="F23" i="4"/>
  <c r="F19" i="4"/>
  <c r="F15" i="4"/>
  <c r="F29" i="4"/>
  <c r="F24" i="4"/>
  <c r="F30" i="4"/>
  <c r="F27" i="4"/>
  <c r="F12" i="4"/>
  <c r="F11" i="4"/>
  <c r="F26" i="4"/>
  <c r="F22" i="4"/>
  <c r="F18" i="4"/>
  <c r="F14" i="4"/>
  <c r="F10" i="4"/>
  <c r="F31" i="4"/>
  <c r="F25" i="4"/>
  <c r="F21" i="4"/>
  <c r="F17" i="4"/>
  <c r="F13" i="4"/>
  <c r="F9" i="4"/>
  <c r="IS32" i="4"/>
  <c r="IR32" i="4"/>
  <c r="IQ32" i="4"/>
  <c r="HO28" i="4"/>
  <c r="HP28" i="4"/>
  <c r="HQ28" i="4"/>
  <c r="HO6" i="4"/>
  <c r="HP6" i="4"/>
  <c r="HQ6" i="4"/>
  <c r="HK28" i="4"/>
  <c r="HL28" i="4"/>
  <c r="HM28" i="4"/>
  <c r="HK6" i="4"/>
  <c r="HL6" i="4"/>
  <c r="HM6" i="4"/>
  <c r="HG28" i="4"/>
  <c r="HH28" i="4"/>
  <c r="HI28" i="4"/>
  <c r="HI6" i="4"/>
  <c r="HG6" i="4"/>
  <c r="HH6" i="4"/>
  <c r="GM28" i="4"/>
  <c r="GN28" i="4"/>
  <c r="GO28" i="4"/>
  <c r="GM6" i="4"/>
  <c r="GN6" i="4"/>
  <c r="GO6" i="4"/>
  <c r="FG28" i="4"/>
  <c r="FH28" i="4"/>
  <c r="FI28" i="4"/>
  <c r="FG6" i="4"/>
  <c r="FH6" i="4"/>
  <c r="FI6" i="4"/>
  <c r="FC6" i="4"/>
  <c r="FD6" i="4"/>
  <c r="FE6" i="4"/>
  <c r="FC28" i="4"/>
  <c r="FD28" i="4"/>
  <c r="FE28" i="4"/>
  <c r="EI28" i="4"/>
  <c r="EJ28" i="4"/>
  <c r="EK28" i="4"/>
  <c r="EI6" i="4"/>
  <c r="EJ6" i="4"/>
  <c r="EK6" i="4"/>
  <c r="CY28" i="4"/>
  <c r="CZ28" i="4"/>
  <c r="DA28" i="4"/>
  <c r="DA6" i="4"/>
  <c r="CY6" i="4"/>
  <c r="CZ6" i="4"/>
  <c r="CU28" i="4"/>
  <c r="CV28" i="4"/>
  <c r="CW28" i="4"/>
  <c r="CU6" i="4"/>
  <c r="CV6" i="4"/>
  <c r="CW6" i="4"/>
  <c r="AY28" i="4"/>
  <c r="AZ28" i="4"/>
  <c r="BA28" i="4"/>
  <c r="AY6" i="4"/>
  <c r="AZ6" i="4"/>
  <c r="BA6" i="4"/>
  <c r="G28" i="4"/>
  <c r="H28" i="4"/>
  <c r="I28" i="4"/>
  <c r="G6" i="4"/>
  <c r="H6" i="4"/>
  <c r="I6" i="4"/>
  <c r="EL28" i="4" l="1"/>
  <c r="DB28" i="4"/>
  <c r="CX28" i="4"/>
  <c r="J6" i="4"/>
  <c r="FJ6" i="4"/>
  <c r="BB6" i="4"/>
  <c r="CY32" i="4"/>
  <c r="FF6" i="4"/>
  <c r="EL6" i="4"/>
  <c r="DB6" i="4"/>
  <c r="CX6" i="4"/>
  <c r="CZ32" i="4"/>
  <c r="HG32" i="4"/>
  <c r="HO32" i="4"/>
  <c r="HQ32" i="4"/>
  <c r="FG32" i="4"/>
  <c r="GO32" i="4"/>
  <c r="HP32" i="4"/>
  <c r="HM32" i="4"/>
  <c r="GN32" i="4"/>
  <c r="FE32" i="4"/>
  <c r="HI32" i="4"/>
  <c r="HL32" i="4"/>
  <c r="EK32" i="4"/>
  <c r="HK32" i="4"/>
  <c r="DA32" i="4"/>
  <c r="FI32" i="4"/>
  <c r="FH32" i="4"/>
  <c r="HH32" i="4"/>
  <c r="GM32" i="4"/>
  <c r="FC32" i="4"/>
  <c r="EI32" i="4"/>
  <c r="FD32" i="4"/>
  <c r="EJ32" i="4"/>
  <c r="CW32" i="4"/>
  <c r="CU32" i="4"/>
  <c r="BA32" i="4"/>
  <c r="I32" i="4"/>
  <c r="CV32" i="4"/>
  <c r="AY32" i="4"/>
  <c r="AZ32" i="4"/>
  <c r="H32" i="4"/>
  <c r="G32" i="4"/>
  <c r="FJ32" i="4" l="1"/>
  <c r="BB32" i="4"/>
  <c r="FF32" i="4"/>
  <c r="HR32" i="4"/>
  <c r="DB32" i="4"/>
  <c r="GP32" i="4"/>
  <c r="EL32" i="4"/>
  <c r="HN32" i="4"/>
  <c r="CX32" i="4"/>
  <c r="HJ32" i="4"/>
  <c r="J32" i="4"/>
  <c r="E11" i="2"/>
  <c r="G11" i="2" l="1"/>
  <c r="F120" i="2" l="1"/>
  <c r="E120" i="2"/>
  <c r="D120" i="2"/>
  <c r="AG28" i="6"/>
  <c r="AF28" i="6"/>
  <c r="AE28" i="6"/>
  <c r="AG6" i="6"/>
  <c r="AF6" i="6"/>
  <c r="AE6" i="6"/>
  <c r="G120" i="2" l="1"/>
  <c r="AE32" i="6"/>
  <c r="AF32" i="6"/>
  <c r="AG32" i="6"/>
  <c r="E93" i="2"/>
  <c r="GG28" i="4"/>
  <c r="GF28" i="4"/>
  <c r="GE28" i="4"/>
  <c r="GG6" i="4"/>
  <c r="GF6" i="4"/>
  <c r="GE6" i="4"/>
  <c r="AH32" i="6" l="1"/>
  <c r="GH28" i="4"/>
  <c r="G93" i="2"/>
  <c r="GH6" i="4"/>
  <c r="GE32" i="4"/>
  <c r="GF32" i="4"/>
  <c r="GG32" i="4"/>
  <c r="GH32" i="4" l="1"/>
  <c r="CG6" i="4"/>
  <c r="CE6" i="4"/>
  <c r="CF6" i="4"/>
  <c r="CE28" i="4"/>
  <c r="CF28" i="4"/>
  <c r="CG28" i="4"/>
  <c r="CH6" i="4" l="1"/>
  <c r="CE32" i="4"/>
  <c r="CF32" i="4"/>
  <c r="CG32" i="4"/>
  <c r="CH32" i="4" l="1"/>
  <c r="L28" i="4"/>
  <c r="M28" i="4"/>
  <c r="K28" i="4"/>
  <c r="BY28" i="5" l="1"/>
  <c r="M28" i="5"/>
  <c r="AI6" i="4" l="1"/>
  <c r="AJ6" i="4"/>
  <c r="AK6" i="4"/>
  <c r="AI28" i="4"/>
  <c r="AJ28" i="4"/>
  <c r="AK28" i="4"/>
  <c r="AL28" i="4" l="1"/>
  <c r="AL6" i="4"/>
  <c r="AI32" i="4"/>
  <c r="AK32" i="4"/>
  <c r="AJ32" i="4"/>
  <c r="AL32" i="4" l="1"/>
  <c r="D93" i="2"/>
  <c r="CJ28" i="5" l="1"/>
  <c r="CK28" i="5"/>
  <c r="CL28" i="5" l="1"/>
  <c r="IV28" i="4" l="1"/>
  <c r="BX28" i="6" l="1"/>
  <c r="BY28" i="6"/>
  <c r="BZ28" i="6" s="1"/>
  <c r="BW6" i="6"/>
  <c r="BX6" i="6"/>
  <c r="BY6" i="6"/>
  <c r="G28" i="6"/>
  <c r="H28" i="6"/>
  <c r="I28" i="6"/>
  <c r="G6" i="6"/>
  <c r="H6" i="6"/>
  <c r="I6" i="6"/>
  <c r="CM28" i="5"/>
  <c r="CN28" i="5"/>
  <c r="CO28" i="5"/>
  <c r="CP28" i="5" s="1"/>
  <c r="CM6" i="5"/>
  <c r="CN6" i="5"/>
  <c r="CO6" i="5"/>
  <c r="BZ6" i="6" l="1"/>
  <c r="CP6" i="5"/>
  <c r="CO32" i="5"/>
  <c r="BY32" i="6"/>
  <c r="BX32" i="6"/>
  <c r="BW32" i="6"/>
  <c r="H32" i="6"/>
  <c r="I32" i="6"/>
  <c r="G32" i="6"/>
  <c r="CN32" i="5"/>
  <c r="CM32" i="5"/>
  <c r="CE28" i="5"/>
  <c r="CF28" i="5"/>
  <c r="CG28" i="5"/>
  <c r="CE6" i="5"/>
  <c r="CF6" i="5"/>
  <c r="CG6" i="5"/>
  <c r="J32" i="6" l="1"/>
  <c r="CH6" i="5"/>
  <c r="CH28" i="5"/>
  <c r="BZ32" i="6"/>
  <c r="CP32" i="5"/>
  <c r="CG32" i="5"/>
  <c r="CE32" i="5"/>
  <c r="CF32" i="5"/>
  <c r="CA28" i="5"/>
  <c r="CB28" i="5"/>
  <c r="CC28" i="5"/>
  <c r="CA6" i="5"/>
  <c r="CB6" i="5"/>
  <c r="CC6" i="5"/>
  <c r="CD6" i="5" s="1"/>
  <c r="BW28" i="5"/>
  <c r="BX28" i="5"/>
  <c r="BZ28" i="5" s="1"/>
  <c r="BW6" i="5"/>
  <c r="BX6" i="5"/>
  <c r="BY6" i="5"/>
  <c r="BK28" i="5"/>
  <c r="BL28" i="5"/>
  <c r="BM28" i="5"/>
  <c r="BN28" i="5" s="1"/>
  <c r="BO28" i="5"/>
  <c r="BP28" i="5"/>
  <c r="BQ28" i="5"/>
  <c r="BK6" i="5"/>
  <c r="BL6" i="5"/>
  <c r="BM6" i="5"/>
  <c r="BO6" i="5"/>
  <c r="BP6" i="5"/>
  <c r="BQ6" i="5"/>
  <c r="AQ28" i="5"/>
  <c r="AR28" i="5"/>
  <c r="AS28" i="5"/>
  <c r="AT28" i="5" s="1"/>
  <c r="AQ6" i="5"/>
  <c r="AR6" i="5"/>
  <c r="AS6" i="5"/>
  <c r="AM28" i="5"/>
  <c r="AN28" i="5"/>
  <c r="AO28" i="5"/>
  <c r="AM6" i="5"/>
  <c r="AN6" i="5"/>
  <c r="AO6" i="5"/>
  <c r="S28" i="5"/>
  <c r="U28" i="5"/>
  <c r="K6" i="5"/>
  <c r="L6" i="5"/>
  <c r="M6" i="5"/>
  <c r="K28" i="5"/>
  <c r="L28" i="5"/>
  <c r="N28" i="5" s="1"/>
  <c r="BR28" i="5" l="1"/>
  <c r="AT6" i="5"/>
  <c r="CD28" i="5"/>
  <c r="AP28" i="5"/>
  <c r="BZ6" i="5"/>
  <c r="BR6" i="5"/>
  <c r="N6" i="5"/>
  <c r="BN6" i="5"/>
  <c r="CH32" i="5"/>
  <c r="AP6" i="5"/>
  <c r="CC32" i="5"/>
  <c r="BX32" i="5"/>
  <c r="BY32" i="5"/>
  <c r="CA32" i="5"/>
  <c r="BW32" i="5"/>
  <c r="CB32" i="5"/>
  <c r="BO32" i="5"/>
  <c r="AR32" i="5"/>
  <c r="BP32" i="5"/>
  <c r="BQ32" i="5"/>
  <c r="BK32" i="5"/>
  <c r="BM32" i="5"/>
  <c r="BL32" i="5"/>
  <c r="AS32" i="5"/>
  <c r="AQ32" i="5"/>
  <c r="AM32" i="5"/>
  <c r="AO32" i="5"/>
  <c r="S32" i="5"/>
  <c r="M32" i="5"/>
  <c r="U32" i="5"/>
  <c r="AN32" i="5"/>
  <c r="T32" i="5"/>
  <c r="K32" i="5"/>
  <c r="L32" i="5"/>
  <c r="AT32" i="5" l="1"/>
  <c r="BZ32" i="5"/>
  <c r="BR32" i="5"/>
  <c r="AP32" i="5"/>
  <c r="BN32" i="5"/>
  <c r="V32" i="5"/>
  <c r="N32" i="5"/>
  <c r="CD32" i="5"/>
  <c r="HC28" i="4"/>
  <c r="HD28" i="4"/>
  <c r="HE28" i="4"/>
  <c r="HC6" i="4"/>
  <c r="HD6" i="4"/>
  <c r="HE6" i="4"/>
  <c r="KE28" i="4"/>
  <c r="KF28" i="4"/>
  <c r="KG28" i="4"/>
  <c r="KY28" i="4"/>
  <c r="KZ28" i="4"/>
  <c r="LA28" i="4"/>
  <c r="LC28" i="4"/>
  <c r="LD28" i="4"/>
  <c r="LE28" i="4"/>
  <c r="LG28" i="4"/>
  <c r="LH28" i="4"/>
  <c r="LI28" i="4"/>
  <c r="KE6" i="4"/>
  <c r="KF6" i="4"/>
  <c r="KG6" i="4"/>
  <c r="KY6" i="4"/>
  <c r="KZ6" i="4"/>
  <c r="LA6" i="4"/>
  <c r="LC6" i="4"/>
  <c r="LD6" i="4"/>
  <c r="LE6" i="4"/>
  <c r="LG6" i="4"/>
  <c r="LH6" i="4"/>
  <c r="LI6" i="4"/>
  <c r="JO28" i="4"/>
  <c r="JK28" i="4"/>
  <c r="JL28" i="4"/>
  <c r="JM28" i="4"/>
  <c r="JN28" i="4" s="1"/>
  <c r="JP28" i="4"/>
  <c r="JQ28" i="4"/>
  <c r="JS28" i="4"/>
  <c r="JT28" i="4"/>
  <c r="JU28" i="4"/>
  <c r="JW28" i="4"/>
  <c r="JX28" i="4"/>
  <c r="JY28" i="4"/>
  <c r="KA28" i="4"/>
  <c r="KB28" i="4"/>
  <c r="KC28" i="4"/>
  <c r="JK6" i="4"/>
  <c r="JL6" i="4"/>
  <c r="JM6" i="4"/>
  <c r="JO6" i="4"/>
  <c r="JP6" i="4"/>
  <c r="JQ6" i="4"/>
  <c r="JS6" i="4"/>
  <c r="JT6" i="4"/>
  <c r="JU6" i="4"/>
  <c r="JW6" i="4"/>
  <c r="JX6" i="4"/>
  <c r="JY6" i="4"/>
  <c r="KA6" i="4"/>
  <c r="KB6" i="4"/>
  <c r="KC6" i="4"/>
  <c r="IU28" i="4"/>
  <c r="IW28" i="4"/>
  <c r="IY28" i="4"/>
  <c r="IZ28" i="4"/>
  <c r="JA28" i="4"/>
  <c r="IU6" i="4"/>
  <c r="IV6" i="4"/>
  <c r="IW6" i="4"/>
  <c r="IY6" i="4"/>
  <c r="IZ6" i="4"/>
  <c r="JA6" i="4"/>
  <c r="HW6" i="4"/>
  <c r="HX6" i="4"/>
  <c r="HY6" i="4"/>
  <c r="IE6" i="4"/>
  <c r="IF6" i="4"/>
  <c r="IG6" i="4"/>
  <c r="II6" i="4"/>
  <c r="IJ6" i="4"/>
  <c r="IK6" i="4"/>
  <c r="IM6" i="4"/>
  <c r="IN6" i="4"/>
  <c r="IO6" i="4"/>
  <c r="IO28" i="4"/>
  <c r="HW28" i="4"/>
  <c r="IE28" i="4"/>
  <c r="IF28" i="4"/>
  <c r="IG28" i="4"/>
  <c r="II28" i="4"/>
  <c r="IJ28" i="4"/>
  <c r="IK28" i="4"/>
  <c r="IM28" i="4"/>
  <c r="IN28" i="4"/>
  <c r="HF6" i="4" l="1"/>
  <c r="LF6" i="4"/>
  <c r="LB6" i="4"/>
  <c r="IP28" i="4"/>
  <c r="LJ28" i="4"/>
  <c r="IP6" i="4"/>
  <c r="JB28" i="4"/>
  <c r="JR6" i="4"/>
  <c r="IX6" i="4"/>
  <c r="LJ6" i="4"/>
  <c r="JV6" i="4"/>
  <c r="IL6" i="4"/>
  <c r="JB6" i="4"/>
  <c r="KH6" i="4"/>
  <c r="KD6" i="4"/>
  <c r="IH6" i="4"/>
  <c r="HZ6" i="4"/>
  <c r="JZ6" i="4"/>
  <c r="LG32" i="4"/>
  <c r="LA32" i="4"/>
  <c r="LH32" i="4"/>
  <c r="HE32" i="4"/>
  <c r="LI32" i="4"/>
  <c r="KY32" i="4"/>
  <c r="KG32" i="4"/>
  <c r="KF32" i="4"/>
  <c r="HD32" i="4"/>
  <c r="HC32" i="4"/>
  <c r="JK32" i="4"/>
  <c r="IO32" i="4"/>
  <c r="JU32" i="4"/>
  <c r="KA32" i="4"/>
  <c r="JO32" i="4"/>
  <c r="JM32" i="4"/>
  <c r="KZ32" i="4"/>
  <c r="IW32" i="4"/>
  <c r="KC32" i="4"/>
  <c r="JY32" i="4"/>
  <c r="JS32" i="4"/>
  <c r="JP32" i="4"/>
  <c r="IU32" i="4"/>
  <c r="IM32" i="4"/>
  <c r="IG32" i="4"/>
  <c r="IY32" i="4"/>
  <c r="JX32" i="4"/>
  <c r="JQ32" i="4"/>
  <c r="JL32" i="4"/>
  <c r="JT32" i="4"/>
  <c r="LE32" i="4"/>
  <c r="JW32" i="4"/>
  <c r="LD32" i="4"/>
  <c r="IZ32" i="4"/>
  <c r="LC32" i="4"/>
  <c r="KE32" i="4"/>
  <c r="KB32" i="4"/>
  <c r="JA32" i="4"/>
  <c r="IV32" i="4"/>
  <c r="IK32" i="4"/>
  <c r="IF32" i="4"/>
  <c r="HW32" i="4"/>
  <c r="IE32" i="4"/>
  <c r="IN32" i="4"/>
  <c r="II32" i="4"/>
  <c r="HY32" i="4"/>
  <c r="IJ32" i="4"/>
  <c r="HX32" i="4"/>
  <c r="FW28" i="4"/>
  <c r="FK28" i="4"/>
  <c r="FL28" i="4"/>
  <c r="FM28" i="4"/>
  <c r="FX28" i="4"/>
  <c r="FY28" i="4"/>
  <c r="GI28" i="4"/>
  <c r="GJ28" i="4"/>
  <c r="GK28" i="4"/>
  <c r="GU28" i="4"/>
  <c r="GV28" i="4"/>
  <c r="GW28" i="4"/>
  <c r="FK6" i="4"/>
  <c r="FL6" i="4"/>
  <c r="FM6" i="4"/>
  <c r="FW6" i="4"/>
  <c r="FX6" i="4"/>
  <c r="FY6" i="4"/>
  <c r="GI6" i="4"/>
  <c r="GJ6" i="4"/>
  <c r="GJ32" i="4" s="1"/>
  <c r="GK6" i="4"/>
  <c r="GU6" i="4"/>
  <c r="GV6" i="4"/>
  <c r="GW6" i="4"/>
  <c r="EQ6" i="4"/>
  <c r="ER6" i="4"/>
  <c r="ES6" i="4"/>
  <c r="EU6" i="4"/>
  <c r="EV6" i="4"/>
  <c r="EW6" i="4"/>
  <c r="EY6" i="4"/>
  <c r="EZ6" i="4"/>
  <c r="FA6" i="4"/>
  <c r="EQ28" i="4"/>
  <c r="ER28" i="4"/>
  <c r="ES28" i="4"/>
  <c r="EU28" i="4"/>
  <c r="EV28" i="4"/>
  <c r="EW28" i="4"/>
  <c r="EY28" i="4"/>
  <c r="EZ28" i="4"/>
  <c r="FA28" i="4"/>
  <c r="DW28" i="4"/>
  <c r="DX28" i="4"/>
  <c r="DY28" i="4"/>
  <c r="DW6" i="4"/>
  <c r="DX6" i="4"/>
  <c r="DY6" i="4"/>
  <c r="DG28" i="4"/>
  <c r="DH28" i="4"/>
  <c r="DI28" i="4"/>
  <c r="DK28" i="4"/>
  <c r="DL28" i="4"/>
  <c r="DM28" i="4"/>
  <c r="DG6" i="4"/>
  <c r="DH6" i="4"/>
  <c r="DI6" i="4"/>
  <c r="DK6" i="4"/>
  <c r="DL6" i="4"/>
  <c r="DM6" i="4"/>
  <c r="CI6" i="4"/>
  <c r="CJ6" i="4"/>
  <c r="CK6" i="4"/>
  <c r="CI28" i="4"/>
  <c r="CJ28" i="4"/>
  <c r="CK28" i="4"/>
  <c r="BO6" i="4"/>
  <c r="BP6" i="4"/>
  <c r="BQ6" i="4"/>
  <c r="BO28" i="4"/>
  <c r="BP28" i="4"/>
  <c r="BQ28" i="4"/>
  <c r="BR6" i="4" l="1"/>
  <c r="FB6" i="4"/>
  <c r="FZ6" i="4"/>
  <c r="ET6" i="4"/>
  <c r="BR28" i="4"/>
  <c r="LF32" i="4"/>
  <c r="IX32" i="4"/>
  <c r="EX6" i="4"/>
  <c r="GL6" i="4"/>
  <c r="JB32" i="4"/>
  <c r="IH32" i="4"/>
  <c r="IP32" i="4"/>
  <c r="KD32" i="4"/>
  <c r="DJ6" i="4"/>
  <c r="DZ6" i="4"/>
  <c r="LB32" i="4"/>
  <c r="KH32" i="4"/>
  <c r="JR32" i="4"/>
  <c r="FN6" i="4"/>
  <c r="CK32" i="4"/>
  <c r="CL6" i="4"/>
  <c r="GX6" i="4"/>
  <c r="JZ32" i="4"/>
  <c r="HZ32" i="4"/>
  <c r="JV32" i="4"/>
  <c r="LJ32" i="4"/>
  <c r="JN32" i="4"/>
  <c r="HF32" i="4"/>
  <c r="IL32" i="4"/>
  <c r="DG32" i="4"/>
  <c r="EY32" i="4"/>
  <c r="FA32" i="4"/>
  <c r="GW32" i="4"/>
  <c r="DI32" i="4"/>
  <c r="EQ32" i="4"/>
  <c r="DM32" i="4"/>
  <c r="GI32" i="4"/>
  <c r="GU32" i="4"/>
  <c r="DH32" i="4"/>
  <c r="GV32" i="4"/>
  <c r="FK32" i="4"/>
  <c r="DX32" i="4"/>
  <c r="FL32" i="4"/>
  <c r="DY32" i="4"/>
  <c r="FM32" i="4"/>
  <c r="EU32" i="4"/>
  <c r="GK32" i="4"/>
  <c r="GL32" i="4" s="1"/>
  <c r="FX32" i="4"/>
  <c r="FY32" i="4"/>
  <c r="FW32" i="4"/>
  <c r="DW32" i="4"/>
  <c r="EZ32" i="4"/>
  <c r="EV32" i="4"/>
  <c r="EW32" i="4"/>
  <c r="ES32" i="4"/>
  <c r="ER32" i="4"/>
  <c r="DL32" i="4"/>
  <c r="DK32" i="4"/>
  <c r="CI32" i="4"/>
  <c r="CJ32" i="4"/>
  <c r="BQ32" i="4"/>
  <c r="BP32" i="4"/>
  <c r="BO32" i="4"/>
  <c r="FB32" i="4" l="1"/>
  <c r="ET32" i="4"/>
  <c r="CL32" i="4"/>
  <c r="BR32" i="4"/>
  <c r="EX32" i="4"/>
  <c r="FZ32" i="4"/>
  <c r="FN32" i="4"/>
  <c r="DZ32" i="4"/>
  <c r="DJ32" i="4"/>
  <c r="GX32" i="4"/>
  <c r="DN32" i="4"/>
  <c r="AA6" i="6"/>
  <c r="AB6" i="6"/>
  <c r="AC6" i="6"/>
  <c r="G28" i="5" l="1"/>
  <c r="H28" i="5"/>
  <c r="I28" i="5"/>
  <c r="O28" i="5"/>
  <c r="P28" i="5"/>
  <c r="Q28" i="5"/>
  <c r="W28" i="5"/>
  <c r="X28" i="5"/>
  <c r="Y28" i="5"/>
  <c r="AA28" i="5"/>
  <c r="AB28" i="5"/>
  <c r="AC28" i="5"/>
  <c r="AE28" i="5"/>
  <c r="AF28" i="5"/>
  <c r="AG28" i="5"/>
  <c r="AI28" i="5"/>
  <c r="AJ28" i="5"/>
  <c r="AK28" i="5"/>
  <c r="AU28" i="5"/>
  <c r="AV28" i="5"/>
  <c r="AW28" i="5"/>
  <c r="AY28" i="5"/>
  <c r="AZ28" i="5"/>
  <c r="BA28" i="5"/>
  <c r="BC28" i="5"/>
  <c r="BD28" i="5"/>
  <c r="BE28" i="5"/>
  <c r="BG28" i="5"/>
  <c r="BH28" i="5"/>
  <c r="BI28" i="5"/>
  <c r="BJ28" i="5" s="1"/>
  <c r="CI28" i="5"/>
  <c r="CQ28" i="5"/>
  <c r="CR28" i="5"/>
  <c r="CS28" i="5"/>
  <c r="CT28" i="5" s="1"/>
  <c r="CU28" i="5"/>
  <c r="CV28" i="5"/>
  <c r="CW28" i="5"/>
  <c r="G6" i="5"/>
  <c r="H6" i="5"/>
  <c r="I6" i="5"/>
  <c r="O6" i="5"/>
  <c r="P6" i="5"/>
  <c r="Q6" i="5"/>
  <c r="W6" i="5"/>
  <c r="X6" i="5"/>
  <c r="Y6" i="5"/>
  <c r="AA6" i="5"/>
  <c r="AB6" i="5"/>
  <c r="AC6" i="5"/>
  <c r="AE6" i="5"/>
  <c r="AF6" i="5"/>
  <c r="AG6" i="5"/>
  <c r="AI6" i="5"/>
  <c r="AJ6" i="5"/>
  <c r="AK6" i="5"/>
  <c r="AU6" i="5"/>
  <c r="AV6" i="5"/>
  <c r="AW6" i="5"/>
  <c r="AY6" i="5"/>
  <c r="AZ6" i="5"/>
  <c r="BA6" i="5"/>
  <c r="BC6" i="5"/>
  <c r="BD6" i="5"/>
  <c r="BE6" i="5"/>
  <c r="BG6" i="5"/>
  <c r="BH6" i="5"/>
  <c r="BI6" i="5"/>
  <c r="CI6" i="5"/>
  <c r="CJ6" i="5"/>
  <c r="CK6" i="5"/>
  <c r="CQ6" i="5"/>
  <c r="CR6" i="5"/>
  <c r="CS6" i="5"/>
  <c r="CU6" i="5"/>
  <c r="CV6" i="5"/>
  <c r="CW6" i="5"/>
  <c r="BF28" i="5" l="1"/>
  <c r="AH28" i="5"/>
  <c r="J28" i="5"/>
  <c r="AX28" i="5"/>
  <c r="AD6" i="5"/>
  <c r="AD28" i="5"/>
  <c r="CX6" i="5"/>
  <c r="BF6" i="5"/>
  <c r="AH6" i="5"/>
  <c r="BB28" i="5"/>
  <c r="R28" i="5"/>
  <c r="J6" i="5"/>
  <c r="CL6" i="5"/>
  <c r="AX6" i="5"/>
  <c r="AL28" i="5"/>
  <c r="BJ6" i="5"/>
  <c r="AL6" i="5"/>
  <c r="R6" i="5"/>
  <c r="CT6" i="5"/>
  <c r="BB6" i="5"/>
  <c r="AW32" i="5"/>
  <c r="AJ32" i="5"/>
  <c r="Y32" i="5"/>
  <c r="AE32" i="5"/>
  <c r="CW32" i="5"/>
  <c r="CR32" i="5"/>
  <c r="BI32" i="5"/>
  <c r="AK32" i="5"/>
  <c r="AF32" i="5"/>
  <c r="H32" i="5"/>
  <c r="CS32" i="5"/>
  <c r="CI32" i="5"/>
  <c r="BD32" i="5"/>
  <c r="AY32" i="5"/>
  <c r="BE32" i="5"/>
  <c r="AA32" i="5"/>
  <c r="CV32" i="5"/>
  <c r="CQ32" i="5"/>
  <c r="CK32" i="5"/>
  <c r="BH32" i="5"/>
  <c r="BC32" i="5"/>
  <c r="BA32" i="5"/>
  <c r="AV32" i="5"/>
  <c r="AI32" i="5"/>
  <c r="AC32" i="5"/>
  <c r="X32" i="5"/>
  <c r="CU32" i="5"/>
  <c r="CJ32" i="5"/>
  <c r="BG32" i="5"/>
  <c r="AZ32" i="5"/>
  <c r="AU32" i="5"/>
  <c r="AG32" i="5"/>
  <c r="AB32" i="5"/>
  <c r="W32" i="5"/>
  <c r="Q32" i="5"/>
  <c r="P32" i="5"/>
  <c r="O32" i="5"/>
  <c r="I32" i="5"/>
  <c r="G32" i="5"/>
  <c r="E28" i="6"/>
  <c r="Z32" i="5" l="1"/>
  <c r="AD32" i="5"/>
  <c r="R32" i="5"/>
  <c r="CT32" i="5"/>
  <c r="CL32" i="5"/>
  <c r="BJ32" i="5"/>
  <c r="AX32" i="5"/>
  <c r="AL32" i="5"/>
  <c r="J32" i="5"/>
  <c r="CX32" i="5"/>
  <c r="AH32" i="5"/>
  <c r="BF32" i="5"/>
  <c r="BB32" i="5"/>
  <c r="C28" i="6"/>
  <c r="C28" i="4"/>
  <c r="E28" i="4"/>
  <c r="D28" i="4"/>
  <c r="D28" i="6"/>
  <c r="F28" i="6" s="1"/>
  <c r="K6" i="4"/>
  <c r="L6" i="4"/>
  <c r="M6" i="4"/>
  <c r="O6" i="4"/>
  <c r="P6" i="4"/>
  <c r="Q6" i="4"/>
  <c r="S6" i="4"/>
  <c r="T6" i="4"/>
  <c r="U6" i="4"/>
  <c r="W6" i="4"/>
  <c r="X6" i="4"/>
  <c r="Y6" i="4"/>
  <c r="AQ6" i="4"/>
  <c r="AR6" i="4"/>
  <c r="AS6" i="4"/>
  <c r="AU6" i="4"/>
  <c r="AV6" i="4"/>
  <c r="AW6" i="4"/>
  <c r="AX6" i="4" s="1"/>
  <c r="BC6" i="4"/>
  <c r="BD6" i="4"/>
  <c r="BE6" i="4"/>
  <c r="O28" i="4"/>
  <c r="P28" i="4"/>
  <c r="Q28" i="4"/>
  <c r="S28" i="4"/>
  <c r="T28" i="4"/>
  <c r="U28" i="4"/>
  <c r="W28" i="4"/>
  <c r="X28" i="4"/>
  <c r="Y28" i="4"/>
  <c r="AQ28" i="4"/>
  <c r="AR28" i="4"/>
  <c r="AS28" i="4"/>
  <c r="AU28" i="4"/>
  <c r="AV28" i="4"/>
  <c r="AW28" i="4"/>
  <c r="AX28" i="4" s="1"/>
  <c r="BC28" i="4"/>
  <c r="BD28" i="4"/>
  <c r="BE28" i="4"/>
  <c r="AA28" i="6"/>
  <c r="AA32" i="6" s="1"/>
  <c r="AB28" i="6"/>
  <c r="AC28" i="6"/>
  <c r="V28" i="4" l="1"/>
  <c r="BF6" i="4"/>
  <c r="AT6" i="4"/>
  <c r="Z28" i="4"/>
  <c r="V6" i="4"/>
  <c r="R6" i="4"/>
  <c r="N6" i="4"/>
  <c r="F28" i="4"/>
  <c r="Z6" i="4"/>
  <c r="D141" i="2"/>
  <c r="AC32" i="6"/>
  <c r="AB32" i="6"/>
  <c r="BC32" i="4"/>
  <c r="AS32" i="4"/>
  <c r="U32" i="4"/>
  <c r="P32" i="4"/>
  <c r="K32" i="4"/>
  <c r="AW32" i="4"/>
  <c r="AR32" i="4"/>
  <c r="Y32" i="4"/>
  <c r="T32" i="4"/>
  <c r="O32" i="4"/>
  <c r="BE32" i="4"/>
  <c r="AV32" i="4"/>
  <c r="AQ32" i="4"/>
  <c r="X32" i="4"/>
  <c r="S32" i="4"/>
  <c r="M32" i="4"/>
  <c r="BD32" i="4"/>
  <c r="AU32" i="4"/>
  <c r="W32" i="4"/>
  <c r="Q32" i="4"/>
  <c r="L32" i="4"/>
  <c r="C6" i="6"/>
  <c r="C32" i="6" s="1"/>
  <c r="D6" i="4"/>
  <c r="E6" i="4"/>
  <c r="BF32" i="4" l="1"/>
  <c r="AT32" i="4"/>
  <c r="AX32" i="4"/>
  <c r="AD32" i="6"/>
  <c r="R32" i="4"/>
  <c r="Z32" i="4"/>
  <c r="V32" i="4"/>
  <c r="N32" i="4"/>
  <c r="E32" i="4"/>
  <c r="F6" i="4"/>
  <c r="C28" i="5"/>
  <c r="D32" i="4"/>
  <c r="C6" i="5"/>
  <c r="C6" i="4"/>
  <c r="C32" i="4" s="1"/>
  <c r="F32" i="4" l="1"/>
  <c r="C32" i="5"/>
  <c r="O6" i="3"/>
  <c r="O32" i="3" s="1"/>
  <c r="G6" i="3" l="1"/>
  <c r="G32" i="3" s="1"/>
  <c r="D6" i="6"/>
  <c r="D32" i="6" s="1"/>
  <c r="E6" i="6"/>
  <c r="E32" i="6" s="1"/>
  <c r="F32" i="6" l="1"/>
  <c r="F6" i="6"/>
  <c r="D6" i="5"/>
  <c r="E28" i="5"/>
  <c r="D28" i="5"/>
  <c r="E6" i="5"/>
  <c r="F28" i="5" l="1"/>
  <c r="F6" i="5"/>
  <c r="E32" i="5"/>
  <c r="D32" i="5"/>
  <c r="F32" i="5" l="1"/>
  <c r="P6" i="3"/>
  <c r="P32" i="3" s="1"/>
  <c r="Q6" i="3"/>
  <c r="Q32" i="3" s="1"/>
  <c r="R32" i="3" l="1"/>
  <c r="R6" i="3"/>
  <c r="I6" i="3"/>
  <c r="I32" i="3" s="1"/>
  <c r="H6" i="3"/>
  <c r="H32" i="3" s="1"/>
  <c r="J32" i="3" l="1"/>
  <c r="J6" i="3"/>
  <c r="G5" i="2"/>
  <c r="E141" i="2" l="1"/>
  <c r="F141" i="2"/>
  <c r="G141" i="2" l="1"/>
</calcChain>
</file>

<file path=xl/sharedStrings.xml><?xml version="1.0" encoding="utf-8"?>
<sst xmlns="http://schemas.openxmlformats.org/spreadsheetml/2006/main" count="1131" uniqueCount="388">
  <si>
    <t>Ц9</t>
  </si>
  <si>
    <t xml:space="preserve"> </t>
  </si>
  <si>
    <t>Иные межбюджетные трансферты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</si>
  <si>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</si>
  <si>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</si>
  <si>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</si>
  <si>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</si>
  <si>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</si>
  <si>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</si>
  <si>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</si>
  <si>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</si>
  <si>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</si>
  <si>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</si>
  <si>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</si>
  <si>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</si>
  <si>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</si>
  <si>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</si>
  <si>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</si>
  <si>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</si>
  <si>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</si>
  <si>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</si>
  <si>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</si>
  <si>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</si>
  <si>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</si>
  <si>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Новочебоксарск</t>
  </si>
  <si>
    <t>г. Чебоксары</t>
  </si>
  <si>
    <t xml:space="preserve">Итого: 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</si>
  <si>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</si>
  <si>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</si>
  <si>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</si>
  <si>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</si>
  <si>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</si>
  <si>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1.1</t>
  </si>
  <si>
    <t>2</t>
  </si>
  <si>
    <t>Субсидии-всего</t>
  </si>
  <si>
    <t>2.1</t>
  </si>
  <si>
    <t>2.2</t>
  </si>
  <si>
    <t>2.3</t>
  </si>
  <si>
    <t>2.4</t>
  </si>
  <si>
    <t>2.5</t>
  </si>
  <si>
    <t>2.6</t>
  </si>
  <si>
    <t>2.8</t>
  </si>
  <si>
    <t>2.17</t>
  </si>
  <si>
    <t>2.25</t>
  </si>
  <si>
    <t>2.27</t>
  </si>
  <si>
    <t>2.57</t>
  </si>
  <si>
    <t>2.60</t>
  </si>
  <si>
    <t>3</t>
  </si>
  <si>
    <t>Субвенции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</si>
  <si>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</si>
  <si>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</si>
  <si>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</si>
  <si>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</si>
  <si>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</si>
  <si>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</si>
  <si>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</si>
  <si>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</si>
  <si>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</si>
  <si>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3.11</t>
  </si>
  <si>
    <t>3.12</t>
  </si>
  <si>
    <t>3.13</t>
  </si>
  <si>
    <t>3.14</t>
  </si>
  <si>
    <t>3.15</t>
  </si>
  <si>
    <t>3.16</t>
  </si>
  <si>
    <t>3.17</t>
  </si>
  <si>
    <t>3.19</t>
  </si>
  <si>
    <t>4</t>
  </si>
  <si>
    <t>4.3</t>
  </si>
  <si>
    <t>ВСЕГО межбюджетных трансфертов местным бюджетам</t>
  </si>
  <si>
    <t>(тыс. рублей)</t>
  </si>
  <si>
    <t>Городские округа</t>
  </si>
  <si>
    <t>Всего дотаций</t>
  </si>
  <si>
    <t>Нераспределенная сумма</t>
  </si>
  <si>
    <t xml:space="preserve">Всего субсидии </t>
  </si>
  <si>
    <t xml:space="preserve">Всего субвенции </t>
  </si>
  <si>
    <t>План по закону о бюджете первоначальный</t>
  </si>
  <si>
    <t>2.10</t>
  </si>
  <si>
    <t>Исполнено за отчетный период</t>
  </si>
  <si>
    <t>2.14</t>
  </si>
  <si>
    <t>2.16</t>
  </si>
  <si>
    <t>2.26</t>
  </si>
  <si>
    <t>2.28</t>
  </si>
  <si>
    <t>2.29</t>
  </si>
  <si>
    <t>2.30</t>
  </si>
  <si>
    <t>2.33</t>
  </si>
  <si>
    <t>2.34</t>
  </si>
  <si>
    <t>2.35</t>
  </si>
  <si>
    <t>2.62</t>
  </si>
  <si>
    <t>3.18</t>
  </si>
  <si>
    <t>3.20</t>
  </si>
  <si>
    <t>3.21</t>
  </si>
  <si>
    <t>3.22</t>
  </si>
  <si>
    <t>3.23</t>
  </si>
  <si>
    <t>3.24</t>
  </si>
  <si>
    <t>3.25</t>
  </si>
  <si>
    <t>4.1</t>
  </si>
  <si>
    <t xml:space="preserve">Дотации бюджетам муниципальных округов и городских округов на выравнивание бюджетной обеспеченности муниципальных округов (городских округов) </t>
  </si>
  <si>
    <t xml:space="preserve"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</si>
  <si>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библиотек)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</si>
  <si>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</si>
  <si>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</si>
  <si>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</si>
  <si>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>Субсидии бюджетам муниципальных округов на реализацию комплекса мероприятий по борьбе с распространением борщевика Сосновского на территории Чувашской Республики</t>
  </si>
  <si>
    <t>Муниципальные округа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</si>
  <si>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</si>
  <si>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бюджетам муниципальных округов и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</si>
  <si>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Субвенции бюджетам муниципальных округов и городских округов на осуществление государственных полномочий Чувашской Республики по обеспечению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</si>
  <si>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</si>
  <si>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</si>
  <si>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</si>
  <si>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Иные межбюджетные трансферты бюджетам муниципальных округов и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</si>
  <si>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Наименование муниципальных и городских округов</t>
  </si>
  <si>
    <t>2.61</t>
  </si>
  <si>
    <t>Дотации бюджетам муниципальных округов и городских округов на поддержку мер по обеспечению сбалансированности бюджетов муниципальных округов и городских округов</t>
  </si>
  <si>
    <t>892 1402 Ч4403Д0040 512</t>
  </si>
  <si>
    <t>874 0702 Ц740701560 521</t>
  </si>
  <si>
    <t>867 1102 Ц520219820 521</t>
  </si>
  <si>
    <t>892 1403 Ч44031A720 521</t>
  </si>
  <si>
    <t>850 0406 Ч340621120 521</t>
  </si>
  <si>
    <t>857 0801 Ц430102350 521</t>
  </si>
  <si>
    <t>840 0113 A4401R5110 521</t>
  </si>
  <si>
    <t>882 0405 Ц9204R5990 521</t>
  </si>
  <si>
    <t>832 1004 A2201R4970 521</t>
  </si>
  <si>
    <t>877 0310 Ц830301130 521</t>
  </si>
  <si>
    <t>882 1003 A6201R5764 521</t>
  </si>
  <si>
    <t>882 1102 A6203R5766 521</t>
  </si>
  <si>
    <t>882 0503 A6204R5762 521</t>
  </si>
  <si>
    <t>857 0801 Ц4202R4670 521</t>
  </si>
  <si>
    <t>874 0702 Ц730311660 521</t>
  </si>
  <si>
    <t>857 0801 Ц440910910 521</t>
  </si>
  <si>
    <t>857 0801 Ц440515340 521</t>
  </si>
  <si>
    <t>832 0502 A130322420 522</t>
  </si>
  <si>
    <t>1.2</t>
  </si>
  <si>
    <t>2.9</t>
  </si>
  <si>
    <t>2.11</t>
  </si>
  <si>
    <t>2.13</t>
  </si>
  <si>
    <t>2.15</t>
  </si>
  <si>
    <t>2.18</t>
  </si>
  <si>
    <t>2.19</t>
  </si>
  <si>
    <t>2.20</t>
  </si>
  <si>
    <t>2.23</t>
  </si>
  <si>
    <t>2.32</t>
  </si>
  <si>
    <t>Субсидии бюджетам муниципальных округов на 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</si>
  <si>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(тыс.рублей)</t>
  </si>
  <si>
    <t>% выполнения плановых назначений</t>
  </si>
  <si>
    <t>832 1004 A220104970 521</t>
  </si>
  <si>
    <t>892 1401 Ч4403Д0030 511</t>
  </si>
  <si>
    <t>831 0409 Ч23019Д060 521</t>
  </si>
  <si>
    <t>Субсидии бюджетам муниципальных округов на капитальный ремонт и ремонт автомобильных дорог общего пользования местного значения</t>
  </si>
  <si>
    <t xml:space="preserve">Субсидии бюджетам муниципальных округов на содержание автомобильных дорог общего пользования местного значения </t>
  </si>
  <si>
    <t>831 0409 Ч23019Д070 521</t>
  </si>
  <si>
    <t xml:space="preserve">Субсидии бюджетам муниципальных округов на организацию перевозок пассажиров автомобильным транспортом по муниципальным маршрутам регулярных перевозок по регулируемым тарифам </t>
  </si>
  <si>
    <t xml:space="preserve">831 0408 Ч240126980 521 </t>
  </si>
  <si>
    <t>831 0409 Ч23019Д210 521</t>
  </si>
  <si>
    <t xml:space="preserve">Субсидии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</t>
  </si>
  <si>
    <t>831 0409 Ч21И89Д050 521
831 0409 Ч21И89Д050 522</t>
  </si>
  <si>
    <t xml:space="preserve">Субсидии бюджетам муниципальных округов и городских округов на реализацию программ формирования современной городской среды </t>
  </si>
  <si>
    <t>832 0503 A51И455550 523</t>
  </si>
  <si>
    <t xml:space="preserve"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</t>
  </si>
  <si>
    <t>832 0505 A51И454240 523</t>
  </si>
  <si>
    <t xml:space="preserve"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остатков неиспользованных бюджетных ассигнований на начало текущего финансового года) </t>
  </si>
  <si>
    <t xml:space="preserve">Субсидии бюджетам муниципальных округов и городских округов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 </t>
  </si>
  <si>
    <t>832 0502 A130322530 521</t>
  </si>
  <si>
    <t xml:space="preserve">Субсидии бюджетам муниципальных округов и городских округов на реализацию инициативных проектов на территории городских округов и отдельных муниципальных округов Чувашской Республики </t>
  </si>
  <si>
    <t>832 0409 A53019Д100 523 
832 1403 A530116570 523</t>
  </si>
  <si>
    <t xml:space="preserve">Субсидии бюджетам муниципальных округов на строительство (приобретение) жилых помещений в целях формирования муниципального специализированного жилищного фонда  </t>
  </si>
  <si>
    <t>832 0501 A220329250 523</t>
  </si>
  <si>
    <t>Субсидии бюджетам муниципальных округов и городских округов на переселение граждан из жилищного фонда, признанного в установленном порядке до 1 января 2022 года аварийным и подлежащим сносу или реконструкции в связи с физическим износом в процессе эксплуатации</t>
  </si>
  <si>
    <t xml:space="preserve">832 0501 A21И267483 521 
832 0501 A21И267484 521 </t>
  </si>
  <si>
    <t xml:space="preserve">Субсидии бюджетам муниципальных округов на создание и модернизацию объектов питьевого водоснабжения </t>
  </si>
  <si>
    <t xml:space="preserve">Субсидии бюджетам муниципальных округов на строительство (реконструкцию) объектов капитального строительства в рамках реализации мероприятий по обеспечению комплексного развития сельских территорий </t>
  </si>
  <si>
    <t xml:space="preserve">Субсидии бюджетам муниципальных округов и городских округов на реализацию полномочий по обеспечению жильем молодых семей </t>
  </si>
  <si>
    <t>Субсидии бюджетам муниципальных округов на проведение комплексных кадастровых работ на территории Чувашской Республики</t>
  </si>
  <si>
    <t xml:space="preserve">Субсидии бюджетам муниципальных округов на проведение комплексных кадастровых работ на территории Чувашской Республики (за счет остатков неиспользованных бюджетных ассигнований на начало текущего финансового года) </t>
  </si>
  <si>
    <t>Субсидии бюджетам муниципальных округов на разработку проектной документации, проведение экспертизы проектной документации и результатов инженерных изысканий, государственной экспертизы в части проверки достоверности определения сметной стоимости капитального ремонта гидротехнических сооружений, находящихся в муниципальной собственности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</si>
  <si>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разработку проектной документации, проведение экспертизы проектной документации и результатов инженерных изысканий, государственной экспертизы в части проверки достоверности определения сметной стоимости капитального ремонта гидротехнических сооружений, находящихся в муниципальной собственности</t>
  </si>
  <si>
    <t>850 0605 Ч340929150 521</t>
  </si>
  <si>
    <t>857 0801 Ц440519830 521</t>
  </si>
  <si>
    <t xml:space="preserve">Субсидии бюджетам муниципальных округов на государственную охрану объектов культурного наследия </t>
  </si>
  <si>
    <t xml:space="preserve">Субсидии бюджетам муниципальных округов на техническое оснащение муниципальных музеев </t>
  </si>
  <si>
    <t>857 0801 Ц41Я555900 521</t>
  </si>
  <si>
    <t>Субсидии бюджетам муниципальных округов на модернизацию муниципальных библиотек</t>
  </si>
  <si>
    <t>857 0801 Ц41Я553480 521</t>
  </si>
  <si>
    <t xml:space="preserve">Субсидии бюджетам муниципальных округов на развитие сети учреждений культурно-досугового типа (в части капитального ремонта) </t>
  </si>
  <si>
    <t xml:space="preserve">857 0801 Ц41Я555130 521 </t>
  </si>
  <si>
    <t xml:space="preserve">Субсидии бюджетам муниципальных округов и городских округов на капитальный ремонт муниципальных учреждений культуры клубного типа </t>
  </si>
  <si>
    <t xml:space="preserve">Субсидии бюджетам муниципальных округов на капитальный ремонт муниципальных учреждений культуры клубного типа (за счет остатков неиспользованных бюджетных ассигнований на начало текущего финансового года) </t>
  </si>
  <si>
    <t>Субсидии бюджетам муниципальных округов на укрепление материально-технической базы муниципальных учреждений культурно-досугового типа</t>
  </si>
  <si>
    <t xml:space="preserve">Субсидии бюджетам муниципальных округов и городских округов на создание модельных муниципальных библиотек </t>
  </si>
  <si>
    <t>857 0801 Ц41Я554540 521</t>
  </si>
  <si>
    <t>Субсидии бюджетам муниципальных округов на государственную поддержку лучших работников муниципальных учреждений культуры и лучших муниципальных учреждений культуры в рамках поддержки отрасли культуры</t>
  </si>
  <si>
    <t>857 0801 Ц4202R5194 521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</si>
  <si>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</si>
  <si>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и городских округов  на оснащение объектов спортивной инфраструктуры спортивно-технологическим оборудованием</t>
  </si>
  <si>
    <t xml:space="preserve">867 1102 Ц5202R2280 521 </t>
  </si>
  <si>
    <t xml:space="preserve">867 1102 Ц520202790 521 </t>
  </si>
  <si>
    <t>Субсидии бюджетам муниципальных округов и городских округов на создание объектов спортивной инфраструктуры</t>
  </si>
  <si>
    <t>Субсидии бюджетам муниципальных округов и городских округов на софинансирование закупки и монтажа оборудования для создания "умных" спортивных площадок</t>
  </si>
  <si>
    <t>867 1102 Ц5201R7530 521</t>
  </si>
  <si>
    <t>874 0702 Ц730111600 521</t>
  </si>
  <si>
    <t>2.37</t>
  </si>
  <si>
    <t>2.38</t>
  </si>
  <si>
    <t>2.39</t>
  </si>
  <si>
    <t>2.40</t>
  </si>
  <si>
    <t>2.41</t>
  </si>
  <si>
    <t>874 0702 Ц7407R3040 521</t>
  </si>
  <si>
    <t xml:space="preserve">Субсидии бюджетам муниципальных округов на реализацию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 (за счет остатков неиспользованных бюджетных ассигнований на начало текущего финансового года) </t>
  </si>
  <si>
    <t>874 0701 Ц730125010 521 
874 0702 Ц730125010 521</t>
  </si>
  <si>
    <t xml:space="preserve">Субсидии бюджетам муниципальных округов на осуществление мероприятий по совершенствованию региональной автоматизированной системы централизованного оповещения населения Чувашской Республики </t>
  </si>
  <si>
    <t>2.44</t>
  </si>
  <si>
    <t>2.45</t>
  </si>
  <si>
    <t>2.46</t>
  </si>
  <si>
    <t>2.47</t>
  </si>
  <si>
    <t>2.49</t>
  </si>
  <si>
    <t>2.50</t>
  </si>
  <si>
    <t>2.51</t>
  </si>
  <si>
    <t>2.52</t>
  </si>
  <si>
    <t xml:space="preserve">Субсидии бюджетам муниципальных округов на приобретение автобусов (микроавтобусов) для муниципальных спортивных школ в рамках обеспечения комплексного развития сельских территорий </t>
  </si>
  <si>
    <t xml:space="preserve">Субсидии бюджетам муниципальных округов на благоустройство сельских территорий в рамках обеспечения комплексного развития сельских территорий  </t>
  </si>
  <si>
    <t xml:space="preserve">Субсидии бюджетам муниципальных округов на реализацию инициативных проектов на территории муниципальных округов Чувашской Республики </t>
  </si>
  <si>
    <t>882 0409 A63019Д110 523 882 1403 A630116571 523</t>
  </si>
  <si>
    <t xml:space="preserve">Субсидии бюджетам муниципальных округов и городских округов на реализацию вопросов местного значения в сфере образования, культуры, физической культуры и спорта </t>
  </si>
  <si>
    <t>2.53</t>
  </si>
  <si>
    <t>2.54</t>
  </si>
  <si>
    <t>2.55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</si>
  <si>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созданию и организации деятельности административных комиссий для рассмотрения дел об административных правонарушениях </t>
  </si>
  <si>
    <t>818 0104 A340813800 530</t>
  </si>
  <si>
    <t xml:space="preserve">Субвенции бюджетам муниципальных округов и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</si>
  <si>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818 0105 Ч540151200 530</t>
  </si>
  <si>
    <t xml:space="preserve">Субвенции бюджетам муниципальных округов и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 </t>
  </si>
  <si>
    <t>818 0304 Ч540259300 530</t>
  </si>
  <si>
    <t xml:space="preserve">Субвенции бюджетам муниципальных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по муниципальным маршрутам регулярных перевозок в границах муниципальных образований </t>
  </si>
  <si>
    <t xml:space="preserve">831 0408 Ч240101040 530 </t>
  </si>
  <si>
    <t>832 0505 A240212980 530</t>
  </si>
  <si>
    <t>832 0501 A220212780 530</t>
  </si>
  <si>
    <t>832 1004 A240212940 530</t>
  </si>
  <si>
    <t>832 1004 A2202R0820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</si>
  <si>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проведению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</si>
  <si>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833 0505 A140117740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</si>
  <si>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 </t>
  </si>
  <si>
    <t>856 0104 Ц341011990 530 
874 0104 Ц740811990 530</t>
  </si>
  <si>
    <t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</t>
  </si>
  <si>
    <t>856 1006 Ц640212440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</si>
  <si>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исключением вопросов, решение которых отнесено к ведению Российской Федерации</t>
  </si>
  <si>
    <t xml:space="preserve">857 1003 Ц340110550 530 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</si>
  <si>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</si>
  <si>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874 0104 A341211980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</si>
  <si>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</t>
  </si>
  <si>
    <t>874 0701 Ц740212000 530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</si>
  <si>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</si>
  <si>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874 0702 Ц740212010 530</t>
  </si>
  <si>
    <t>874 0709 Ц74042030П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</si>
  <si>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структурных подразделений,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</t>
  </si>
  <si>
    <t>874 1003 Ц340110550 530</t>
  </si>
  <si>
    <t>874 1003 Ц740712060 530</t>
  </si>
  <si>
    <t>874 1004 Ц740701010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</si>
  <si>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 </t>
  </si>
  <si>
    <t>874 1004 Ц740701020 530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</si>
  <si>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</si>
  <si>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874 1004 Ц740712040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</si>
  <si>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 </t>
  </si>
  <si>
    <t>881 0405 Ц940312750 530</t>
  </si>
  <si>
    <t xml:space="preserve">Субвенции бюджетам муниципальных округов для осуществления первичного воинского учета органами местного самоуправления муниципальных округов </t>
  </si>
  <si>
    <t>892 0203 Ч440351180 530</t>
  </si>
  <si>
    <t>874 0702 Ц74072029П 530</t>
  </si>
  <si>
    <t>Иные межбюджетные трансферты бюджетам муниципальных округов и городских округов на поощрение органов местного самоуправления муниципальных образований Чувашской Республики</t>
  </si>
  <si>
    <t>803 1403 Ч54102038П 540</t>
  </si>
  <si>
    <t>Иные межбюджетные трансферты бюджетам муниципальных округов и городских округов на поощрение победителей регионального этапа Всероссийского конкурса "Лучшая муниципальная практика"</t>
  </si>
  <si>
    <t xml:space="preserve">Иные межбюджетные трансферты бюджетам муниципальных округов на реализацию мероприятий по развитию общественной инфраструктуры населенных пунктов в рамках празднования Дня Республики </t>
  </si>
  <si>
    <t>832 1403 A530112820 540</t>
  </si>
  <si>
    <t xml:space="preserve">Иные межбюджетные трансферты бюджетам муниципальных округов и городских округов на предоставление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муниципальных, городских округов в рамках реализации Указа Президента Чувашской Республики от 26 января 2009 года N 4 "Об оценке эффективности деятельности органов местного самоуправления муниципальных, городских округов" </t>
  </si>
  <si>
    <t xml:space="preserve">840 1403 Ч140214430 540 </t>
  </si>
  <si>
    <t xml:space="preserve">Иные межбюджетные трансферты бюджетам муниципальных округов и городских округов на предоставление грантов Главы Чувашской Республики за содействие в расширении производства и продвижении продукции агропромышленного комплекса и пищевой продукции местных производителей </t>
  </si>
  <si>
    <t>840 1403 Ч140524580 540</t>
  </si>
  <si>
    <t>Иные межбюджетные трансферты бюджетам муниципальных округов и городских округов на выплату грантов Главы Чувашской Республики муниципальным и городским округам для стимулирования привлечения инвестиций в основной капитал и развития экономического (налогового) потенциала территорий в рамках реализации Указа Главы Чувашской Республики от 28 октября 2016 года N 156 "О дополнительных мерах по стимулированию деятельности органов местного самоуправления муниципальных и городских округов"</t>
  </si>
  <si>
    <t>840 1403 Ч140216380 540</t>
  </si>
  <si>
    <t>Иные межбюджетные трансферты бюджетам муниципальных округов и городских округов на 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контракт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</si>
  <si>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 xml:space="preserve">856 1003 Ц34012257П 540 </t>
  </si>
  <si>
    <t>Иные межбюджетные трансферты бюджетам муниципальных округов и городских округов на поощрение работников органов местного самоуправления муниципальных образований Чувашской Республики</t>
  </si>
  <si>
    <t>856 1403 Ц34012036П 540</t>
  </si>
  <si>
    <t>Иные межбюджетные трансферты бюджетам муниципальных округов и городских округов на 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N 597 "О мероприятиях по реализации государственной социальной политики"</t>
  </si>
  <si>
    <t>857 0801 Ц440536340 540</t>
  </si>
  <si>
    <t>Иные межбюджетные трансферты бюджетам муниципальных округов и городских округов на 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</si>
  <si>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874 0702 Ц71Ю653030 540</t>
  </si>
  <si>
    <t>874 0702 Ц71Ю651790 540</t>
  </si>
  <si>
    <t>Иные межбюджетные трансферты бюджетам муниципальных округов и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в Чувашской Республике</t>
  </si>
  <si>
    <t>874 0702 Ц71Ю650500 540</t>
  </si>
  <si>
    <t>Иные межбюджетные трансферты бюджетам муниципальных округов и городских округов на 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N 761 "О Национальной стратегии действий в интересах детей на 2012 - 2017 годы"</t>
  </si>
  <si>
    <t>874 0703 Ц740136360 540</t>
  </si>
  <si>
    <t>Иные межбюджетные трансферты бюджетам городских округов на выплату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в том числе из многодетных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наземном электрическом транспорте по межмуниципальным маршрутам регулярных перевозок общего пользования, и (или) железнодорожном транспорте общего пользования в пригородном сообщении на территории Чувашской Республики</t>
  </si>
  <si>
    <t>874 1003 Ц740712020 540</t>
  </si>
  <si>
    <t>Иные межбюджетные трансферты бюджетам муниципальных округов и городских округов на поощрение победителей экономического соревнования в сельском хозяйстве между муниципальными округами Чувашской Республики</t>
  </si>
  <si>
    <t>882 0405 Ц940212670 540</t>
  </si>
  <si>
    <t>Иные межбюджетные трансферты бюджетам муниципальных округов и городских округов на частичную компенсацию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</si>
  <si>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892 1403 Ч440336530 540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</si>
  <si>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</si>
  <si>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</si>
  <si>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</si>
  <si>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</si>
  <si>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</si>
  <si>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</si>
  <si>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</si>
  <si>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</si>
  <si>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</si>
  <si>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</si>
  <si>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</si>
  <si>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</si>
  <si>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</si>
  <si>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882 0405 Ц930116810 521</t>
  </si>
  <si>
    <t>,</t>
  </si>
  <si>
    <t>Сведения о предоставленных из республиканского бюджета Чувашской Республики межбюджетных трансфертов местным бюджетам 
за I квартал 2026 года</t>
  </si>
  <si>
    <t>Сведения о предоставлении из бюджета субъекта Российской Федерации дотаций муниципальным и городским округам за I квартал 2026 года</t>
  </si>
  <si>
    <t>Сведения о предоставлении из бюджета субъекта Российской Федерации субсидий муниципальным и городским округам
 за I квартал 2026 года</t>
  </si>
  <si>
    <t>Сведения о предоставлении из бюджета субъекта Российской Федерации субвенций муниципальным и городским округам за I квартал 2026 года</t>
  </si>
  <si>
    <t>Сведения о предоставлении из бюджета субъекта Российской Федерации иных межбюджетных трансфертов муниципальным и городским округам за I квартал 2026 года</t>
  </si>
  <si>
    <t>Плановые назначения по закону о бюджете (с учетом уточнения от 27.03.2026)</t>
  </si>
  <si>
    <t xml:space="preserve">Дотации бюджетам муниципальных округов и городских округов на поддержку мер по обеспечению сбалансированности бюджетов муниципальных округов и городских округов (в целях финансового обеспечения исполнения расходных обязательств муниципального образования в случае, если расчетный объем доходов бюджета муниципального образования меньше суммы минимальных расчетных расходов бюджета муниципального образования) </t>
  </si>
  <si>
    <t>1.3</t>
  </si>
  <si>
    <t>Дотации бюджетам муниципальных округов на поддержку мер по обеспечению сбалансированности бюджетов муниципальных округов и городских округов (в целях поощрения муниципальных образований, принимающих меры по увеличению налогового потенциала муниципального образования и (или) консолидированного бюджета Чувашской Республики)</t>
  </si>
  <si>
    <t>831 0409 A6202R3720 521</t>
  </si>
  <si>
    <t>Субсидии бюджетам муниципальных округов на строительство, реконструкцию, капитальный ремонт и ремонт автомобильных дорог общего пользования, ведущих от сети автомобильных дорог общего пользования к объектам, расположенным (планируемым к созданию) в сельских населенных пунктах, в рамках развития транспортной инфраструктуры на сельских территориях</t>
  </si>
  <si>
    <t>Субсидии бюджетам муниципальных округов на капитальный ремонт сетей ливневой канализации в населенных пунктах муниципальных образований Чувашской Республики</t>
  </si>
  <si>
    <t>832 0502 A130325770 521</t>
  </si>
  <si>
    <t>Субсидии бюджетам городских округов на реализацию проектов комплексного развития территорий</t>
  </si>
  <si>
    <t>832 0409 A21И253180 522
832 0502 A21И253180 522
832 0702 A21И253180 522</t>
  </si>
  <si>
    <t>832 0801 A6203R5763 522</t>
  </si>
  <si>
    <t>Субсидии на проведение работ по ликвидации накопленного вреда окружающей среде на территории Чувашской Республики в рамках реализации плана природоохранных мероприятий</t>
  </si>
  <si>
    <t>850 0605 Ч330529140 521</t>
  </si>
  <si>
    <t>857 0801 Ц440515450 521</t>
  </si>
  <si>
    <t>Субсидии бюджетам муниципальных округов на укрепление материально-технической базы муниципальных музеев</t>
  </si>
  <si>
    <t>Субсидии бюджетам муниципальных округов на приобретение музыкальных инструментов, оборудования и материалов для детских школ искусств в рамках поддержки отрасли культуры</t>
  </si>
  <si>
    <t>857 0703 Ц41Я55519L 521</t>
  </si>
  <si>
    <t>Субсидии бюджетам городских округов на модернизацию учреждений культуры, включая создание детских культурно-просветительских центров на базе учреждений культуры (в части создания детских культурно-просветительских центров на базе учреждений культуры)</t>
  </si>
  <si>
    <t>857 0801 Ц41Я553491 521</t>
  </si>
  <si>
    <t>857 0801 Ц430122790 522</t>
  </si>
  <si>
    <t>Субсидии бюджетам муниципальных округов и городских округов на строительство (реконструкцию) муниципальных учреждений культуры клубного типа</t>
  </si>
  <si>
    <t>Субсидии бюджетам муниципальных округов на укрепление материально-технической базы муниципальных учреждений в сфере физической культуры и спорта (в части капитального ремонта)</t>
  </si>
  <si>
    <t>Субсидии бюджетам муниципальных округов на укрепление материально-технической базы муниципальных учреждений в сфере физической культуры и спорта (в части приобретения оборудования)</t>
  </si>
  <si>
    <t xml:space="preserve">Субсидии бюджетам муниципальных округов на строительство (реконструкцию) объектов спортивной инфраструктуры </t>
  </si>
  <si>
    <t>867 1102 Ц52022069И 522</t>
  </si>
  <si>
    <t>874 0702 Ц730126210 521</t>
  </si>
  <si>
    <t>Субсидии на оснащение новых мест в общеобразовательных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</t>
  </si>
  <si>
    <t>Субсидии бюджетам муниципальных округов на создание условий по организации горячего питания в муниципальных образовательных организациях </t>
  </si>
  <si>
    <t>874 0702 Ц740226020 521</t>
  </si>
  <si>
    <t>Субсидии бюджетам муниципальных округов на обустройство спортивных площадок в рамках обеспечения комплексного развития сельских территорий</t>
  </si>
  <si>
    <t>882 0503 A6203R576Б 521</t>
  </si>
  <si>
    <t>840 1403 Ч540517600 540</t>
  </si>
  <si>
    <t>Субсидии бюджетам муниципальных округов на капитальный ремонт муниципальных учреждений культуры клубного типа</t>
  </si>
  <si>
    <t>Субсидии бюджетам муниципальных округов на капитальный ремонт зданий образовательных организаций в рамках обеспечения комплексного развития сельских территорий</t>
  </si>
  <si>
    <t>882 0702 A6203R576Д 521</t>
  </si>
  <si>
    <t>Субсидии бюджетам городских округов на адаптацию объектов жилищного фонда и дворовых территорий к потребностям инвалидов и других маломобильных групп населения</t>
  </si>
  <si>
    <t>856 0501 Ч840120140 521</t>
  </si>
  <si>
    <t>874 0702 Ц730111600 521
874 0701 Ц730111600 521</t>
  </si>
  <si>
    <t xml:space="preserve">Субсидии бюджетам муниципальных округов и городских округов на капитальный ремонт муниципальных образовательных организаций </t>
  </si>
  <si>
    <t xml:space="preserve">Субсидии бюджетам муниципальных округов на капитальный ремонт муниципальных образовательных организаций (за счет остатков неиспользованных бюджетных ассигнований на начало текущего финансового года) </t>
  </si>
  <si>
    <t>874 0701 Ц730125010 521
874 0702 Ц730125010 521</t>
  </si>
  <si>
    <t xml:space="preserve">Субсидии бюджетам муниципальных округов и городских округов на ремонт (капитальный ремонт) тротуаров в составе территорий общего пользования в рамках их благоустройства </t>
  </si>
  <si>
    <t>832 0503 A530125050 523</t>
  </si>
  <si>
    <t>Субсидии бюджетам городских округов на ремонт (капитальный ремонт) тротуаров в составе территорий общего пользования в рамках их благоустройства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</si>
  <si>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укрепление материально-технической базы муниципальных библиотек (в части капитального ремонта) 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</si>
  <si>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</t>
  </si>
  <si>
    <t xml:space="preserve">Субсидии бюджетам городских округов на укрепление материально-технической базы муниципальных образовательных организаций (в части приобретения оборудования для пищеблоков в муниципальных общеобразовательных организациях) (за счет остатков неиспользованных бюджетных ассигнований на начало текущего финансового года) </t>
  </si>
  <si>
    <t>Субсидии бюджетам муниципальных округов на капитальный ремонт объектов водоснабжения в рамках обеспечения комплексного развития сельских территорий</t>
  </si>
  <si>
    <t>882 0502 A6203R576Ж 521</t>
  </si>
  <si>
    <t>Субсидии бюджетам муниципальных округов на капитальный ремонт спортивных сооружений в рамках обеспечения комплексного развития сельских территорий</t>
  </si>
  <si>
    <t>882 1102 A6203R576И 521</t>
  </si>
  <si>
    <t>Субсидии бюджетам муниципальных округов на реализацию мероприятий по обеспечению сохранности воинских захоронений на территории Российской Федерации</t>
  </si>
  <si>
    <t xml:space="preserve">857 0503 Ц4201R2031 521 </t>
  </si>
  <si>
    <t>Субсидии бюджетам муниципальных округов на реализацию мероприятий, направленных на развитие инфраструктуры в населенных пунктах Чувашской Республики (за счет остатков неиспользованных бюджетных ассигнований на начало текущего финансового года)</t>
  </si>
  <si>
    <t>831 1403 Ч440327020 521 
832 1403 Ч440327020 522</t>
  </si>
  <si>
    <t>Субсидии бюджетам муниципальных округов на обеспечение объектов обработки, утилизации, обезвреживания, размещения твердых коммунальных отходов системами весового контроля, оборудованными автоматизированной системой учета и передачи в государственную информационную систему учета твердых коммунальных отходов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</si>
  <si>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благоустройство общественных территорий муниципальных округов Чувашской Республики</t>
  </si>
  <si>
    <t>832 0503 A530124840 521</t>
  </si>
  <si>
    <t>Субсидии бюджетам муниципальных округов на перевод многоквартирных домов с централизованного на индивидуальное отопление</t>
  </si>
  <si>
    <t>832 0502 A140115670 521</t>
  </si>
  <si>
    <t>Субсидии бюджетам муниципальных округов на модернизацию территорий образовательных организаций</t>
  </si>
  <si>
    <t>874 0701 Ц730124130 521</t>
  </si>
  <si>
    <t>Субсидии бюджетам муниципальных округов на развитие инфраструктуры муниципальных образовательных организаций</t>
  </si>
  <si>
    <t>874 0702 Ц730220590 522</t>
  </si>
  <si>
    <t>Субсидии бюджетам городских округов на реализацию мероприятий по сокращению доли загрязненных сточных вод за счет средств республиканского бюджета Чувашской Республики</t>
  </si>
  <si>
    <t>832 0602 Ч31Ч524860 522</t>
  </si>
  <si>
    <t>Субсидии бюджетам муниципальных округов на 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</si>
  <si>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 xml:space="preserve">857 0801 Ц430102350 521 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</si>
  <si>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лиц, указанных в части 1.2 статьи 14 Закона Чувашской Республики "Об образовании в Чувашской Республике"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</si>
  <si>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стипендии Главы Чувашской Республики в соответствии с Указом Главы Чувашской Республики от 10 октября 2022 года N 120 "О мерах поддержки членов семей участников специальной военной операции"</t>
  </si>
  <si>
    <t>Иные межбюджетные трансферты бюджетам муниципальных округов на капитальный ремонт сетей водоотведения г. Шумерля Чувашской Республики (за счет остатков неиспользованных бюджетных ассигнований на начало текущего финансового года) </t>
  </si>
  <si>
    <t>Иные межбюджетные трансферты на установку узлов учета холодной воды на всех этапах подачи воды и объектах потребителей системы холодного водоснабжения г. Алатырь Чувашской Республики (за счет остатков неиспользованных бюджетных ассигнований на начало текущего финансового года)</t>
  </si>
  <si>
    <t>832 0502 A130325790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</si>
</sst>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b/>
      <sz val="10"/>
      <name val="TimesET"/>
    </font>
    <font>
      <b/>
      <sz val="10"/>
      <name val="TimesET"/>
    </font>
    <font>
      <b/>
      <sz val="9"/>
      <name val="TimesET"/>
    </font>
    <font>
      <b/>
      <sz val="11"/>
      <name val="TimesET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ET"/>
    </font>
    <font>
      <i/>
      <sz val="11"/>
      <name val="Times New Roman"/>
      <family val="1"/>
      <charset val="204"/>
    </font>
    <font>
      <i/>
      <sz val="10"/>
      <name val="TimesET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B7DDE8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5">
    <xf numFmtId="0" fontId="0" fillId="0" borderId="0"/>
    <xf numFmtId="4" fontId="19" fillId="32" borderId="7">
      <alignment horizontal="right" vertical="top" wrapText="1" shrinkToFit="1"/>
    </xf>
    <xf numFmtId="4" fontId="20" fillId="33" borderId="8">
      <alignment horizontal="right" vertical="top" shrinkToFit="1"/>
    </xf>
    <xf numFmtId="4" fontId="20" fillId="34" borderId="9">
      <alignment horizontal="right" vertical="top" shrinkToFit="1"/>
    </xf>
    <xf numFmtId="4" fontId="21" fillId="0" borderId="9">
      <alignment horizontal="right" vertical="top" shrinkToFit="1"/>
    </xf>
    <xf numFmtId="4" fontId="20" fillId="35" borderId="10">
      <alignment horizontal="right" vertical="top" shrinkToFit="1"/>
    </xf>
    <xf numFmtId="0" fontId="10" fillId="0" borderId="0"/>
    <xf numFmtId="0" fontId="1" fillId="0" borderId="0"/>
    <xf numFmtId="0" fontId="1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30" fillId="36" borderId="0"/>
    <xf numFmtId="0" fontId="30" fillId="0" borderId="0">
      <alignment wrapText="1"/>
    </xf>
    <xf numFmtId="0" fontId="30" fillId="0" borderId="0"/>
    <xf numFmtId="0" fontId="31" fillId="0" borderId="0">
      <alignment horizontal="center" wrapText="1"/>
    </xf>
    <xf numFmtId="0" fontId="31" fillId="0" borderId="0">
      <alignment horizontal="center"/>
    </xf>
    <xf numFmtId="0" fontId="30" fillId="0" borderId="0">
      <alignment horizontal="right"/>
    </xf>
    <xf numFmtId="0" fontId="30" fillId="36" borderId="11"/>
    <xf numFmtId="0" fontId="30" fillId="0" borderId="10">
      <alignment horizontal="center" vertical="center" wrapText="1"/>
    </xf>
    <xf numFmtId="0" fontId="30" fillId="36" borderId="12"/>
    <xf numFmtId="49" fontId="30" fillId="0" borderId="10">
      <alignment horizontal="left" vertical="top" wrapText="1" indent="2"/>
    </xf>
    <xf numFmtId="49" fontId="30" fillId="0" borderId="10">
      <alignment horizontal="center" vertical="top" shrinkToFit="1"/>
    </xf>
    <xf numFmtId="4" fontId="30" fillId="0" borderId="10">
      <alignment horizontal="right" vertical="top" shrinkToFit="1"/>
    </xf>
    <xf numFmtId="10" fontId="30" fillId="0" borderId="10">
      <alignment horizontal="right" vertical="top" shrinkToFit="1"/>
    </xf>
    <xf numFmtId="0" fontId="30" fillId="36" borderId="12">
      <alignment shrinkToFit="1"/>
    </xf>
    <xf numFmtId="0" fontId="32" fillId="0" borderId="10">
      <alignment horizontal="left"/>
    </xf>
    <xf numFmtId="4" fontId="32" fillId="5" borderId="10">
      <alignment horizontal="right" vertical="top" shrinkToFit="1"/>
    </xf>
    <xf numFmtId="10" fontId="32" fillId="5" borderId="10">
      <alignment horizontal="right" vertical="top" shrinkToFit="1"/>
    </xf>
    <xf numFmtId="0" fontId="30" fillId="36" borderId="13"/>
    <xf numFmtId="0" fontId="32" fillId="0" borderId="10">
      <alignment vertical="top" wrapText="1"/>
    </xf>
    <xf numFmtId="4" fontId="32" fillId="37" borderId="10">
      <alignment horizontal="right" vertical="top" shrinkToFit="1"/>
    </xf>
    <xf numFmtId="10" fontId="32" fillId="37" borderId="10">
      <alignment horizontal="right" vertical="top" shrinkToFit="1"/>
    </xf>
    <xf numFmtId="0" fontId="30" fillId="36" borderId="12">
      <alignment horizontal="center"/>
    </xf>
    <xf numFmtId="0" fontId="30" fillId="36" borderId="12">
      <alignment horizontal="left"/>
    </xf>
    <xf numFmtId="0" fontId="30" fillId="36" borderId="13">
      <alignment horizontal="center"/>
    </xf>
    <xf numFmtId="0" fontId="30" fillId="36" borderId="13">
      <alignment horizontal="left"/>
    </xf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0" borderId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42">
    <xf numFmtId="0" fontId="0" fillId="0" borderId="0" xfId="0"/>
    <xf numFmtId="1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horizontal="center" vertical="center" wrapText="1"/>
    </xf>
    <xf numFmtId="164" fontId="14" fillId="3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31" borderId="0" xfId="0" applyNumberFormat="1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vertical="center" wrapText="1"/>
    </xf>
    <xf numFmtId="0" fontId="18" fillId="30" borderId="0" xfId="0" applyNumberFormat="1" applyFont="1" applyFill="1" applyBorder="1" applyAlignment="1">
      <alignment horizontal="center" vertical="center" wrapText="1"/>
    </xf>
    <xf numFmtId="0" fontId="22" fillId="0" borderId="0" xfId="8" applyFont="1" applyAlignment="1">
      <alignment vertical="center" wrapText="1"/>
    </xf>
    <xf numFmtId="4" fontId="24" fillId="0" borderId="0" xfId="8" applyNumberFormat="1" applyFont="1"/>
    <xf numFmtId="4" fontId="22" fillId="0" borderId="0" xfId="8" applyNumberFormat="1" applyFont="1" applyAlignment="1">
      <alignment horizontal="center"/>
    </xf>
    <xf numFmtId="0" fontId="26" fillId="0" borderId="0" xfId="8" applyFont="1" applyAlignment="1">
      <alignment horizontal="center" vertical="center" wrapText="1"/>
    </xf>
    <xf numFmtId="0" fontId="27" fillId="30" borderId="2" xfId="8" applyFont="1" applyFill="1" applyBorder="1" applyAlignment="1">
      <alignment horizontal="center" vertical="center" wrapText="1"/>
    </xf>
    <xf numFmtId="0" fontId="27" fillId="30" borderId="4" xfId="8" applyFont="1" applyFill="1" applyBorder="1" applyAlignment="1">
      <alignment horizontal="center" vertical="center" wrapText="1"/>
    </xf>
    <xf numFmtId="4" fontId="24" fillId="30" borderId="0" xfId="8" applyNumberFormat="1" applyFont="1" applyFill="1"/>
    <xf numFmtId="49" fontId="28" fillId="30" borderId="2" xfId="8" applyNumberFormat="1" applyFont="1" applyFill="1" applyBorder="1" applyAlignment="1">
      <alignment horizontal="center" vertical="center" wrapText="1"/>
    </xf>
    <xf numFmtId="165" fontId="28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center" vertical="center" wrapText="1"/>
    </xf>
    <xf numFmtId="165" fontId="23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justify" vertical="center" wrapText="1"/>
    </xf>
    <xf numFmtId="165" fontId="23" fillId="30" borderId="2" xfId="8" applyNumberFormat="1" applyFont="1" applyFill="1" applyBorder="1" applyAlignment="1">
      <alignment horizontal="left" vertical="center" wrapText="1"/>
    </xf>
    <xf numFmtId="4" fontId="22" fillId="30" borderId="0" xfId="8" applyNumberFormat="1" applyFont="1" applyFill="1"/>
    <xf numFmtId="164" fontId="13" fillId="3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vertical="center" wrapText="1"/>
    </xf>
    <xf numFmtId="0" fontId="33" fillId="30" borderId="0" xfId="0" applyNumberFormat="1" applyFont="1" applyFill="1" applyBorder="1" applyAlignment="1">
      <alignment horizontal="center" vertical="center" wrapText="1"/>
    </xf>
    <xf numFmtId="165" fontId="34" fillId="30" borderId="2" xfId="0" applyNumberFormat="1" applyFont="1" applyFill="1" applyBorder="1" applyAlignment="1">
      <alignment horizontal="right" vertical="center" wrapText="1"/>
    </xf>
    <xf numFmtId="1" fontId="35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left" vertical="center" wrapText="1"/>
    </xf>
    <xf numFmtId="165" fontId="35" fillId="30" borderId="2" xfId="0" applyNumberFormat="1" applyFont="1" applyFill="1" applyBorder="1" applyAlignment="1">
      <alignment horizontal="right" vertical="center" wrapText="1"/>
    </xf>
    <xf numFmtId="1" fontId="34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wrapText="1"/>
    </xf>
    <xf numFmtId="164" fontId="35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center" vertical="center" wrapText="1"/>
    </xf>
    <xf numFmtId="165" fontId="36" fillId="3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vertical="center" wrapText="1"/>
    </xf>
    <xf numFmtId="1" fontId="34" fillId="30" borderId="0" xfId="0" applyNumberFormat="1" applyFont="1" applyFill="1" applyBorder="1" applyAlignment="1">
      <alignment vertical="center" wrapText="1"/>
    </xf>
    <xf numFmtId="164" fontId="34" fillId="30" borderId="0" xfId="0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vertical="center" wrapText="1"/>
    </xf>
    <xf numFmtId="164" fontId="14" fillId="30" borderId="6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vertical="top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" fontId="35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0" fontId="22" fillId="0" borderId="0" xfId="8" applyFont="1" applyFill="1" applyAlignment="1">
      <alignment vertical="center" wrapText="1"/>
    </xf>
    <xf numFmtId="0" fontId="26" fillId="0" borderId="0" xfId="8" applyFont="1" applyFill="1" applyAlignment="1">
      <alignment horizontal="center" vertical="center" wrapText="1"/>
    </xf>
    <xf numFmtId="0" fontId="27" fillId="0" borderId="4" xfId="8" applyFont="1" applyFill="1" applyBorder="1" applyAlignment="1">
      <alignment horizontal="center" vertical="center" wrapText="1"/>
    </xf>
    <xf numFmtId="165" fontId="28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horizontal="left" vertical="center" wrapText="1"/>
    </xf>
    <xf numFmtId="165" fontId="23" fillId="0" borderId="2" xfId="8" applyNumberFormat="1" applyFont="1" applyFill="1" applyBorder="1" applyAlignment="1">
      <alignment horizontal="right" vertical="center" wrapText="1"/>
    </xf>
    <xf numFmtId="165" fontId="22" fillId="0" borderId="0" xfId="8" applyNumberFormat="1" applyFont="1" applyFill="1" applyAlignment="1">
      <alignment vertical="center" wrapText="1"/>
    </xf>
    <xf numFmtId="0" fontId="23" fillId="0" borderId="0" xfId="8" applyFont="1" applyFill="1" applyAlignment="1">
      <alignment horizontal="left" vertical="center" wrapText="1"/>
    </xf>
    <xf numFmtId="0" fontId="27" fillId="0" borderId="2" xfId="8" applyFont="1" applyFill="1" applyBorder="1" applyAlignment="1">
      <alignment horizontal="center" vertical="center" wrapText="1"/>
    </xf>
    <xf numFmtId="165" fontId="11" fillId="3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horizontal="right" vertical="center" wrapText="1"/>
    </xf>
    <xf numFmtId="165" fontId="34" fillId="0" borderId="2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vertical="center" wrapText="1"/>
    </xf>
    <xf numFmtId="165" fontId="38" fillId="30" borderId="2" xfId="0" applyNumberFormat="1" applyFont="1" applyFill="1" applyBorder="1" applyAlignment="1">
      <alignment horizontal="right" vertical="center" wrapText="1"/>
    </xf>
    <xf numFmtId="165" fontId="38" fillId="30" borderId="2" xfId="0" applyNumberFormat="1" applyFont="1" applyFill="1" applyBorder="1" applyAlignment="1">
      <alignment vertical="center" wrapText="1"/>
    </xf>
    <xf numFmtId="164" fontId="39" fillId="30" borderId="0" xfId="0" applyNumberFormat="1" applyFont="1" applyFill="1" applyBorder="1" applyAlignment="1">
      <alignment vertical="center" wrapText="1"/>
    </xf>
    <xf numFmtId="1" fontId="38" fillId="30" borderId="2" xfId="0" applyNumberFormat="1" applyFont="1" applyFill="1" applyBorder="1" applyAlignment="1">
      <alignment vertical="center" wrapText="1"/>
    </xf>
    <xf numFmtId="165" fontId="40" fillId="30" borderId="2" xfId="0" applyNumberFormat="1" applyFont="1" applyFill="1" applyBorder="1" applyAlignment="1">
      <alignment horizontal="right" vertical="center" wrapText="1"/>
    </xf>
    <xf numFmtId="165" fontId="40" fillId="30" borderId="2" xfId="0" applyNumberFormat="1" applyFont="1" applyFill="1" applyBorder="1" applyAlignment="1">
      <alignment horizontal="right" vertical="top" wrapText="1"/>
    </xf>
    <xf numFmtId="164" fontId="41" fillId="0" borderId="0" xfId="0" applyNumberFormat="1" applyFont="1" applyFill="1" applyBorder="1" applyAlignment="1">
      <alignment vertical="center" wrapText="1"/>
    </xf>
    <xf numFmtId="165" fontId="38" fillId="30" borderId="2" xfId="0" applyNumberFormat="1" applyFont="1" applyFill="1" applyBorder="1" applyAlignment="1">
      <alignment horizontal="right" vertical="top" wrapText="1"/>
    </xf>
    <xf numFmtId="0" fontId="18" fillId="31" borderId="0" xfId="0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justify" vertical="center" wrapText="1"/>
    </xf>
    <xf numFmtId="4" fontId="24" fillId="0" borderId="0" xfId="8" applyNumberFormat="1" applyFont="1" applyFill="1"/>
    <xf numFmtId="164" fontId="13" fillId="0" borderId="0" xfId="0" applyNumberFormat="1" applyFont="1" applyFill="1" applyBorder="1" applyAlignment="1">
      <alignment horizontal="center" vertical="center" wrapText="1"/>
    </xf>
    <xf numFmtId="165" fontId="34" fillId="0" borderId="2" xfId="0" applyNumberFormat="1" applyFont="1" applyFill="1" applyBorder="1" applyAlignment="1">
      <alignment horizontal="right" vertical="center" wrapText="1"/>
    </xf>
    <xf numFmtId="165" fontId="38" fillId="0" borderId="2" xfId="0" applyNumberFormat="1" applyFont="1" applyFill="1" applyBorder="1" applyAlignment="1">
      <alignment vertical="center" wrapText="1"/>
    </xf>
    <xf numFmtId="165" fontId="38" fillId="0" borderId="2" xfId="0" applyNumberFormat="1" applyFont="1" applyFill="1" applyBorder="1" applyAlignment="1">
      <alignment horizontal="right" vertical="center" wrapText="1"/>
    </xf>
    <xf numFmtId="164" fontId="37" fillId="0" borderId="0" xfId="0" applyNumberFormat="1" applyFont="1" applyFill="1" applyBorder="1" applyAlignment="1">
      <alignment vertical="center" wrapText="1"/>
    </xf>
    <xf numFmtId="165" fontId="34" fillId="0" borderId="2" xfId="0" applyNumberFormat="1" applyFont="1" applyFill="1" applyBorder="1" applyAlignment="1">
      <alignment horizontal="right" vertical="top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5" fontId="11" fillId="31" borderId="0" xfId="0" applyNumberFormat="1" applyFont="1" applyFill="1" applyBorder="1" applyAlignment="1">
      <alignment vertical="center" wrapText="1"/>
    </xf>
    <xf numFmtId="165" fontId="11" fillId="0" borderId="0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49" fontId="23" fillId="30" borderId="0" xfId="8" applyNumberFormat="1" applyFont="1" applyFill="1" applyBorder="1" applyAlignment="1">
      <alignment horizontal="justify" vertical="center" wrapText="1"/>
    </xf>
    <xf numFmtId="49" fontId="23" fillId="0" borderId="0" xfId="8" applyNumberFormat="1" applyFont="1" applyFill="1" applyBorder="1" applyAlignment="1">
      <alignment horizontal="justify" vertical="center" wrapText="1"/>
    </xf>
    <xf numFmtId="164" fontId="36" fillId="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5" fontId="35" fillId="30" borderId="2" xfId="0" applyNumberFormat="1" applyFont="1" applyFill="1" applyBorder="1" applyAlignment="1">
      <alignment horizontal="right" wrapText="1"/>
    </xf>
    <xf numFmtId="1" fontId="11" fillId="30" borderId="3" xfId="0" applyNumberFormat="1" applyFont="1" applyFill="1" applyBorder="1" applyAlignment="1">
      <alignment vertical="center" wrapText="1"/>
    </xf>
    <xf numFmtId="164" fontId="11" fillId="30" borderId="3" xfId="0" applyNumberFormat="1" applyFont="1" applyFill="1" applyBorder="1" applyAlignment="1">
      <alignment vertical="center" wrapText="1"/>
    </xf>
    <xf numFmtId="49" fontId="23" fillId="30" borderId="3" xfId="8" applyNumberFormat="1" applyFont="1" applyFill="1" applyBorder="1" applyAlignment="1">
      <alignment horizontal="justify" vertical="center" wrapText="1"/>
    </xf>
    <xf numFmtId="164" fontId="11" fillId="0" borderId="3" xfId="0" applyNumberFormat="1" applyFont="1" applyFill="1" applyBorder="1" applyAlignment="1">
      <alignment vertical="center" wrapText="1"/>
    </xf>
    <xf numFmtId="1" fontId="34" fillId="30" borderId="3" xfId="0" applyNumberFormat="1" applyFont="1" applyFill="1" applyBorder="1" applyAlignment="1">
      <alignment vertical="center" wrapText="1"/>
    </xf>
    <xf numFmtId="164" fontId="34" fillId="30" borderId="3" xfId="0" applyNumberFormat="1" applyFont="1" applyFill="1" applyBorder="1" applyAlignment="1">
      <alignment vertical="center" wrapText="1"/>
    </xf>
    <xf numFmtId="165" fontId="23" fillId="0" borderId="3" xfId="8" applyNumberFormat="1" applyFont="1" applyFill="1" applyBorder="1" applyAlignment="1">
      <alignment vertical="center" wrapText="1"/>
    </xf>
    <xf numFmtId="49" fontId="23" fillId="0" borderId="3" xfId="8" applyNumberFormat="1" applyFont="1" applyFill="1" applyBorder="1" applyAlignment="1">
      <alignment horizontal="justify" vertical="center" wrapText="1"/>
    </xf>
    <xf numFmtId="165" fontId="23" fillId="30" borderId="3" xfId="8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4" fontId="22" fillId="0" borderId="0" xfId="8" applyNumberFormat="1" applyFont="1" applyFill="1" applyAlignment="1">
      <alignment vertical="center" wrapText="1"/>
    </xf>
    <xf numFmtId="0" fontId="23" fillId="0" borderId="3" xfId="8" applyFont="1" applyFill="1" applyBorder="1" applyAlignment="1">
      <alignment horizontal="right" vertical="center" wrapText="1"/>
    </xf>
    <xf numFmtId="0" fontId="25" fillId="0" borderId="0" xfId="8" applyFont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0" fontId="35" fillId="30" borderId="2" xfId="0" applyNumberFormat="1" applyFont="1" applyFill="1" applyBorder="1" applyAlignment="1">
      <alignment horizontal="left" vertical="center" wrapText="1"/>
    </xf>
    <xf numFmtId="164" fontId="34" fillId="30" borderId="6" xfId="0" applyNumberFormat="1" applyFont="1" applyFill="1" applyBorder="1" applyAlignment="1">
      <alignment horizontal="center" vertical="center" wrapText="1"/>
    </xf>
    <xf numFmtId="164" fontId="34" fillId="30" borderId="15" xfId="0" applyNumberFormat="1" applyFont="1" applyFill="1" applyBorder="1" applyAlignment="1">
      <alignment horizontal="center" vertical="center" wrapText="1"/>
    </xf>
    <xf numFmtId="1" fontId="34" fillId="30" borderId="6" xfId="0" applyNumberFormat="1" applyFont="1" applyFill="1" applyBorder="1" applyAlignment="1">
      <alignment horizontal="center" vertical="center" wrapText="1"/>
    </xf>
    <xf numFmtId="1" fontId="34" fillId="30" borderId="15" xfId="0" applyNumberFormat="1" applyFont="1" applyFill="1" applyBorder="1" applyAlignment="1">
      <alignment horizontal="center" vertical="center" wrapText="1"/>
    </xf>
    <xf numFmtId="164" fontId="34" fillId="30" borderId="4" xfId="0" applyNumberFormat="1" applyFont="1" applyFill="1" applyBorder="1" applyAlignment="1">
      <alignment horizontal="center" vertical="center" wrapText="1"/>
    </xf>
    <xf numFmtId="164" fontId="34" fillId="30" borderId="5" xfId="0" applyNumberFormat="1" applyFont="1" applyFill="1" applyBorder="1" applyAlignment="1">
      <alignment horizontal="center" vertical="center" wrapText="1"/>
    </xf>
    <xf numFmtId="164" fontId="34" fillId="30" borderId="14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right" vertical="center" wrapText="1"/>
    </xf>
    <xf numFmtId="164" fontId="34" fillId="0" borderId="2" xfId="0" applyNumberFormat="1" applyFont="1" applyFill="1" applyBorder="1" applyAlignment="1">
      <alignment horizontal="center" vertical="center" wrapText="1"/>
    </xf>
    <xf numFmtId="164" fontId="34" fillId="0" borderId="4" xfId="0" applyNumberFormat="1" applyFont="1" applyFill="1" applyBorder="1" applyAlignment="1">
      <alignment horizontal="center" vertical="center" wrapText="1"/>
    </xf>
    <xf numFmtId="164" fontId="34" fillId="0" borderId="5" xfId="0" applyNumberFormat="1" applyFont="1" applyFill="1" applyBorder="1" applyAlignment="1">
      <alignment horizontal="center" vertical="center" wrapText="1"/>
    </xf>
    <xf numFmtId="164" fontId="34" fillId="0" borderId="14" xfId="0" applyNumberFormat="1" applyFont="1" applyFill="1" applyBorder="1" applyAlignment="1">
      <alignment horizontal="center" vertical="center" wrapText="1"/>
    </xf>
    <xf numFmtId="164" fontId="36" fillId="30" borderId="2" xfId="0" applyNumberFormat="1" applyFont="1" applyFill="1" applyBorder="1" applyAlignment="1">
      <alignment horizontal="center" vertical="center" wrapText="1"/>
    </xf>
    <xf numFmtId="164" fontId="42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center" vertical="center" wrapText="1"/>
    </xf>
    <xf numFmtId="49" fontId="43" fillId="30" borderId="0" xfId="8" applyNumberFormat="1" applyFont="1" applyFill="1" applyBorder="1" applyAlignment="1">
      <alignment horizontal="right" vertical="center" wrapText="1"/>
    </xf>
    <xf numFmtId="0" fontId="35" fillId="0" borderId="2" xfId="0" applyNumberFormat="1" applyFont="1" applyFill="1" applyBorder="1" applyAlignment="1">
      <alignment horizontal="left" vertical="center" wrapText="1"/>
    </xf>
    <xf numFmtId="1" fontId="38" fillId="30" borderId="2" xfId="0" applyNumberFormat="1" applyFont="1" applyFill="1" applyBorder="1" applyAlignment="1">
      <alignment horizontal="left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4" fontId="42" fillId="30" borderId="15" xfId="0" applyNumberFormat="1" applyFont="1" applyFill="1" applyBorder="1" applyAlignment="1">
      <alignment horizontal="center" vertical="center" wrapText="1"/>
    </xf>
    <xf numFmtId="164" fontId="36" fillId="30" borderId="15" xfId="0" applyNumberFormat="1" applyFont="1" applyFill="1" applyBorder="1" applyAlignment="1">
      <alignment horizontal="center" vertical="center" wrapText="1"/>
    </xf>
    <xf numFmtId="49" fontId="43" fillId="30" borderId="3" xfId="8" applyNumberFormat="1" applyFont="1" applyFill="1" applyBorder="1" applyAlignment="1">
      <alignment horizontal="right" vertical="center" wrapText="1"/>
    </xf>
    <xf numFmtId="164" fontId="35" fillId="30" borderId="15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8" fillId="30" borderId="2" xfId="0" applyNumberFormat="1" applyFont="1" applyFill="1" applyBorder="1" applyAlignment="1">
      <alignment horizontal="center" vertical="center" wrapText="1"/>
    </xf>
    <xf numFmtId="164" fontId="36" fillId="0" borderId="15" xfId="0" applyNumberFormat="1" applyFont="1" applyFill="1" applyBorder="1" applyAlignment="1">
      <alignment horizontal="center" vertical="center" wrapText="1"/>
    </xf>
    <xf numFmtId="164" fontId="36" fillId="30" borderId="16" xfId="0" applyNumberFormat="1" applyFont="1" applyFill="1" applyBorder="1" applyAlignment="1">
      <alignment horizontal="center" vertical="center" wrapText="1"/>
    </xf>
    <xf numFmtId="164" fontId="36" fillId="30" borderId="3" xfId="0" applyNumberFormat="1" applyFont="1" applyFill="1" applyBorder="1" applyAlignment="1">
      <alignment horizontal="center" vertical="center" wrapText="1"/>
    </xf>
    <xf numFmtId="164" fontId="36" fillId="30" borderId="17" xfId="0" applyNumberFormat="1" applyFont="1" applyFill="1" applyBorder="1" applyAlignment="1">
      <alignment horizontal="center" vertical="center" wrapText="1"/>
    </xf>
    <xf numFmtId="164" fontId="44" fillId="30" borderId="15" xfId="0" applyNumberFormat="1" applyFont="1" applyFill="1" applyBorder="1" applyAlignment="1">
      <alignment horizontal="center" vertical="center" wrapText="1"/>
    </xf>
  </cellXfs>
  <cellStyles count="95"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40% - Акцент1 2" xfId="21"/>
    <cellStyle name="40% - Акцент1 2 2" xfId="22"/>
    <cellStyle name="40% - Акцент2 2" xfId="23"/>
    <cellStyle name="40% - Акцент2 2 2" xfId="24"/>
    <cellStyle name="40% - Акцент3 2" xfId="25"/>
    <cellStyle name="40% - Акцент3 2 2" xfId="26"/>
    <cellStyle name="40% - Акцент4 2" xfId="27"/>
    <cellStyle name="40% - Акцент4 2 2" xfId="28"/>
    <cellStyle name="40% - Акцент5 2" xfId="29"/>
    <cellStyle name="40% - Акцент5 2 2" xfId="30"/>
    <cellStyle name="40% - Акцент6 2" xfId="31"/>
    <cellStyle name="40% - Акцент6 2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br" xfId="39"/>
    <cellStyle name="col" xfId="40"/>
    <cellStyle name="ex62" xfId="1"/>
    <cellStyle name="ex66" xfId="2"/>
    <cellStyle name="ex70" xfId="3"/>
    <cellStyle name="ex74" xfId="4"/>
    <cellStyle name="style0" xfId="41"/>
    <cellStyle name="td" xfId="42"/>
    <cellStyle name="tr" xfId="43"/>
    <cellStyle name="xl21" xfId="44"/>
    <cellStyle name="xl22" xfId="45"/>
    <cellStyle name="xl23" xfId="46"/>
    <cellStyle name="xl24" xfId="47"/>
    <cellStyle name="xl25" xfId="48"/>
    <cellStyle name="xl26" xfId="49"/>
    <cellStyle name="xl27" xfId="50"/>
    <cellStyle name="xl28" xfId="51"/>
    <cellStyle name="xl29" xfId="52"/>
    <cellStyle name="xl30" xfId="53"/>
    <cellStyle name="xl31" xfId="54"/>
    <cellStyle name="xl32" xfId="55"/>
    <cellStyle name="xl33" xfId="56"/>
    <cellStyle name="xl34" xfId="57"/>
    <cellStyle name="xl35" xfId="58"/>
    <cellStyle name="xl36" xfId="59"/>
    <cellStyle name="xl37" xfId="60"/>
    <cellStyle name="xl38" xfId="61"/>
    <cellStyle name="xl39" xfId="5"/>
    <cellStyle name="xl40" xfId="62"/>
    <cellStyle name="xl41" xfId="63"/>
    <cellStyle name="xl42" xfId="64"/>
    <cellStyle name="xl43" xfId="65"/>
    <cellStyle name="xl44" xfId="66"/>
    <cellStyle name="xl45" xfId="67"/>
    <cellStyle name="xl46" xfId="68"/>
    <cellStyle name="Акцент1 2" xfId="69"/>
    <cellStyle name="Акцент2 2" xfId="70"/>
    <cellStyle name="Акцент3 2" xfId="71"/>
    <cellStyle name="Акцент4 2" xfId="72"/>
    <cellStyle name="Акцент5 2" xfId="73"/>
    <cellStyle name="Акцент6 2" xfId="74"/>
    <cellStyle name="Заголовок 4 2" xfId="75"/>
    <cellStyle name="Название 2" xfId="76"/>
    <cellStyle name="Нейтральный 2" xfId="77"/>
    <cellStyle name="Обычный" xfId="0" builtinId="0"/>
    <cellStyle name="Обычный 10" xfId="78"/>
    <cellStyle name="Обычный 11" xfId="8"/>
    <cellStyle name="Обычный 12" xfId="79"/>
    <cellStyle name="Обычный 13" xfId="80"/>
    <cellStyle name="Обычный 14" xfId="81"/>
    <cellStyle name="Обычный 2" xfId="6"/>
    <cellStyle name="Обычный 2 2" xfId="82"/>
    <cellStyle name="Обычный 3" xfId="7"/>
    <cellStyle name="Обычный 4" xfId="83"/>
    <cellStyle name="Обычный 5" xfId="84"/>
    <cellStyle name="Обычный 6" xfId="85"/>
    <cellStyle name="Обычный 7" xfId="86"/>
    <cellStyle name="Обычный 8" xfId="87"/>
    <cellStyle name="Обычный 9" xfId="88"/>
    <cellStyle name="Плохой 2" xfId="89"/>
    <cellStyle name="Пояснение 2" xfId="90"/>
    <cellStyle name="Примечание 2" xfId="91"/>
    <cellStyle name="Примечание 2 2" xfId="92"/>
    <cellStyle name="Текст предупреждения 2" xfId="93"/>
    <cellStyle name="Хороший 2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7"/>
  <sheetViews>
    <sheetView tabSelected="1" zoomScale="60" zoomScaleNormal="60" zoomScaleSheetLayoutView="100" workbookViewId="0">
      <selection activeCell="B4" sqref="B4"/>
    </sheetView>
  </sheetViews>
  <sheetFormatPr defaultColWidth="29.54296875" defaultRowHeight="13"/>
  <cols>
    <col min="1" max="1" width="6.1796875" style="9" customWidth="1"/>
    <col min="2" max="2" width="91" style="9" customWidth="1"/>
    <col min="3" max="3" width="31.1796875" style="9" customWidth="1"/>
    <col min="4" max="4" width="21" style="50" customWidth="1"/>
    <col min="5" max="5" width="20.453125" style="50" customWidth="1"/>
    <col min="6" max="6" width="17.54296875" style="50" customWidth="1"/>
    <col min="7" max="7" width="14.1796875" style="10" customWidth="1"/>
    <col min="8" max="8" width="24.81640625" style="10" customWidth="1"/>
    <col min="9" max="9" width="14.54296875" style="10" customWidth="1"/>
    <col min="10" max="10" width="17.81640625" style="10" customWidth="1"/>
    <col min="11" max="16384" width="29.54296875" style="10"/>
  </cols>
  <sheetData>
    <row r="1" spans="1:7" ht="15.5">
      <c r="F1" s="58"/>
    </row>
    <row r="2" spans="1:7" s="11" customFormat="1" ht="41.25" customHeight="1">
      <c r="A2" s="108" t="s">
        <v>310</v>
      </c>
      <c r="B2" s="108"/>
      <c r="C2" s="108"/>
      <c r="D2" s="108"/>
      <c r="E2" s="108"/>
      <c r="F2" s="108"/>
      <c r="G2" s="108"/>
    </row>
    <row r="3" spans="1:7" s="11" customFormat="1" ht="19.5" customHeight="1">
      <c r="A3" s="12"/>
      <c r="B3" s="12"/>
      <c r="C3" s="12"/>
      <c r="D3" s="51"/>
      <c r="E3" s="51"/>
      <c r="F3" s="107" t="s">
        <v>69</v>
      </c>
      <c r="G3" s="107"/>
    </row>
    <row r="4" spans="1:7" s="15" customFormat="1" ht="86.25" customHeight="1">
      <c r="A4" s="13" t="s">
        <v>27</v>
      </c>
      <c r="B4" s="14" t="s">
        <v>28</v>
      </c>
      <c r="C4" s="14" t="s">
        <v>29</v>
      </c>
      <c r="D4" s="52" t="s">
        <v>75</v>
      </c>
      <c r="E4" s="52" t="s">
        <v>315</v>
      </c>
      <c r="F4" s="59" t="s">
        <v>77</v>
      </c>
      <c r="G4" s="59" t="s">
        <v>144</v>
      </c>
    </row>
    <row r="5" spans="1:7" s="15" customFormat="1" ht="24" customHeight="1">
      <c r="A5" s="16">
        <v>1</v>
      </c>
      <c r="B5" s="17" t="s">
        <v>30</v>
      </c>
      <c r="C5" s="17"/>
      <c r="D5" s="53">
        <f>SUM(D7:D9)</f>
        <v>2927088.7</v>
      </c>
      <c r="E5" s="53">
        <f t="shared" ref="E5:F5" si="0">SUM(E7:E9)</f>
        <v>2927088.7</v>
      </c>
      <c r="F5" s="53">
        <f t="shared" si="0"/>
        <v>738771.39999999991</v>
      </c>
      <c r="G5" s="53">
        <f>F5/E5*100</f>
        <v>25.239118992191795</v>
      </c>
    </row>
    <row r="6" spans="1:7" s="15" customFormat="1" ht="15.5">
      <c r="A6" s="18"/>
      <c r="B6" s="19" t="s">
        <v>31</v>
      </c>
      <c r="C6" s="19"/>
      <c r="D6" s="54"/>
      <c r="E6" s="54"/>
      <c r="F6" s="54"/>
      <c r="G6" s="54"/>
    </row>
    <row r="7" spans="1:7" s="15" customFormat="1" ht="31">
      <c r="A7" s="18" t="s">
        <v>32</v>
      </c>
      <c r="B7" s="20" t="s">
        <v>96</v>
      </c>
      <c r="C7" s="19" t="s">
        <v>146</v>
      </c>
      <c r="D7" s="54">
        <v>2587088.7000000002</v>
      </c>
      <c r="E7" s="54">
        <v>2587088.7000000002</v>
      </c>
      <c r="F7" s="54">
        <v>646772.1</v>
      </c>
      <c r="G7" s="54">
        <f t="shared" ref="G7:G91" si="1">F7/E7*100</f>
        <v>24.999997100988455</v>
      </c>
    </row>
    <row r="8" spans="1:7" s="15" customFormat="1" ht="120" customHeight="1">
      <c r="A8" s="18" t="s">
        <v>132</v>
      </c>
      <c r="B8" s="20" t="s">
        <v>316</v>
      </c>
      <c r="C8" s="19" t="s">
        <v>114</v>
      </c>
      <c r="D8" s="54">
        <v>130000</v>
      </c>
      <c r="E8" s="54">
        <v>130000</v>
      </c>
      <c r="F8" s="54">
        <v>32500.2</v>
      </c>
      <c r="G8" s="54">
        <f t="shared" si="1"/>
        <v>25.000153846153843</v>
      </c>
    </row>
    <row r="9" spans="1:7" s="15" customFormat="1" ht="81" customHeight="1">
      <c r="A9" s="18" t="s">
        <v>317</v>
      </c>
      <c r="B9" s="20" t="s">
        <v>318</v>
      </c>
      <c r="C9" s="19" t="s">
        <v>114</v>
      </c>
      <c r="D9" s="54">
        <v>210000</v>
      </c>
      <c r="E9" s="54">
        <v>210000</v>
      </c>
      <c r="F9" s="54">
        <v>59499.1</v>
      </c>
      <c r="G9" s="54">
        <f t="shared" si="1"/>
        <v>28.332904761904761</v>
      </c>
    </row>
    <row r="10" spans="1:7" s="22" customFormat="1" ht="12" customHeight="1">
      <c r="A10" s="18"/>
      <c r="B10" s="20"/>
      <c r="C10" s="21"/>
      <c r="D10" s="55"/>
      <c r="E10" s="56"/>
      <c r="F10" s="56"/>
      <c r="G10" s="56"/>
    </row>
    <row r="11" spans="1:7" s="15" customFormat="1" ht="24" customHeight="1">
      <c r="A11" s="16" t="s">
        <v>33</v>
      </c>
      <c r="B11" s="17" t="s">
        <v>34</v>
      </c>
      <c r="C11" s="17"/>
      <c r="D11" s="53">
        <f>SUM(D13:D91)</f>
        <v>8868964.7999999989</v>
      </c>
      <c r="E11" s="53">
        <f>SUM(E13:E92)</f>
        <v>13144681.999999998</v>
      </c>
      <c r="F11" s="53">
        <f>SUM(F13:F92)</f>
        <v>1362726.8</v>
      </c>
      <c r="G11" s="53">
        <f t="shared" si="1"/>
        <v>10.367134024238855</v>
      </c>
    </row>
    <row r="12" spans="1:7" s="22" customFormat="1" ht="15.5">
      <c r="A12" s="18"/>
      <c r="B12" s="19" t="s">
        <v>31</v>
      </c>
      <c r="C12" s="19"/>
      <c r="D12" s="54"/>
      <c r="E12" s="54"/>
      <c r="F12" s="54"/>
      <c r="G12" s="54"/>
    </row>
    <row r="13" spans="1:7" s="22" customFormat="1" ht="39" customHeight="1">
      <c r="A13" s="18" t="s">
        <v>35</v>
      </c>
      <c r="B13" s="20" t="s">
        <v>148</v>
      </c>
      <c r="C13" s="19" t="s">
        <v>147</v>
      </c>
      <c r="D13" s="54">
        <v>1200000</v>
      </c>
      <c r="E13" s="54">
        <v>1241303.5</v>
      </c>
      <c r="F13" s="54">
        <v>96037.7</v>
      </c>
      <c r="G13" s="54">
        <f t="shared" si="1"/>
        <v>7.7368427624670364</v>
      </c>
    </row>
    <row r="14" spans="1:7" s="15" customFormat="1" ht="31">
      <c r="A14" s="18" t="s">
        <v>36</v>
      </c>
      <c r="B14" s="20" t="s">
        <v>149</v>
      </c>
      <c r="C14" s="19" t="s">
        <v>150</v>
      </c>
      <c r="D14" s="54">
        <v>725000</v>
      </c>
      <c r="E14" s="54">
        <v>725000</v>
      </c>
      <c r="F14" s="54">
        <v>360516.3</v>
      </c>
      <c r="G14" s="54">
        <f t="shared" si="1"/>
        <v>49.726386206896549</v>
      </c>
    </row>
    <row r="15" spans="1:7" s="15" customFormat="1" ht="46.5">
      <c r="A15" s="18" t="s">
        <v>37</v>
      </c>
      <c r="B15" s="20" t="s">
        <v>151</v>
      </c>
      <c r="C15" s="19" t="s">
        <v>152</v>
      </c>
      <c r="D15" s="54">
        <v>71218.100000000006</v>
      </c>
      <c r="E15" s="54">
        <v>71218.100000000006</v>
      </c>
      <c r="F15" s="54">
        <v>11868</v>
      </c>
      <c r="G15" s="54">
        <f t="shared" si="1"/>
        <v>16.664303035323886</v>
      </c>
    </row>
    <row r="16" spans="1:7" s="15" customFormat="1" ht="46.5">
      <c r="A16" s="18" t="s">
        <v>38</v>
      </c>
      <c r="B16" s="20" t="s">
        <v>97</v>
      </c>
      <c r="C16" s="19" t="s">
        <v>153</v>
      </c>
      <c r="D16" s="54">
        <v>100000</v>
      </c>
      <c r="E16" s="54">
        <v>101000</v>
      </c>
      <c r="F16" s="54">
        <v>9498.9</v>
      </c>
      <c r="G16" s="54">
        <f t="shared" si="1"/>
        <v>9.4048514851485141</v>
      </c>
    </row>
    <row r="17" spans="1:7" s="15" customFormat="1" ht="46.5">
      <c r="A17" s="18" t="s">
        <v>39</v>
      </c>
      <c r="B17" s="20" t="s">
        <v>154</v>
      </c>
      <c r="C17" s="19" t="s">
        <v>155</v>
      </c>
      <c r="D17" s="54">
        <v>971595</v>
      </c>
      <c r="E17" s="54">
        <v>995595</v>
      </c>
      <c r="F17" s="54">
        <v>201424.2</v>
      </c>
      <c r="G17" s="54">
        <f t="shared" si="1"/>
        <v>20.231539933406658</v>
      </c>
    </row>
    <row r="18" spans="1:7" s="15" customFormat="1" ht="100.5" customHeight="1">
      <c r="A18" s="18"/>
      <c r="B18" s="20" t="s">
        <v>320</v>
      </c>
      <c r="C18" s="19" t="s">
        <v>319</v>
      </c>
      <c r="D18" s="54">
        <v>324443.2</v>
      </c>
      <c r="E18" s="54">
        <v>391516.6</v>
      </c>
      <c r="F18" s="54">
        <v>0</v>
      </c>
      <c r="G18" s="54">
        <f t="shared" si="1"/>
        <v>0</v>
      </c>
    </row>
    <row r="19" spans="1:7" s="15" customFormat="1" ht="72.75" customHeight="1">
      <c r="A19" s="18"/>
      <c r="B19" s="20" t="s">
        <v>368</v>
      </c>
      <c r="C19" s="19" t="s">
        <v>369</v>
      </c>
      <c r="D19" s="54"/>
      <c r="E19" s="54">
        <v>45283.3</v>
      </c>
      <c r="F19" s="54">
        <v>0</v>
      </c>
      <c r="G19" s="54">
        <f t="shared" si="1"/>
        <v>0</v>
      </c>
    </row>
    <row r="20" spans="1:7" s="15" customFormat="1" ht="47.25">
      <c r="A20" s="18" t="s">
        <v>40</v>
      </c>
      <c r="B20" s="20" t="s">
        <v>163</v>
      </c>
      <c r="C20" s="19" t="s">
        <v>164</v>
      </c>
      <c r="D20" s="54">
        <v>200000</v>
      </c>
      <c r="E20" s="54">
        <v>253325.8</v>
      </c>
      <c r="F20" s="54">
        <v>0</v>
      </c>
      <c r="G20" s="54">
        <f t="shared" si="1"/>
        <v>0</v>
      </c>
    </row>
    <row r="21" spans="1:7" s="15" customFormat="1" ht="57.75" customHeight="1">
      <c r="A21" s="18"/>
      <c r="B21" s="20" t="s">
        <v>323</v>
      </c>
      <c r="C21" s="19" t="s">
        <v>324</v>
      </c>
      <c r="D21" s="54">
        <v>741755.5</v>
      </c>
      <c r="E21" s="54">
        <v>741755.5</v>
      </c>
      <c r="F21" s="54">
        <v>0</v>
      </c>
      <c r="G21" s="54">
        <f t="shared" si="1"/>
        <v>0</v>
      </c>
    </row>
    <row r="22" spans="1:7" s="15" customFormat="1" ht="46.5">
      <c r="A22" s="18" t="s">
        <v>41</v>
      </c>
      <c r="B22" s="20" t="s">
        <v>165</v>
      </c>
      <c r="C22" s="19" t="s">
        <v>166</v>
      </c>
      <c r="D22" s="54"/>
      <c r="E22" s="54">
        <v>69447.3</v>
      </c>
      <c r="F22" s="54">
        <v>0</v>
      </c>
      <c r="G22" s="54">
        <f t="shared" si="1"/>
        <v>0</v>
      </c>
    </row>
    <row r="23" spans="1:7" s="15" customFormat="1" ht="72" customHeight="1">
      <c r="A23" s="18" t="s">
        <v>133</v>
      </c>
      <c r="B23" s="20" t="s">
        <v>167</v>
      </c>
      <c r="C23" s="19" t="s">
        <v>168</v>
      </c>
      <c r="D23" s="54">
        <v>329507.8</v>
      </c>
      <c r="E23" s="54">
        <v>1200430</v>
      </c>
      <c r="F23" s="54">
        <v>0</v>
      </c>
      <c r="G23" s="54">
        <f t="shared" si="1"/>
        <v>0</v>
      </c>
    </row>
    <row r="24" spans="1:7" s="15" customFormat="1" ht="67.5" customHeight="1">
      <c r="A24" s="18" t="s">
        <v>76</v>
      </c>
      <c r="B24" s="20" t="s">
        <v>381</v>
      </c>
      <c r="C24" s="19" t="s">
        <v>162</v>
      </c>
      <c r="D24" s="54"/>
      <c r="E24" s="54">
        <v>256552.7</v>
      </c>
      <c r="F24" s="54">
        <v>0</v>
      </c>
      <c r="G24" s="54">
        <f t="shared" si="1"/>
        <v>0</v>
      </c>
    </row>
    <row r="25" spans="1:7" s="15" customFormat="1" ht="37.5" customHeight="1">
      <c r="A25" s="18" t="s">
        <v>134</v>
      </c>
      <c r="B25" s="20" t="s">
        <v>169</v>
      </c>
      <c r="C25" s="19" t="s">
        <v>131</v>
      </c>
      <c r="D25" s="54">
        <v>126965</v>
      </c>
      <c r="E25" s="54">
        <v>180414.7</v>
      </c>
      <c r="F25" s="54">
        <v>0</v>
      </c>
      <c r="G25" s="54">
        <f t="shared" si="1"/>
        <v>0</v>
      </c>
    </row>
    <row r="26" spans="1:7" s="15" customFormat="1" ht="53.25" customHeight="1">
      <c r="A26" s="18"/>
      <c r="B26" s="20" t="s">
        <v>321</v>
      </c>
      <c r="C26" s="19" t="s">
        <v>322</v>
      </c>
      <c r="D26" s="54">
        <v>113146.8</v>
      </c>
      <c r="E26" s="54">
        <v>113146.8</v>
      </c>
      <c r="F26" s="54">
        <v>0</v>
      </c>
      <c r="G26" s="54">
        <f t="shared" si="1"/>
        <v>0</v>
      </c>
    </row>
    <row r="27" spans="1:7" s="15" customFormat="1" ht="31">
      <c r="A27" s="18"/>
      <c r="B27" s="20" t="s">
        <v>373</v>
      </c>
      <c r="C27" s="19" t="s">
        <v>374</v>
      </c>
      <c r="D27" s="54"/>
      <c r="E27" s="54">
        <v>384.8</v>
      </c>
      <c r="F27" s="54">
        <v>0</v>
      </c>
      <c r="G27" s="54">
        <f t="shared" si="1"/>
        <v>0</v>
      </c>
    </row>
    <row r="28" spans="1:7" s="15" customFormat="1" ht="46.5" customHeight="1">
      <c r="A28" s="18" t="s">
        <v>135</v>
      </c>
      <c r="B28" s="20" t="s">
        <v>156</v>
      </c>
      <c r="C28" s="19" t="s">
        <v>157</v>
      </c>
      <c r="D28" s="54">
        <v>314947.59999999998</v>
      </c>
      <c r="E28" s="54">
        <v>314947.59999999998</v>
      </c>
      <c r="F28" s="54">
        <v>2725.1</v>
      </c>
      <c r="G28" s="54">
        <f t="shared" si="1"/>
        <v>0.86525504560123656</v>
      </c>
    </row>
    <row r="29" spans="1:7" s="15" customFormat="1" ht="54.75" customHeight="1">
      <c r="A29" s="18"/>
      <c r="B29" s="20" t="s">
        <v>356</v>
      </c>
      <c r="C29" s="19" t="s">
        <v>357</v>
      </c>
      <c r="D29" s="54"/>
      <c r="E29" s="54">
        <v>261309.1</v>
      </c>
      <c r="F29" s="54">
        <v>0</v>
      </c>
      <c r="G29" s="54">
        <f t="shared" si="1"/>
        <v>0</v>
      </c>
    </row>
    <row r="30" spans="1:7" s="15" customFormat="1" ht="46.5">
      <c r="A30" s="18"/>
      <c r="B30" s="20" t="s">
        <v>358</v>
      </c>
      <c r="C30" s="19" t="s">
        <v>357</v>
      </c>
      <c r="D30" s="54"/>
      <c r="E30" s="54">
        <v>8390.9</v>
      </c>
      <c r="F30" s="54">
        <v>0</v>
      </c>
      <c r="G30" s="54">
        <f t="shared" si="1"/>
        <v>0</v>
      </c>
    </row>
    <row r="31" spans="1:7" s="15" customFormat="1" ht="40.5" customHeight="1">
      <c r="A31" s="18"/>
      <c r="B31" s="20" t="s">
        <v>371</v>
      </c>
      <c r="C31" s="19" t="s">
        <v>372</v>
      </c>
      <c r="D31" s="54"/>
      <c r="E31" s="54">
        <v>60450</v>
      </c>
      <c r="F31" s="54">
        <v>0</v>
      </c>
      <c r="G31" s="54">
        <f t="shared" si="1"/>
        <v>0</v>
      </c>
    </row>
    <row r="32" spans="1:7" s="15" customFormat="1" ht="46.5">
      <c r="A32" s="18" t="s">
        <v>78</v>
      </c>
      <c r="B32" s="20" t="s">
        <v>158</v>
      </c>
      <c r="C32" s="19" t="s">
        <v>159</v>
      </c>
      <c r="D32" s="54">
        <v>69373.399999999994</v>
      </c>
      <c r="E32" s="54">
        <v>69373.399999999994</v>
      </c>
      <c r="F32" s="54">
        <v>0</v>
      </c>
      <c r="G32" s="54">
        <v>0</v>
      </c>
    </row>
    <row r="33" spans="1:7" s="15" customFormat="1" ht="62">
      <c r="A33" s="18" t="s">
        <v>136</v>
      </c>
      <c r="B33" s="20" t="s">
        <v>160</v>
      </c>
      <c r="C33" s="19" t="s">
        <v>159</v>
      </c>
      <c r="D33" s="54"/>
      <c r="E33" s="54">
        <v>22740.1</v>
      </c>
      <c r="F33" s="54">
        <v>0</v>
      </c>
      <c r="G33" s="54">
        <f t="shared" si="1"/>
        <v>0</v>
      </c>
    </row>
    <row r="34" spans="1:7" s="15" customFormat="1" ht="54.75" customHeight="1">
      <c r="A34" s="18"/>
      <c r="B34" s="20" t="s">
        <v>379</v>
      </c>
      <c r="C34" s="19" t="s">
        <v>380</v>
      </c>
      <c r="D34" s="54"/>
      <c r="E34" s="54">
        <v>200135.5</v>
      </c>
      <c r="F34" s="54">
        <v>0</v>
      </c>
      <c r="G34" s="54">
        <f t="shared" si="1"/>
        <v>0</v>
      </c>
    </row>
    <row r="35" spans="1:7" s="15" customFormat="1" ht="46.5">
      <c r="A35" s="18"/>
      <c r="B35" s="20" t="s">
        <v>170</v>
      </c>
      <c r="C35" s="19" t="s">
        <v>325</v>
      </c>
      <c r="D35" s="54">
        <v>74351</v>
      </c>
      <c r="E35" s="54">
        <v>74351</v>
      </c>
      <c r="F35" s="54">
        <v>0</v>
      </c>
      <c r="G35" s="54">
        <f t="shared" si="1"/>
        <v>0</v>
      </c>
    </row>
    <row r="36" spans="1:7" s="15" customFormat="1" ht="37.5" customHeight="1">
      <c r="A36" s="18" t="s">
        <v>79</v>
      </c>
      <c r="B36" s="20" t="s">
        <v>171</v>
      </c>
      <c r="C36" s="19" t="s">
        <v>145</v>
      </c>
      <c r="D36" s="54">
        <v>200000</v>
      </c>
      <c r="E36" s="54">
        <v>200000</v>
      </c>
      <c r="F36" s="54">
        <v>99478.1</v>
      </c>
      <c r="G36" s="54">
        <f t="shared" si="1"/>
        <v>49.739049999999999</v>
      </c>
    </row>
    <row r="37" spans="1:7" s="15" customFormat="1" ht="46.5">
      <c r="A37" s="18" t="s">
        <v>42</v>
      </c>
      <c r="B37" s="75" t="s">
        <v>161</v>
      </c>
      <c r="C37" s="54" t="s">
        <v>122</v>
      </c>
      <c r="D37" s="54">
        <v>188349.2</v>
      </c>
      <c r="E37" s="54">
        <v>188349.2</v>
      </c>
      <c r="F37" s="54">
        <v>84618.9</v>
      </c>
      <c r="G37" s="54">
        <f t="shared" si="1"/>
        <v>44.926604413504272</v>
      </c>
    </row>
    <row r="38" spans="1:7" s="15" customFormat="1" ht="41.25" customHeight="1">
      <c r="A38" s="18" t="s">
        <v>137</v>
      </c>
      <c r="B38" s="75" t="s">
        <v>172</v>
      </c>
      <c r="C38" s="54" t="s">
        <v>120</v>
      </c>
      <c r="D38" s="54">
        <v>3908.9</v>
      </c>
      <c r="E38" s="54">
        <v>3908.9000000000005</v>
      </c>
      <c r="F38" s="54">
        <v>0</v>
      </c>
      <c r="G38" s="54">
        <f t="shared" si="1"/>
        <v>0</v>
      </c>
    </row>
    <row r="39" spans="1:7" s="76" customFormat="1" ht="70.5" customHeight="1">
      <c r="A39" s="74" t="s">
        <v>138</v>
      </c>
      <c r="B39" s="75" t="s">
        <v>173</v>
      </c>
      <c r="C39" s="54" t="s">
        <v>120</v>
      </c>
      <c r="D39" s="54"/>
      <c r="E39" s="54">
        <v>1661.1</v>
      </c>
      <c r="F39" s="54">
        <v>1661.1</v>
      </c>
      <c r="G39" s="54">
        <f t="shared" si="1"/>
        <v>100</v>
      </c>
    </row>
    <row r="40" spans="1:7" s="76" customFormat="1" ht="105.75" customHeight="1">
      <c r="A40" s="74" t="s">
        <v>139</v>
      </c>
      <c r="B40" s="75" t="s">
        <v>175</v>
      </c>
      <c r="C40" s="54" t="s">
        <v>118</v>
      </c>
      <c r="D40" s="54">
        <v>12374.1</v>
      </c>
      <c r="E40" s="54">
        <v>12374.1</v>
      </c>
      <c r="F40" s="54">
        <v>0</v>
      </c>
      <c r="G40" s="54">
        <f t="shared" si="1"/>
        <v>0</v>
      </c>
    </row>
    <row r="41" spans="1:7" s="76" customFormat="1" ht="113.25" customHeight="1">
      <c r="A41" s="74"/>
      <c r="B41" s="75" t="s">
        <v>174</v>
      </c>
      <c r="C41" s="54" t="s">
        <v>118</v>
      </c>
      <c r="D41" s="54"/>
      <c r="E41" s="54">
        <v>7471.5</v>
      </c>
      <c r="F41" s="54">
        <v>4595.8999999999996</v>
      </c>
      <c r="G41" s="54">
        <f>F41/E41*100</f>
        <v>61.512413839255828</v>
      </c>
    </row>
    <row r="42" spans="1:7" s="76" customFormat="1" ht="57.75" customHeight="1">
      <c r="A42" s="74"/>
      <c r="B42" s="75" t="s">
        <v>326</v>
      </c>
      <c r="C42" s="54" t="s">
        <v>327</v>
      </c>
      <c r="D42" s="54">
        <v>26640</v>
      </c>
      <c r="E42" s="54">
        <v>26640</v>
      </c>
      <c r="F42" s="54">
        <v>0</v>
      </c>
      <c r="G42" s="54">
        <f>F42/E42*100</f>
        <v>0</v>
      </c>
    </row>
    <row r="43" spans="1:7" s="15" customFormat="1" ht="113.25" customHeight="1">
      <c r="A43" s="18" t="s">
        <v>140</v>
      </c>
      <c r="B43" s="75" t="s">
        <v>370</v>
      </c>
      <c r="C43" s="54" t="s">
        <v>176</v>
      </c>
      <c r="D43" s="54"/>
      <c r="E43" s="54">
        <v>5340.8</v>
      </c>
      <c r="F43" s="54">
        <v>5340.8</v>
      </c>
      <c r="G43" s="54">
        <f t="shared" si="1"/>
        <v>100</v>
      </c>
    </row>
    <row r="44" spans="1:7" s="15" customFormat="1" ht="54" customHeight="1">
      <c r="A44" s="18"/>
      <c r="B44" s="75" t="s">
        <v>350</v>
      </c>
      <c r="C44" s="54" t="s">
        <v>351</v>
      </c>
      <c r="D44" s="54"/>
      <c r="E44" s="54">
        <v>1907.3</v>
      </c>
      <c r="F44" s="54">
        <v>0</v>
      </c>
      <c r="G44" s="54">
        <f t="shared" si="1"/>
        <v>0</v>
      </c>
    </row>
    <row r="45" spans="1:7" s="15" customFormat="1" ht="54" customHeight="1">
      <c r="A45" s="18"/>
      <c r="B45" s="75" t="s">
        <v>366</v>
      </c>
      <c r="C45" s="54" t="s">
        <v>367</v>
      </c>
      <c r="D45" s="54"/>
      <c r="E45" s="54">
        <v>3712.4</v>
      </c>
      <c r="F45" s="54">
        <v>0</v>
      </c>
      <c r="G45" s="54">
        <f t="shared" si="1"/>
        <v>0</v>
      </c>
    </row>
    <row r="46" spans="1:7" s="15" customFormat="1" ht="46.5">
      <c r="A46" s="18" t="s">
        <v>43</v>
      </c>
      <c r="B46" s="75" t="s">
        <v>98</v>
      </c>
      <c r="C46" s="54" t="s">
        <v>177</v>
      </c>
      <c r="D46" s="54">
        <v>6770.4</v>
      </c>
      <c r="E46" s="54">
        <v>6770.4</v>
      </c>
      <c r="F46" s="54">
        <v>1800.2</v>
      </c>
      <c r="G46" s="54">
        <f t="shared" si="1"/>
        <v>26.589270944109657</v>
      </c>
    </row>
    <row r="47" spans="1:7" s="15" customFormat="1" ht="31">
      <c r="A47" s="18"/>
      <c r="B47" s="75" t="s">
        <v>359</v>
      </c>
      <c r="C47" s="54" t="s">
        <v>177</v>
      </c>
      <c r="D47" s="54"/>
      <c r="E47" s="54">
        <v>6580.7</v>
      </c>
      <c r="F47" s="54">
        <v>0</v>
      </c>
      <c r="G47" s="54">
        <f t="shared" si="1"/>
        <v>0</v>
      </c>
    </row>
    <row r="48" spans="1:7" s="15" customFormat="1" ht="31">
      <c r="A48" s="18" t="s">
        <v>80</v>
      </c>
      <c r="B48" s="75" t="s">
        <v>178</v>
      </c>
      <c r="C48" s="54" t="s">
        <v>129</v>
      </c>
      <c r="D48" s="54"/>
      <c r="E48" s="54">
        <v>5334.1</v>
      </c>
      <c r="F48" s="54">
        <v>0</v>
      </c>
      <c r="G48" s="54">
        <f t="shared" si="1"/>
        <v>0</v>
      </c>
    </row>
    <row r="49" spans="1:7" s="15" customFormat="1" ht="35.25" customHeight="1">
      <c r="A49" s="18" t="s">
        <v>44</v>
      </c>
      <c r="B49" s="75" t="s">
        <v>179</v>
      </c>
      <c r="C49" s="54" t="s">
        <v>180</v>
      </c>
      <c r="D49" s="54">
        <v>25850.5</v>
      </c>
      <c r="E49" s="54">
        <v>25850.5</v>
      </c>
      <c r="F49" s="54">
        <v>0</v>
      </c>
      <c r="G49" s="54">
        <f t="shared" si="1"/>
        <v>0</v>
      </c>
    </row>
    <row r="50" spans="1:7" s="15" customFormat="1" ht="37.5" customHeight="1">
      <c r="A50" s="18" t="s">
        <v>81</v>
      </c>
      <c r="B50" s="75" t="s">
        <v>181</v>
      </c>
      <c r="C50" s="54" t="s">
        <v>182</v>
      </c>
      <c r="D50" s="54">
        <v>20919.900000000001</v>
      </c>
      <c r="E50" s="54">
        <v>20919.900000000001</v>
      </c>
      <c r="F50" s="54">
        <v>0</v>
      </c>
      <c r="G50" s="54">
        <f t="shared" si="1"/>
        <v>0</v>
      </c>
    </row>
    <row r="51" spans="1:7" s="15" customFormat="1" ht="31">
      <c r="A51" s="18" t="s">
        <v>82</v>
      </c>
      <c r="B51" s="75" t="s">
        <v>183</v>
      </c>
      <c r="C51" s="54" t="s">
        <v>184</v>
      </c>
      <c r="D51" s="54">
        <v>41104.1</v>
      </c>
      <c r="E51" s="54">
        <v>41104.1</v>
      </c>
      <c r="F51" s="54">
        <v>5279.8</v>
      </c>
      <c r="G51" s="54">
        <f t="shared" si="1"/>
        <v>12.844947341019511</v>
      </c>
    </row>
    <row r="52" spans="1:7" s="15" customFormat="1" ht="39" customHeight="1">
      <c r="A52" s="18" t="s">
        <v>83</v>
      </c>
      <c r="B52" s="75" t="s">
        <v>185</v>
      </c>
      <c r="C52" s="54" t="s">
        <v>119</v>
      </c>
      <c r="D52" s="54">
        <v>64636.6</v>
      </c>
      <c r="E52" s="54">
        <v>64636.6</v>
      </c>
      <c r="F52" s="54">
        <v>0</v>
      </c>
      <c r="G52" s="54">
        <f t="shared" si="1"/>
        <v>0</v>
      </c>
    </row>
    <row r="53" spans="1:7" s="15" customFormat="1" ht="46.5">
      <c r="A53" s="18"/>
      <c r="B53" s="75" t="s">
        <v>186</v>
      </c>
      <c r="C53" s="54" t="s">
        <v>382</v>
      </c>
      <c r="D53" s="54"/>
      <c r="E53" s="54">
        <v>3070.8</v>
      </c>
      <c r="F53" s="54">
        <v>0</v>
      </c>
      <c r="G53" s="54">
        <f t="shared" si="1"/>
        <v>0</v>
      </c>
    </row>
    <row r="54" spans="1:7" s="15" customFormat="1" ht="53.25" customHeight="1">
      <c r="A54" s="18"/>
      <c r="B54" s="75" t="s">
        <v>330</v>
      </c>
      <c r="C54" s="54" t="s">
        <v>331</v>
      </c>
      <c r="D54" s="54">
        <v>14717.7</v>
      </c>
      <c r="E54" s="54">
        <v>14717.699999999999</v>
      </c>
      <c r="F54" s="54">
        <v>0</v>
      </c>
      <c r="G54" s="54">
        <f t="shared" si="1"/>
        <v>0</v>
      </c>
    </row>
    <row r="55" spans="1:7" s="15" customFormat="1" ht="71.25" customHeight="1">
      <c r="A55" s="18"/>
      <c r="B55" s="75" t="s">
        <v>332</v>
      </c>
      <c r="C55" s="54" t="s">
        <v>333</v>
      </c>
      <c r="D55" s="54">
        <v>3838.4</v>
      </c>
      <c r="E55" s="54">
        <v>3838.4</v>
      </c>
      <c r="F55" s="54">
        <v>0</v>
      </c>
      <c r="G55" s="54">
        <f t="shared" si="1"/>
        <v>0</v>
      </c>
    </row>
    <row r="56" spans="1:7" s="15" customFormat="1" ht="41.25" customHeight="1">
      <c r="A56" s="18" t="s">
        <v>141</v>
      </c>
      <c r="B56" s="75" t="s">
        <v>187</v>
      </c>
      <c r="C56" s="54" t="s">
        <v>130</v>
      </c>
      <c r="D56" s="54">
        <v>29359.7</v>
      </c>
      <c r="E56" s="54">
        <v>43349.8</v>
      </c>
      <c r="F56" s="54">
        <v>826.3</v>
      </c>
      <c r="G56" s="54">
        <f t="shared" si="1"/>
        <v>1.906121827551684</v>
      </c>
    </row>
    <row r="57" spans="1:7" s="15" customFormat="1" ht="41.25" customHeight="1">
      <c r="A57" s="18"/>
      <c r="B57" s="75" t="s">
        <v>329</v>
      </c>
      <c r="C57" s="54" t="s">
        <v>328</v>
      </c>
      <c r="D57" s="54">
        <v>13402.2</v>
      </c>
      <c r="E57" s="54">
        <v>13402.2</v>
      </c>
      <c r="F57" s="54">
        <v>0</v>
      </c>
      <c r="G57" s="54">
        <f t="shared" si="1"/>
        <v>0</v>
      </c>
    </row>
    <row r="58" spans="1:7" s="15" customFormat="1" ht="41.25" customHeight="1">
      <c r="A58" s="18" t="s">
        <v>84</v>
      </c>
      <c r="B58" s="75" t="s">
        <v>188</v>
      </c>
      <c r="C58" s="54" t="s">
        <v>189</v>
      </c>
      <c r="D58" s="54">
        <v>70000</v>
      </c>
      <c r="E58" s="54">
        <v>110000</v>
      </c>
      <c r="F58" s="54">
        <v>5037.2</v>
      </c>
      <c r="G58" s="54">
        <f t="shared" si="1"/>
        <v>4.5792727272727269</v>
      </c>
    </row>
    <row r="59" spans="1:7" s="15" customFormat="1" ht="66.75" customHeight="1">
      <c r="A59" s="18" t="s">
        <v>85</v>
      </c>
      <c r="B59" s="75" t="s">
        <v>190</v>
      </c>
      <c r="C59" s="54" t="s">
        <v>191</v>
      </c>
      <c r="D59" s="54">
        <v>3075</v>
      </c>
      <c r="E59" s="54">
        <v>3075</v>
      </c>
      <c r="F59" s="54">
        <v>741.2</v>
      </c>
      <c r="G59" s="54">
        <f t="shared" si="1"/>
        <v>24.104065040650408</v>
      </c>
    </row>
    <row r="60" spans="1:7" s="15" customFormat="1" ht="53.25" customHeight="1">
      <c r="A60" s="18" t="s">
        <v>86</v>
      </c>
      <c r="B60" s="75" t="s">
        <v>192</v>
      </c>
      <c r="C60" s="54" t="s">
        <v>127</v>
      </c>
      <c r="D60" s="54">
        <v>26250.3</v>
      </c>
      <c r="E60" s="54">
        <v>28511.7</v>
      </c>
      <c r="F60" s="54">
        <v>0</v>
      </c>
      <c r="G60" s="54">
        <f t="shared" si="1"/>
        <v>0</v>
      </c>
    </row>
    <row r="61" spans="1:7" s="15" customFormat="1" ht="53.25" customHeight="1">
      <c r="A61" s="18"/>
      <c r="B61" s="75" t="s">
        <v>335</v>
      </c>
      <c r="C61" s="54" t="s">
        <v>334</v>
      </c>
      <c r="D61" s="54">
        <v>152496.29999999999</v>
      </c>
      <c r="E61" s="54">
        <v>152496.29999999999</v>
      </c>
      <c r="F61" s="54">
        <v>20227.5</v>
      </c>
      <c r="G61" s="54"/>
    </row>
    <row r="62" spans="1:7" s="15" customFormat="1" ht="57" customHeight="1">
      <c r="A62" s="18" t="s">
        <v>200</v>
      </c>
      <c r="B62" s="75" t="s">
        <v>336</v>
      </c>
      <c r="C62" s="54" t="s">
        <v>116</v>
      </c>
      <c r="D62" s="54">
        <v>42684.4</v>
      </c>
      <c r="E62" s="54">
        <v>42534.1</v>
      </c>
      <c r="F62" s="54">
        <v>0</v>
      </c>
      <c r="G62" s="54">
        <f t="shared" si="1"/>
        <v>0</v>
      </c>
    </row>
    <row r="63" spans="1:7" s="15" customFormat="1" ht="57" customHeight="1">
      <c r="A63" s="18"/>
      <c r="B63" s="75" t="s">
        <v>337</v>
      </c>
      <c r="C63" s="54" t="s">
        <v>116</v>
      </c>
      <c r="D63" s="54">
        <v>10810.6</v>
      </c>
      <c r="E63" s="54">
        <v>10810.6</v>
      </c>
      <c r="F63" s="54">
        <v>0</v>
      </c>
      <c r="G63" s="54"/>
    </row>
    <row r="64" spans="1:7" s="15" customFormat="1" ht="46.5" customHeight="1">
      <c r="A64" s="18" t="s">
        <v>201</v>
      </c>
      <c r="B64" s="75" t="s">
        <v>338</v>
      </c>
      <c r="C64" s="54" t="s">
        <v>339</v>
      </c>
      <c r="D64" s="54">
        <v>7359.4</v>
      </c>
      <c r="E64" s="54">
        <v>7359.4</v>
      </c>
      <c r="F64" s="54">
        <v>0</v>
      </c>
      <c r="G64" s="54">
        <f t="shared" si="1"/>
        <v>0</v>
      </c>
    </row>
    <row r="65" spans="1:7" s="15" customFormat="1" ht="31">
      <c r="A65" s="18" t="s">
        <v>202</v>
      </c>
      <c r="B65" s="75" t="s">
        <v>193</v>
      </c>
      <c r="C65" s="54" t="s">
        <v>194</v>
      </c>
      <c r="D65" s="54">
        <v>18174.2</v>
      </c>
      <c r="E65" s="54">
        <v>18174.2</v>
      </c>
      <c r="F65" s="54">
        <v>0</v>
      </c>
      <c r="G65" s="54">
        <f t="shared" si="1"/>
        <v>0</v>
      </c>
    </row>
    <row r="66" spans="1:7" s="15" customFormat="1" ht="35.25" customHeight="1">
      <c r="A66" s="18" t="s">
        <v>203</v>
      </c>
      <c r="B66" s="75" t="s">
        <v>196</v>
      </c>
      <c r="C66" s="54" t="s">
        <v>195</v>
      </c>
      <c r="D66" s="54">
        <v>71860.600000000006</v>
      </c>
      <c r="E66" s="54">
        <v>71860.600000000006</v>
      </c>
      <c r="F66" s="54">
        <v>0</v>
      </c>
      <c r="G66" s="54">
        <f t="shared" si="1"/>
        <v>0</v>
      </c>
    </row>
    <row r="67" spans="1:7" s="15" customFormat="1" ht="51" customHeight="1">
      <c r="A67" s="18" t="s">
        <v>204</v>
      </c>
      <c r="B67" s="75" t="s">
        <v>197</v>
      </c>
      <c r="C67" s="54" t="s">
        <v>198</v>
      </c>
      <c r="D67" s="54">
        <v>48000</v>
      </c>
      <c r="E67" s="54">
        <v>48000</v>
      </c>
      <c r="F67" s="54">
        <v>0</v>
      </c>
      <c r="G67" s="54">
        <f t="shared" si="1"/>
        <v>0</v>
      </c>
    </row>
    <row r="68" spans="1:7" s="15" customFormat="1" ht="39" customHeight="1">
      <c r="A68" s="18"/>
      <c r="B68" s="75" t="s">
        <v>375</v>
      </c>
      <c r="C68" s="54" t="s">
        <v>376</v>
      </c>
      <c r="D68" s="54"/>
      <c r="E68" s="54">
        <v>33816.9</v>
      </c>
      <c r="F68" s="54">
        <v>0</v>
      </c>
      <c r="G68" s="54">
        <f t="shared" si="1"/>
        <v>0</v>
      </c>
    </row>
    <row r="69" spans="1:7" s="15" customFormat="1" ht="102" customHeight="1">
      <c r="A69" s="18" t="s">
        <v>209</v>
      </c>
      <c r="B69" s="75" t="s">
        <v>206</v>
      </c>
      <c r="C69" s="54" t="s">
        <v>207</v>
      </c>
      <c r="D69" s="54"/>
      <c r="E69" s="54">
        <v>46498.5</v>
      </c>
      <c r="F69" s="54">
        <v>0</v>
      </c>
      <c r="G69" s="54">
        <f t="shared" si="1"/>
        <v>0</v>
      </c>
    </row>
    <row r="70" spans="1:7" s="15" customFormat="1" ht="102" customHeight="1">
      <c r="A70" s="18"/>
      <c r="B70" s="75" t="s">
        <v>206</v>
      </c>
      <c r="C70" s="54" t="s">
        <v>355</v>
      </c>
      <c r="D70" s="54"/>
      <c r="E70" s="54">
        <v>13718.1</v>
      </c>
      <c r="F70" s="54">
        <v>2978.6</v>
      </c>
      <c r="G70" s="54">
        <f t="shared" si="1"/>
        <v>21.712919427617525</v>
      </c>
    </row>
    <row r="71" spans="1:7" s="15" customFormat="1" ht="48.75" customHeight="1">
      <c r="A71" s="18" t="s">
        <v>210</v>
      </c>
      <c r="B71" s="75" t="s">
        <v>353</v>
      </c>
      <c r="C71" s="54" t="s">
        <v>352</v>
      </c>
      <c r="D71" s="54"/>
      <c r="E71" s="54">
        <v>54344</v>
      </c>
      <c r="F71" s="54">
        <v>0</v>
      </c>
      <c r="G71" s="54">
        <f t="shared" si="1"/>
        <v>0</v>
      </c>
    </row>
    <row r="72" spans="1:7" s="15" customFormat="1" ht="46.5">
      <c r="A72" s="18" t="s">
        <v>211</v>
      </c>
      <c r="B72" s="75" t="s">
        <v>354</v>
      </c>
      <c r="C72" s="54" t="s">
        <v>199</v>
      </c>
      <c r="D72" s="54"/>
      <c r="E72" s="54">
        <v>2458.4</v>
      </c>
      <c r="F72" s="54">
        <v>0</v>
      </c>
      <c r="G72" s="54">
        <f t="shared" si="1"/>
        <v>0</v>
      </c>
    </row>
    <row r="73" spans="1:7" s="15" customFormat="1" ht="77.5">
      <c r="A73" s="18" t="s">
        <v>212</v>
      </c>
      <c r="B73" s="75" t="s">
        <v>99</v>
      </c>
      <c r="C73" s="54" t="s">
        <v>115</v>
      </c>
      <c r="D73" s="54">
        <v>75409</v>
      </c>
      <c r="E73" s="54">
        <v>75409</v>
      </c>
      <c r="F73" s="54">
        <v>27891</v>
      </c>
      <c r="G73" s="54">
        <f t="shared" si="1"/>
        <v>36.986301369863014</v>
      </c>
    </row>
    <row r="74" spans="1:7" s="15" customFormat="1" ht="72.75" customHeight="1">
      <c r="A74" s="18"/>
      <c r="B74" s="75" t="s">
        <v>341</v>
      </c>
      <c r="C74" s="54" t="s">
        <v>340</v>
      </c>
      <c r="D74" s="54">
        <v>192772.8</v>
      </c>
      <c r="E74" s="54">
        <v>0</v>
      </c>
      <c r="F74" s="54">
        <v>0</v>
      </c>
      <c r="G74" s="54">
        <v>0</v>
      </c>
    </row>
    <row r="75" spans="1:7" s="15" customFormat="1" ht="54.75" customHeight="1">
      <c r="A75" s="18" t="s">
        <v>213</v>
      </c>
      <c r="B75" s="75" t="s">
        <v>377</v>
      </c>
      <c r="C75" s="54" t="s">
        <v>378</v>
      </c>
      <c r="D75" s="54"/>
      <c r="E75" s="54">
        <v>149053.20000000001</v>
      </c>
      <c r="F75" s="54">
        <v>0</v>
      </c>
      <c r="G75" s="54">
        <f t="shared" si="1"/>
        <v>0</v>
      </c>
    </row>
    <row r="76" spans="1:7" s="15" customFormat="1" ht="46.5">
      <c r="A76" s="18" t="s">
        <v>214</v>
      </c>
      <c r="B76" s="75" t="s">
        <v>100</v>
      </c>
      <c r="C76" s="54" t="s">
        <v>205</v>
      </c>
      <c r="D76" s="54">
        <v>765662.5</v>
      </c>
      <c r="E76" s="54">
        <v>765662.5</v>
      </c>
      <c r="F76" s="54">
        <v>351547.8</v>
      </c>
      <c r="G76" s="54">
        <f t="shared" si="1"/>
        <v>45.914198488237304</v>
      </c>
    </row>
    <row r="77" spans="1:7" s="15" customFormat="1" ht="31">
      <c r="A77" s="18"/>
      <c r="B77" s="75" t="s">
        <v>342</v>
      </c>
      <c r="C77" s="54" t="s">
        <v>343</v>
      </c>
      <c r="D77" s="54">
        <v>311774.3</v>
      </c>
      <c r="E77" s="54">
        <v>345401.1</v>
      </c>
      <c r="F77" s="54">
        <v>66219.5</v>
      </c>
      <c r="G77" s="54">
        <f t="shared" si="1"/>
        <v>19.17176870600586</v>
      </c>
    </row>
    <row r="78" spans="1:7" s="15" customFormat="1" ht="31">
      <c r="A78" s="18"/>
      <c r="B78" s="75" t="s">
        <v>360</v>
      </c>
      <c r="C78" s="54" t="s">
        <v>128</v>
      </c>
      <c r="D78" s="54"/>
      <c r="E78" s="54">
        <v>8520</v>
      </c>
      <c r="F78" s="54">
        <v>0</v>
      </c>
      <c r="G78" s="54">
        <f t="shared" si="1"/>
        <v>0</v>
      </c>
    </row>
    <row r="79" spans="1:7" s="15" customFormat="1" ht="62">
      <c r="A79" s="18" t="s">
        <v>215</v>
      </c>
      <c r="B79" s="75" t="s">
        <v>361</v>
      </c>
      <c r="C79" s="54" t="s">
        <v>128</v>
      </c>
      <c r="D79" s="54"/>
      <c r="E79" s="54">
        <v>2412.6999999999998</v>
      </c>
      <c r="F79" s="54">
        <v>2412.6999999999998</v>
      </c>
      <c r="G79" s="54">
        <f t="shared" si="1"/>
        <v>100</v>
      </c>
    </row>
    <row r="80" spans="1:7" s="15" customFormat="1" ht="46.5">
      <c r="A80" s="18" t="s">
        <v>216</v>
      </c>
      <c r="B80" s="75" t="s">
        <v>208</v>
      </c>
      <c r="C80" s="54" t="s">
        <v>123</v>
      </c>
      <c r="D80" s="54">
        <v>16590.3</v>
      </c>
      <c r="E80" s="54">
        <v>37906.699999999997</v>
      </c>
      <c r="F80" s="54">
        <v>0</v>
      </c>
      <c r="G80" s="54">
        <f t="shared" si="1"/>
        <v>0</v>
      </c>
    </row>
    <row r="81" spans="1:7" s="15" customFormat="1" ht="31">
      <c r="A81" s="18" t="s">
        <v>222</v>
      </c>
      <c r="B81" s="75" t="s">
        <v>101</v>
      </c>
      <c r="C81" s="54" t="s">
        <v>121</v>
      </c>
      <c r="D81" s="54">
        <v>5198.1000000000004</v>
      </c>
      <c r="E81" s="54">
        <v>4153.8</v>
      </c>
      <c r="F81" s="54">
        <v>0</v>
      </c>
      <c r="G81" s="54">
        <f t="shared" si="1"/>
        <v>0</v>
      </c>
    </row>
    <row r="82" spans="1:7" s="15" customFormat="1" ht="57" customHeight="1">
      <c r="A82" s="18" t="s">
        <v>223</v>
      </c>
      <c r="B82" s="75" t="s">
        <v>102</v>
      </c>
      <c r="C82" s="54" t="s">
        <v>308</v>
      </c>
      <c r="D82" s="54">
        <v>19267.099999999999</v>
      </c>
      <c r="E82" s="54">
        <v>19267.100000000002</v>
      </c>
      <c r="F82" s="54">
        <v>0</v>
      </c>
      <c r="G82" s="54">
        <f t="shared" si="1"/>
        <v>0</v>
      </c>
    </row>
    <row r="83" spans="1:7" s="15" customFormat="1" ht="31">
      <c r="A83" s="18" t="s">
        <v>224</v>
      </c>
      <c r="B83" s="75" t="s">
        <v>219</v>
      </c>
      <c r="C83" s="54" t="s">
        <v>220</v>
      </c>
      <c r="D83" s="54">
        <v>923032.5</v>
      </c>
      <c r="E83" s="54">
        <v>1718406</v>
      </c>
      <c r="F83" s="54">
        <v>0</v>
      </c>
      <c r="G83" s="54">
        <f t="shared" si="1"/>
        <v>0</v>
      </c>
    </row>
    <row r="84" spans="1:7" s="15" customFormat="1" ht="31">
      <c r="A84" s="18" t="s">
        <v>45</v>
      </c>
      <c r="B84" s="75" t="s">
        <v>218</v>
      </c>
      <c r="C84" s="54" t="s">
        <v>126</v>
      </c>
      <c r="D84" s="54">
        <v>21604.7</v>
      </c>
      <c r="E84" s="54">
        <v>18837.3</v>
      </c>
      <c r="F84" s="54">
        <v>0</v>
      </c>
      <c r="G84" s="54">
        <f t="shared" si="1"/>
        <v>0</v>
      </c>
    </row>
    <row r="85" spans="1:7" s="15" customFormat="1" ht="31">
      <c r="A85" s="18"/>
      <c r="B85" s="75" t="s">
        <v>344</v>
      </c>
      <c r="C85" s="54" t="s">
        <v>345</v>
      </c>
      <c r="D85" s="54">
        <v>60743.7</v>
      </c>
      <c r="E85" s="54">
        <v>0</v>
      </c>
      <c r="F85" s="54">
        <v>0</v>
      </c>
      <c r="G85" s="54">
        <v>0</v>
      </c>
    </row>
    <row r="86" spans="1:7" s="15" customFormat="1" ht="54.75" customHeight="1">
      <c r="A86" s="18"/>
      <c r="B86" s="75" t="s">
        <v>348</v>
      </c>
      <c r="C86" s="54" t="s">
        <v>349</v>
      </c>
      <c r="D86" s="54"/>
      <c r="E86" s="54">
        <v>194934.9</v>
      </c>
      <c r="F86" s="54">
        <v>0</v>
      </c>
      <c r="G86" s="54">
        <f t="shared" si="1"/>
        <v>0</v>
      </c>
    </row>
    <row r="87" spans="1:7" s="15" customFormat="1" ht="54.75" customHeight="1">
      <c r="A87" s="18"/>
      <c r="B87" s="75" t="s">
        <v>362</v>
      </c>
      <c r="C87" s="54" t="s">
        <v>363</v>
      </c>
      <c r="D87" s="54"/>
      <c r="E87" s="54">
        <v>24591</v>
      </c>
      <c r="F87" s="54">
        <v>0</v>
      </c>
      <c r="G87" s="54">
        <f t="shared" si="1"/>
        <v>0</v>
      </c>
    </row>
    <row r="88" spans="1:7" s="15" customFormat="1" ht="54.75" customHeight="1">
      <c r="A88" s="18"/>
      <c r="B88" s="75" t="s">
        <v>364</v>
      </c>
      <c r="C88" s="54" t="s">
        <v>365</v>
      </c>
      <c r="D88" s="54"/>
      <c r="E88" s="54">
        <v>119290.3</v>
      </c>
      <c r="F88" s="54">
        <v>0</v>
      </c>
      <c r="G88" s="54">
        <f t="shared" si="1"/>
        <v>0</v>
      </c>
    </row>
    <row r="89" spans="1:7" s="15" customFormat="1" ht="58.5" customHeight="1">
      <c r="A89" s="18" t="s">
        <v>46</v>
      </c>
      <c r="B89" s="75" t="s">
        <v>142</v>
      </c>
      <c r="C89" s="54" t="s">
        <v>124</v>
      </c>
      <c r="D89" s="54">
        <v>12023.9</v>
      </c>
      <c r="E89" s="54">
        <v>12051.1</v>
      </c>
      <c r="F89" s="54">
        <v>0</v>
      </c>
      <c r="G89" s="54">
        <f>F89/E89*100</f>
        <v>0</v>
      </c>
    </row>
    <row r="90" spans="1:7" s="15" customFormat="1" ht="46.5">
      <c r="A90" s="18" t="s">
        <v>112</v>
      </c>
      <c r="B90" s="75" t="s">
        <v>217</v>
      </c>
      <c r="C90" s="54" t="s">
        <v>125</v>
      </c>
      <c r="D90" s="54"/>
      <c r="E90" s="54">
        <v>6115.3</v>
      </c>
      <c r="F90" s="54">
        <v>0</v>
      </c>
      <c r="G90" s="54">
        <f t="shared" si="1"/>
        <v>0</v>
      </c>
    </row>
    <row r="91" spans="1:7" s="15" customFormat="1" ht="31">
      <c r="A91" s="18" t="s">
        <v>87</v>
      </c>
      <c r="B91" s="75" t="s">
        <v>221</v>
      </c>
      <c r="C91" s="54" t="s">
        <v>117</v>
      </c>
      <c r="D91" s="54"/>
      <c r="E91" s="54">
        <v>899999.99999999988</v>
      </c>
      <c r="F91" s="54">
        <v>0</v>
      </c>
      <c r="G91" s="54">
        <f t="shared" si="1"/>
        <v>0</v>
      </c>
    </row>
    <row r="92" spans="1:7" s="15" customFormat="1" ht="9.75" customHeight="1">
      <c r="A92" s="18"/>
      <c r="B92" s="75"/>
      <c r="C92" s="54"/>
      <c r="D92" s="54"/>
      <c r="E92" s="54"/>
      <c r="F92" s="54"/>
      <c r="G92" s="54"/>
    </row>
    <row r="93" spans="1:7" s="15" customFormat="1" ht="27.75" customHeight="1">
      <c r="A93" s="16" t="s">
        <v>47</v>
      </c>
      <c r="B93" s="17" t="s">
        <v>48</v>
      </c>
      <c r="C93" s="17"/>
      <c r="D93" s="53">
        <f>SUM(D95:D118)</f>
        <v>20874075.315169998</v>
      </c>
      <c r="E93" s="53">
        <f>SUM(E95:E118)</f>
        <v>22352580.879249997</v>
      </c>
      <c r="F93" s="53">
        <f>SUM(F95:F118)</f>
        <v>5045118.422249998</v>
      </c>
      <c r="G93" s="53">
        <f t="shared" ref="G93:G141" si="2">F93/E93*100</f>
        <v>22.570630431913141</v>
      </c>
    </row>
    <row r="94" spans="1:7" s="15" customFormat="1" ht="15.5">
      <c r="A94" s="18"/>
      <c r="B94" s="19" t="s">
        <v>31</v>
      </c>
      <c r="C94" s="19"/>
      <c r="D94" s="54"/>
      <c r="E94" s="54"/>
      <c r="F94" s="54"/>
      <c r="G94" s="54"/>
    </row>
    <row r="95" spans="1:7" s="15" customFormat="1" ht="68.25" customHeight="1">
      <c r="A95" s="18" t="s">
        <v>49</v>
      </c>
      <c r="B95" s="20" t="s">
        <v>225</v>
      </c>
      <c r="C95" s="19" t="s">
        <v>226</v>
      </c>
      <c r="D95" s="54">
        <v>1459.1999999999998</v>
      </c>
      <c r="E95" s="54">
        <v>1459.1999999999998</v>
      </c>
      <c r="F95" s="54">
        <v>251.1343</v>
      </c>
      <c r="G95" s="54">
        <f t="shared" si="2"/>
        <v>17.210409813596495</v>
      </c>
    </row>
    <row r="96" spans="1:7" s="15" customFormat="1" ht="77.5">
      <c r="A96" s="18" t="s">
        <v>50</v>
      </c>
      <c r="B96" s="20" t="s">
        <v>227</v>
      </c>
      <c r="C96" s="19" t="s">
        <v>228</v>
      </c>
      <c r="D96" s="54">
        <v>3482.5000000000005</v>
      </c>
      <c r="E96" s="54">
        <v>3482.5000000000005</v>
      </c>
      <c r="F96" s="54">
        <v>0</v>
      </c>
      <c r="G96" s="54">
        <f t="shared" si="2"/>
        <v>0</v>
      </c>
    </row>
    <row r="97" spans="1:7" s="15" customFormat="1" ht="46.5">
      <c r="A97" s="18" t="s">
        <v>51</v>
      </c>
      <c r="B97" s="20" t="s">
        <v>229</v>
      </c>
      <c r="C97" s="19" t="s">
        <v>230</v>
      </c>
      <c r="D97" s="54">
        <v>92920.9</v>
      </c>
      <c r="E97" s="54">
        <v>94245.5</v>
      </c>
      <c r="F97" s="54">
        <v>16723.622490000002</v>
      </c>
      <c r="G97" s="54">
        <f t="shared" si="2"/>
        <v>17.744743770259589</v>
      </c>
    </row>
    <row r="98" spans="1:7" s="15" customFormat="1" ht="62">
      <c r="A98" s="18" t="s">
        <v>52</v>
      </c>
      <c r="B98" s="20" t="s">
        <v>231</v>
      </c>
      <c r="C98" s="19" t="s">
        <v>232</v>
      </c>
      <c r="D98" s="54">
        <v>24</v>
      </c>
      <c r="E98" s="54">
        <v>24</v>
      </c>
      <c r="F98" s="54">
        <v>0</v>
      </c>
      <c r="G98" s="54">
        <f t="shared" si="2"/>
        <v>0</v>
      </c>
    </row>
    <row r="99" spans="1:7" s="15" customFormat="1" ht="96" customHeight="1">
      <c r="A99" s="18" t="s">
        <v>53</v>
      </c>
      <c r="B99" s="20" t="s">
        <v>104</v>
      </c>
      <c r="C99" s="19" t="s">
        <v>234</v>
      </c>
      <c r="D99" s="54">
        <v>758.7</v>
      </c>
      <c r="E99" s="54">
        <v>4889.8</v>
      </c>
      <c r="F99" s="54">
        <v>0</v>
      </c>
      <c r="G99" s="54">
        <f t="shared" si="2"/>
        <v>0</v>
      </c>
    </row>
    <row r="100" spans="1:7" s="15" customFormat="1" ht="108.5">
      <c r="A100" s="18" t="s">
        <v>54</v>
      </c>
      <c r="B100" s="20" t="s">
        <v>105</v>
      </c>
      <c r="C100" s="19" t="s">
        <v>233</v>
      </c>
      <c r="D100" s="54">
        <v>139.1</v>
      </c>
      <c r="E100" s="54">
        <v>139.1</v>
      </c>
      <c r="F100" s="54">
        <v>1.23333</v>
      </c>
      <c r="G100" s="54">
        <f t="shared" si="2"/>
        <v>0.88664989216391088</v>
      </c>
    </row>
    <row r="101" spans="1:7" s="15" customFormat="1" ht="62">
      <c r="A101" s="18" t="s">
        <v>55</v>
      </c>
      <c r="B101" s="20" t="s">
        <v>106</v>
      </c>
      <c r="C101" s="19" t="s">
        <v>235</v>
      </c>
      <c r="D101" s="54">
        <v>832205.2</v>
      </c>
      <c r="E101" s="54">
        <v>1012934.4637499999</v>
      </c>
      <c r="F101" s="54">
        <v>0</v>
      </c>
      <c r="G101" s="54">
        <f t="shared" si="2"/>
        <v>0</v>
      </c>
    </row>
    <row r="102" spans="1:7" s="15" customFormat="1" ht="62">
      <c r="A102" s="18" t="s">
        <v>56</v>
      </c>
      <c r="B102" s="20" t="s">
        <v>107</v>
      </c>
      <c r="C102" s="19" t="s">
        <v>236</v>
      </c>
      <c r="D102" s="54">
        <v>1375639.2000000002</v>
      </c>
      <c r="E102" s="54">
        <v>1375639.2000000002</v>
      </c>
      <c r="F102" s="54">
        <v>20647.472999999998</v>
      </c>
      <c r="G102" s="54">
        <f t="shared" si="2"/>
        <v>1.5009366554835015</v>
      </c>
    </row>
    <row r="103" spans="1:7" s="15" customFormat="1" ht="77.5">
      <c r="A103" s="18" t="s">
        <v>57</v>
      </c>
      <c r="B103" s="20" t="s">
        <v>237</v>
      </c>
      <c r="C103" s="19" t="s">
        <v>238</v>
      </c>
      <c r="D103" s="54">
        <v>122.3</v>
      </c>
      <c r="E103" s="54">
        <v>128.80000000000001</v>
      </c>
      <c r="F103" s="54">
        <v>0</v>
      </c>
      <c r="G103" s="54">
        <f t="shared" si="2"/>
        <v>0</v>
      </c>
    </row>
    <row r="104" spans="1:7" s="15" customFormat="1" ht="46.5">
      <c r="A104" s="18" t="s">
        <v>58</v>
      </c>
      <c r="B104" s="20" t="s">
        <v>239</v>
      </c>
      <c r="C104" s="19" t="s">
        <v>240</v>
      </c>
      <c r="D104" s="54">
        <v>79785.899999999994</v>
      </c>
      <c r="E104" s="54">
        <v>80402.299999999988</v>
      </c>
      <c r="F104" s="54">
        <v>13228.702539999998</v>
      </c>
      <c r="G104" s="54">
        <f t="shared" si="2"/>
        <v>16.453139449990857</v>
      </c>
    </row>
    <row r="105" spans="1:7" s="15" customFormat="1" ht="31">
      <c r="A105" s="18" t="s">
        <v>59</v>
      </c>
      <c r="B105" s="20" t="s">
        <v>241</v>
      </c>
      <c r="C105" s="19" t="s">
        <v>242</v>
      </c>
      <c r="D105" s="54">
        <v>10938.5</v>
      </c>
      <c r="E105" s="54">
        <v>10938.499999999996</v>
      </c>
      <c r="F105" s="54">
        <v>1868.7462300000002</v>
      </c>
      <c r="G105" s="54">
        <f t="shared" si="2"/>
        <v>17.084117840654574</v>
      </c>
    </row>
    <row r="106" spans="1:7" s="15" customFormat="1" ht="179.25" customHeight="1">
      <c r="A106" s="18" t="s">
        <v>60</v>
      </c>
      <c r="B106" s="20" t="s">
        <v>243</v>
      </c>
      <c r="C106" s="19" t="s">
        <v>244</v>
      </c>
      <c r="D106" s="54">
        <v>26758.200000000008</v>
      </c>
      <c r="E106" s="54">
        <v>26758.200000000008</v>
      </c>
      <c r="F106" s="54">
        <v>5901.4933699999983</v>
      </c>
      <c r="G106" s="54">
        <f t="shared" si="2"/>
        <v>22.054896704561582</v>
      </c>
    </row>
    <row r="107" spans="1:7" s="15" customFormat="1" ht="46.5">
      <c r="A107" s="18" t="s">
        <v>61</v>
      </c>
      <c r="B107" s="20" t="s">
        <v>245</v>
      </c>
      <c r="C107" s="19" t="s">
        <v>246</v>
      </c>
      <c r="D107" s="54">
        <v>44903.099999999991</v>
      </c>
      <c r="E107" s="54">
        <v>44903.099999999991</v>
      </c>
      <c r="F107" s="54">
        <v>7602.9057899999998</v>
      </c>
      <c r="G107" s="54">
        <f t="shared" si="2"/>
        <v>16.931806022301359</v>
      </c>
    </row>
    <row r="108" spans="1:7" s="15" customFormat="1" ht="62">
      <c r="A108" s="18" t="s">
        <v>62</v>
      </c>
      <c r="B108" s="20" t="s">
        <v>247</v>
      </c>
      <c r="C108" s="19" t="s">
        <v>248</v>
      </c>
      <c r="D108" s="54">
        <v>6774413.6999999993</v>
      </c>
      <c r="E108" s="54">
        <v>7395488.7000000002</v>
      </c>
      <c r="F108" s="54">
        <v>1769616.2864999999</v>
      </c>
      <c r="G108" s="54">
        <f t="shared" si="2"/>
        <v>23.928321146647143</v>
      </c>
    </row>
    <row r="109" spans="1:7" s="15" customFormat="1" ht="93">
      <c r="A109" s="18" t="s">
        <v>63</v>
      </c>
      <c r="B109" s="20" t="s">
        <v>249</v>
      </c>
      <c r="C109" s="19" t="s">
        <v>250</v>
      </c>
      <c r="D109" s="54">
        <v>11185552.9</v>
      </c>
      <c r="E109" s="54">
        <v>11804015.800000001</v>
      </c>
      <c r="F109" s="54">
        <v>3107471.0414099996</v>
      </c>
      <c r="G109" s="54">
        <f t="shared" si="2"/>
        <v>26.325541189211211</v>
      </c>
    </row>
    <row r="110" spans="1:7" s="15" customFormat="1" ht="162.75" customHeight="1">
      <c r="A110" s="18" t="s">
        <v>64</v>
      </c>
      <c r="B110" s="20" t="s">
        <v>383</v>
      </c>
      <c r="C110" s="19" t="s">
        <v>264</v>
      </c>
      <c r="D110" s="54">
        <v>90798</v>
      </c>
      <c r="E110" s="54">
        <v>120166.2</v>
      </c>
      <c r="F110" s="54">
        <v>24004.62832</v>
      </c>
      <c r="G110" s="54">
        <f t="shared" si="2"/>
        <v>19.976189910307557</v>
      </c>
    </row>
    <row r="111" spans="1:7" s="15" customFormat="1" ht="83.25" customHeight="1">
      <c r="A111" s="18" t="s">
        <v>88</v>
      </c>
      <c r="B111" s="20" t="s">
        <v>384</v>
      </c>
      <c r="C111" s="19" t="s">
        <v>251</v>
      </c>
      <c r="D111" s="54">
        <v>118188.8</v>
      </c>
      <c r="E111" s="54">
        <v>140980.40033</v>
      </c>
      <c r="F111" s="54">
        <v>34567.29808</v>
      </c>
      <c r="G111" s="54">
        <f t="shared" si="2"/>
        <v>24.519222529576144</v>
      </c>
    </row>
    <row r="112" spans="1:7" s="15" customFormat="1" ht="195" customHeight="1">
      <c r="A112" s="18" t="s">
        <v>65</v>
      </c>
      <c r="B112" s="20" t="s">
        <v>252</v>
      </c>
      <c r="C112" s="19" t="s">
        <v>253</v>
      </c>
      <c r="D112" s="54">
        <v>113430.5</v>
      </c>
      <c r="E112" s="54">
        <v>113430.5</v>
      </c>
      <c r="F112" s="54">
        <v>23297.949510000002</v>
      </c>
      <c r="G112" s="54">
        <f t="shared" si="2"/>
        <v>20.539404754453169</v>
      </c>
    </row>
    <row r="113" spans="1:7" s="15" customFormat="1" ht="62">
      <c r="A113" s="18" t="s">
        <v>89</v>
      </c>
      <c r="B113" s="20" t="s">
        <v>108</v>
      </c>
      <c r="C113" s="19" t="s">
        <v>254</v>
      </c>
      <c r="D113" s="54">
        <v>6984.9000000000005</v>
      </c>
      <c r="E113" s="54">
        <v>6984.9000000000005</v>
      </c>
      <c r="F113" s="54">
        <v>880.75684999999999</v>
      </c>
      <c r="G113" s="54">
        <f t="shared" si="2"/>
        <v>12.609441080044093</v>
      </c>
    </row>
    <row r="114" spans="1:7" s="15" customFormat="1" ht="93">
      <c r="A114" s="18" t="s">
        <v>90</v>
      </c>
      <c r="B114" s="20" t="s">
        <v>109</v>
      </c>
      <c r="C114" s="19" t="s">
        <v>255</v>
      </c>
      <c r="D114" s="54">
        <v>717.6</v>
      </c>
      <c r="E114" s="54">
        <v>717.6</v>
      </c>
      <c r="F114" s="54">
        <v>122.6</v>
      </c>
      <c r="G114" s="54">
        <f t="shared" si="2"/>
        <v>17.084726867335561</v>
      </c>
    </row>
    <row r="115" spans="1:7" s="15" customFormat="1" ht="62">
      <c r="A115" s="18" t="s">
        <v>91</v>
      </c>
      <c r="B115" s="20" t="s">
        <v>256</v>
      </c>
      <c r="C115" s="19" t="s">
        <v>257</v>
      </c>
      <c r="D115" s="54">
        <v>1906.7</v>
      </c>
      <c r="E115" s="54">
        <v>1906.7</v>
      </c>
      <c r="F115" s="54">
        <v>0</v>
      </c>
      <c r="G115" s="54">
        <f t="shared" si="2"/>
        <v>0</v>
      </c>
    </row>
    <row r="116" spans="1:7" s="15" customFormat="1" ht="77.5">
      <c r="A116" s="18" t="s">
        <v>92</v>
      </c>
      <c r="B116" s="20" t="s">
        <v>258</v>
      </c>
      <c r="C116" s="19" t="s">
        <v>259</v>
      </c>
      <c r="D116" s="54">
        <v>45128.615170000005</v>
      </c>
      <c r="E116" s="54">
        <v>45128.615170000005</v>
      </c>
      <c r="F116" s="54">
        <v>6947.9435999999987</v>
      </c>
      <c r="G116" s="54">
        <f>F116/E116*100</f>
        <v>15.395871497113342</v>
      </c>
    </row>
    <row r="117" spans="1:7" s="15" customFormat="1" ht="62">
      <c r="A117" s="18" t="s">
        <v>93</v>
      </c>
      <c r="B117" s="20" t="s">
        <v>260</v>
      </c>
      <c r="C117" s="19" t="s">
        <v>261</v>
      </c>
      <c r="D117" s="54">
        <v>13939.3</v>
      </c>
      <c r="E117" s="54">
        <v>13939.3</v>
      </c>
      <c r="F117" s="54">
        <v>252.1404</v>
      </c>
      <c r="G117" s="54">
        <f t="shared" si="2"/>
        <v>1.8088454943935492</v>
      </c>
    </row>
    <row r="118" spans="1:7" s="15" customFormat="1" ht="31">
      <c r="A118" s="18" t="s">
        <v>94</v>
      </c>
      <c r="B118" s="20" t="s">
        <v>262</v>
      </c>
      <c r="C118" s="19" t="s">
        <v>263</v>
      </c>
      <c r="D118" s="54">
        <v>53877.5</v>
      </c>
      <c r="E118" s="54">
        <v>53877.5</v>
      </c>
      <c r="F118" s="54">
        <v>11732.46653</v>
      </c>
      <c r="G118" s="54">
        <f t="shared" si="2"/>
        <v>21.776189559649204</v>
      </c>
    </row>
    <row r="119" spans="1:7" s="15" customFormat="1" ht="15.5">
      <c r="A119" s="18"/>
      <c r="B119" s="20"/>
      <c r="C119" s="19"/>
      <c r="D119" s="54"/>
      <c r="E119" s="54"/>
      <c r="F119" s="54"/>
      <c r="G119" s="54"/>
    </row>
    <row r="120" spans="1:7" s="15" customFormat="1" ht="27" customHeight="1">
      <c r="A120" s="16" t="s">
        <v>66</v>
      </c>
      <c r="B120" s="17" t="s">
        <v>2</v>
      </c>
      <c r="C120" s="17"/>
      <c r="D120" s="53">
        <f>SUM(D122:D140)</f>
        <v>1089762.59372</v>
      </c>
      <c r="E120" s="53">
        <f>SUM(E122:E140)</f>
        <v>1781446.9937199999</v>
      </c>
      <c r="F120" s="53">
        <f>SUM(F122:F140)</f>
        <v>261630.77877999996</v>
      </c>
      <c r="G120" s="53">
        <f t="shared" si="2"/>
        <v>14.686419506295001</v>
      </c>
    </row>
    <row r="121" spans="1:7" s="15" customFormat="1" ht="20.25" customHeight="1">
      <c r="A121" s="18"/>
      <c r="B121" s="19" t="s">
        <v>31</v>
      </c>
      <c r="C121" s="19"/>
      <c r="D121" s="54"/>
      <c r="E121" s="54"/>
      <c r="F121" s="54"/>
      <c r="G121" s="54"/>
    </row>
    <row r="122" spans="1:7" s="15" customFormat="1" ht="53.25" customHeight="1">
      <c r="A122" s="18" t="s">
        <v>95</v>
      </c>
      <c r="B122" s="20" t="s">
        <v>265</v>
      </c>
      <c r="C122" s="19" t="s">
        <v>266</v>
      </c>
      <c r="D122" s="54"/>
      <c r="E122" s="54">
        <v>172500</v>
      </c>
      <c r="F122" s="54">
        <v>0</v>
      </c>
      <c r="G122" s="54">
        <f t="shared" si="2"/>
        <v>0</v>
      </c>
    </row>
    <row r="123" spans="1:7" s="15" customFormat="1" ht="72" customHeight="1">
      <c r="A123" s="18"/>
      <c r="B123" s="20" t="s">
        <v>385</v>
      </c>
      <c r="C123" s="19" t="s">
        <v>387</v>
      </c>
      <c r="D123" s="54"/>
      <c r="E123" s="54">
        <v>7446.6</v>
      </c>
      <c r="F123" s="54">
        <v>0</v>
      </c>
      <c r="G123" s="54">
        <f t="shared" si="2"/>
        <v>0</v>
      </c>
    </row>
    <row r="124" spans="1:7" s="15" customFormat="1" ht="81.75" customHeight="1">
      <c r="A124" s="18"/>
      <c r="B124" s="20" t="s">
        <v>386</v>
      </c>
      <c r="C124" s="19"/>
      <c r="D124" s="54"/>
      <c r="E124" s="54">
        <v>10043.9</v>
      </c>
      <c r="F124" s="54">
        <v>0</v>
      </c>
      <c r="G124" s="54">
        <f t="shared" si="2"/>
        <v>0</v>
      </c>
    </row>
    <row r="125" spans="1:7" s="15" customFormat="1" ht="46.5">
      <c r="A125" s="18" t="s">
        <v>67</v>
      </c>
      <c r="B125" s="20" t="s">
        <v>268</v>
      </c>
      <c r="C125" s="19" t="s">
        <v>269</v>
      </c>
      <c r="D125" s="54">
        <v>20000</v>
      </c>
      <c r="E125" s="54">
        <v>20000</v>
      </c>
      <c r="F125" s="54">
        <v>0</v>
      </c>
      <c r="G125" s="54">
        <f t="shared" si="2"/>
        <v>0</v>
      </c>
    </row>
    <row r="126" spans="1:7" s="15" customFormat="1" ht="46.5">
      <c r="A126" s="18"/>
      <c r="B126" s="20" t="s">
        <v>267</v>
      </c>
      <c r="C126" s="19" t="s">
        <v>346</v>
      </c>
      <c r="D126" s="54">
        <v>5000</v>
      </c>
      <c r="E126" s="54">
        <v>5000</v>
      </c>
      <c r="F126" s="54">
        <v>0</v>
      </c>
      <c r="G126" s="54"/>
    </row>
    <row r="127" spans="1:7" s="15" customFormat="1" ht="141" customHeight="1">
      <c r="A127" s="18" t="s">
        <v>295</v>
      </c>
      <c r="B127" s="19" t="s">
        <v>270</v>
      </c>
      <c r="C127" s="19" t="s">
        <v>271</v>
      </c>
      <c r="D127" s="54">
        <v>20000</v>
      </c>
      <c r="E127" s="54">
        <v>20000</v>
      </c>
      <c r="F127" s="54">
        <v>0</v>
      </c>
      <c r="G127" s="54">
        <f t="shared" si="2"/>
        <v>0</v>
      </c>
    </row>
    <row r="128" spans="1:7" s="15" customFormat="1" ht="62">
      <c r="A128" s="18" t="s">
        <v>296</v>
      </c>
      <c r="B128" s="19" t="s">
        <v>272</v>
      </c>
      <c r="C128" s="19" t="s">
        <v>273</v>
      </c>
      <c r="D128" s="54">
        <v>30000</v>
      </c>
      <c r="E128" s="54">
        <v>30000</v>
      </c>
      <c r="F128" s="54">
        <v>0</v>
      </c>
      <c r="G128" s="54">
        <f t="shared" si="2"/>
        <v>0</v>
      </c>
    </row>
    <row r="129" spans="1:7" s="15" customFormat="1" ht="108.5">
      <c r="A129" s="18" t="s">
        <v>297</v>
      </c>
      <c r="B129" s="19" t="s">
        <v>274</v>
      </c>
      <c r="C129" s="19" t="s">
        <v>275</v>
      </c>
      <c r="D129" s="54">
        <v>50000</v>
      </c>
      <c r="E129" s="54">
        <v>50000</v>
      </c>
      <c r="F129" s="54">
        <v>0</v>
      </c>
      <c r="G129" s="54">
        <f t="shared" si="2"/>
        <v>0</v>
      </c>
    </row>
    <row r="130" spans="1:7" s="15" customFormat="1" ht="216" customHeight="1">
      <c r="A130" s="18" t="s">
        <v>298</v>
      </c>
      <c r="B130" s="19" t="s">
        <v>276</v>
      </c>
      <c r="C130" s="19" t="s">
        <v>277</v>
      </c>
      <c r="D130" s="54"/>
      <c r="E130" s="54"/>
      <c r="F130" s="54">
        <v>22255</v>
      </c>
      <c r="G130" s="54">
        <v>0</v>
      </c>
    </row>
    <row r="131" spans="1:7" s="15" customFormat="1" ht="57" customHeight="1">
      <c r="A131" s="18" t="s">
        <v>299</v>
      </c>
      <c r="B131" s="19" t="s">
        <v>278</v>
      </c>
      <c r="C131" s="19" t="s">
        <v>279</v>
      </c>
      <c r="D131" s="54"/>
      <c r="E131" s="54">
        <v>2918.3</v>
      </c>
      <c r="F131" s="54">
        <v>2918.3</v>
      </c>
      <c r="G131" s="54">
        <f t="shared" si="2"/>
        <v>100</v>
      </c>
    </row>
    <row r="132" spans="1:7" s="15" customFormat="1" ht="81" customHeight="1">
      <c r="A132" s="18" t="s">
        <v>300</v>
      </c>
      <c r="B132" s="19" t="s">
        <v>280</v>
      </c>
      <c r="C132" s="19" t="s">
        <v>281</v>
      </c>
      <c r="D132" s="54"/>
      <c r="E132" s="54">
        <v>162720.29999999999</v>
      </c>
      <c r="F132" s="54">
        <v>0</v>
      </c>
      <c r="G132" s="54">
        <f t="shared" si="2"/>
        <v>0</v>
      </c>
    </row>
    <row r="133" spans="1:7" s="15" customFormat="1" ht="102" customHeight="1">
      <c r="A133" s="18" t="s">
        <v>301</v>
      </c>
      <c r="B133" s="19" t="s">
        <v>282</v>
      </c>
      <c r="C133" s="19" t="s">
        <v>283</v>
      </c>
      <c r="D133" s="54">
        <v>845336.50000000012</v>
      </c>
      <c r="E133" s="54">
        <v>845336.50000000012</v>
      </c>
      <c r="F133" s="54">
        <v>206630.55630999999</v>
      </c>
      <c r="G133" s="54">
        <f t="shared" si="2"/>
        <v>24.443586229862305</v>
      </c>
    </row>
    <row r="134" spans="1:7" s="15" customFormat="1" ht="62">
      <c r="A134" s="18" t="s">
        <v>302</v>
      </c>
      <c r="B134" s="19" t="s">
        <v>110</v>
      </c>
      <c r="C134" s="19" t="s">
        <v>284</v>
      </c>
      <c r="D134" s="54">
        <v>80317.193719999996</v>
      </c>
      <c r="E134" s="54">
        <v>80317.193719999996</v>
      </c>
      <c r="F134" s="54">
        <v>20112.127869999997</v>
      </c>
      <c r="G134" s="54">
        <f t="shared" si="2"/>
        <v>25.040874734884845</v>
      </c>
    </row>
    <row r="135" spans="1:7" s="15" customFormat="1" ht="86.25" customHeight="1">
      <c r="A135" s="18" t="s">
        <v>303</v>
      </c>
      <c r="B135" s="19" t="s">
        <v>285</v>
      </c>
      <c r="C135" s="19" t="s">
        <v>286</v>
      </c>
      <c r="D135" s="54">
        <v>35278.9</v>
      </c>
      <c r="E135" s="54">
        <v>35278.9</v>
      </c>
      <c r="F135" s="54">
        <v>8713.7946000000011</v>
      </c>
      <c r="G135" s="54">
        <f t="shared" si="2"/>
        <v>24.69973440214973</v>
      </c>
    </row>
    <row r="136" spans="1:7" s="15" customFormat="1" ht="96.75" customHeight="1">
      <c r="A136" s="18" t="s">
        <v>304</v>
      </c>
      <c r="B136" s="19" t="s">
        <v>287</v>
      </c>
      <c r="C136" s="19" t="s">
        <v>288</v>
      </c>
      <c r="D136" s="54"/>
      <c r="E136" s="54">
        <v>163319.4</v>
      </c>
      <c r="F136" s="54">
        <v>0</v>
      </c>
      <c r="G136" s="54">
        <f t="shared" si="2"/>
        <v>0</v>
      </c>
    </row>
    <row r="137" spans="1:7" s="15" customFormat="1" ht="210.75" customHeight="1">
      <c r="A137" s="18" t="s">
        <v>305</v>
      </c>
      <c r="B137" s="19" t="s">
        <v>289</v>
      </c>
      <c r="C137" s="19" t="s">
        <v>290</v>
      </c>
      <c r="D137" s="54">
        <v>3080</v>
      </c>
      <c r="E137" s="54">
        <v>3080</v>
      </c>
      <c r="F137" s="54">
        <v>1001</v>
      </c>
      <c r="G137" s="54">
        <f t="shared" si="2"/>
        <v>32.5</v>
      </c>
    </row>
    <row r="138" spans="1:7" s="15" customFormat="1" ht="46.5">
      <c r="A138" s="18" t="s">
        <v>306</v>
      </c>
      <c r="B138" s="19" t="s">
        <v>291</v>
      </c>
      <c r="C138" s="19" t="s">
        <v>292</v>
      </c>
      <c r="D138" s="54">
        <v>750</v>
      </c>
      <c r="E138" s="54">
        <v>750</v>
      </c>
      <c r="F138" s="54"/>
      <c r="G138" s="54">
        <f t="shared" si="2"/>
        <v>0</v>
      </c>
    </row>
    <row r="139" spans="1:7" s="15" customFormat="1" ht="70.5" customHeight="1">
      <c r="A139" s="18" t="s">
        <v>307</v>
      </c>
      <c r="B139" s="20" t="s">
        <v>293</v>
      </c>
      <c r="C139" s="19" t="s">
        <v>294</v>
      </c>
      <c r="D139" s="54"/>
      <c r="E139" s="54">
        <v>172735.89999999997</v>
      </c>
      <c r="F139" s="54">
        <v>0</v>
      </c>
      <c r="G139" s="54">
        <f t="shared" si="2"/>
        <v>0</v>
      </c>
    </row>
    <row r="140" spans="1:7" s="15" customFormat="1" ht="10.5" customHeight="1">
      <c r="A140" s="18"/>
      <c r="B140" s="20"/>
      <c r="C140" s="19"/>
      <c r="D140" s="54"/>
      <c r="E140" s="54"/>
      <c r="F140" s="54"/>
      <c r="G140" s="54"/>
    </row>
    <row r="141" spans="1:7" s="15" customFormat="1" ht="37.5" customHeight="1">
      <c r="A141" s="16"/>
      <c r="B141" s="17" t="s">
        <v>68</v>
      </c>
      <c r="C141" s="17"/>
      <c r="D141" s="53">
        <f>SUM(D5+D11+D93+D120)</f>
        <v>33759891.408889994</v>
      </c>
      <c r="E141" s="53">
        <f>SUM(E5+E11+E93+E120)</f>
        <v>40205798.572969995</v>
      </c>
      <c r="F141" s="53">
        <f>SUM(F5+F11+F93+F120)</f>
        <v>7408247.4010299984</v>
      </c>
      <c r="G141" s="53">
        <f t="shared" si="2"/>
        <v>18.425818324649565</v>
      </c>
    </row>
    <row r="144" spans="1:7">
      <c r="D144" s="57"/>
      <c r="E144" s="57"/>
      <c r="F144" s="57"/>
    </row>
    <row r="145" spans="4:6">
      <c r="D145" s="57"/>
      <c r="E145" s="57"/>
      <c r="F145" s="57"/>
    </row>
    <row r="146" spans="4:6">
      <c r="E146" s="57"/>
    </row>
    <row r="147" spans="4:6" ht="24" customHeight="1">
      <c r="E147" s="106"/>
      <c r="F147" s="106"/>
    </row>
  </sheetData>
  <mergeCells count="2">
    <mergeCell ref="F3:G3"/>
    <mergeCell ref="A2:G2"/>
  </mergeCells>
  <printOptions gridLines="1"/>
  <pageMargins left="0.39370078740157483" right="0" top="0.19685039370078741" bottom="0" header="0.31496062992125984" footer="0.31496062992125984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view="pageBreakPreview" zoomScale="77" zoomScaleNormal="100" zoomScaleSheetLayoutView="77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K12" sqref="K12"/>
    </sheetView>
  </sheetViews>
  <sheetFormatPr defaultColWidth="9.1796875" defaultRowHeight="13"/>
  <cols>
    <col min="1" max="1" width="4.81640625" style="1" customWidth="1"/>
    <col min="2" max="2" width="20.81640625" style="2" customWidth="1"/>
    <col min="3" max="3" width="12.54296875" style="2" customWidth="1"/>
    <col min="4" max="4" width="13.26953125" style="2" customWidth="1"/>
    <col min="5" max="5" width="12.54296875" style="2" customWidth="1"/>
    <col min="6" max="6" width="10.453125" style="2" customWidth="1"/>
    <col min="7" max="7" width="14.1796875" style="2" customWidth="1"/>
    <col min="8" max="8" width="14.7265625" style="2" customWidth="1"/>
    <col min="9" max="9" width="12" style="2" customWidth="1"/>
    <col min="10" max="10" width="10.81640625" style="2" customWidth="1"/>
    <col min="11" max="11" width="13.54296875" style="2" bestFit="1" customWidth="1"/>
    <col min="12" max="12" width="14" style="2" bestFit="1" customWidth="1"/>
    <col min="13" max="15" width="10.81640625" style="2" customWidth="1"/>
    <col min="16" max="16" width="14" style="2" customWidth="1"/>
    <col min="17" max="17" width="11.81640625" style="2" customWidth="1"/>
    <col min="18" max="18" width="8.453125" style="5" customWidth="1"/>
    <col min="19" max="16384" width="9.1796875" style="5"/>
  </cols>
  <sheetData>
    <row r="1" spans="1:18" ht="26.25" hidden="1" customHeight="1">
      <c r="A1" s="1" t="s">
        <v>0</v>
      </c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8" ht="43.5" customHeight="1">
      <c r="A2" s="1" t="s">
        <v>1</v>
      </c>
      <c r="C2" s="109" t="s">
        <v>311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18" ht="15.75" customHeight="1">
      <c r="Q3" s="119" t="s">
        <v>69</v>
      </c>
      <c r="R3" s="119"/>
    </row>
    <row r="4" spans="1:18" ht="63.75" customHeight="1">
      <c r="A4" s="113" t="s">
        <v>27</v>
      </c>
      <c r="B4" s="111" t="s">
        <v>111</v>
      </c>
      <c r="C4" s="115" t="s">
        <v>71</v>
      </c>
      <c r="D4" s="116"/>
      <c r="E4" s="116"/>
      <c r="F4" s="117"/>
      <c r="G4" s="115" t="s">
        <v>96</v>
      </c>
      <c r="H4" s="116"/>
      <c r="I4" s="116"/>
      <c r="J4" s="117"/>
      <c r="K4" s="115" t="s">
        <v>96</v>
      </c>
      <c r="L4" s="116"/>
      <c r="M4" s="116"/>
      <c r="N4" s="117"/>
      <c r="O4" s="118" t="s">
        <v>113</v>
      </c>
      <c r="P4" s="118"/>
      <c r="Q4" s="118"/>
      <c r="R4" s="118"/>
    </row>
    <row r="5" spans="1:18" ht="108" customHeight="1">
      <c r="A5" s="114"/>
      <c r="B5" s="112"/>
      <c r="C5" s="86" t="s">
        <v>75</v>
      </c>
      <c r="D5" s="34" t="s">
        <v>315</v>
      </c>
      <c r="E5" s="34" t="s">
        <v>77</v>
      </c>
      <c r="F5" s="34" t="s">
        <v>144</v>
      </c>
      <c r="G5" s="49" t="s">
        <v>75</v>
      </c>
      <c r="H5" s="34" t="s">
        <v>315</v>
      </c>
      <c r="I5" s="34" t="s">
        <v>77</v>
      </c>
      <c r="J5" s="34" t="s">
        <v>144</v>
      </c>
      <c r="K5" s="105" t="s">
        <v>75</v>
      </c>
      <c r="L5" s="34" t="s">
        <v>315</v>
      </c>
      <c r="M5" s="34" t="s">
        <v>77</v>
      </c>
      <c r="N5" s="34" t="s">
        <v>144</v>
      </c>
      <c r="O5" s="34" t="s">
        <v>75</v>
      </c>
      <c r="P5" s="34" t="s">
        <v>315</v>
      </c>
      <c r="Q5" s="34" t="s">
        <v>77</v>
      </c>
      <c r="R5" s="34" t="s">
        <v>144</v>
      </c>
    </row>
    <row r="6" spans="1:18" s="24" customFormat="1" ht="38.25" customHeight="1">
      <c r="A6" s="27"/>
      <c r="B6" s="28" t="s">
        <v>103</v>
      </c>
      <c r="C6" s="29">
        <f t="shared" ref="C6:E6" si="0">SUM(C7:C27)</f>
        <v>2844951.4</v>
      </c>
      <c r="D6" s="29">
        <f t="shared" si="0"/>
        <v>2844951.4</v>
      </c>
      <c r="E6" s="29">
        <f t="shared" si="0"/>
        <v>718236.99999999988</v>
      </c>
      <c r="F6" s="29">
        <f>E6/D6*100</f>
        <v>25.246020019885044</v>
      </c>
      <c r="G6" s="29">
        <f>SUM(G7:G27)</f>
        <v>2534840.4</v>
      </c>
      <c r="H6" s="29">
        <f>SUM(H7:H27)</f>
        <v>2534840.4</v>
      </c>
      <c r="I6" s="29">
        <f t="shared" ref="I6:Q6" si="1">SUM(I7:I27)</f>
        <v>633710.10000000009</v>
      </c>
      <c r="J6" s="29">
        <f>I6/H6*100</f>
        <v>25.000000000000007</v>
      </c>
      <c r="K6" s="29">
        <f>SUM(K7:K27)</f>
        <v>100111</v>
      </c>
      <c r="L6" s="29">
        <f>SUM(L7:L27)</f>
        <v>100111</v>
      </c>
      <c r="M6" s="29">
        <f t="shared" ref="M6" si="2">SUM(M7:M27)</f>
        <v>25027.800000000003</v>
      </c>
      <c r="N6" s="29">
        <f>M6/L6*100</f>
        <v>25.000049944561543</v>
      </c>
      <c r="O6" s="29">
        <f t="shared" si="1"/>
        <v>210000</v>
      </c>
      <c r="P6" s="29">
        <f t="shared" si="1"/>
        <v>210000</v>
      </c>
      <c r="Q6" s="29">
        <f t="shared" si="1"/>
        <v>59499.100000000006</v>
      </c>
      <c r="R6" s="29">
        <f>Q6/P6*100</f>
        <v>28.332904761904764</v>
      </c>
    </row>
    <row r="7" spans="1:18" ht="16.5" customHeight="1">
      <c r="A7" s="30">
        <v>1</v>
      </c>
      <c r="B7" s="31" t="s">
        <v>3</v>
      </c>
      <c r="C7" s="26">
        <f>G7+K7+O7</f>
        <v>154488.70000000001</v>
      </c>
      <c r="D7" s="26">
        <f t="shared" ref="D7:E7" si="3">H7+L7+P7</f>
        <v>154488.70000000001</v>
      </c>
      <c r="E7" s="26">
        <f t="shared" si="3"/>
        <v>38622</v>
      </c>
      <c r="F7" s="26">
        <f t="shared" ref="F7:F32" si="4">E7/D7*100</f>
        <v>24.999886723106606</v>
      </c>
      <c r="G7" s="26">
        <v>149558.70000000001</v>
      </c>
      <c r="H7" s="26">
        <v>149558.70000000001</v>
      </c>
      <c r="I7" s="26">
        <v>37389.599999999999</v>
      </c>
      <c r="J7" s="26">
        <f t="shared" ref="J7:J32" si="5">I7/H7*100</f>
        <v>24.999949852465953</v>
      </c>
      <c r="K7" s="26">
        <v>4930</v>
      </c>
      <c r="L7" s="26">
        <v>4930</v>
      </c>
      <c r="M7" s="26">
        <v>1232.4000000000001</v>
      </c>
      <c r="N7" s="26">
        <f t="shared" ref="N7:N29" si="6">M7/L7*100</f>
        <v>24.997971602434081</v>
      </c>
      <c r="O7" s="26"/>
      <c r="P7" s="32"/>
      <c r="Q7" s="32"/>
      <c r="R7" s="32"/>
    </row>
    <row r="8" spans="1:18" ht="16.5" customHeight="1">
      <c r="A8" s="30">
        <v>2</v>
      </c>
      <c r="B8" s="31" t="s">
        <v>4</v>
      </c>
      <c r="C8" s="26">
        <f t="shared" ref="C8:C27" si="7">G8+K8+O8</f>
        <v>146700.70000000001</v>
      </c>
      <c r="D8" s="26">
        <f t="shared" ref="D8:D27" si="8">H8+L8+P8</f>
        <v>146700.70000000001</v>
      </c>
      <c r="E8" s="26">
        <f t="shared" ref="E8:E27" si="9">I8+M8+Q8</f>
        <v>36675</v>
      </c>
      <c r="F8" s="26">
        <f t="shared" si="4"/>
        <v>24.999880709498999</v>
      </c>
      <c r="G8" s="26">
        <v>146700.70000000001</v>
      </c>
      <c r="H8" s="26">
        <v>146700.70000000001</v>
      </c>
      <c r="I8" s="26">
        <v>36675</v>
      </c>
      <c r="J8" s="26">
        <f t="shared" si="5"/>
        <v>24.999880709498999</v>
      </c>
      <c r="K8" s="26"/>
      <c r="L8" s="26"/>
      <c r="M8" s="26"/>
      <c r="N8" s="26"/>
      <c r="O8" s="26"/>
      <c r="P8" s="32"/>
      <c r="Q8" s="32"/>
      <c r="R8" s="32"/>
    </row>
    <row r="9" spans="1:18" ht="16.5" customHeight="1">
      <c r="A9" s="30">
        <v>3</v>
      </c>
      <c r="B9" s="31" t="s">
        <v>5</v>
      </c>
      <c r="C9" s="26">
        <f t="shared" si="7"/>
        <v>153141.6</v>
      </c>
      <c r="D9" s="26">
        <f t="shared" si="8"/>
        <v>153141.6</v>
      </c>
      <c r="E9" s="26">
        <f t="shared" si="9"/>
        <v>38285.4</v>
      </c>
      <c r="F9" s="26">
        <f t="shared" si="4"/>
        <v>25</v>
      </c>
      <c r="G9" s="26">
        <v>128141.6</v>
      </c>
      <c r="H9" s="26">
        <v>128141.6</v>
      </c>
      <c r="I9" s="26">
        <v>32035.5</v>
      </c>
      <c r="J9" s="26">
        <f t="shared" si="5"/>
        <v>25.00007803866972</v>
      </c>
      <c r="K9" s="26"/>
      <c r="L9" s="26"/>
      <c r="M9" s="26"/>
      <c r="N9" s="26"/>
      <c r="O9" s="26">
        <v>25000</v>
      </c>
      <c r="P9" s="32">
        <v>25000</v>
      </c>
      <c r="Q9" s="32">
        <v>6249.9</v>
      </c>
      <c r="R9" s="32">
        <f t="shared" ref="R9:R32" si="10">Q9/P9*100</f>
        <v>24.999600000000001</v>
      </c>
    </row>
    <row r="10" spans="1:18" ht="16.5" customHeight="1">
      <c r="A10" s="30">
        <v>4</v>
      </c>
      <c r="B10" s="31" t="s">
        <v>6</v>
      </c>
      <c r="C10" s="26">
        <f t="shared" si="7"/>
        <v>116759.4</v>
      </c>
      <c r="D10" s="26">
        <f t="shared" si="8"/>
        <v>116759.4</v>
      </c>
      <c r="E10" s="26">
        <f t="shared" si="9"/>
        <v>29190</v>
      </c>
      <c r="F10" s="26">
        <f t="shared" si="4"/>
        <v>25.000128469313822</v>
      </c>
      <c r="G10" s="26">
        <v>116759.4</v>
      </c>
      <c r="H10" s="26">
        <v>116759.4</v>
      </c>
      <c r="I10" s="26">
        <v>29190</v>
      </c>
      <c r="J10" s="26">
        <f t="shared" si="5"/>
        <v>25.000128469313822</v>
      </c>
      <c r="K10" s="26"/>
      <c r="L10" s="26"/>
      <c r="M10" s="26"/>
      <c r="N10" s="26"/>
      <c r="O10" s="26"/>
      <c r="P10" s="32"/>
      <c r="Q10" s="32"/>
      <c r="R10" s="32"/>
    </row>
    <row r="11" spans="1:18" ht="16.5" customHeight="1">
      <c r="A11" s="30">
        <v>5</v>
      </c>
      <c r="B11" s="31" t="s">
        <v>7</v>
      </c>
      <c r="C11" s="26">
        <f t="shared" si="7"/>
        <v>105455.8</v>
      </c>
      <c r="D11" s="26">
        <f t="shared" si="8"/>
        <v>105455.8</v>
      </c>
      <c r="E11" s="26">
        <f t="shared" si="9"/>
        <v>26364</v>
      </c>
      <c r="F11" s="26">
        <f t="shared" si="4"/>
        <v>25.000047413229048</v>
      </c>
      <c r="G11" s="26">
        <v>105455.8</v>
      </c>
      <c r="H11" s="26">
        <v>105455.8</v>
      </c>
      <c r="I11" s="26">
        <v>26364</v>
      </c>
      <c r="J11" s="26">
        <f t="shared" si="5"/>
        <v>25.000047413229048</v>
      </c>
      <c r="K11" s="26"/>
      <c r="L11" s="26"/>
      <c r="M11" s="26"/>
      <c r="N11" s="26"/>
      <c r="O11" s="26"/>
      <c r="P11" s="32"/>
      <c r="Q11" s="32"/>
      <c r="R11" s="32"/>
    </row>
    <row r="12" spans="1:18" ht="16.5" customHeight="1">
      <c r="A12" s="30">
        <v>6</v>
      </c>
      <c r="B12" s="31" t="s">
        <v>8</v>
      </c>
      <c r="C12" s="26">
        <f t="shared" si="7"/>
        <v>194955.7</v>
      </c>
      <c r="D12" s="26">
        <f t="shared" si="8"/>
        <v>194955.7</v>
      </c>
      <c r="E12" s="26">
        <f t="shared" si="9"/>
        <v>48738.9</v>
      </c>
      <c r="F12" s="26">
        <f t="shared" si="4"/>
        <v>24.99998717657396</v>
      </c>
      <c r="G12" s="26">
        <v>194955.7</v>
      </c>
      <c r="H12" s="26">
        <v>194955.7</v>
      </c>
      <c r="I12" s="26">
        <v>48738.9</v>
      </c>
      <c r="J12" s="26">
        <f t="shared" si="5"/>
        <v>24.99998717657396</v>
      </c>
      <c r="K12" s="26"/>
      <c r="L12" s="26"/>
      <c r="M12" s="26"/>
      <c r="N12" s="26"/>
      <c r="O12" s="26"/>
      <c r="P12" s="32"/>
      <c r="Q12" s="32"/>
      <c r="R12" s="32"/>
    </row>
    <row r="13" spans="1:18" ht="16.5" customHeight="1">
      <c r="A13" s="30">
        <v>7</v>
      </c>
      <c r="B13" s="31" t="s">
        <v>9</v>
      </c>
      <c r="C13" s="26">
        <f t="shared" si="7"/>
        <v>77579.3</v>
      </c>
      <c r="D13" s="26">
        <f t="shared" si="8"/>
        <v>77579.3</v>
      </c>
      <c r="E13" s="26">
        <f t="shared" si="9"/>
        <v>19394.7</v>
      </c>
      <c r="F13" s="26">
        <f t="shared" si="4"/>
        <v>24.999838874545144</v>
      </c>
      <c r="G13" s="26">
        <v>77579.3</v>
      </c>
      <c r="H13" s="26">
        <v>77579.3</v>
      </c>
      <c r="I13" s="26">
        <v>19394.7</v>
      </c>
      <c r="J13" s="26">
        <f t="shared" si="5"/>
        <v>24.999838874545144</v>
      </c>
      <c r="K13" s="26"/>
      <c r="L13" s="26"/>
      <c r="M13" s="26"/>
      <c r="N13" s="26"/>
      <c r="O13" s="26"/>
      <c r="P13" s="32"/>
      <c r="Q13" s="32"/>
      <c r="R13" s="32"/>
    </row>
    <row r="14" spans="1:18" ht="16.5" customHeight="1">
      <c r="A14" s="30">
        <v>8</v>
      </c>
      <c r="B14" s="31" t="s">
        <v>10</v>
      </c>
      <c r="C14" s="26">
        <f t="shared" si="7"/>
        <v>120716.7</v>
      </c>
      <c r="D14" s="26">
        <f t="shared" si="8"/>
        <v>120716.7</v>
      </c>
      <c r="E14" s="26">
        <f t="shared" si="9"/>
        <v>30179.1</v>
      </c>
      <c r="F14" s="26">
        <f t="shared" si="4"/>
        <v>24.999937871065065</v>
      </c>
      <c r="G14" s="26">
        <v>95716.7</v>
      </c>
      <c r="H14" s="26">
        <v>95716.7</v>
      </c>
      <c r="I14" s="26">
        <v>23929.200000000001</v>
      </c>
      <c r="J14" s="26">
        <f t="shared" si="5"/>
        <v>25.000026118744174</v>
      </c>
      <c r="K14" s="26"/>
      <c r="L14" s="26"/>
      <c r="M14" s="26"/>
      <c r="N14" s="26"/>
      <c r="O14" s="26">
        <v>25000</v>
      </c>
      <c r="P14" s="32">
        <v>25000</v>
      </c>
      <c r="Q14" s="32">
        <v>6249.9</v>
      </c>
      <c r="R14" s="32">
        <f t="shared" si="10"/>
        <v>24.999600000000001</v>
      </c>
    </row>
    <row r="15" spans="1:18" ht="16.5" customHeight="1">
      <c r="A15" s="30">
        <v>9</v>
      </c>
      <c r="B15" s="31" t="s">
        <v>11</v>
      </c>
      <c r="C15" s="26">
        <f t="shared" si="7"/>
        <v>100922.1</v>
      </c>
      <c r="D15" s="26">
        <f t="shared" si="8"/>
        <v>100922.1</v>
      </c>
      <c r="E15" s="26">
        <f t="shared" si="9"/>
        <v>25230.300000000003</v>
      </c>
      <c r="F15" s="26">
        <f t="shared" si="4"/>
        <v>24.999777055768757</v>
      </c>
      <c r="G15" s="26">
        <v>75922.100000000006</v>
      </c>
      <c r="H15" s="26">
        <v>75922.100000000006</v>
      </c>
      <c r="I15" s="26">
        <v>18980.400000000001</v>
      </c>
      <c r="J15" s="26">
        <f t="shared" si="5"/>
        <v>24.999835357557284</v>
      </c>
      <c r="K15" s="26"/>
      <c r="L15" s="26"/>
      <c r="M15" s="26"/>
      <c r="N15" s="26"/>
      <c r="O15" s="26">
        <v>25000</v>
      </c>
      <c r="P15" s="32">
        <v>25000</v>
      </c>
      <c r="Q15" s="32">
        <v>6249.9</v>
      </c>
      <c r="R15" s="32">
        <f t="shared" si="10"/>
        <v>24.999600000000001</v>
      </c>
    </row>
    <row r="16" spans="1:18" ht="16.5" customHeight="1">
      <c r="A16" s="30">
        <v>10</v>
      </c>
      <c r="B16" s="31" t="s">
        <v>12</v>
      </c>
      <c r="C16" s="26">
        <f t="shared" si="7"/>
        <v>148915.70000000001</v>
      </c>
      <c r="D16" s="26">
        <f t="shared" si="8"/>
        <v>148915.70000000001</v>
      </c>
      <c r="E16" s="26">
        <f t="shared" si="9"/>
        <v>44228.800000000003</v>
      </c>
      <c r="F16" s="26">
        <f t="shared" si="4"/>
        <v>29.700562130117913</v>
      </c>
      <c r="G16" s="26">
        <v>123915.7</v>
      </c>
      <c r="H16" s="26">
        <v>123915.7</v>
      </c>
      <c r="I16" s="26">
        <v>30978.9</v>
      </c>
      <c r="J16" s="26">
        <f t="shared" si="5"/>
        <v>24.999979824993929</v>
      </c>
      <c r="K16" s="26"/>
      <c r="L16" s="26"/>
      <c r="M16" s="26"/>
      <c r="N16" s="26"/>
      <c r="O16" s="26">
        <v>25000</v>
      </c>
      <c r="P16" s="32">
        <v>25000</v>
      </c>
      <c r="Q16" s="32">
        <v>13249.9</v>
      </c>
      <c r="R16" s="32">
        <f t="shared" si="10"/>
        <v>52.999600000000001</v>
      </c>
    </row>
    <row r="17" spans="1:18" ht="16.5" customHeight="1">
      <c r="A17" s="30">
        <v>11</v>
      </c>
      <c r="B17" s="31" t="s">
        <v>13</v>
      </c>
      <c r="C17" s="26">
        <f t="shared" si="7"/>
        <v>136265.9</v>
      </c>
      <c r="D17" s="26">
        <f t="shared" si="8"/>
        <v>136265.9</v>
      </c>
      <c r="E17" s="26">
        <f t="shared" si="9"/>
        <v>34066.5</v>
      </c>
      <c r="F17" s="26">
        <f t="shared" si="4"/>
        <v>25.000018346482872</v>
      </c>
      <c r="G17" s="26">
        <v>136265.9</v>
      </c>
      <c r="H17" s="26">
        <v>136265.9</v>
      </c>
      <c r="I17" s="26">
        <v>34066.5</v>
      </c>
      <c r="J17" s="26">
        <f t="shared" si="5"/>
        <v>25.000018346482872</v>
      </c>
      <c r="K17" s="26"/>
      <c r="L17" s="26"/>
      <c r="M17" s="26"/>
      <c r="N17" s="26"/>
      <c r="O17" s="26"/>
      <c r="P17" s="32"/>
      <c r="Q17" s="32"/>
      <c r="R17" s="32"/>
    </row>
    <row r="18" spans="1:18" ht="16.5" customHeight="1">
      <c r="A18" s="30">
        <v>12</v>
      </c>
      <c r="B18" s="31" t="s">
        <v>14</v>
      </c>
      <c r="C18" s="26">
        <f t="shared" si="7"/>
        <v>156366.70000000001</v>
      </c>
      <c r="D18" s="26">
        <f t="shared" si="8"/>
        <v>156366.70000000001</v>
      </c>
      <c r="E18" s="26">
        <f t="shared" si="9"/>
        <v>39091.800000000003</v>
      </c>
      <c r="F18" s="26">
        <f t="shared" si="4"/>
        <v>25.000079940294196</v>
      </c>
      <c r="G18" s="26">
        <v>156366.70000000001</v>
      </c>
      <c r="H18" s="26">
        <v>156366.70000000001</v>
      </c>
      <c r="I18" s="26">
        <v>39091.800000000003</v>
      </c>
      <c r="J18" s="26">
        <f t="shared" si="5"/>
        <v>25.000079940294196</v>
      </c>
      <c r="K18" s="26"/>
      <c r="L18" s="26"/>
      <c r="M18" s="26"/>
      <c r="N18" s="26"/>
      <c r="O18" s="26"/>
      <c r="P18" s="32"/>
      <c r="Q18" s="32"/>
      <c r="R18" s="32"/>
    </row>
    <row r="19" spans="1:18" ht="16.5" customHeight="1">
      <c r="A19" s="30">
        <v>13</v>
      </c>
      <c r="B19" s="31" t="s">
        <v>15</v>
      </c>
      <c r="C19" s="26">
        <f t="shared" si="7"/>
        <v>94137.8</v>
      </c>
      <c r="D19" s="26">
        <f t="shared" si="8"/>
        <v>94137.8</v>
      </c>
      <c r="E19" s="26">
        <f t="shared" si="9"/>
        <v>23534.400000000001</v>
      </c>
      <c r="F19" s="26">
        <f t="shared" si="4"/>
        <v>24.999946886372957</v>
      </c>
      <c r="G19" s="26">
        <v>69137.8</v>
      </c>
      <c r="H19" s="26">
        <v>69137.8</v>
      </c>
      <c r="I19" s="26">
        <v>17284.5</v>
      </c>
      <c r="J19" s="26">
        <f t="shared" si="5"/>
        <v>25.000072319339058</v>
      </c>
      <c r="K19" s="26"/>
      <c r="L19" s="26"/>
      <c r="M19" s="26"/>
      <c r="N19" s="26"/>
      <c r="O19" s="26">
        <v>25000</v>
      </c>
      <c r="P19" s="32">
        <v>25000</v>
      </c>
      <c r="Q19" s="32">
        <v>6249.9</v>
      </c>
      <c r="R19" s="32">
        <f t="shared" si="10"/>
        <v>24.999600000000001</v>
      </c>
    </row>
    <row r="20" spans="1:18" ht="16.5" customHeight="1">
      <c r="A20" s="30">
        <v>14</v>
      </c>
      <c r="B20" s="31" t="s">
        <v>16</v>
      </c>
      <c r="C20" s="26">
        <f t="shared" si="7"/>
        <v>141861.9</v>
      </c>
      <c r="D20" s="26">
        <f t="shared" si="8"/>
        <v>141861.9</v>
      </c>
      <c r="E20" s="26">
        <f t="shared" si="9"/>
        <v>35465.4</v>
      </c>
      <c r="F20" s="26">
        <f t="shared" si="4"/>
        <v>24.999947131682294</v>
      </c>
      <c r="G20" s="26">
        <v>141861.9</v>
      </c>
      <c r="H20" s="26">
        <v>141861.9</v>
      </c>
      <c r="I20" s="26">
        <v>35465.4</v>
      </c>
      <c r="J20" s="26">
        <f t="shared" si="5"/>
        <v>24.999947131682294</v>
      </c>
      <c r="K20" s="26"/>
      <c r="L20" s="26"/>
      <c r="M20" s="26"/>
      <c r="N20" s="26"/>
      <c r="O20" s="26"/>
      <c r="P20" s="32"/>
      <c r="Q20" s="32"/>
      <c r="R20" s="32"/>
    </row>
    <row r="21" spans="1:18" ht="16.5" customHeight="1">
      <c r="A21" s="30">
        <v>15</v>
      </c>
      <c r="B21" s="31" t="s">
        <v>17</v>
      </c>
      <c r="C21" s="26">
        <f t="shared" si="7"/>
        <v>113892.7</v>
      </c>
      <c r="D21" s="26">
        <f t="shared" si="8"/>
        <v>113892.7</v>
      </c>
      <c r="E21" s="26">
        <f t="shared" si="9"/>
        <v>28473.3</v>
      </c>
      <c r="F21" s="26">
        <f t="shared" si="4"/>
        <v>25.000109752424869</v>
      </c>
      <c r="G21" s="26">
        <v>113892.7</v>
      </c>
      <c r="H21" s="26">
        <v>113892.7</v>
      </c>
      <c r="I21" s="26">
        <v>28473.3</v>
      </c>
      <c r="J21" s="26">
        <f t="shared" si="5"/>
        <v>25.000109752424869</v>
      </c>
      <c r="K21" s="26"/>
      <c r="L21" s="26"/>
      <c r="M21" s="26"/>
      <c r="N21" s="26"/>
      <c r="O21" s="26"/>
      <c r="P21" s="32"/>
      <c r="Q21" s="32"/>
      <c r="R21" s="32"/>
    </row>
    <row r="22" spans="1:18" ht="16.5" customHeight="1">
      <c r="A22" s="30">
        <v>16</v>
      </c>
      <c r="B22" s="31" t="s">
        <v>18</v>
      </c>
      <c r="C22" s="26">
        <f t="shared" si="7"/>
        <v>226398.7</v>
      </c>
      <c r="D22" s="26">
        <f t="shared" si="8"/>
        <v>226398.7</v>
      </c>
      <c r="E22" s="26">
        <f t="shared" si="9"/>
        <v>56599.5</v>
      </c>
      <c r="F22" s="26">
        <f t="shared" si="4"/>
        <v>24.999922702736367</v>
      </c>
      <c r="G22" s="26">
        <v>216398.7</v>
      </c>
      <c r="H22" s="26">
        <v>216398.7</v>
      </c>
      <c r="I22" s="26">
        <v>54099.6</v>
      </c>
      <c r="J22" s="26">
        <f t="shared" si="5"/>
        <v>24.999965341751125</v>
      </c>
      <c r="K22" s="26"/>
      <c r="L22" s="26"/>
      <c r="M22" s="26"/>
      <c r="N22" s="26"/>
      <c r="O22" s="26">
        <v>10000</v>
      </c>
      <c r="P22" s="32">
        <v>10000</v>
      </c>
      <c r="Q22" s="32">
        <v>2499.9</v>
      </c>
      <c r="R22" s="32">
        <f t="shared" si="10"/>
        <v>24.999000000000002</v>
      </c>
    </row>
    <row r="23" spans="1:18" ht="16.5" customHeight="1">
      <c r="A23" s="30">
        <v>17</v>
      </c>
      <c r="B23" s="31" t="s">
        <v>19</v>
      </c>
      <c r="C23" s="26">
        <f t="shared" si="7"/>
        <v>135839.70000000001</v>
      </c>
      <c r="D23" s="26">
        <f t="shared" si="8"/>
        <v>135839.70000000001</v>
      </c>
      <c r="E23" s="26">
        <f t="shared" si="9"/>
        <v>33959.699999999997</v>
      </c>
      <c r="F23" s="26">
        <f t="shared" si="4"/>
        <v>24.999834363591788</v>
      </c>
      <c r="G23" s="26">
        <v>110839.7</v>
      </c>
      <c r="H23" s="26">
        <v>110839.7</v>
      </c>
      <c r="I23" s="26">
        <v>27709.8</v>
      </c>
      <c r="J23" s="26">
        <f t="shared" si="5"/>
        <v>24.999887224523341</v>
      </c>
      <c r="K23" s="26"/>
      <c r="L23" s="26"/>
      <c r="M23" s="26"/>
      <c r="N23" s="26"/>
      <c r="O23" s="26">
        <v>25000</v>
      </c>
      <c r="P23" s="32">
        <v>25000</v>
      </c>
      <c r="Q23" s="32">
        <v>6249.9</v>
      </c>
      <c r="R23" s="32">
        <f t="shared" si="10"/>
        <v>24.999600000000001</v>
      </c>
    </row>
    <row r="24" spans="1:18" ht="16.5" customHeight="1">
      <c r="A24" s="30">
        <v>18</v>
      </c>
      <c r="B24" s="31" t="s">
        <v>20</v>
      </c>
      <c r="C24" s="26">
        <f t="shared" si="7"/>
        <v>159197.1</v>
      </c>
      <c r="D24" s="26">
        <f t="shared" si="8"/>
        <v>159197.1</v>
      </c>
      <c r="E24" s="26">
        <f t="shared" si="9"/>
        <v>39799.5</v>
      </c>
      <c r="F24" s="26">
        <f t="shared" si="4"/>
        <v>25.000141334232843</v>
      </c>
      <c r="G24" s="26">
        <v>64016.1</v>
      </c>
      <c r="H24" s="26">
        <v>64016.1</v>
      </c>
      <c r="I24" s="26">
        <v>16004.1</v>
      </c>
      <c r="J24" s="26">
        <f t="shared" si="5"/>
        <v>25.000117158027436</v>
      </c>
      <c r="K24" s="26">
        <v>95181</v>
      </c>
      <c r="L24" s="26">
        <v>95181</v>
      </c>
      <c r="M24" s="26">
        <v>23795.4</v>
      </c>
      <c r="N24" s="26">
        <f t="shared" si="6"/>
        <v>25.000157594477891</v>
      </c>
      <c r="O24" s="26"/>
      <c r="P24" s="32"/>
      <c r="Q24" s="32"/>
      <c r="R24" s="32"/>
    </row>
    <row r="25" spans="1:18" ht="16.5" customHeight="1">
      <c r="A25" s="30">
        <v>19</v>
      </c>
      <c r="B25" s="31" t="s">
        <v>21</v>
      </c>
      <c r="C25" s="26">
        <f t="shared" si="7"/>
        <v>142728.5</v>
      </c>
      <c r="D25" s="26">
        <f t="shared" si="8"/>
        <v>142728.5</v>
      </c>
      <c r="E25" s="26">
        <f t="shared" si="9"/>
        <v>35682</v>
      </c>
      <c r="F25" s="26">
        <f t="shared" si="4"/>
        <v>24.999912421135232</v>
      </c>
      <c r="G25" s="26">
        <v>117728.5</v>
      </c>
      <c r="H25" s="26">
        <v>117728.5</v>
      </c>
      <c r="I25" s="26">
        <v>29432.1</v>
      </c>
      <c r="J25" s="26">
        <f t="shared" si="5"/>
        <v>24.999978764700135</v>
      </c>
      <c r="K25" s="26"/>
      <c r="L25" s="26"/>
      <c r="M25" s="26"/>
      <c r="N25" s="26"/>
      <c r="O25" s="26">
        <v>25000</v>
      </c>
      <c r="P25" s="32">
        <v>25000</v>
      </c>
      <c r="Q25" s="32">
        <v>6249.9</v>
      </c>
      <c r="R25" s="32">
        <f t="shared" si="10"/>
        <v>24.999600000000001</v>
      </c>
    </row>
    <row r="26" spans="1:18" ht="16.5" customHeight="1">
      <c r="A26" s="30">
        <v>20</v>
      </c>
      <c r="B26" s="31" t="s">
        <v>22</v>
      </c>
      <c r="C26" s="26">
        <f t="shared" si="7"/>
        <v>113572.9</v>
      </c>
      <c r="D26" s="26">
        <f t="shared" si="8"/>
        <v>113572.9</v>
      </c>
      <c r="E26" s="26">
        <f t="shared" si="9"/>
        <v>28393.199999999997</v>
      </c>
      <c r="F26" s="26">
        <f t="shared" si="4"/>
        <v>24.999977987706572</v>
      </c>
      <c r="G26" s="26">
        <v>88572.9</v>
      </c>
      <c r="H26" s="26">
        <v>88572.9</v>
      </c>
      <c r="I26" s="26">
        <v>22143.3</v>
      </c>
      <c r="J26" s="26">
        <f t="shared" si="5"/>
        <v>25.000084676012641</v>
      </c>
      <c r="K26" s="26"/>
      <c r="L26" s="26"/>
      <c r="M26" s="26"/>
      <c r="N26" s="26"/>
      <c r="O26" s="26">
        <v>25000</v>
      </c>
      <c r="P26" s="32">
        <v>25000</v>
      </c>
      <c r="Q26" s="32">
        <v>6249.9</v>
      </c>
      <c r="R26" s="32">
        <f t="shared" si="10"/>
        <v>24.999600000000001</v>
      </c>
    </row>
    <row r="27" spans="1:18" ht="16.5" customHeight="1">
      <c r="A27" s="30">
        <v>21</v>
      </c>
      <c r="B27" s="31" t="s">
        <v>23</v>
      </c>
      <c r="C27" s="26">
        <f t="shared" si="7"/>
        <v>105053.8</v>
      </c>
      <c r="D27" s="26">
        <f t="shared" si="8"/>
        <v>105053.8</v>
      </c>
      <c r="E27" s="26">
        <f t="shared" si="9"/>
        <v>26263.5</v>
      </c>
      <c r="F27" s="26">
        <f t="shared" si="4"/>
        <v>25.000047594661019</v>
      </c>
      <c r="G27" s="26">
        <v>105053.8</v>
      </c>
      <c r="H27" s="26">
        <v>105053.8</v>
      </c>
      <c r="I27" s="26">
        <v>26263.5</v>
      </c>
      <c r="J27" s="26">
        <f t="shared" si="5"/>
        <v>25.000047594661019</v>
      </c>
      <c r="K27" s="26"/>
      <c r="L27" s="26"/>
      <c r="M27" s="26"/>
      <c r="N27" s="26"/>
      <c r="O27" s="26"/>
      <c r="P27" s="32"/>
      <c r="Q27" s="32"/>
      <c r="R27" s="32"/>
    </row>
    <row r="28" spans="1:18" ht="16.5" customHeight="1">
      <c r="A28" s="30"/>
      <c r="B28" s="33" t="s">
        <v>70</v>
      </c>
      <c r="C28" s="29">
        <f>SUM(C29:C30)</f>
        <v>82137.3</v>
      </c>
      <c r="D28" s="29">
        <f t="shared" ref="D28:E28" si="11">SUM(D29:D30)</f>
        <v>82137.3</v>
      </c>
      <c r="E28" s="29">
        <f t="shared" si="11"/>
        <v>20534.400000000001</v>
      </c>
      <c r="F28" s="29">
        <f t="shared" si="4"/>
        <v>25.000091310525178</v>
      </c>
      <c r="G28" s="29">
        <f t="shared" ref="G28" si="12">SUM(G29:G30)</f>
        <v>52248.3</v>
      </c>
      <c r="H28" s="29">
        <f t="shared" ref="H28" si="13">SUM(H29:H30)</f>
        <v>52248.3</v>
      </c>
      <c r="I28" s="29">
        <f t="shared" ref="I28" si="14">SUM(I29:I30)</f>
        <v>13062</v>
      </c>
      <c r="J28" s="29">
        <f t="shared" si="5"/>
        <v>24.999856454659767</v>
      </c>
      <c r="K28" s="29">
        <f t="shared" ref="K28:M28" si="15">SUM(K29:K30)</f>
        <v>29889</v>
      </c>
      <c r="L28" s="29">
        <f t="shared" si="15"/>
        <v>29889</v>
      </c>
      <c r="M28" s="29">
        <f t="shared" si="15"/>
        <v>7472.4</v>
      </c>
      <c r="N28" s="29">
        <f t="shared" si="6"/>
        <v>25.000501856870422</v>
      </c>
      <c r="O28" s="29">
        <f t="shared" ref="O28" si="16">SUM(O29:O30)</f>
        <v>0</v>
      </c>
      <c r="P28" s="94">
        <f t="shared" ref="P28" si="17">SUM(P29:P30)</f>
        <v>0</v>
      </c>
      <c r="Q28" s="94">
        <f t="shared" ref="Q28" si="18">SUM(Q29:Q30)</f>
        <v>0</v>
      </c>
      <c r="R28" s="94">
        <v>0</v>
      </c>
    </row>
    <row r="29" spans="1:18" ht="18" customHeight="1">
      <c r="A29" s="30">
        <v>22</v>
      </c>
      <c r="B29" s="31" t="s">
        <v>24</v>
      </c>
      <c r="C29" s="26">
        <f t="shared" ref="C29" si="19">G29+K29+O29</f>
        <v>82137.3</v>
      </c>
      <c r="D29" s="26">
        <f t="shared" ref="D29" si="20">H29+L29+P29</f>
        <v>82137.3</v>
      </c>
      <c r="E29" s="26">
        <f t="shared" ref="E29" si="21">I29+M29+Q29</f>
        <v>20534.400000000001</v>
      </c>
      <c r="F29" s="26">
        <f t="shared" si="4"/>
        <v>25.000091310525178</v>
      </c>
      <c r="G29" s="26">
        <v>52248.3</v>
      </c>
      <c r="H29" s="26">
        <v>52248.3</v>
      </c>
      <c r="I29" s="26">
        <v>13062</v>
      </c>
      <c r="J29" s="26">
        <f t="shared" si="5"/>
        <v>24.999856454659767</v>
      </c>
      <c r="K29" s="26">
        <v>29889</v>
      </c>
      <c r="L29" s="26">
        <v>29889</v>
      </c>
      <c r="M29" s="26">
        <v>7472.4</v>
      </c>
      <c r="N29" s="26">
        <f t="shared" si="6"/>
        <v>25.000501856870422</v>
      </c>
      <c r="O29" s="26"/>
      <c r="P29" s="32"/>
      <c r="Q29" s="32"/>
      <c r="R29" s="32"/>
    </row>
    <row r="30" spans="1:18" s="2" customFormat="1" ht="18" customHeight="1">
      <c r="A30" s="30">
        <v>23</v>
      </c>
      <c r="B30" s="31" t="s">
        <v>25</v>
      </c>
      <c r="C30" s="26">
        <f>G30+O30</f>
        <v>0</v>
      </c>
      <c r="D30" s="26">
        <f>H30+P30</f>
        <v>0</v>
      </c>
      <c r="E30" s="26">
        <f t="shared" ref="E30" si="22">I30+Q30</f>
        <v>0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32"/>
      <c r="Q30" s="32"/>
      <c r="R30" s="32"/>
    </row>
    <row r="31" spans="1:18" ht="14">
      <c r="A31" s="30"/>
      <c r="B31" s="31"/>
      <c r="C31" s="31"/>
      <c r="D31" s="31"/>
      <c r="E31" s="31"/>
      <c r="F31" s="31"/>
      <c r="G31" s="31"/>
      <c r="H31" s="26"/>
      <c r="I31" s="26"/>
      <c r="J31" s="26"/>
      <c r="K31" s="31"/>
      <c r="L31" s="26"/>
      <c r="M31" s="26"/>
      <c r="N31" s="26"/>
      <c r="O31" s="26"/>
      <c r="P31" s="32"/>
      <c r="Q31" s="32"/>
      <c r="R31" s="32"/>
    </row>
    <row r="32" spans="1:18" s="25" customFormat="1" ht="33.75" customHeight="1">
      <c r="A32" s="110" t="s">
        <v>26</v>
      </c>
      <c r="B32" s="110"/>
      <c r="C32" s="29">
        <f>C6+C28</f>
        <v>2927088.6999999997</v>
      </c>
      <c r="D32" s="29">
        <f t="shared" ref="D32:Q32" si="23">D6+D28</f>
        <v>2927088.6999999997</v>
      </c>
      <c r="E32" s="29">
        <f t="shared" si="23"/>
        <v>738771.39999999991</v>
      </c>
      <c r="F32" s="29">
        <f t="shared" si="4"/>
        <v>25.239118992191795</v>
      </c>
      <c r="G32" s="29">
        <f t="shared" si="23"/>
        <v>2587088.6999999997</v>
      </c>
      <c r="H32" s="29">
        <f t="shared" si="23"/>
        <v>2587088.6999999997</v>
      </c>
      <c r="I32" s="29">
        <f t="shared" si="23"/>
        <v>646772.10000000009</v>
      </c>
      <c r="J32" s="29">
        <f t="shared" si="5"/>
        <v>24.999997100988463</v>
      </c>
      <c r="K32" s="29">
        <f t="shared" ref="K32:M32" si="24">K6+K28</f>
        <v>130000</v>
      </c>
      <c r="L32" s="29">
        <f t="shared" si="24"/>
        <v>130000</v>
      </c>
      <c r="M32" s="29">
        <f t="shared" si="24"/>
        <v>32500.200000000004</v>
      </c>
      <c r="N32" s="29">
        <f t="shared" ref="N32" si="25">M32/L32*100</f>
        <v>25.00015384615385</v>
      </c>
      <c r="O32" s="29">
        <f t="shared" si="23"/>
        <v>210000</v>
      </c>
      <c r="P32" s="29">
        <f t="shared" si="23"/>
        <v>210000</v>
      </c>
      <c r="Q32" s="29">
        <f t="shared" si="23"/>
        <v>59499.100000000006</v>
      </c>
      <c r="R32" s="29">
        <f t="shared" si="10"/>
        <v>28.332904761904764</v>
      </c>
    </row>
  </sheetData>
  <mergeCells count="10">
    <mergeCell ref="H1:Q1"/>
    <mergeCell ref="A32:B32"/>
    <mergeCell ref="B4:B5"/>
    <mergeCell ref="A4:A5"/>
    <mergeCell ref="C4:F4"/>
    <mergeCell ref="G4:J4"/>
    <mergeCell ref="O4:R4"/>
    <mergeCell ref="C2:R2"/>
    <mergeCell ref="Q3:R3"/>
    <mergeCell ref="K4:N4"/>
  </mergeCells>
  <pageMargins left="0.39370078740157483" right="0" top="0" bottom="0" header="0" footer="0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J36"/>
  <sheetViews>
    <sheetView showGridLines="0" view="pageBreakPreview" zoomScale="78" zoomScaleNormal="100" zoomScaleSheetLayoutView="78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4" sqref="B4:B5"/>
    </sheetView>
  </sheetViews>
  <sheetFormatPr defaultColWidth="9.1796875" defaultRowHeight="13"/>
  <cols>
    <col min="1" max="1" width="5.81640625" style="1" customWidth="1"/>
    <col min="2" max="2" width="19.81640625" style="2" customWidth="1"/>
    <col min="3" max="3" width="12.7265625" style="2" customWidth="1"/>
    <col min="4" max="4" width="13.54296875" style="6" customWidth="1"/>
    <col min="5" max="5" width="12.7265625" style="6" customWidth="1"/>
    <col min="6" max="6" width="9.54296875" style="6" customWidth="1"/>
    <col min="7" max="8" width="12.7265625" style="6" customWidth="1"/>
    <col min="9" max="9" width="10.54296875" style="6" customWidth="1"/>
    <col min="10" max="10" width="9.453125" style="6" customWidth="1"/>
    <col min="11" max="11" width="11" style="2" customWidth="1"/>
    <col min="12" max="12" width="12.7265625" style="2" customWidth="1"/>
    <col min="13" max="13" width="11.54296875" style="2" customWidth="1"/>
    <col min="14" max="14" width="10.453125" style="2" customWidth="1"/>
    <col min="15" max="16" width="11" style="2" customWidth="1"/>
    <col min="17" max="17" width="9.7265625" style="2" customWidth="1"/>
    <col min="18" max="18" width="9" style="2" customWidth="1"/>
    <col min="19" max="20" width="12.7265625" style="2" customWidth="1"/>
    <col min="21" max="21" width="10.7265625" style="2" customWidth="1"/>
    <col min="22" max="22" width="9.81640625" style="2" customWidth="1"/>
    <col min="23" max="23" width="11.453125" style="2" customWidth="1"/>
    <col min="24" max="24" width="10.81640625" style="2" customWidth="1"/>
    <col min="25" max="25" width="11.453125" style="2" customWidth="1"/>
    <col min="26" max="26" width="9.453125" style="2" customWidth="1"/>
    <col min="27" max="28" width="11.26953125" style="2" customWidth="1"/>
    <col min="29" max="29" width="9.81640625" style="2" customWidth="1"/>
    <col min="30" max="30" width="9.26953125" style="2" customWidth="1"/>
    <col min="31" max="34" width="11.26953125" style="2" customWidth="1"/>
    <col min="35" max="36" width="12.7265625" style="2" customWidth="1"/>
    <col min="37" max="37" width="10.7265625" style="2" customWidth="1"/>
    <col min="38" max="38" width="9.81640625" style="2" customWidth="1"/>
    <col min="39" max="40" width="12" style="2" customWidth="1"/>
    <col min="41" max="42" width="9.81640625" style="2" customWidth="1"/>
    <col min="43" max="44" width="12.7265625" style="2" customWidth="1"/>
    <col min="45" max="45" width="10.7265625" style="2" customWidth="1"/>
    <col min="46" max="46" width="10.453125" style="2" customWidth="1"/>
    <col min="47" max="48" width="12.7265625" style="2" customWidth="1"/>
    <col min="49" max="49" width="11.453125" style="2" customWidth="1"/>
    <col min="50" max="50" width="11.54296875" style="2" customWidth="1"/>
    <col min="51" max="53" width="12.7265625" style="2" customWidth="1"/>
    <col min="54" max="54" width="11.54296875" style="2" customWidth="1"/>
    <col min="55" max="56" width="12.7265625" style="2" customWidth="1"/>
    <col min="57" max="57" width="10.54296875" style="2" customWidth="1"/>
    <col min="58" max="58" width="8.26953125" style="2" customWidth="1"/>
    <col min="59" max="61" width="12" style="2" customWidth="1"/>
    <col min="62" max="62" width="9.81640625" style="2" customWidth="1"/>
    <col min="63" max="65" width="12" style="2" customWidth="1"/>
    <col min="66" max="66" width="9.453125" style="2" customWidth="1"/>
    <col min="67" max="67" width="11" style="2" customWidth="1"/>
    <col min="68" max="68" width="10.1796875" style="2" customWidth="1"/>
    <col min="69" max="69" width="8.81640625" style="2" customWidth="1"/>
    <col min="70" max="70" width="7.54296875" style="2" customWidth="1"/>
    <col min="71" max="71" width="9" style="5" customWidth="1"/>
    <col min="72" max="72" width="11.453125" style="5" customWidth="1"/>
    <col min="73" max="73" width="8.81640625" style="5" customWidth="1"/>
    <col min="74" max="74" width="9" style="5" customWidth="1"/>
    <col min="75" max="75" width="9.453125" style="5" customWidth="1"/>
    <col min="76" max="76" width="9.1796875" style="5" customWidth="1"/>
    <col min="77" max="77" width="9.54296875" style="5" customWidth="1"/>
    <col min="78" max="79" width="8.54296875" style="5" customWidth="1"/>
    <col min="80" max="80" width="10.26953125" style="5" customWidth="1"/>
    <col min="81" max="81" width="8.453125" style="5" customWidth="1"/>
    <col min="82" max="82" width="7.81640625" style="5" customWidth="1"/>
    <col min="83" max="84" width="10.1796875" style="5" customWidth="1"/>
    <col min="85" max="85" width="9" style="5" customWidth="1"/>
    <col min="86" max="86" width="7.54296875" style="5" customWidth="1"/>
    <col min="87" max="89" width="12.7265625" style="2" customWidth="1"/>
    <col min="90" max="90" width="10" style="2" customWidth="1"/>
    <col min="91" max="91" width="11.81640625" style="2" customWidth="1"/>
    <col min="92" max="92" width="10.81640625" style="2" customWidth="1"/>
    <col min="93" max="93" width="10.7265625" style="2" customWidth="1"/>
    <col min="94" max="94" width="12.7265625" style="2" customWidth="1"/>
    <col min="95" max="95" width="10.81640625" style="2" customWidth="1"/>
    <col min="96" max="96" width="11.26953125" style="2" customWidth="1"/>
    <col min="97" max="97" width="10.54296875" style="2" customWidth="1"/>
    <col min="98" max="98" width="10.1796875" style="2" customWidth="1"/>
    <col min="99" max="99" width="10.7265625" style="2" customWidth="1"/>
    <col min="100" max="100" width="12.7265625" style="2" customWidth="1"/>
    <col min="101" max="101" width="10.1796875" style="2" customWidth="1"/>
    <col min="102" max="102" width="9" style="2" customWidth="1"/>
    <col min="103" max="105" width="12.7265625" style="2" customWidth="1"/>
    <col min="106" max="106" width="12" style="2" customWidth="1"/>
    <col min="107" max="107" width="9.453125" style="2" customWidth="1"/>
    <col min="108" max="110" width="12" style="2" customWidth="1"/>
    <col min="111" max="112" width="12.7265625" style="2" customWidth="1"/>
    <col min="113" max="113" width="10" style="2" customWidth="1"/>
    <col min="114" max="114" width="8.453125" style="2" customWidth="1"/>
    <col min="115" max="116" width="12.7265625" style="2" customWidth="1"/>
    <col min="117" max="117" width="9.453125" style="2" customWidth="1"/>
    <col min="118" max="118" width="8.453125" style="2" customWidth="1"/>
    <col min="119" max="125" width="11.54296875" style="2" customWidth="1"/>
    <col min="126" max="126" width="9.453125" style="2" customWidth="1"/>
    <col min="127" max="129" width="12.7265625" style="2" customWidth="1"/>
    <col min="130" max="130" width="11.54296875" style="2" customWidth="1"/>
    <col min="131" max="131" width="10.1796875" style="2" customWidth="1"/>
    <col min="132" max="133" width="12" style="2" customWidth="1"/>
    <col min="134" max="134" width="9.54296875" style="2" customWidth="1"/>
    <col min="135" max="138" width="12" style="2" customWidth="1"/>
    <col min="139" max="141" width="12.7265625" style="2" customWidth="1"/>
    <col min="142" max="146" width="11.453125" style="2" customWidth="1"/>
    <col min="147" max="147" width="10.7265625" style="2" customWidth="1"/>
    <col min="148" max="149" width="10.81640625" style="2" customWidth="1"/>
    <col min="150" max="150" width="8.7265625" style="2" customWidth="1"/>
    <col min="151" max="152" width="12.7265625" style="2" customWidth="1"/>
    <col min="153" max="153" width="10.7265625" style="2" customWidth="1"/>
    <col min="154" max="154" width="11.26953125" style="2" customWidth="1"/>
    <col min="155" max="157" width="12.7265625" style="2" customWidth="1"/>
    <col min="158" max="158" width="9.453125" style="2" customWidth="1"/>
    <col min="159" max="161" width="12.7265625" style="2" customWidth="1"/>
    <col min="162" max="162" width="11.81640625" style="2" customWidth="1"/>
    <col min="163" max="164" width="10.26953125" style="2" customWidth="1"/>
    <col min="165" max="165" width="9.54296875" style="2" customWidth="1"/>
    <col min="166" max="166" width="9.1796875" style="2" customWidth="1"/>
    <col min="167" max="176" width="11.81640625" style="2" customWidth="1"/>
    <col min="177" max="177" width="10" style="2" customWidth="1"/>
    <col min="178" max="178" width="9.7265625" style="2" customWidth="1"/>
    <col min="179" max="180" width="12.7265625" style="2" customWidth="1"/>
    <col min="181" max="181" width="10.7265625" style="2" customWidth="1"/>
    <col min="182" max="182" width="10" style="2" customWidth="1"/>
    <col min="183" max="184" width="12.7265625" style="2" customWidth="1"/>
    <col min="185" max="185" width="9.453125" style="2" customWidth="1"/>
    <col min="186" max="186" width="10.1796875" style="2" customWidth="1"/>
    <col min="187" max="190" width="12.7265625" style="2" customWidth="1"/>
    <col min="191" max="191" width="10.7265625" style="5" customWidth="1"/>
    <col min="192" max="192" width="11" style="5" customWidth="1"/>
    <col min="193" max="193" width="10" style="5" customWidth="1"/>
    <col min="194" max="194" width="12.1796875" style="5" customWidth="1"/>
    <col min="195" max="196" width="12.7265625" style="5" customWidth="1"/>
    <col min="197" max="197" width="9.7265625" style="5" customWidth="1"/>
    <col min="198" max="198" width="10.1796875" style="5" customWidth="1"/>
    <col min="199" max="199" width="12" style="5" customWidth="1"/>
    <col min="200" max="202" width="10.1796875" style="5" customWidth="1"/>
    <col min="203" max="203" width="12.7265625" style="5" customWidth="1"/>
    <col min="204" max="205" width="12.7265625" style="2" customWidth="1"/>
    <col min="206" max="210" width="11.81640625" style="2" customWidth="1"/>
    <col min="211" max="211" width="10.26953125" style="2" customWidth="1"/>
    <col min="212" max="212" width="12.7265625" style="2" customWidth="1"/>
    <col min="213" max="213" width="10.54296875" style="2" customWidth="1"/>
    <col min="214" max="214" width="11.453125" style="2" customWidth="1"/>
    <col min="215" max="216" width="12.7265625" style="2" customWidth="1"/>
    <col min="217" max="217" width="10.1796875" style="2" customWidth="1"/>
    <col min="218" max="218" width="11.54296875" style="2" customWidth="1"/>
    <col min="219" max="224" width="12.7265625" style="2" customWidth="1"/>
    <col min="225" max="226" width="10.1796875" style="2" customWidth="1"/>
    <col min="227" max="227" width="9.81640625" style="2" customWidth="1"/>
    <col min="228" max="228" width="9.453125" style="2" customWidth="1"/>
    <col min="229" max="229" width="12" style="2" customWidth="1"/>
    <col min="230" max="230" width="10.26953125" style="2" customWidth="1"/>
    <col min="231" max="232" width="12.7265625" style="2" customWidth="1"/>
    <col min="233" max="233" width="11" style="2" customWidth="1"/>
    <col min="234" max="238" width="12.7265625" style="2" customWidth="1"/>
    <col min="239" max="240" width="10.26953125" style="2" customWidth="1"/>
    <col min="241" max="241" width="9.54296875" style="2" customWidth="1"/>
    <col min="242" max="242" width="11.54296875" style="2" customWidth="1"/>
    <col min="243" max="243" width="9.7265625" style="2" customWidth="1"/>
    <col min="244" max="244" width="11.26953125" style="2" customWidth="1"/>
    <col min="245" max="245" width="10.26953125" style="2" customWidth="1"/>
    <col min="246" max="246" width="11.54296875" style="2" customWidth="1"/>
    <col min="247" max="249" width="12.7265625" style="2" customWidth="1"/>
    <col min="250" max="252" width="11.26953125" style="2" customWidth="1"/>
    <col min="253" max="253" width="8.81640625" style="2" customWidth="1"/>
    <col min="254" max="254" width="11.26953125" style="2" customWidth="1"/>
    <col min="255" max="255" width="10.26953125" style="2" customWidth="1"/>
    <col min="256" max="256" width="12.7265625" style="2" customWidth="1"/>
    <col min="257" max="257" width="9.7265625" style="2" customWidth="1"/>
    <col min="258" max="258" width="10" style="2" customWidth="1"/>
    <col min="259" max="261" width="12.7265625" style="2" customWidth="1"/>
    <col min="262" max="270" width="11.26953125" style="2" customWidth="1"/>
    <col min="271" max="273" width="12.7265625" style="2" customWidth="1"/>
    <col min="274" max="274" width="11.81640625" style="2" customWidth="1"/>
    <col min="275" max="276" width="12.7265625" style="2" customWidth="1"/>
    <col min="277" max="277" width="9.26953125" style="2" customWidth="1"/>
    <col min="278" max="278" width="10" style="2" customWidth="1"/>
    <col min="279" max="281" width="12.7265625" style="2" customWidth="1"/>
    <col min="282" max="282" width="11.453125" style="2" customWidth="1"/>
    <col min="283" max="284" width="12.7265625" style="2" customWidth="1"/>
    <col min="285" max="285" width="9.7265625" style="2" customWidth="1"/>
    <col min="286" max="286" width="12.54296875" style="2" customWidth="1"/>
    <col min="287" max="288" width="12.7265625" style="2" customWidth="1"/>
    <col min="289" max="289" width="10.1796875" style="2" customWidth="1"/>
    <col min="290" max="290" width="8.1796875" style="2" customWidth="1"/>
    <col min="291" max="291" width="10.81640625" style="2" customWidth="1"/>
    <col min="292" max="292" width="12.7265625" style="2" customWidth="1"/>
    <col min="293" max="293" width="9.7265625" style="2" customWidth="1"/>
    <col min="294" max="294" width="8.453125" style="2" customWidth="1"/>
    <col min="295" max="296" width="11.54296875" style="2" customWidth="1"/>
    <col min="297" max="297" width="9.54296875" style="2" customWidth="1"/>
    <col min="298" max="298" width="11.54296875" style="2" customWidth="1"/>
    <col min="299" max="303" width="12.1796875" style="2" customWidth="1"/>
    <col min="304" max="304" width="10.1796875" style="2" customWidth="1"/>
    <col min="305" max="308" width="12.1796875" style="2" customWidth="1"/>
    <col min="309" max="309" width="9.7265625" style="2" customWidth="1"/>
    <col min="310" max="310" width="10.453125" style="2" customWidth="1"/>
    <col min="311" max="321" width="12.7265625" style="2" customWidth="1"/>
    <col min="322" max="322" width="11.54296875" style="2" customWidth="1"/>
    <col min="323" max="16384" width="9.1796875" style="5"/>
  </cols>
  <sheetData>
    <row r="1" spans="1:322" ht="26.25" hidden="1" customHeight="1">
      <c r="A1" s="1" t="s">
        <v>0</v>
      </c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87"/>
      <c r="AM1" s="104"/>
      <c r="AN1" s="104"/>
      <c r="AO1" s="104"/>
      <c r="AP1" s="104"/>
      <c r="AQ1" s="45"/>
      <c r="AR1" s="23"/>
      <c r="AS1" s="23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5"/>
      <c r="IB1" s="45"/>
      <c r="IC1" s="45"/>
      <c r="ID1" s="45"/>
      <c r="IE1" s="45"/>
      <c r="IF1" s="45"/>
      <c r="IG1" s="45"/>
      <c r="IH1" s="45"/>
      <c r="II1" s="45"/>
      <c r="IJ1" s="45"/>
      <c r="IK1" s="45"/>
      <c r="IL1" s="45"/>
      <c r="IM1" s="45"/>
      <c r="IN1" s="45"/>
      <c r="IO1" s="45"/>
      <c r="IP1" s="45"/>
      <c r="IQ1" s="45"/>
      <c r="IR1" s="45"/>
      <c r="IS1" s="45"/>
      <c r="IT1" s="45"/>
      <c r="IU1" s="45"/>
      <c r="IV1" s="45"/>
      <c r="IW1" s="45"/>
      <c r="IX1" s="45"/>
      <c r="IY1" s="45"/>
      <c r="IZ1" s="45"/>
      <c r="JA1" s="45"/>
      <c r="JB1" s="45"/>
      <c r="JC1" s="45"/>
      <c r="JD1" s="45"/>
      <c r="JE1" s="45"/>
      <c r="JF1" s="45"/>
      <c r="JG1" s="45"/>
      <c r="JH1" s="45"/>
      <c r="JI1" s="45"/>
      <c r="JJ1" s="45"/>
      <c r="JK1" s="45"/>
      <c r="JL1" s="45"/>
      <c r="JM1" s="45"/>
      <c r="JN1" s="45"/>
      <c r="JO1" s="45"/>
      <c r="JP1" s="45"/>
      <c r="JQ1" s="45"/>
      <c r="JR1" s="45"/>
      <c r="JS1" s="45"/>
      <c r="JT1" s="45"/>
      <c r="JU1" s="45"/>
      <c r="JV1" s="45"/>
      <c r="JW1" s="45"/>
      <c r="JX1" s="45"/>
      <c r="JY1" s="45"/>
      <c r="JZ1" s="45"/>
      <c r="KA1" s="45"/>
      <c r="KB1" s="45"/>
      <c r="KC1" s="45"/>
      <c r="KD1" s="45"/>
      <c r="KE1" s="45"/>
      <c r="KF1" s="45"/>
      <c r="KG1" s="45"/>
      <c r="KH1" s="45"/>
      <c r="KI1" s="45"/>
      <c r="KJ1" s="45"/>
      <c r="KK1" s="45"/>
      <c r="KL1" s="45"/>
      <c r="KM1" s="45"/>
      <c r="KN1" s="45"/>
      <c r="KO1" s="45"/>
      <c r="KP1" s="45"/>
      <c r="KQ1" s="45"/>
      <c r="KR1" s="45"/>
      <c r="KS1" s="45"/>
      <c r="KT1" s="45"/>
      <c r="KU1" s="45"/>
      <c r="KV1" s="45"/>
      <c r="KW1" s="45"/>
      <c r="KX1" s="45"/>
      <c r="KY1" s="45"/>
      <c r="KZ1" s="45"/>
      <c r="LA1" s="45"/>
      <c r="LB1" s="45"/>
      <c r="LC1" s="45"/>
      <c r="LD1" s="45"/>
      <c r="LE1" s="45"/>
      <c r="LF1" s="45"/>
      <c r="LG1" s="45"/>
      <c r="LH1" s="45"/>
      <c r="LI1" s="45"/>
      <c r="LJ1" s="45"/>
    </row>
    <row r="2" spans="1:322" s="2" customFormat="1" ht="63" customHeight="1">
      <c r="A2" s="1" t="s">
        <v>1</v>
      </c>
      <c r="C2" s="109" t="s">
        <v>312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42"/>
      <c r="T2" s="42"/>
      <c r="U2" s="42"/>
      <c r="V2" s="87"/>
      <c r="W2" s="47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7"/>
      <c r="AS2" s="47"/>
      <c r="AT2" s="87"/>
      <c r="AU2" s="47"/>
      <c r="AV2" s="47"/>
      <c r="AW2" s="47"/>
      <c r="AX2" s="87"/>
      <c r="AY2" s="83"/>
      <c r="AZ2" s="83"/>
      <c r="BA2" s="83"/>
      <c r="BB2" s="87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  <c r="IT2" s="45"/>
      <c r="IU2" s="45"/>
      <c r="IV2" s="45"/>
      <c r="IW2" s="45"/>
      <c r="IX2" s="45"/>
      <c r="IY2" s="45"/>
      <c r="IZ2" s="45"/>
      <c r="JA2" s="45"/>
      <c r="JB2" s="45"/>
      <c r="JC2" s="45"/>
      <c r="JD2" s="45"/>
      <c r="JE2" s="45"/>
      <c r="JF2" s="45"/>
      <c r="JG2" s="45"/>
      <c r="JH2" s="45"/>
      <c r="JI2" s="45"/>
      <c r="JJ2" s="45"/>
      <c r="JK2" s="45"/>
      <c r="JL2" s="45"/>
      <c r="JM2" s="45"/>
      <c r="JN2" s="45"/>
      <c r="JO2" s="45"/>
      <c r="JP2" s="45"/>
      <c r="JQ2" s="45"/>
      <c r="JR2" s="45"/>
      <c r="JS2" s="45"/>
      <c r="JT2" s="45"/>
      <c r="JU2" s="45"/>
      <c r="JV2" s="45"/>
      <c r="JW2" s="45"/>
      <c r="JX2" s="45"/>
      <c r="JY2" s="45"/>
      <c r="JZ2" s="45"/>
      <c r="KA2" s="45"/>
      <c r="KB2" s="45"/>
      <c r="KC2" s="45"/>
      <c r="KD2" s="45"/>
      <c r="KE2" s="45"/>
      <c r="KF2" s="45"/>
      <c r="KG2" s="45"/>
      <c r="KH2" s="45"/>
      <c r="KI2" s="45"/>
      <c r="KJ2" s="45"/>
      <c r="KK2" s="45"/>
      <c r="KL2" s="45"/>
      <c r="KM2" s="45"/>
      <c r="KN2" s="45"/>
      <c r="KO2" s="45"/>
      <c r="KP2" s="45"/>
      <c r="KQ2" s="45"/>
      <c r="KR2" s="45"/>
      <c r="KS2" s="45"/>
      <c r="KT2" s="45"/>
      <c r="KU2" s="45"/>
      <c r="KV2" s="45"/>
      <c r="KW2" s="45"/>
      <c r="KX2" s="45"/>
      <c r="KY2" s="45"/>
      <c r="KZ2" s="45"/>
      <c r="LA2" s="45"/>
      <c r="LB2" s="45"/>
      <c r="LC2" s="45"/>
      <c r="LD2" s="45"/>
      <c r="LE2" s="45"/>
      <c r="LF2" s="45"/>
      <c r="LG2" s="45"/>
      <c r="LH2" s="45"/>
      <c r="LI2" s="45"/>
      <c r="LJ2" s="45"/>
    </row>
    <row r="3" spans="1:322" ht="30" customHeight="1">
      <c r="D3" s="2"/>
      <c r="E3" s="2"/>
      <c r="F3" s="2"/>
      <c r="G3" s="90"/>
      <c r="H3" s="90"/>
      <c r="I3" s="90"/>
      <c r="J3" s="90"/>
      <c r="K3" s="90"/>
      <c r="L3" s="90"/>
      <c r="M3" s="90"/>
      <c r="N3" s="90"/>
      <c r="O3" s="90"/>
      <c r="Q3" s="127" t="s">
        <v>143</v>
      </c>
      <c r="R3" s="127"/>
      <c r="BO3" s="90"/>
      <c r="BP3" s="90"/>
      <c r="BQ3" s="90"/>
      <c r="BR3" s="90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GU3" s="91"/>
      <c r="GV3" s="90"/>
      <c r="GW3" s="90"/>
      <c r="GX3" s="90"/>
      <c r="GY3" s="90"/>
      <c r="GZ3" s="90"/>
      <c r="HA3" s="90"/>
      <c r="HB3" s="90"/>
      <c r="HC3" s="90"/>
      <c r="HD3" s="90"/>
      <c r="HE3" s="90"/>
      <c r="HF3" s="90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  <c r="II3" s="90"/>
      <c r="IJ3" s="90"/>
      <c r="IK3" s="90"/>
      <c r="IL3" s="90"/>
      <c r="IM3" s="90"/>
      <c r="IN3" s="90"/>
      <c r="IO3" s="90"/>
      <c r="IP3" s="90"/>
      <c r="IQ3" s="90"/>
      <c r="IR3" s="90"/>
      <c r="IS3" s="90"/>
      <c r="IT3" s="90"/>
      <c r="IU3" s="90"/>
      <c r="IV3" s="90"/>
      <c r="IW3" s="90"/>
      <c r="IX3" s="90"/>
      <c r="IY3" s="90"/>
      <c r="IZ3" s="90"/>
      <c r="JA3" s="90"/>
      <c r="JB3" s="90"/>
      <c r="JC3" s="90"/>
      <c r="JD3" s="90"/>
      <c r="JE3" s="90"/>
      <c r="JF3" s="90"/>
      <c r="JG3" s="90"/>
      <c r="JH3" s="90"/>
      <c r="JI3" s="90"/>
      <c r="JJ3" s="90"/>
      <c r="JK3" s="90"/>
      <c r="JL3" s="90"/>
      <c r="JM3" s="90"/>
      <c r="JN3" s="90"/>
      <c r="JO3" s="90"/>
      <c r="JP3" s="90"/>
      <c r="JQ3" s="90"/>
      <c r="JR3" s="90"/>
      <c r="JS3" s="91"/>
      <c r="JT3" s="91"/>
      <c r="JU3" s="91"/>
      <c r="JV3" s="91"/>
      <c r="JW3" s="91"/>
      <c r="JX3" s="91"/>
      <c r="JY3" s="91"/>
      <c r="JZ3" s="91"/>
      <c r="KA3" s="91"/>
      <c r="KB3" s="91"/>
      <c r="KC3" s="91"/>
      <c r="KD3" s="91"/>
      <c r="KE3" s="3"/>
      <c r="KF3" s="90"/>
      <c r="KG3" s="90"/>
      <c r="KH3" s="90"/>
      <c r="KI3" s="90"/>
      <c r="KJ3" s="90"/>
      <c r="KK3" s="90"/>
      <c r="KL3" s="90"/>
      <c r="KM3" s="90"/>
      <c r="KN3" s="90"/>
      <c r="KO3" s="90"/>
      <c r="KP3" s="90"/>
      <c r="KQ3" s="90"/>
      <c r="KR3" s="90"/>
      <c r="KS3" s="90"/>
      <c r="KT3" s="90"/>
      <c r="KU3" s="90"/>
      <c r="KV3" s="90"/>
      <c r="KW3" s="90"/>
      <c r="KX3" s="90"/>
      <c r="KY3" s="90"/>
      <c r="KZ3" s="90"/>
      <c r="LA3" s="90"/>
      <c r="LB3" s="90"/>
      <c r="LC3" s="90"/>
      <c r="LD3" s="90"/>
      <c r="LE3" s="90"/>
      <c r="LF3" s="90"/>
      <c r="LG3" s="90"/>
      <c r="LH3" s="3"/>
      <c r="LI3" s="3"/>
      <c r="LJ3" s="3"/>
    </row>
    <row r="4" spans="1:322" ht="147" customHeight="1">
      <c r="A4" s="130" t="s">
        <v>27</v>
      </c>
      <c r="B4" s="118" t="s">
        <v>111</v>
      </c>
      <c r="C4" s="126" t="s">
        <v>73</v>
      </c>
      <c r="D4" s="126"/>
      <c r="E4" s="126"/>
      <c r="F4" s="126"/>
      <c r="G4" s="118" t="s">
        <v>148</v>
      </c>
      <c r="H4" s="118"/>
      <c r="I4" s="118"/>
      <c r="J4" s="118"/>
      <c r="K4" s="118" t="s">
        <v>149</v>
      </c>
      <c r="L4" s="118"/>
      <c r="M4" s="118"/>
      <c r="N4" s="118"/>
      <c r="O4" s="118" t="s">
        <v>151</v>
      </c>
      <c r="P4" s="118"/>
      <c r="Q4" s="118"/>
      <c r="R4" s="118"/>
      <c r="S4" s="118" t="s">
        <v>97</v>
      </c>
      <c r="T4" s="118"/>
      <c r="U4" s="118"/>
      <c r="V4" s="118"/>
      <c r="W4" s="118" t="s">
        <v>154</v>
      </c>
      <c r="X4" s="118"/>
      <c r="Y4" s="118"/>
      <c r="Z4" s="118"/>
      <c r="AA4" s="118" t="s">
        <v>320</v>
      </c>
      <c r="AB4" s="118"/>
      <c r="AC4" s="118"/>
      <c r="AD4" s="118"/>
      <c r="AE4" s="118" t="s">
        <v>368</v>
      </c>
      <c r="AF4" s="118"/>
      <c r="AG4" s="118"/>
      <c r="AH4" s="118"/>
      <c r="AI4" s="118" t="s">
        <v>163</v>
      </c>
      <c r="AJ4" s="118"/>
      <c r="AK4" s="118"/>
      <c r="AL4" s="118"/>
      <c r="AM4" s="118" t="s">
        <v>323</v>
      </c>
      <c r="AN4" s="118"/>
      <c r="AO4" s="118"/>
      <c r="AP4" s="118"/>
      <c r="AQ4" s="118" t="s">
        <v>165</v>
      </c>
      <c r="AR4" s="118"/>
      <c r="AS4" s="118"/>
      <c r="AT4" s="118"/>
      <c r="AU4" s="118" t="s">
        <v>167</v>
      </c>
      <c r="AV4" s="118"/>
      <c r="AW4" s="118"/>
      <c r="AX4" s="118"/>
      <c r="AY4" s="118" t="s">
        <v>381</v>
      </c>
      <c r="AZ4" s="118"/>
      <c r="BA4" s="118"/>
      <c r="BB4" s="118"/>
      <c r="BC4" s="118" t="s">
        <v>169</v>
      </c>
      <c r="BD4" s="118"/>
      <c r="BE4" s="118"/>
      <c r="BF4" s="118"/>
      <c r="BG4" s="118" t="s">
        <v>321</v>
      </c>
      <c r="BH4" s="118"/>
      <c r="BI4" s="118"/>
      <c r="BJ4" s="118"/>
      <c r="BK4" s="118" t="s">
        <v>321</v>
      </c>
      <c r="BL4" s="118"/>
      <c r="BM4" s="118"/>
      <c r="BN4" s="118"/>
      <c r="BO4" s="118" t="s">
        <v>156</v>
      </c>
      <c r="BP4" s="118"/>
      <c r="BQ4" s="118"/>
      <c r="BR4" s="118"/>
      <c r="BS4" s="120" t="s">
        <v>356</v>
      </c>
      <c r="BT4" s="120"/>
      <c r="BU4" s="120"/>
      <c r="BV4" s="120"/>
      <c r="BW4" s="120" t="s">
        <v>358</v>
      </c>
      <c r="BX4" s="120"/>
      <c r="BY4" s="120"/>
      <c r="BZ4" s="120"/>
      <c r="CA4" s="120" t="s">
        <v>371</v>
      </c>
      <c r="CB4" s="120"/>
      <c r="CC4" s="120"/>
      <c r="CD4" s="120"/>
      <c r="CE4" s="120" t="s">
        <v>158</v>
      </c>
      <c r="CF4" s="120"/>
      <c r="CG4" s="120"/>
      <c r="CH4" s="120"/>
      <c r="CI4" s="118" t="s">
        <v>160</v>
      </c>
      <c r="CJ4" s="118"/>
      <c r="CK4" s="118"/>
      <c r="CL4" s="118"/>
      <c r="CM4" s="118" t="s">
        <v>379</v>
      </c>
      <c r="CN4" s="118"/>
      <c r="CO4" s="118"/>
      <c r="CP4" s="118"/>
      <c r="CQ4" s="118" t="s">
        <v>170</v>
      </c>
      <c r="CR4" s="118"/>
      <c r="CS4" s="118"/>
      <c r="CT4" s="118"/>
      <c r="CU4" s="118" t="s">
        <v>171</v>
      </c>
      <c r="CV4" s="118"/>
      <c r="CW4" s="118"/>
      <c r="CX4" s="118"/>
      <c r="CY4" s="120" t="s">
        <v>161</v>
      </c>
      <c r="CZ4" s="120"/>
      <c r="DA4" s="120"/>
      <c r="DB4" s="120"/>
      <c r="DC4" s="120" t="s">
        <v>172</v>
      </c>
      <c r="DD4" s="120"/>
      <c r="DE4" s="120"/>
      <c r="DF4" s="120"/>
      <c r="DG4" s="118" t="s">
        <v>173</v>
      </c>
      <c r="DH4" s="118"/>
      <c r="DI4" s="118"/>
      <c r="DJ4" s="118"/>
      <c r="DK4" s="118" t="s">
        <v>175</v>
      </c>
      <c r="DL4" s="118"/>
      <c r="DM4" s="118"/>
      <c r="DN4" s="118"/>
      <c r="DO4" s="118" t="s">
        <v>174</v>
      </c>
      <c r="DP4" s="118"/>
      <c r="DQ4" s="118"/>
      <c r="DR4" s="118"/>
      <c r="DS4" s="118" t="s">
        <v>326</v>
      </c>
      <c r="DT4" s="118"/>
      <c r="DU4" s="118"/>
      <c r="DV4" s="118"/>
      <c r="DW4" s="118" t="s">
        <v>370</v>
      </c>
      <c r="DX4" s="118"/>
      <c r="DY4" s="118"/>
      <c r="DZ4" s="118"/>
      <c r="EA4" s="120" t="s">
        <v>350</v>
      </c>
      <c r="EB4" s="120"/>
      <c r="EC4" s="120"/>
      <c r="ED4" s="120"/>
      <c r="EE4" s="120" t="s">
        <v>366</v>
      </c>
      <c r="EF4" s="120"/>
      <c r="EG4" s="120"/>
      <c r="EH4" s="120"/>
      <c r="EI4" s="118" t="s">
        <v>98</v>
      </c>
      <c r="EJ4" s="118"/>
      <c r="EK4" s="118"/>
      <c r="EL4" s="118"/>
      <c r="EM4" s="118" t="s">
        <v>359</v>
      </c>
      <c r="EN4" s="118"/>
      <c r="EO4" s="118"/>
      <c r="EP4" s="118"/>
      <c r="EQ4" s="118" t="s">
        <v>178</v>
      </c>
      <c r="ER4" s="118"/>
      <c r="ES4" s="118"/>
      <c r="ET4" s="118"/>
      <c r="EU4" s="118" t="s">
        <v>179</v>
      </c>
      <c r="EV4" s="118"/>
      <c r="EW4" s="118"/>
      <c r="EX4" s="118"/>
      <c r="EY4" s="118" t="s">
        <v>181</v>
      </c>
      <c r="EZ4" s="118"/>
      <c r="FA4" s="118"/>
      <c r="FB4" s="118"/>
      <c r="FC4" s="124" t="s">
        <v>183</v>
      </c>
      <c r="FD4" s="124"/>
      <c r="FE4" s="124"/>
      <c r="FF4" s="124"/>
      <c r="FG4" s="118" t="s">
        <v>347</v>
      </c>
      <c r="FH4" s="118"/>
      <c r="FI4" s="118"/>
      <c r="FJ4" s="118"/>
      <c r="FK4" s="118" t="s">
        <v>186</v>
      </c>
      <c r="FL4" s="118"/>
      <c r="FM4" s="118"/>
      <c r="FN4" s="118"/>
      <c r="FO4" s="118" t="s">
        <v>330</v>
      </c>
      <c r="FP4" s="118"/>
      <c r="FQ4" s="118"/>
      <c r="FR4" s="118"/>
      <c r="FS4" s="118" t="s">
        <v>332</v>
      </c>
      <c r="FT4" s="118"/>
      <c r="FU4" s="118"/>
      <c r="FV4" s="118"/>
      <c r="FW4" s="118" t="s">
        <v>187</v>
      </c>
      <c r="FX4" s="118"/>
      <c r="FY4" s="118"/>
      <c r="FZ4" s="118"/>
      <c r="GA4" s="118" t="s">
        <v>329</v>
      </c>
      <c r="GB4" s="118"/>
      <c r="GC4" s="118"/>
      <c r="GD4" s="118"/>
      <c r="GE4" s="118" t="s">
        <v>188</v>
      </c>
      <c r="GF4" s="118"/>
      <c r="GG4" s="118"/>
      <c r="GH4" s="118"/>
      <c r="GI4" s="120" t="s">
        <v>190</v>
      </c>
      <c r="GJ4" s="120"/>
      <c r="GK4" s="120"/>
      <c r="GL4" s="120"/>
      <c r="GM4" s="120" t="s">
        <v>192</v>
      </c>
      <c r="GN4" s="120"/>
      <c r="GO4" s="120"/>
      <c r="GP4" s="120"/>
      <c r="GQ4" s="121" t="s">
        <v>335</v>
      </c>
      <c r="GR4" s="122"/>
      <c r="GS4" s="122"/>
      <c r="GT4" s="123"/>
      <c r="GU4" s="118" t="s">
        <v>336</v>
      </c>
      <c r="GV4" s="118"/>
      <c r="GW4" s="118"/>
      <c r="GX4" s="118"/>
      <c r="GY4" s="118" t="s">
        <v>337</v>
      </c>
      <c r="GZ4" s="118"/>
      <c r="HA4" s="118"/>
      <c r="HB4" s="118"/>
      <c r="HC4" s="118" t="s">
        <v>338</v>
      </c>
      <c r="HD4" s="118"/>
      <c r="HE4" s="118"/>
      <c r="HF4" s="118"/>
      <c r="HG4" s="118" t="s">
        <v>193</v>
      </c>
      <c r="HH4" s="118"/>
      <c r="HI4" s="118"/>
      <c r="HJ4" s="118"/>
      <c r="HK4" s="118" t="s">
        <v>196</v>
      </c>
      <c r="HL4" s="118"/>
      <c r="HM4" s="118"/>
      <c r="HN4" s="118"/>
      <c r="HO4" s="125" t="s">
        <v>197</v>
      </c>
      <c r="HP4" s="125"/>
      <c r="HQ4" s="125"/>
      <c r="HR4" s="125"/>
      <c r="HS4" s="115" t="s">
        <v>375</v>
      </c>
      <c r="HT4" s="116"/>
      <c r="HU4" s="116"/>
      <c r="HV4" s="117"/>
      <c r="HW4" s="120" t="s">
        <v>206</v>
      </c>
      <c r="HX4" s="120"/>
      <c r="HY4" s="120"/>
      <c r="HZ4" s="120"/>
      <c r="IA4" s="120" t="s">
        <v>206</v>
      </c>
      <c r="IB4" s="120"/>
      <c r="IC4" s="120"/>
      <c r="ID4" s="120"/>
      <c r="IE4" s="120" t="s">
        <v>353</v>
      </c>
      <c r="IF4" s="120"/>
      <c r="IG4" s="120"/>
      <c r="IH4" s="120"/>
      <c r="II4" s="118" t="s">
        <v>354</v>
      </c>
      <c r="IJ4" s="118"/>
      <c r="IK4" s="118"/>
      <c r="IL4" s="118"/>
      <c r="IM4" s="118" t="s">
        <v>99</v>
      </c>
      <c r="IN4" s="118"/>
      <c r="IO4" s="118"/>
      <c r="IP4" s="118"/>
      <c r="IQ4" s="118" t="s">
        <v>341</v>
      </c>
      <c r="IR4" s="118"/>
      <c r="IS4" s="118"/>
      <c r="IT4" s="118"/>
      <c r="IU4" s="118" t="s">
        <v>377</v>
      </c>
      <c r="IV4" s="118"/>
      <c r="IW4" s="118"/>
      <c r="IX4" s="118"/>
      <c r="IY4" s="118" t="s">
        <v>100</v>
      </c>
      <c r="IZ4" s="118"/>
      <c r="JA4" s="118"/>
      <c r="JB4" s="118"/>
      <c r="JC4" s="118" t="s">
        <v>342</v>
      </c>
      <c r="JD4" s="118"/>
      <c r="JE4" s="118"/>
      <c r="JF4" s="118"/>
      <c r="JG4" s="118" t="s">
        <v>360</v>
      </c>
      <c r="JH4" s="118"/>
      <c r="JI4" s="118"/>
      <c r="JJ4" s="118"/>
      <c r="JK4" s="118" t="s">
        <v>361</v>
      </c>
      <c r="JL4" s="118"/>
      <c r="JM4" s="118"/>
      <c r="JN4" s="118"/>
      <c r="JO4" s="118" t="s">
        <v>208</v>
      </c>
      <c r="JP4" s="118"/>
      <c r="JQ4" s="118"/>
      <c r="JR4" s="118"/>
      <c r="JS4" s="118" t="s">
        <v>101</v>
      </c>
      <c r="JT4" s="118"/>
      <c r="JU4" s="118"/>
      <c r="JV4" s="118"/>
      <c r="JW4" s="125" t="s">
        <v>102</v>
      </c>
      <c r="JX4" s="125"/>
      <c r="JY4" s="125"/>
      <c r="JZ4" s="125"/>
      <c r="KA4" s="118" t="s">
        <v>219</v>
      </c>
      <c r="KB4" s="118"/>
      <c r="KC4" s="118"/>
      <c r="KD4" s="118"/>
      <c r="KE4" s="118" t="s">
        <v>218</v>
      </c>
      <c r="KF4" s="118"/>
      <c r="KG4" s="118"/>
      <c r="KH4" s="118"/>
      <c r="KI4" s="118" t="s">
        <v>344</v>
      </c>
      <c r="KJ4" s="118"/>
      <c r="KK4" s="118"/>
      <c r="KL4" s="118"/>
      <c r="KM4" s="118" t="s">
        <v>348</v>
      </c>
      <c r="KN4" s="118"/>
      <c r="KO4" s="118"/>
      <c r="KP4" s="118"/>
      <c r="KQ4" s="118" t="s">
        <v>362</v>
      </c>
      <c r="KR4" s="118"/>
      <c r="KS4" s="118"/>
      <c r="KT4" s="118"/>
      <c r="KU4" s="118" t="s">
        <v>364</v>
      </c>
      <c r="KV4" s="118"/>
      <c r="KW4" s="118"/>
      <c r="KX4" s="118"/>
      <c r="KY4" s="118" t="s">
        <v>142</v>
      </c>
      <c r="KZ4" s="118"/>
      <c r="LA4" s="118"/>
      <c r="LB4" s="118"/>
      <c r="LC4" s="118" t="s">
        <v>217</v>
      </c>
      <c r="LD4" s="118"/>
      <c r="LE4" s="118"/>
      <c r="LF4" s="118"/>
      <c r="LG4" s="118" t="s">
        <v>221</v>
      </c>
      <c r="LH4" s="118"/>
      <c r="LI4" s="118"/>
      <c r="LJ4" s="118"/>
    </row>
    <row r="5" spans="1:322" s="36" customFormat="1" ht="91.5" customHeight="1">
      <c r="A5" s="130"/>
      <c r="B5" s="118"/>
      <c r="C5" s="35" t="s">
        <v>75</v>
      </c>
      <c r="D5" s="35" t="s">
        <v>315</v>
      </c>
      <c r="E5" s="35" t="s">
        <v>77</v>
      </c>
      <c r="F5" s="35" t="s">
        <v>144</v>
      </c>
      <c r="G5" s="35" t="s">
        <v>75</v>
      </c>
      <c r="H5" s="35" t="s">
        <v>315</v>
      </c>
      <c r="I5" s="35" t="s">
        <v>77</v>
      </c>
      <c r="J5" s="35" t="s">
        <v>144</v>
      </c>
      <c r="K5" s="35" t="s">
        <v>75</v>
      </c>
      <c r="L5" s="35" t="s">
        <v>315</v>
      </c>
      <c r="M5" s="35" t="s">
        <v>77</v>
      </c>
      <c r="N5" s="35" t="s">
        <v>144</v>
      </c>
      <c r="O5" s="35" t="s">
        <v>75</v>
      </c>
      <c r="P5" s="35" t="s">
        <v>315</v>
      </c>
      <c r="Q5" s="35" t="s">
        <v>77</v>
      </c>
      <c r="R5" s="35" t="s">
        <v>144</v>
      </c>
      <c r="S5" s="35" t="s">
        <v>75</v>
      </c>
      <c r="T5" s="35" t="s">
        <v>315</v>
      </c>
      <c r="U5" s="35" t="s">
        <v>77</v>
      </c>
      <c r="V5" s="35" t="s">
        <v>144</v>
      </c>
      <c r="W5" s="35" t="s">
        <v>75</v>
      </c>
      <c r="X5" s="35" t="s">
        <v>315</v>
      </c>
      <c r="Y5" s="35" t="s">
        <v>77</v>
      </c>
      <c r="Z5" s="35" t="s">
        <v>144</v>
      </c>
      <c r="AA5" s="35" t="s">
        <v>75</v>
      </c>
      <c r="AB5" s="35" t="s">
        <v>315</v>
      </c>
      <c r="AC5" s="35" t="s">
        <v>77</v>
      </c>
      <c r="AD5" s="35" t="s">
        <v>144</v>
      </c>
      <c r="AE5" s="35" t="s">
        <v>75</v>
      </c>
      <c r="AF5" s="35" t="s">
        <v>315</v>
      </c>
      <c r="AG5" s="35" t="s">
        <v>77</v>
      </c>
      <c r="AH5" s="35" t="s">
        <v>144</v>
      </c>
      <c r="AI5" s="35" t="s">
        <v>75</v>
      </c>
      <c r="AJ5" s="35" t="s">
        <v>315</v>
      </c>
      <c r="AK5" s="35" t="s">
        <v>77</v>
      </c>
      <c r="AL5" s="35" t="s">
        <v>144</v>
      </c>
      <c r="AM5" s="35" t="s">
        <v>75</v>
      </c>
      <c r="AN5" s="35" t="s">
        <v>315</v>
      </c>
      <c r="AO5" s="35" t="s">
        <v>77</v>
      </c>
      <c r="AP5" s="35" t="s">
        <v>144</v>
      </c>
      <c r="AQ5" s="35" t="s">
        <v>75</v>
      </c>
      <c r="AR5" s="35" t="s">
        <v>315</v>
      </c>
      <c r="AS5" s="35" t="s">
        <v>77</v>
      </c>
      <c r="AT5" s="35" t="s">
        <v>144</v>
      </c>
      <c r="AU5" s="35" t="s">
        <v>75</v>
      </c>
      <c r="AV5" s="35" t="s">
        <v>315</v>
      </c>
      <c r="AW5" s="35" t="s">
        <v>77</v>
      </c>
      <c r="AX5" s="35" t="s">
        <v>144</v>
      </c>
      <c r="AY5" s="35" t="s">
        <v>75</v>
      </c>
      <c r="AZ5" s="35" t="s">
        <v>315</v>
      </c>
      <c r="BA5" s="35" t="s">
        <v>77</v>
      </c>
      <c r="BB5" s="35" t="s">
        <v>144</v>
      </c>
      <c r="BC5" s="35" t="s">
        <v>75</v>
      </c>
      <c r="BD5" s="35" t="s">
        <v>315</v>
      </c>
      <c r="BE5" s="35" t="s">
        <v>77</v>
      </c>
      <c r="BF5" s="35" t="s">
        <v>144</v>
      </c>
      <c r="BG5" s="35" t="s">
        <v>75</v>
      </c>
      <c r="BH5" s="35" t="s">
        <v>315</v>
      </c>
      <c r="BI5" s="35" t="s">
        <v>77</v>
      </c>
      <c r="BJ5" s="35" t="s">
        <v>144</v>
      </c>
      <c r="BK5" s="35" t="s">
        <v>75</v>
      </c>
      <c r="BL5" s="35" t="s">
        <v>315</v>
      </c>
      <c r="BM5" s="35" t="s">
        <v>77</v>
      </c>
      <c r="BN5" s="35" t="s">
        <v>144</v>
      </c>
      <c r="BO5" s="35" t="s">
        <v>75</v>
      </c>
      <c r="BP5" s="35" t="s">
        <v>315</v>
      </c>
      <c r="BQ5" s="35" t="s">
        <v>77</v>
      </c>
      <c r="BR5" s="35" t="s">
        <v>144</v>
      </c>
      <c r="BS5" s="35" t="s">
        <v>75</v>
      </c>
      <c r="BT5" s="35" t="s">
        <v>315</v>
      </c>
      <c r="BU5" s="35" t="s">
        <v>77</v>
      </c>
      <c r="BV5" s="35" t="s">
        <v>144</v>
      </c>
      <c r="BW5" s="35" t="s">
        <v>75</v>
      </c>
      <c r="BX5" s="35" t="s">
        <v>315</v>
      </c>
      <c r="BY5" s="35" t="s">
        <v>77</v>
      </c>
      <c r="BZ5" s="35" t="s">
        <v>144</v>
      </c>
      <c r="CA5" s="35" t="s">
        <v>75</v>
      </c>
      <c r="CB5" s="35" t="s">
        <v>315</v>
      </c>
      <c r="CC5" s="35" t="s">
        <v>77</v>
      </c>
      <c r="CD5" s="35" t="s">
        <v>144</v>
      </c>
      <c r="CE5" s="35" t="s">
        <v>75</v>
      </c>
      <c r="CF5" s="35" t="s">
        <v>315</v>
      </c>
      <c r="CG5" s="35" t="s">
        <v>77</v>
      </c>
      <c r="CH5" s="35" t="s">
        <v>144</v>
      </c>
      <c r="CI5" s="35" t="s">
        <v>75</v>
      </c>
      <c r="CJ5" s="35" t="s">
        <v>315</v>
      </c>
      <c r="CK5" s="35" t="s">
        <v>77</v>
      </c>
      <c r="CL5" s="35" t="s">
        <v>144</v>
      </c>
      <c r="CM5" s="35" t="s">
        <v>75</v>
      </c>
      <c r="CN5" s="35" t="s">
        <v>315</v>
      </c>
      <c r="CO5" s="35" t="s">
        <v>77</v>
      </c>
      <c r="CP5" s="35" t="s">
        <v>144</v>
      </c>
      <c r="CQ5" s="35" t="s">
        <v>75</v>
      </c>
      <c r="CR5" s="35" t="s">
        <v>315</v>
      </c>
      <c r="CS5" s="35" t="s">
        <v>77</v>
      </c>
      <c r="CT5" s="35" t="s">
        <v>144</v>
      </c>
      <c r="CU5" s="35" t="s">
        <v>75</v>
      </c>
      <c r="CV5" s="35" t="s">
        <v>315</v>
      </c>
      <c r="CW5" s="35" t="s">
        <v>77</v>
      </c>
      <c r="CX5" s="35" t="s">
        <v>144</v>
      </c>
      <c r="CY5" s="35" t="s">
        <v>75</v>
      </c>
      <c r="CZ5" s="35" t="s">
        <v>315</v>
      </c>
      <c r="DA5" s="35" t="s">
        <v>77</v>
      </c>
      <c r="DB5" s="35" t="s">
        <v>144</v>
      </c>
      <c r="DC5" s="35" t="s">
        <v>75</v>
      </c>
      <c r="DD5" s="35" t="s">
        <v>315</v>
      </c>
      <c r="DE5" s="35" t="s">
        <v>77</v>
      </c>
      <c r="DF5" s="35" t="s">
        <v>144</v>
      </c>
      <c r="DG5" s="35" t="s">
        <v>75</v>
      </c>
      <c r="DH5" s="35" t="s">
        <v>315</v>
      </c>
      <c r="DI5" s="35" t="s">
        <v>77</v>
      </c>
      <c r="DJ5" s="35" t="s">
        <v>144</v>
      </c>
      <c r="DK5" s="35" t="s">
        <v>75</v>
      </c>
      <c r="DL5" s="35" t="s">
        <v>315</v>
      </c>
      <c r="DM5" s="35" t="s">
        <v>77</v>
      </c>
      <c r="DN5" s="35" t="s">
        <v>144</v>
      </c>
      <c r="DO5" s="35" t="s">
        <v>75</v>
      </c>
      <c r="DP5" s="35" t="s">
        <v>315</v>
      </c>
      <c r="DQ5" s="35" t="s">
        <v>77</v>
      </c>
      <c r="DR5" s="35" t="s">
        <v>144</v>
      </c>
      <c r="DS5" s="35" t="s">
        <v>75</v>
      </c>
      <c r="DT5" s="35" t="s">
        <v>315</v>
      </c>
      <c r="DU5" s="35" t="s">
        <v>77</v>
      </c>
      <c r="DV5" s="35" t="s">
        <v>144</v>
      </c>
      <c r="DW5" s="35" t="s">
        <v>75</v>
      </c>
      <c r="DX5" s="35" t="s">
        <v>315</v>
      </c>
      <c r="DY5" s="35" t="s">
        <v>77</v>
      </c>
      <c r="DZ5" s="35" t="s">
        <v>144</v>
      </c>
      <c r="EA5" s="35" t="s">
        <v>75</v>
      </c>
      <c r="EB5" s="35" t="s">
        <v>315</v>
      </c>
      <c r="EC5" s="35" t="s">
        <v>77</v>
      </c>
      <c r="ED5" s="35" t="s">
        <v>144</v>
      </c>
      <c r="EE5" s="35" t="s">
        <v>75</v>
      </c>
      <c r="EF5" s="35" t="s">
        <v>315</v>
      </c>
      <c r="EG5" s="35" t="s">
        <v>77</v>
      </c>
      <c r="EH5" s="35" t="s">
        <v>144</v>
      </c>
      <c r="EI5" s="35" t="s">
        <v>75</v>
      </c>
      <c r="EJ5" s="35" t="s">
        <v>315</v>
      </c>
      <c r="EK5" s="35" t="s">
        <v>77</v>
      </c>
      <c r="EL5" s="35" t="s">
        <v>144</v>
      </c>
      <c r="EM5" s="35" t="s">
        <v>75</v>
      </c>
      <c r="EN5" s="35" t="s">
        <v>315</v>
      </c>
      <c r="EO5" s="35" t="s">
        <v>77</v>
      </c>
      <c r="EP5" s="35" t="s">
        <v>144</v>
      </c>
      <c r="EQ5" s="35" t="s">
        <v>75</v>
      </c>
      <c r="ER5" s="35" t="s">
        <v>315</v>
      </c>
      <c r="ES5" s="35" t="s">
        <v>77</v>
      </c>
      <c r="ET5" s="35" t="s">
        <v>144</v>
      </c>
      <c r="EU5" s="35" t="s">
        <v>75</v>
      </c>
      <c r="EV5" s="35" t="s">
        <v>315</v>
      </c>
      <c r="EW5" s="35" t="s">
        <v>77</v>
      </c>
      <c r="EX5" s="35" t="s">
        <v>144</v>
      </c>
      <c r="EY5" s="35" t="s">
        <v>75</v>
      </c>
      <c r="EZ5" s="35" t="s">
        <v>315</v>
      </c>
      <c r="FA5" s="35" t="s">
        <v>77</v>
      </c>
      <c r="FB5" s="35" t="s">
        <v>144</v>
      </c>
      <c r="FC5" s="35" t="s">
        <v>75</v>
      </c>
      <c r="FD5" s="35" t="s">
        <v>315</v>
      </c>
      <c r="FE5" s="35" t="s">
        <v>77</v>
      </c>
      <c r="FF5" s="35" t="s">
        <v>144</v>
      </c>
      <c r="FG5" s="35" t="s">
        <v>75</v>
      </c>
      <c r="FH5" s="35" t="s">
        <v>315</v>
      </c>
      <c r="FI5" s="35" t="s">
        <v>77</v>
      </c>
      <c r="FJ5" s="35" t="s">
        <v>144</v>
      </c>
      <c r="FK5" s="35" t="s">
        <v>75</v>
      </c>
      <c r="FL5" s="35" t="s">
        <v>315</v>
      </c>
      <c r="FM5" s="35" t="s">
        <v>77</v>
      </c>
      <c r="FN5" s="35" t="s">
        <v>144</v>
      </c>
      <c r="FO5" s="35" t="s">
        <v>75</v>
      </c>
      <c r="FP5" s="35" t="s">
        <v>315</v>
      </c>
      <c r="FQ5" s="35" t="s">
        <v>77</v>
      </c>
      <c r="FR5" s="35" t="s">
        <v>144</v>
      </c>
      <c r="FS5" s="35" t="s">
        <v>75</v>
      </c>
      <c r="FT5" s="35" t="s">
        <v>315</v>
      </c>
      <c r="FU5" s="35" t="s">
        <v>77</v>
      </c>
      <c r="FV5" s="35" t="s">
        <v>144</v>
      </c>
      <c r="FW5" s="35" t="s">
        <v>75</v>
      </c>
      <c r="FX5" s="35" t="s">
        <v>315</v>
      </c>
      <c r="FY5" s="35" t="s">
        <v>77</v>
      </c>
      <c r="FZ5" s="35" t="s">
        <v>144</v>
      </c>
      <c r="GA5" s="35" t="s">
        <v>75</v>
      </c>
      <c r="GB5" s="35" t="s">
        <v>315</v>
      </c>
      <c r="GC5" s="35" t="s">
        <v>77</v>
      </c>
      <c r="GD5" s="35" t="s">
        <v>144</v>
      </c>
      <c r="GE5" s="35" t="s">
        <v>75</v>
      </c>
      <c r="GF5" s="35" t="s">
        <v>315</v>
      </c>
      <c r="GG5" s="35" t="s">
        <v>77</v>
      </c>
      <c r="GH5" s="35" t="s">
        <v>144</v>
      </c>
      <c r="GI5" s="35" t="s">
        <v>75</v>
      </c>
      <c r="GJ5" s="35" t="s">
        <v>315</v>
      </c>
      <c r="GK5" s="35" t="s">
        <v>77</v>
      </c>
      <c r="GL5" s="35" t="s">
        <v>144</v>
      </c>
      <c r="GM5" s="35" t="s">
        <v>75</v>
      </c>
      <c r="GN5" s="35" t="s">
        <v>315</v>
      </c>
      <c r="GO5" s="35" t="s">
        <v>77</v>
      </c>
      <c r="GP5" s="35" t="s">
        <v>144</v>
      </c>
      <c r="GQ5" s="35" t="s">
        <v>75</v>
      </c>
      <c r="GR5" s="35" t="s">
        <v>315</v>
      </c>
      <c r="GS5" s="35" t="s">
        <v>77</v>
      </c>
      <c r="GT5" s="35" t="s">
        <v>144</v>
      </c>
      <c r="GU5" s="35" t="s">
        <v>75</v>
      </c>
      <c r="GV5" s="35" t="s">
        <v>315</v>
      </c>
      <c r="GW5" s="35" t="s">
        <v>77</v>
      </c>
      <c r="GX5" s="35" t="s">
        <v>144</v>
      </c>
      <c r="GY5" s="35" t="s">
        <v>75</v>
      </c>
      <c r="GZ5" s="35" t="s">
        <v>315</v>
      </c>
      <c r="HA5" s="35" t="s">
        <v>77</v>
      </c>
      <c r="HB5" s="35" t="s">
        <v>144</v>
      </c>
      <c r="HC5" s="35" t="s">
        <v>75</v>
      </c>
      <c r="HD5" s="35" t="s">
        <v>315</v>
      </c>
      <c r="HE5" s="35" t="s">
        <v>77</v>
      </c>
      <c r="HF5" s="35" t="s">
        <v>144</v>
      </c>
      <c r="HG5" s="35" t="s">
        <v>75</v>
      </c>
      <c r="HH5" s="35" t="s">
        <v>315</v>
      </c>
      <c r="HI5" s="35" t="s">
        <v>77</v>
      </c>
      <c r="HJ5" s="35" t="s">
        <v>144</v>
      </c>
      <c r="HK5" s="35" t="s">
        <v>75</v>
      </c>
      <c r="HL5" s="35" t="s">
        <v>315</v>
      </c>
      <c r="HM5" s="35" t="s">
        <v>77</v>
      </c>
      <c r="HN5" s="35" t="s">
        <v>144</v>
      </c>
      <c r="HO5" s="35" t="s">
        <v>75</v>
      </c>
      <c r="HP5" s="35" t="s">
        <v>315</v>
      </c>
      <c r="HQ5" s="35" t="s">
        <v>77</v>
      </c>
      <c r="HR5" s="35" t="s">
        <v>144</v>
      </c>
      <c r="HS5" s="35" t="s">
        <v>75</v>
      </c>
      <c r="HT5" s="35" t="s">
        <v>315</v>
      </c>
      <c r="HU5" s="35" t="s">
        <v>77</v>
      </c>
      <c r="HV5" s="35" t="s">
        <v>144</v>
      </c>
      <c r="HW5" s="35" t="s">
        <v>75</v>
      </c>
      <c r="HX5" s="35" t="s">
        <v>315</v>
      </c>
      <c r="HY5" s="35" t="s">
        <v>77</v>
      </c>
      <c r="HZ5" s="35" t="s">
        <v>144</v>
      </c>
      <c r="IA5" s="35" t="s">
        <v>75</v>
      </c>
      <c r="IB5" s="35" t="s">
        <v>315</v>
      </c>
      <c r="IC5" s="35" t="s">
        <v>77</v>
      </c>
      <c r="ID5" s="35" t="s">
        <v>144</v>
      </c>
      <c r="IE5" s="35" t="s">
        <v>75</v>
      </c>
      <c r="IF5" s="35" t="s">
        <v>315</v>
      </c>
      <c r="IG5" s="35" t="s">
        <v>77</v>
      </c>
      <c r="IH5" s="35" t="s">
        <v>144</v>
      </c>
      <c r="II5" s="35" t="s">
        <v>75</v>
      </c>
      <c r="IJ5" s="35" t="s">
        <v>315</v>
      </c>
      <c r="IK5" s="35" t="s">
        <v>77</v>
      </c>
      <c r="IL5" s="35" t="s">
        <v>144</v>
      </c>
      <c r="IM5" s="35" t="s">
        <v>75</v>
      </c>
      <c r="IN5" s="35" t="s">
        <v>315</v>
      </c>
      <c r="IO5" s="35" t="s">
        <v>77</v>
      </c>
      <c r="IP5" s="35" t="s">
        <v>144</v>
      </c>
      <c r="IQ5" s="35" t="s">
        <v>75</v>
      </c>
      <c r="IR5" s="35" t="s">
        <v>315</v>
      </c>
      <c r="IS5" s="35" t="s">
        <v>77</v>
      </c>
      <c r="IT5" s="35" t="s">
        <v>144</v>
      </c>
      <c r="IU5" s="35" t="s">
        <v>75</v>
      </c>
      <c r="IV5" s="35" t="s">
        <v>315</v>
      </c>
      <c r="IW5" s="35" t="s">
        <v>77</v>
      </c>
      <c r="IX5" s="35" t="s">
        <v>144</v>
      </c>
      <c r="IY5" s="35" t="s">
        <v>75</v>
      </c>
      <c r="IZ5" s="35" t="s">
        <v>315</v>
      </c>
      <c r="JA5" s="35" t="s">
        <v>77</v>
      </c>
      <c r="JB5" s="35" t="s">
        <v>144</v>
      </c>
      <c r="JC5" s="35" t="s">
        <v>75</v>
      </c>
      <c r="JD5" s="35" t="s">
        <v>315</v>
      </c>
      <c r="JE5" s="35" t="s">
        <v>77</v>
      </c>
      <c r="JF5" s="35" t="s">
        <v>144</v>
      </c>
      <c r="JG5" s="35" t="s">
        <v>75</v>
      </c>
      <c r="JH5" s="35" t="s">
        <v>315</v>
      </c>
      <c r="JI5" s="35" t="s">
        <v>77</v>
      </c>
      <c r="JJ5" s="35" t="s">
        <v>144</v>
      </c>
      <c r="JK5" s="35" t="s">
        <v>75</v>
      </c>
      <c r="JL5" s="35" t="s">
        <v>315</v>
      </c>
      <c r="JM5" s="35" t="s">
        <v>77</v>
      </c>
      <c r="JN5" s="35" t="s">
        <v>144</v>
      </c>
      <c r="JO5" s="35" t="s">
        <v>75</v>
      </c>
      <c r="JP5" s="35" t="s">
        <v>315</v>
      </c>
      <c r="JQ5" s="35" t="s">
        <v>77</v>
      </c>
      <c r="JR5" s="35" t="s">
        <v>144</v>
      </c>
      <c r="JS5" s="35" t="s">
        <v>75</v>
      </c>
      <c r="JT5" s="35" t="s">
        <v>315</v>
      </c>
      <c r="JU5" s="35" t="s">
        <v>77</v>
      </c>
      <c r="JV5" s="35" t="s">
        <v>144</v>
      </c>
      <c r="JW5" s="35" t="s">
        <v>75</v>
      </c>
      <c r="JX5" s="35" t="s">
        <v>315</v>
      </c>
      <c r="JY5" s="35" t="s">
        <v>77</v>
      </c>
      <c r="JZ5" s="35" t="s">
        <v>144</v>
      </c>
      <c r="KA5" s="35" t="s">
        <v>75</v>
      </c>
      <c r="KB5" s="35" t="s">
        <v>315</v>
      </c>
      <c r="KC5" s="35" t="s">
        <v>77</v>
      </c>
      <c r="KD5" s="35" t="s">
        <v>144</v>
      </c>
      <c r="KE5" s="35" t="s">
        <v>75</v>
      </c>
      <c r="KF5" s="35" t="s">
        <v>315</v>
      </c>
      <c r="KG5" s="35" t="s">
        <v>77</v>
      </c>
      <c r="KH5" s="35" t="s">
        <v>144</v>
      </c>
      <c r="KI5" s="35" t="s">
        <v>75</v>
      </c>
      <c r="KJ5" s="35" t="s">
        <v>315</v>
      </c>
      <c r="KK5" s="35" t="s">
        <v>77</v>
      </c>
      <c r="KL5" s="35" t="s">
        <v>144</v>
      </c>
      <c r="KM5" s="35" t="s">
        <v>75</v>
      </c>
      <c r="KN5" s="35" t="s">
        <v>315</v>
      </c>
      <c r="KO5" s="35" t="s">
        <v>77</v>
      </c>
      <c r="KP5" s="35" t="s">
        <v>144</v>
      </c>
      <c r="KQ5" s="35" t="s">
        <v>75</v>
      </c>
      <c r="KR5" s="35" t="s">
        <v>315</v>
      </c>
      <c r="KS5" s="35" t="s">
        <v>77</v>
      </c>
      <c r="KT5" s="35" t="s">
        <v>144</v>
      </c>
      <c r="KU5" s="35" t="s">
        <v>75</v>
      </c>
      <c r="KV5" s="35" t="s">
        <v>315</v>
      </c>
      <c r="KW5" s="35" t="s">
        <v>77</v>
      </c>
      <c r="KX5" s="35" t="s">
        <v>144</v>
      </c>
      <c r="KY5" s="35" t="s">
        <v>75</v>
      </c>
      <c r="KZ5" s="35" t="s">
        <v>315</v>
      </c>
      <c r="LA5" s="35" t="s">
        <v>77</v>
      </c>
      <c r="LB5" s="35" t="s">
        <v>144</v>
      </c>
      <c r="LC5" s="35" t="s">
        <v>75</v>
      </c>
      <c r="LD5" s="35" t="s">
        <v>315</v>
      </c>
      <c r="LE5" s="35" t="s">
        <v>77</v>
      </c>
      <c r="LF5" s="35" t="s">
        <v>144</v>
      </c>
      <c r="LG5" s="35" t="s">
        <v>75</v>
      </c>
      <c r="LH5" s="35" t="s">
        <v>315</v>
      </c>
      <c r="LI5" s="35" t="s">
        <v>77</v>
      </c>
      <c r="LJ5" s="35" t="s">
        <v>144</v>
      </c>
    </row>
    <row r="6" spans="1:322" s="37" customFormat="1" ht="27.75" customHeight="1">
      <c r="A6" s="27"/>
      <c r="B6" s="28" t="s">
        <v>103</v>
      </c>
      <c r="C6" s="29">
        <f>SUM(C7:C27)</f>
        <v>4722238.53687</v>
      </c>
      <c r="D6" s="29">
        <f>SUM(D7:D27)</f>
        <v>9145577.7573099993</v>
      </c>
      <c r="E6" s="29">
        <f>SUM(E7:E27)</f>
        <v>871212.03331999993</v>
      </c>
      <c r="F6" s="29">
        <f>E6/D6*100</f>
        <v>9.5260469752569321</v>
      </c>
      <c r="G6" s="29">
        <f>SUM(G7:G27)</f>
        <v>1200000</v>
      </c>
      <c r="H6" s="29">
        <f t="shared" ref="H6:LI6" si="0">SUM(H7:H27)</f>
        <v>1241303.5</v>
      </c>
      <c r="I6" s="29">
        <f t="shared" si="0"/>
        <v>96037.731999999989</v>
      </c>
      <c r="J6" s="29">
        <f>I6/H6*100</f>
        <v>7.7368453404022457</v>
      </c>
      <c r="K6" s="29">
        <f t="shared" si="0"/>
        <v>725000</v>
      </c>
      <c r="L6" s="29">
        <f t="shared" si="0"/>
        <v>725000</v>
      </c>
      <c r="M6" s="29">
        <f t="shared" si="0"/>
        <v>360516.30374</v>
      </c>
      <c r="N6" s="29">
        <f>M6/L6*100</f>
        <v>49.726386722758619</v>
      </c>
      <c r="O6" s="29">
        <f t="shared" si="0"/>
        <v>71218.100000000006</v>
      </c>
      <c r="P6" s="29">
        <f t="shared" si="0"/>
        <v>71218.100000000006</v>
      </c>
      <c r="Q6" s="29">
        <f t="shared" si="0"/>
        <v>11868</v>
      </c>
      <c r="R6" s="29">
        <f>Q6/P6*100</f>
        <v>16.664303035323886</v>
      </c>
      <c r="S6" s="29">
        <f t="shared" si="0"/>
        <v>47929.000000000007</v>
      </c>
      <c r="T6" s="29">
        <f t="shared" si="0"/>
        <v>48929.000000000007</v>
      </c>
      <c r="U6" s="29">
        <f t="shared" si="0"/>
        <v>3036.9</v>
      </c>
      <c r="V6" s="29">
        <f>U6/T6*100</f>
        <v>6.2067485540272633</v>
      </c>
      <c r="W6" s="29">
        <f t="shared" si="0"/>
        <v>92000</v>
      </c>
      <c r="X6" s="29">
        <f t="shared" si="0"/>
        <v>92000</v>
      </c>
      <c r="Y6" s="29">
        <f t="shared" si="0"/>
        <v>20410.900000000001</v>
      </c>
      <c r="Z6" s="29">
        <f>Y6/X6*100</f>
        <v>22.185760869565218</v>
      </c>
      <c r="AA6" s="29">
        <f t="shared" ref="AA6:AC6" si="1">SUM(AA7:AA27)</f>
        <v>324443.2</v>
      </c>
      <c r="AB6" s="29">
        <f t="shared" si="1"/>
        <v>391516.6</v>
      </c>
      <c r="AC6" s="29">
        <f t="shared" si="1"/>
        <v>0</v>
      </c>
      <c r="AD6" s="29">
        <f>AC6/AB6*100</f>
        <v>0</v>
      </c>
      <c r="AE6" s="29">
        <f t="shared" ref="AE6:AG6" si="2">SUM(AE7:AE27)</f>
        <v>0</v>
      </c>
      <c r="AF6" s="29">
        <f t="shared" si="2"/>
        <v>45283.3</v>
      </c>
      <c r="AG6" s="29">
        <f t="shared" si="2"/>
        <v>0</v>
      </c>
      <c r="AH6" s="29">
        <f>AG6/AF6*100</f>
        <v>0</v>
      </c>
      <c r="AI6" s="29">
        <f t="shared" si="0"/>
        <v>0</v>
      </c>
      <c r="AJ6" s="29">
        <f t="shared" si="0"/>
        <v>111767.9</v>
      </c>
      <c r="AK6" s="29">
        <f t="shared" si="0"/>
        <v>0</v>
      </c>
      <c r="AL6" s="29">
        <f>AK6/AJ6*100</f>
        <v>0</v>
      </c>
      <c r="AM6" s="29">
        <f t="shared" ref="AM6:AO6" si="3">SUM(AM7:AM27)</f>
        <v>0</v>
      </c>
      <c r="AN6" s="29">
        <f t="shared" si="3"/>
        <v>0</v>
      </c>
      <c r="AO6" s="29">
        <f t="shared" si="3"/>
        <v>0</v>
      </c>
      <c r="AP6" s="29">
        <v>0</v>
      </c>
      <c r="AQ6" s="29">
        <f t="shared" si="0"/>
        <v>0</v>
      </c>
      <c r="AR6" s="29">
        <f t="shared" si="0"/>
        <v>59763</v>
      </c>
      <c r="AS6" s="29">
        <f t="shared" si="0"/>
        <v>0</v>
      </c>
      <c r="AT6" s="29">
        <f>AS6/AR6*100</f>
        <v>0</v>
      </c>
      <c r="AU6" s="29">
        <f t="shared" si="0"/>
        <v>0</v>
      </c>
      <c r="AV6" s="29">
        <f t="shared" si="0"/>
        <v>789822.34418000001</v>
      </c>
      <c r="AW6" s="29">
        <f t="shared" si="0"/>
        <v>0</v>
      </c>
      <c r="AX6" s="29">
        <f>AW6/AV6*100</f>
        <v>0</v>
      </c>
      <c r="AY6" s="29">
        <f t="shared" si="0"/>
        <v>0</v>
      </c>
      <c r="AZ6" s="29">
        <f t="shared" si="0"/>
        <v>256552.7</v>
      </c>
      <c r="BA6" s="29">
        <f t="shared" si="0"/>
        <v>0</v>
      </c>
      <c r="BB6" s="29">
        <f>BA6/AZ6*100</f>
        <v>0</v>
      </c>
      <c r="BC6" s="29">
        <f t="shared" si="0"/>
        <v>126965</v>
      </c>
      <c r="BD6" s="29">
        <f t="shared" si="0"/>
        <v>180414.69999999998</v>
      </c>
      <c r="BE6" s="29">
        <f t="shared" si="0"/>
        <v>0</v>
      </c>
      <c r="BF6" s="29">
        <f>BE6/BD6*100</f>
        <v>0</v>
      </c>
      <c r="BG6" s="29">
        <f t="shared" ref="BG6:BI6" si="4">SUM(BG7:BG27)</f>
        <v>113146.8</v>
      </c>
      <c r="BH6" s="29">
        <f t="shared" si="4"/>
        <v>113146.8</v>
      </c>
      <c r="BI6" s="29">
        <f t="shared" si="4"/>
        <v>0</v>
      </c>
      <c r="BJ6" s="29">
        <f>BI6/BH6*100</f>
        <v>0</v>
      </c>
      <c r="BK6" s="29">
        <f t="shared" ref="BK6:BM6" si="5">SUM(BK7:BK27)</f>
        <v>0</v>
      </c>
      <c r="BL6" s="29">
        <f t="shared" si="5"/>
        <v>384.8</v>
      </c>
      <c r="BM6" s="29">
        <f t="shared" si="5"/>
        <v>0</v>
      </c>
      <c r="BN6" s="29">
        <f>BM6/BL6*100</f>
        <v>0</v>
      </c>
      <c r="BO6" s="29">
        <f t="shared" si="0"/>
        <v>148081.88998000001</v>
      </c>
      <c r="BP6" s="29">
        <f t="shared" si="0"/>
        <v>148081.88998000001</v>
      </c>
      <c r="BQ6" s="29">
        <f t="shared" si="0"/>
        <v>2725.0705400000006</v>
      </c>
      <c r="BR6" s="29">
        <f>BQ6/BP6*100</f>
        <v>1.8402456508139178</v>
      </c>
      <c r="BS6" s="62">
        <f t="shared" ref="BS6:BU6" si="6">SUM(BS7:BS27)</f>
        <v>0</v>
      </c>
      <c r="BT6" s="62">
        <f t="shared" si="6"/>
        <v>46000</v>
      </c>
      <c r="BU6" s="62">
        <f t="shared" si="6"/>
        <v>0</v>
      </c>
      <c r="BV6" s="62">
        <f>BU6/BT6*100</f>
        <v>0</v>
      </c>
      <c r="BW6" s="62">
        <f t="shared" ref="BW6:BY6" si="7">SUM(BW7:BW27)</f>
        <v>0</v>
      </c>
      <c r="BX6" s="62">
        <f t="shared" si="7"/>
        <v>0</v>
      </c>
      <c r="BY6" s="62">
        <f t="shared" si="7"/>
        <v>0</v>
      </c>
      <c r="BZ6" s="62">
        <v>0</v>
      </c>
      <c r="CA6" s="62">
        <f t="shared" ref="CA6:CC6" si="8">SUM(CA7:CA27)</f>
        <v>0</v>
      </c>
      <c r="CB6" s="62">
        <f t="shared" si="8"/>
        <v>60450</v>
      </c>
      <c r="CC6" s="62">
        <f t="shared" si="8"/>
        <v>0</v>
      </c>
      <c r="CD6" s="62">
        <f>CC6/CB6*100</f>
        <v>0</v>
      </c>
      <c r="CE6" s="62">
        <f>SUM(CE7:CE27)</f>
        <v>69373.399999999994</v>
      </c>
      <c r="CF6" s="62">
        <f>SUM(CF7:CF27)</f>
        <v>69373.399999999994</v>
      </c>
      <c r="CG6" s="62">
        <f>SUM(CG7:CG27)</f>
        <v>0</v>
      </c>
      <c r="CH6" s="62">
        <f>CG6/CF6*100</f>
        <v>0</v>
      </c>
      <c r="CI6" s="29">
        <f t="shared" si="0"/>
        <v>0</v>
      </c>
      <c r="CJ6" s="29">
        <f t="shared" si="0"/>
        <v>22740.1</v>
      </c>
      <c r="CK6" s="29">
        <f t="shared" si="0"/>
        <v>0</v>
      </c>
      <c r="CL6" s="29">
        <f>CK6/CJ6*100</f>
        <v>0</v>
      </c>
      <c r="CM6" s="29">
        <f t="shared" ref="CM6:CO6" si="9">SUM(CM7:CM27)</f>
        <v>0</v>
      </c>
      <c r="CN6" s="29">
        <f t="shared" si="9"/>
        <v>0</v>
      </c>
      <c r="CO6" s="29">
        <f t="shared" si="9"/>
        <v>0</v>
      </c>
      <c r="CP6" s="29">
        <v>0</v>
      </c>
      <c r="CQ6" s="29">
        <f t="shared" ref="CQ6:CS6" si="10">SUM(CQ7:CQ27)</f>
        <v>74351</v>
      </c>
      <c r="CR6" s="29">
        <f t="shared" si="10"/>
        <v>74351</v>
      </c>
      <c r="CS6" s="29">
        <f t="shared" si="10"/>
        <v>0</v>
      </c>
      <c r="CT6" s="29">
        <f>CS6/CR6*100</f>
        <v>0</v>
      </c>
      <c r="CU6" s="29">
        <f t="shared" si="0"/>
        <v>153552.14447999999</v>
      </c>
      <c r="CV6" s="29">
        <f t="shared" si="0"/>
        <v>153552.14447999999</v>
      </c>
      <c r="CW6" s="29">
        <f t="shared" si="0"/>
        <v>76254.191760000002</v>
      </c>
      <c r="CX6" s="29">
        <f>CW6/CV6*100</f>
        <v>49.66012817224577</v>
      </c>
      <c r="CY6" s="29">
        <f t="shared" si="0"/>
        <v>116648.18944000002</v>
      </c>
      <c r="CZ6" s="29">
        <f t="shared" si="0"/>
        <v>116648.18944000002</v>
      </c>
      <c r="DA6" s="29">
        <f t="shared" si="0"/>
        <v>70618.935360000003</v>
      </c>
      <c r="DB6" s="29">
        <f>DA6/CZ6*100</f>
        <v>60.540104136227555</v>
      </c>
      <c r="DC6" s="29">
        <f t="shared" si="0"/>
        <v>3908.9000000000005</v>
      </c>
      <c r="DD6" s="29">
        <f t="shared" si="0"/>
        <v>3908.9000000000005</v>
      </c>
      <c r="DE6" s="29">
        <f t="shared" si="0"/>
        <v>0</v>
      </c>
      <c r="DF6" s="29">
        <f>DE6/DD6*100</f>
        <v>0</v>
      </c>
      <c r="DG6" s="29">
        <f t="shared" si="0"/>
        <v>0</v>
      </c>
      <c r="DH6" s="29">
        <f t="shared" si="0"/>
        <v>1661.1</v>
      </c>
      <c r="DI6" s="29">
        <f t="shared" si="0"/>
        <v>1661.1</v>
      </c>
      <c r="DJ6" s="29">
        <f>DI6/DH6*100</f>
        <v>100</v>
      </c>
      <c r="DK6" s="29">
        <f t="shared" si="0"/>
        <v>0</v>
      </c>
      <c r="DL6" s="29">
        <f t="shared" si="0"/>
        <v>0</v>
      </c>
      <c r="DM6" s="29">
        <f t="shared" si="0"/>
        <v>0</v>
      </c>
      <c r="DN6" s="29">
        <v>0</v>
      </c>
      <c r="DO6" s="29">
        <f t="shared" ref="DO6:DQ6" si="11">SUM(DO7:DO27)</f>
        <v>0</v>
      </c>
      <c r="DP6" s="29">
        <f t="shared" si="11"/>
        <v>7471.5</v>
      </c>
      <c r="DQ6" s="29">
        <f t="shared" si="11"/>
        <v>4595.8999999999996</v>
      </c>
      <c r="DR6" s="29">
        <f>DQ6/DP6*100</f>
        <v>61.512413839255828</v>
      </c>
      <c r="DS6" s="29">
        <f t="shared" ref="DS6:DU6" si="12">SUM(DS7:DS27)</f>
        <v>0</v>
      </c>
      <c r="DT6" s="29">
        <f t="shared" si="12"/>
        <v>0</v>
      </c>
      <c r="DU6" s="29">
        <f t="shared" si="12"/>
        <v>0</v>
      </c>
      <c r="DV6" s="29">
        <v>0</v>
      </c>
      <c r="DW6" s="29">
        <f t="shared" si="0"/>
        <v>0</v>
      </c>
      <c r="DX6" s="29">
        <f t="shared" si="0"/>
        <v>5340.8</v>
      </c>
      <c r="DY6" s="29">
        <f t="shared" si="0"/>
        <v>5340.8</v>
      </c>
      <c r="DZ6" s="29">
        <f>DY6/DX6*100</f>
        <v>100</v>
      </c>
      <c r="EA6" s="29">
        <f t="shared" ref="EA6:EC6" si="13">SUM(EA7:EA27)</f>
        <v>0</v>
      </c>
      <c r="EB6" s="29">
        <f t="shared" si="13"/>
        <v>0</v>
      </c>
      <c r="EC6" s="29">
        <f t="shared" si="13"/>
        <v>0</v>
      </c>
      <c r="ED6" s="29">
        <v>0</v>
      </c>
      <c r="EE6" s="29">
        <f t="shared" ref="EE6:EG6" si="14">SUM(EE7:EE27)</f>
        <v>0</v>
      </c>
      <c r="EF6" s="29">
        <f t="shared" si="14"/>
        <v>3712.4000000000005</v>
      </c>
      <c r="EG6" s="29">
        <f t="shared" si="14"/>
        <v>0</v>
      </c>
      <c r="EH6" s="29">
        <f>EG6/EF6*100</f>
        <v>0</v>
      </c>
      <c r="EI6" s="29">
        <f t="shared" si="0"/>
        <v>5332.9</v>
      </c>
      <c r="EJ6" s="29">
        <f t="shared" si="0"/>
        <v>5332.9</v>
      </c>
      <c r="EK6" s="29">
        <f t="shared" si="0"/>
        <v>1187.2</v>
      </c>
      <c r="EL6" s="29">
        <f>EK6/EJ6*100</f>
        <v>22.261808771962723</v>
      </c>
      <c r="EM6" s="29">
        <f t="shared" ref="EM6:EO6" si="15">SUM(EM7:EM27)</f>
        <v>0</v>
      </c>
      <c r="EN6" s="29">
        <f t="shared" si="15"/>
        <v>6580.7</v>
      </c>
      <c r="EO6" s="29">
        <f t="shared" si="15"/>
        <v>0</v>
      </c>
      <c r="EP6" s="29">
        <f>EO6/EN6*100</f>
        <v>0</v>
      </c>
      <c r="EQ6" s="29">
        <f t="shared" si="0"/>
        <v>0</v>
      </c>
      <c r="ER6" s="29">
        <f t="shared" si="0"/>
        <v>5334.1</v>
      </c>
      <c r="ES6" s="29">
        <f t="shared" si="0"/>
        <v>0</v>
      </c>
      <c r="ET6" s="29">
        <f>ES6/ER6*100</f>
        <v>0</v>
      </c>
      <c r="EU6" s="29">
        <f t="shared" si="0"/>
        <v>22381.1</v>
      </c>
      <c r="EV6" s="29">
        <f t="shared" si="0"/>
        <v>22381.1</v>
      </c>
      <c r="EW6" s="29">
        <f t="shared" si="0"/>
        <v>0</v>
      </c>
      <c r="EX6" s="29">
        <f>EW6/EV6*100</f>
        <v>0</v>
      </c>
      <c r="EY6" s="29">
        <f t="shared" si="0"/>
        <v>20919.900000000001</v>
      </c>
      <c r="EZ6" s="29">
        <f t="shared" si="0"/>
        <v>20919.900000000001</v>
      </c>
      <c r="FA6" s="29">
        <f t="shared" si="0"/>
        <v>0</v>
      </c>
      <c r="FB6" s="29">
        <f>FA6/EZ6*100</f>
        <v>0</v>
      </c>
      <c r="FC6" s="29">
        <f t="shared" si="0"/>
        <v>41104.1</v>
      </c>
      <c r="FD6" s="29">
        <f t="shared" si="0"/>
        <v>41104.1</v>
      </c>
      <c r="FE6" s="29">
        <f t="shared" si="0"/>
        <v>5279.8</v>
      </c>
      <c r="FF6" s="29">
        <f>FE6/FD6*100</f>
        <v>12.844947341019511</v>
      </c>
      <c r="FG6" s="29">
        <f t="shared" si="0"/>
        <v>64636.6</v>
      </c>
      <c r="FH6" s="29">
        <f t="shared" si="0"/>
        <v>64636.6</v>
      </c>
      <c r="FI6" s="29">
        <f t="shared" si="0"/>
        <v>0</v>
      </c>
      <c r="FJ6" s="29">
        <f>FI6/FH6*100</f>
        <v>0</v>
      </c>
      <c r="FK6" s="29">
        <f>SUM(FK7:FK27)</f>
        <v>0</v>
      </c>
      <c r="FL6" s="29">
        <f>SUM(FL7:FL27)</f>
        <v>3070.8</v>
      </c>
      <c r="FM6" s="29">
        <f>SUM(FM7:FM27)</f>
        <v>0</v>
      </c>
      <c r="FN6" s="29">
        <f>FM6/FL6*100</f>
        <v>0</v>
      </c>
      <c r="FO6" s="29">
        <f t="shared" ref="FO6:FQ6" si="16">SUM(FO7:FO27)</f>
        <v>14717.699999999999</v>
      </c>
      <c r="FP6" s="29">
        <f t="shared" si="16"/>
        <v>14717.699999999999</v>
      </c>
      <c r="FQ6" s="29">
        <f t="shared" si="16"/>
        <v>0</v>
      </c>
      <c r="FR6" s="29">
        <f>FQ6/FP6*100</f>
        <v>0</v>
      </c>
      <c r="FS6" s="29">
        <f t="shared" ref="FS6:FU6" si="17">SUM(FS7:FS27)</f>
        <v>0</v>
      </c>
      <c r="FT6" s="29">
        <f t="shared" si="17"/>
        <v>0</v>
      </c>
      <c r="FU6" s="29">
        <f t="shared" si="17"/>
        <v>0</v>
      </c>
      <c r="FV6" s="29">
        <v>0</v>
      </c>
      <c r="FW6" s="29">
        <f t="shared" si="0"/>
        <v>29359.7</v>
      </c>
      <c r="FX6" s="29">
        <f t="shared" si="0"/>
        <v>43349.8</v>
      </c>
      <c r="FY6" s="29">
        <f t="shared" si="0"/>
        <v>826.3</v>
      </c>
      <c r="FZ6" s="29">
        <f>FY6/FX6*100</f>
        <v>1.906121827551684</v>
      </c>
      <c r="GA6" s="29">
        <f t="shared" ref="GA6:GC6" si="18">SUM(GA7:GA27)</f>
        <v>13402.2</v>
      </c>
      <c r="GB6" s="29">
        <f t="shared" si="18"/>
        <v>13402.2</v>
      </c>
      <c r="GC6" s="29">
        <f t="shared" si="18"/>
        <v>0</v>
      </c>
      <c r="GD6" s="29">
        <f>GC6/GB6*100</f>
        <v>0</v>
      </c>
      <c r="GE6" s="29">
        <f t="shared" ref="GE6:GG6" si="19">SUM(GE7:GE27)</f>
        <v>62000</v>
      </c>
      <c r="GF6" s="29">
        <f t="shared" si="19"/>
        <v>102000</v>
      </c>
      <c r="GG6" s="29">
        <f t="shared" si="19"/>
        <v>5037.2298499999997</v>
      </c>
      <c r="GH6" s="29">
        <f>GG6/GF6*100</f>
        <v>4.9384606372549014</v>
      </c>
      <c r="GI6" s="62">
        <f t="shared" si="0"/>
        <v>0</v>
      </c>
      <c r="GJ6" s="62">
        <f t="shared" si="0"/>
        <v>3075</v>
      </c>
      <c r="GK6" s="62">
        <f t="shared" si="0"/>
        <v>741.17646999999999</v>
      </c>
      <c r="GL6" s="62">
        <f>GK6/GJ6*100</f>
        <v>24.103299837398374</v>
      </c>
      <c r="GM6" s="62">
        <f t="shared" si="0"/>
        <v>0</v>
      </c>
      <c r="GN6" s="62">
        <f t="shared" si="0"/>
        <v>0</v>
      </c>
      <c r="GO6" s="62">
        <f t="shared" si="0"/>
        <v>0</v>
      </c>
      <c r="GP6" s="62">
        <v>0</v>
      </c>
      <c r="GQ6" s="62">
        <f t="shared" ref="GQ6:GS6" si="20">SUM(GQ7:GQ27)</f>
        <v>152496.29999999999</v>
      </c>
      <c r="GR6" s="62">
        <f t="shared" si="20"/>
        <v>152496.29999999999</v>
      </c>
      <c r="GS6" s="62">
        <f t="shared" si="20"/>
        <v>20227.5</v>
      </c>
      <c r="GT6" s="62">
        <f>GS6/GR6*100</f>
        <v>13.26425624752863</v>
      </c>
      <c r="GU6" s="62">
        <f t="shared" si="0"/>
        <v>42684.4</v>
      </c>
      <c r="GV6" s="29">
        <f t="shared" si="0"/>
        <v>42534.1</v>
      </c>
      <c r="GW6" s="29">
        <f t="shared" si="0"/>
        <v>0</v>
      </c>
      <c r="GX6" s="29">
        <f>GW6/GV6*100</f>
        <v>0</v>
      </c>
      <c r="GY6" s="62">
        <f t="shared" ref="GY6:HA6" si="21">SUM(GY7:GY27)</f>
        <v>10810.6</v>
      </c>
      <c r="GZ6" s="29">
        <f t="shared" si="21"/>
        <v>10810.6</v>
      </c>
      <c r="HA6" s="29">
        <f t="shared" si="21"/>
        <v>0</v>
      </c>
      <c r="HB6" s="29">
        <f>HA6/GZ6*100</f>
        <v>0</v>
      </c>
      <c r="HC6" s="29">
        <f t="shared" si="0"/>
        <v>7359.4</v>
      </c>
      <c r="HD6" s="29">
        <f t="shared" si="0"/>
        <v>7359.4</v>
      </c>
      <c r="HE6" s="29">
        <f t="shared" si="0"/>
        <v>0</v>
      </c>
      <c r="HF6" s="29">
        <f t="shared" ref="HF6" si="22">HE6/HD6*100</f>
        <v>0</v>
      </c>
      <c r="HG6" s="29">
        <f t="shared" si="0"/>
        <v>0</v>
      </c>
      <c r="HH6" s="29">
        <f t="shared" si="0"/>
        <v>0</v>
      </c>
      <c r="HI6" s="29">
        <f t="shared" si="0"/>
        <v>0</v>
      </c>
      <c r="HJ6" s="29">
        <v>0</v>
      </c>
      <c r="HK6" s="29">
        <f t="shared" si="0"/>
        <v>0</v>
      </c>
      <c r="HL6" s="29">
        <f t="shared" si="0"/>
        <v>0</v>
      </c>
      <c r="HM6" s="29">
        <f t="shared" si="0"/>
        <v>0</v>
      </c>
      <c r="HN6" s="29">
        <v>0</v>
      </c>
      <c r="HO6" s="29">
        <f t="shared" si="0"/>
        <v>0</v>
      </c>
      <c r="HP6" s="29">
        <f t="shared" si="0"/>
        <v>0</v>
      </c>
      <c r="HQ6" s="29">
        <f t="shared" si="0"/>
        <v>0</v>
      </c>
      <c r="HR6" s="29">
        <v>0</v>
      </c>
      <c r="HS6" s="29">
        <f t="shared" ref="HS6:HU6" si="23">SUM(HS7:HS27)</f>
        <v>0</v>
      </c>
      <c r="HT6" s="29">
        <f t="shared" si="23"/>
        <v>33816.9</v>
      </c>
      <c r="HU6" s="29">
        <f t="shared" si="23"/>
        <v>0</v>
      </c>
      <c r="HV6" s="29">
        <f>HU6/HT6*100</f>
        <v>0</v>
      </c>
      <c r="HW6" s="29">
        <f t="shared" si="0"/>
        <v>0</v>
      </c>
      <c r="HX6" s="29">
        <f t="shared" si="0"/>
        <v>42636.5</v>
      </c>
      <c r="HY6" s="29">
        <f t="shared" si="0"/>
        <v>0</v>
      </c>
      <c r="HZ6" s="29">
        <f>HY6/HX6*100</f>
        <v>0</v>
      </c>
      <c r="IA6" s="29">
        <f t="shared" ref="IA6:IC6" si="24">SUM(IA7:IA27)</f>
        <v>0</v>
      </c>
      <c r="IB6" s="29">
        <f t="shared" si="24"/>
        <v>13718.1</v>
      </c>
      <c r="IC6" s="29">
        <f t="shared" si="24"/>
        <v>2978.6</v>
      </c>
      <c r="ID6" s="29">
        <f>IC6/IB6*100</f>
        <v>21.712919427617525</v>
      </c>
      <c r="IE6" s="29">
        <f t="shared" si="0"/>
        <v>0</v>
      </c>
      <c r="IF6" s="29">
        <f t="shared" si="0"/>
        <v>44630.5</v>
      </c>
      <c r="IG6" s="29">
        <f t="shared" si="0"/>
        <v>0</v>
      </c>
      <c r="IH6" s="29">
        <f>IG6/IF6*100</f>
        <v>0</v>
      </c>
      <c r="II6" s="29">
        <f t="shared" si="0"/>
        <v>0</v>
      </c>
      <c r="IJ6" s="29">
        <f t="shared" si="0"/>
        <v>2458.4</v>
      </c>
      <c r="IK6" s="29">
        <f t="shared" si="0"/>
        <v>0</v>
      </c>
      <c r="IL6" s="29">
        <f>IK6/IJ6*100</f>
        <v>0</v>
      </c>
      <c r="IM6" s="29">
        <f t="shared" si="0"/>
        <v>56561.600000000006</v>
      </c>
      <c r="IN6" s="29">
        <f t="shared" si="0"/>
        <v>56561.600000000006</v>
      </c>
      <c r="IO6" s="29">
        <f t="shared" si="0"/>
        <v>18141.011699999999</v>
      </c>
      <c r="IP6" s="29">
        <f>IO6/IN6*100</f>
        <v>32.073017206019628</v>
      </c>
      <c r="IQ6" s="29">
        <f>SUM(IQ7:IQ27)</f>
        <v>192772.8</v>
      </c>
      <c r="IR6" s="29">
        <f>SUM(IR7:IR27)</f>
        <v>0</v>
      </c>
      <c r="IS6" s="29">
        <f>SUM(IS7:IS27)</f>
        <v>0</v>
      </c>
      <c r="IT6" s="29">
        <v>0</v>
      </c>
      <c r="IU6" s="29">
        <f t="shared" si="0"/>
        <v>0</v>
      </c>
      <c r="IV6" s="29">
        <f t="shared" si="0"/>
        <v>149053.20000000001</v>
      </c>
      <c r="IW6" s="29">
        <f t="shared" si="0"/>
        <v>0</v>
      </c>
      <c r="IX6" s="29">
        <f>IW6/IV6*100</f>
        <v>0</v>
      </c>
      <c r="IY6" s="29">
        <f t="shared" si="0"/>
        <v>271879.52877000003</v>
      </c>
      <c r="IZ6" s="29">
        <f t="shared" si="0"/>
        <v>271879.52877000003</v>
      </c>
      <c r="JA6" s="29">
        <f t="shared" si="0"/>
        <v>97507.870020000002</v>
      </c>
      <c r="JB6" s="29">
        <f>JA6/IZ6*100</f>
        <v>35.864366273228327</v>
      </c>
      <c r="JC6" s="29">
        <f t="shared" ref="JC6:JE6" si="25">SUM(JC7:JC27)</f>
        <v>311774.3</v>
      </c>
      <c r="JD6" s="29">
        <f t="shared" si="25"/>
        <v>345401.1</v>
      </c>
      <c r="JE6" s="29">
        <f t="shared" si="25"/>
        <v>66219.511879999991</v>
      </c>
      <c r="JF6" s="29">
        <f>JE6/JD6*100</f>
        <v>19.171772145485349</v>
      </c>
      <c r="JG6" s="29">
        <f t="shared" ref="JG6:JI6" si="26">SUM(JG7:JG27)</f>
        <v>0</v>
      </c>
      <c r="JH6" s="29">
        <f t="shared" si="26"/>
        <v>2790</v>
      </c>
      <c r="JI6" s="29">
        <f t="shared" si="26"/>
        <v>0</v>
      </c>
      <c r="JJ6" s="29">
        <f>JI6/JH6*100</f>
        <v>0</v>
      </c>
      <c r="JK6" s="29">
        <f t="shared" si="0"/>
        <v>0</v>
      </c>
      <c r="JL6" s="29">
        <f t="shared" si="0"/>
        <v>0</v>
      </c>
      <c r="JM6" s="29">
        <f t="shared" si="0"/>
        <v>0</v>
      </c>
      <c r="JN6" s="29">
        <v>0</v>
      </c>
      <c r="JO6" s="29">
        <f t="shared" si="0"/>
        <v>16590.263999999999</v>
      </c>
      <c r="JP6" s="29">
        <f t="shared" si="0"/>
        <v>27006.103999999996</v>
      </c>
      <c r="JQ6" s="29">
        <f t="shared" si="0"/>
        <v>0</v>
      </c>
      <c r="JR6" s="29">
        <f t="shared" ref="JR6:JR27" si="27">JQ6/JP6*100</f>
        <v>0</v>
      </c>
      <c r="JS6" s="29">
        <f t="shared" si="0"/>
        <v>5198.0808099999995</v>
      </c>
      <c r="JT6" s="29">
        <f t="shared" si="0"/>
        <v>4153.8383800000001</v>
      </c>
      <c r="JU6" s="29">
        <f t="shared" si="0"/>
        <v>0</v>
      </c>
      <c r="JV6" s="29">
        <f>JU6/JT6*100</f>
        <v>0</v>
      </c>
      <c r="JW6" s="29">
        <f t="shared" si="0"/>
        <v>19267.100000000002</v>
      </c>
      <c r="JX6" s="29">
        <f t="shared" si="0"/>
        <v>19267.100000000002</v>
      </c>
      <c r="JY6" s="29">
        <f t="shared" si="0"/>
        <v>0</v>
      </c>
      <c r="JZ6" s="29">
        <f>JY6/JX6*100</f>
        <v>0</v>
      </c>
      <c r="KA6" s="29">
        <f t="shared" si="0"/>
        <v>0</v>
      </c>
      <c r="KB6" s="29">
        <f t="shared" si="0"/>
        <v>1718406.0069700002</v>
      </c>
      <c r="KC6" s="29">
        <f t="shared" si="0"/>
        <v>0</v>
      </c>
      <c r="KD6" s="29">
        <f>KC6/KB6*100</f>
        <v>0</v>
      </c>
      <c r="KE6" s="29">
        <f t="shared" si="0"/>
        <v>21604.7</v>
      </c>
      <c r="KF6" s="29">
        <f t="shared" si="0"/>
        <v>18837.3</v>
      </c>
      <c r="KG6" s="29">
        <f t="shared" si="0"/>
        <v>0</v>
      </c>
      <c r="KH6" s="29">
        <f>KG6/KF6*100</f>
        <v>0</v>
      </c>
      <c r="KI6" s="29">
        <f t="shared" ref="KI6:KK6" si="28">SUM(KI7:KI27)</f>
        <v>60743.7</v>
      </c>
      <c r="KJ6" s="29">
        <f t="shared" si="28"/>
        <v>0</v>
      </c>
      <c r="KK6" s="29">
        <f t="shared" si="28"/>
        <v>0</v>
      </c>
      <c r="KL6" s="29">
        <v>0</v>
      </c>
      <c r="KM6" s="29">
        <f t="shared" ref="KM6:KO6" si="29">SUM(KM7:KM27)</f>
        <v>0</v>
      </c>
      <c r="KN6" s="29">
        <f t="shared" si="29"/>
        <v>194934.9</v>
      </c>
      <c r="KO6" s="29">
        <f t="shared" si="29"/>
        <v>0</v>
      </c>
      <c r="KP6" s="29">
        <f>KO6/KN6*100</f>
        <v>0</v>
      </c>
      <c r="KQ6" s="29">
        <f t="shared" ref="KQ6:KS6" si="30">SUM(KQ7:KQ27)</f>
        <v>0</v>
      </c>
      <c r="KR6" s="29">
        <f t="shared" si="30"/>
        <v>24591</v>
      </c>
      <c r="KS6" s="29">
        <f t="shared" si="30"/>
        <v>0</v>
      </c>
      <c r="KT6" s="29">
        <f>KS6/KR6*100</f>
        <v>0</v>
      </c>
      <c r="KU6" s="29">
        <f t="shared" ref="KU6:KW6" si="31">SUM(KU7:KU27)</f>
        <v>0</v>
      </c>
      <c r="KV6" s="29">
        <f t="shared" si="31"/>
        <v>119290.3</v>
      </c>
      <c r="KW6" s="29">
        <f t="shared" si="31"/>
        <v>0</v>
      </c>
      <c r="KX6" s="29">
        <f>KW6/KV6*100</f>
        <v>0</v>
      </c>
      <c r="KY6" s="29">
        <f t="shared" si="0"/>
        <v>12023.939389999998</v>
      </c>
      <c r="KZ6" s="29">
        <f t="shared" si="0"/>
        <v>12051.111109999998</v>
      </c>
      <c r="LA6" s="29">
        <f t="shared" si="0"/>
        <v>0</v>
      </c>
      <c r="LB6" s="29">
        <f>LA6/KZ6*100</f>
        <v>0</v>
      </c>
      <c r="LC6" s="29">
        <f t="shared" si="0"/>
        <v>0</v>
      </c>
      <c r="LD6" s="29">
        <f t="shared" si="0"/>
        <v>6115.3</v>
      </c>
      <c r="LE6" s="29">
        <f t="shared" si="0"/>
        <v>0</v>
      </c>
      <c r="LF6" s="29">
        <f>LE6/LD6*100</f>
        <v>0</v>
      </c>
      <c r="LG6" s="29">
        <f t="shared" si="0"/>
        <v>0</v>
      </c>
      <c r="LH6" s="29">
        <f t="shared" si="0"/>
        <v>638479.49999999988</v>
      </c>
      <c r="LI6" s="29">
        <f t="shared" si="0"/>
        <v>0</v>
      </c>
      <c r="LJ6" s="29">
        <f>LI6/LH6*100</f>
        <v>0</v>
      </c>
    </row>
    <row r="7" spans="1:322" ht="14.25" customHeight="1">
      <c r="A7" s="30">
        <v>1</v>
      </c>
      <c r="B7" s="31" t="s">
        <v>3</v>
      </c>
      <c r="C7" s="26">
        <f t="shared" ref="C7:C27" si="32">G7+K7+O7+S7+W7+AA7+AE7+AI7+AM7+AQ7+AU7+AY7+BC7+BG7+BK7+BO7+CE7+BS7+BW7+CA7+CI7+CM7+CQ7+CU7+CY7+DC7+DG7+DK7+DO7+DS7+DW7+EA7+EE7+EI7+EM7+EQ7+EU7+EY7+FC7+FG7+FK7+FO7+FS7+FW7+GA7+GE7+GI7+GM7+GQ7+GU7+GY7+HC7+HG7+HK7+HO7+HS7+HW7+IA7+IE7+II7+IM7+IQ7+IU7+IY7+JC7+JG7+JK7+JO7+JS7+JW7+KA7+KE7+KI7+KM7+KQ7+KU7+KY7+LC7+LG7</f>
        <v>310765.14878000005</v>
      </c>
      <c r="D7" s="26">
        <f t="shared" ref="D7:D27" si="33">H7+L7+P7+T7+X7+AB7+AF7+AJ7+AN7+AR7+AV7+AZ7+BD7+BH7+BL7+BP7+CF7+BT7+BX7+CB7+CJ7+CN7+CR7+CV7+CZ7+DD7+DH7+DL7+DP7+DT7+DX7+EB7+EF7+EJ7+EN7+ER7+EV7+EZ7+FD7+FH7+FL7+FP7+FT7+FX7+GB7+GF7+GJ7+GN7+GR7+GV7+GZ7+HD7+HH7+HL7+HP7+HT7+HX7+IB7+IF7+IJ7+IN7+IR7+IV7+IZ7+JD7+JH7+JL7+JP7+JT7+JX7+KB7+KF7+KJ7+KN7+KR7+KV7+KZ7+LD7+LH7</f>
        <v>576611.04531000007</v>
      </c>
      <c r="E7" s="26">
        <f t="shared" ref="E7:E27" si="34">I7+M7+Q7+U7+Y7+AC7+AG7+AK7+AO7+AS7+AW7+BA7+BE7+BI7+BM7+BQ7+CG7+BU7+BY7+CC7+CK7+CO7+CS7+CW7+DA7+DE7+DI7+DM7+DQ7+DU7+DY7+EC7+EG7+EK7+EO7+ES7+EW7+FA7+FE7+FI7+FM7+FQ7+FU7+FY7+GC7+GG7+GK7+GO7+GS7+GW7+HA7+HE7+HI7+HM7+HQ7+HU7+HY7+IC7+IG7+IK7+IO7+IS7+IW7+JA7+JE7+JI7+JM7+JQ7+JU7+JY7+KC7+KG7+KK7+KO7+KS7+KW7+LA7+LE7+LI7</f>
        <v>93891.234179999999</v>
      </c>
      <c r="F7" s="26">
        <f t="shared" ref="F7:F32" si="35">E7/D7*100</f>
        <v>16.283287485331087</v>
      </c>
      <c r="G7" s="26">
        <v>135590.6</v>
      </c>
      <c r="H7" s="26">
        <v>135590.6</v>
      </c>
      <c r="I7" s="26">
        <v>47212.353360000001</v>
      </c>
      <c r="J7" s="26">
        <f t="shared" ref="J7:J27" si="36">I7/H7*100</f>
        <v>34.819783495316045</v>
      </c>
      <c r="K7" s="26">
        <v>31729.9</v>
      </c>
      <c r="L7" s="26">
        <v>31729.9</v>
      </c>
      <c r="M7" s="26">
        <v>16777.036349999998</v>
      </c>
      <c r="N7" s="26">
        <f t="shared" ref="N7:N27" si="37">M7/L7*100</f>
        <v>52.874532696289613</v>
      </c>
      <c r="O7" s="26">
        <v>41712.6</v>
      </c>
      <c r="P7" s="26">
        <v>41712.6</v>
      </c>
      <c r="Q7" s="26">
        <v>5599.4</v>
      </c>
      <c r="R7" s="26">
        <f>Q7/P7*100</f>
        <v>13.423761645162372</v>
      </c>
      <c r="S7" s="26">
        <v>6504.9</v>
      </c>
      <c r="T7" s="26">
        <v>6504.9</v>
      </c>
      <c r="U7" s="26">
        <v>3036.9</v>
      </c>
      <c r="V7" s="26">
        <f t="shared" ref="V7:V27" si="38">U7/T7*100</f>
        <v>46.686344140570959</v>
      </c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41564.5</v>
      </c>
      <c r="AK7" s="26">
        <v>0</v>
      </c>
      <c r="AL7" s="26">
        <f>AK7/AJ7*100</f>
        <v>0</v>
      </c>
      <c r="AM7" s="26"/>
      <c r="AN7" s="26"/>
      <c r="AO7" s="26"/>
      <c r="AP7" s="26"/>
      <c r="AQ7" s="26"/>
      <c r="AR7" s="26">
        <v>15349.7</v>
      </c>
      <c r="AS7" s="26">
        <v>0</v>
      </c>
      <c r="AT7" s="26">
        <f>AS7/AR7*100</f>
        <v>0</v>
      </c>
      <c r="AU7" s="26"/>
      <c r="AV7" s="26">
        <v>58934.828760000004</v>
      </c>
      <c r="AW7" s="26">
        <v>0</v>
      </c>
      <c r="AX7" s="26">
        <f>AW7/AV7*100</f>
        <v>0</v>
      </c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>
        <v>12682.262290000001</v>
      </c>
      <c r="BP7" s="26">
        <v>12682.262290000001</v>
      </c>
      <c r="BQ7" s="26">
        <v>0</v>
      </c>
      <c r="BR7" s="26">
        <f t="shared" ref="BR7:BR32" si="39">BQ7/BP7*100</f>
        <v>0</v>
      </c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>
        <v>4929.4444699999995</v>
      </c>
      <c r="CZ7" s="26">
        <v>4929.4444699999995</v>
      </c>
      <c r="DA7" s="26">
        <v>4929.4444699999995</v>
      </c>
      <c r="DB7" s="26">
        <f t="shared" ref="DB7:DB30" si="40">DA7/CZ7*100</f>
        <v>100</v>
      </c>
      <c r="DC7" s="26">
        <v>272</v>
      </c>
      <c r="DD7" s="26">
        <v>272</v>
      </c>
      <c r="DE7" s="26">
        <v>0</v>
      </c>
      <c r="DF7" s="26"/>
      <c r="DG7" s="26"/>
      <c r="DH7" s="26"/>
      <c r="DI7" s="26"/>
      <c r="DJ7" s="26"/>
      <c r="DK7" s="26"/>
      <c r="DL7" s="26"/>
      <c r="DM7" s="26"/>
      <c r="DN7" s="29"/>
      <c r="DO7" s="26"/>
      <c r="DP7" s="26"/>
      <c r="DQ7" s="26"/>
      <c r="DR7" s="29"/>
      <c r="DS7" s="26"/>
      <c r="DT7" s="26"/>
      <c r="DU7" s="26"/>
      <c r="DV7" s="29"/>
      <c r="DW7" s="26"/>
      <c r="DX7" s="26"/>
      <c r="DY7" s="26"/>
      <c r="DZ7" s="26"/>
      <c r="EA7" s="26"/>
      <c r="EB7" s="26"/>
      <c r="EC7" s="26"/>
      <c r="ED7" s="29"/>
      <c r="EE7" s="26"/>
      <c r="EF7" s="26">
        <v>672</v>
      </c>
      <c r="EG7" s="26">
        <v>0</v>
      </c>
      <c r="EH7" s="29">
        <f>EG7/EF7*100</f>
        <v>0</v>
      </c>
      <c r="EI7" s="26">
        <v>458.9</v>
      </c>
      <c r="EJ7" s="26">
        <v>458.9</v>
      </c>
      <c r="EK7" s="26">
        <v>0</v>
      </c>
      <c r="EL7" s="26">
        <f t="shared" ref="EL7:EL30" si="41">EK7/EJ7*100</f>
        <v>0</v>
      </c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>
        <v>9000</v>
      </c>
      <c r="FX7" s="26">
        <v>9000</v>
      </c>
      <c r="FY7" s="26">
        <v>0</v>
      </c>
      <c r="FZ7" s="26">
        <f>FY7/FX7*100</f>
        <v>0</v>
      </c>
      <c r="GA7" s="26">
        <v>13402.2</v>
      </c>
      <c r="GB7" s="26">
        <v>13402.2</v>
      </c>
      <c r="GC7" s="26"/>
      <c r="GD7" s="26"/>
      <c r="GE7" s="26">
        <v>8000</v>
      </c>
      <c r="GF7" s="26">
        <v>8000</v>
      </c>
      <c r="GG7" s="26">
        <v>0</v>
      </c>
      <c r="GH7" s="26">
        <f t="shared" ref="GH7:GH25" si="42">GG7/GF7*100</f>
        <v>0</v>
      </c>
      <c r="GI7" s="78"/>
      <c r="GJ7" s="78">
        <v>75</v>
      </c>
      <c r="GK7" s="78">
        <v>75</v>
      </c>
      <c r="GL7" s="78">
        <f t="shared" ref="GL7:GL27" si="43">GK7/GJ7*100</f>
        <v>100</v>
      </c>
      <c r="GM7" s="78"/>
      <c r="GN7" s="78"/>
      <c r="GO7" s="78"/>
      <c r="GP7" s="78"/>
      <c r="GQ7" s="78"/>
      <c r="GR7" s="78"/>
      <c r="GS7" s="78"/>
      <c r="GT7" s="78"/>
      <c r="GU7" s="78"/>
      <c r="GV7" s="78"/>
      <c r="GW7" s="78"/>
      <c r="GX7" s="26"/>
      <c r="GY7" s="78">
        <v>4726.7</v>
      </c>
      <c r="GZ7" s="78">
        <v>4726.7</v>
      </c>
      <c r="HA7" s="78">
        <v>0</v>
      </c>
      <c r="HB7" s="26">
        <f>HA7/GZ7*100</f>
        <v>0</v>
      </c>
      <c r="HC7" s="26"/>
      <c r="HD7" s="26"/>
      <c r="HE7" s="26"/>
      <c r="HF7" s="26"/>
      <c r="HG7" s="26"/>
      <c r="HH7" s="26"/>
      <c r="HI7" s="26"/>
      <c r="HJ7" s="29"/>
      <c r="HK7" s="26"/>
      <c r="HL7" s="26"/>
      <c r="HM7" s="26"/>
      <c r="HN7" s="29"/>
      <c r="HO7" s="26"/>
      <c r="HP7" s="26"/>
      <c r="HQ7" s="26"/>
      <c r="HR7" s="29"/>
      <c r="HS7" s="26"/>
      <c r="HT7" s="26"/>
      <c r="HU7" s="26"/>
      <c r="HV7" s="26"/>
      <c r="HW7" s="26"/>
      <c r="HX7" s="26">
        <v>6884.9</v>
      </c>
      <c r="HY7" s="26">
        <v>0</v>
      </c>
      <c r="HZ7" s="26">
        <f t="shared" ref="HZ7:HZ8" si="44">HY7/HX7*100</f>
        <v>0</v>
      </c>
      <c r="IA7" s="26"/>
      <c r="IB7" s="26">
        <v>5746.5</v>
      </c>
      <c r="IC7" s="26">
        <v>2978.6</v>
      </c>
      <c r="ID7" s="26">
        <f>IC7/IB7*100</f>
        <v>51.833289828591312</v>
      </c>
      <c r="IE7" s="26"/>
      <c r="IF7" s="26"/>
      <c r="IG7" s="26"/>
      <c r="IH7" s="26"/>
      <c r="II7" s="26"/>
      <c r="IJ7" s="26"/>
      <c r="IK7" s="26"/>
      <c r="IL7" s="29"/>
      <c r="IM7" s="26">
        <v>2481</v>
      </c>
      <c r="IN7" s="26">
        <v>2481</v>
      </c>
      <c r="IO7" s="26">
        <v>607.5</v>
      </c>
      <c r="IP7" s="26">
        <f t="shared" ref="IP7:IP30" si="45">IO7/IN7*100</f>
        <v>24.486094316807737</v>
      </c>
      <c r="IQ7" s="26"/>
      <c r="IR7" s="26"/>
      <c r="IS7" s="26"/>
      <c r="IT7" s="26"/>
      <c r="IU7" s="26"/>
      <c r="IV7" s="26"/>
      <c r="IW7" s="26"/>
      <c r="IX7" s="26"/>
      <c r="IY7" s="26">
        <v>21817.234339999999</v>
      </c>
      <c r="IZ7" s="26">
        <v>21817.234339999999</v>
      </c>
      <c r="JA7" s="26">
        <v>8955</v>
      </c>
      <c r="JB7" s="26">
        <f t="shared" ref="JB7:JB30" si="46">JA7/IZ7*100</f>
        <v>41.0455324467125</v>
      </c>
      <c r="JC7" s="26">
        <v>13946.6</v>
      </c>
      <c r="JD7" s="26">
        <v>13636.7</v>
      </c>
      <c r="JE7" s="26">
        <v>3720</v>
      </c>
      <c r="JF7" s="26">
        <f t="shared" ref="JF7:JF27" si="47">JE7/JD7*100</f>
        <v>27.279327109931291</v>
      </c>
      <c r="JG7" s="26"/>
      <c r="JH7" s="26"/>
      <c r="JI7" s="26"/>
      <c r="JJ7" s="26"/>
      <c r="JK7" s="26"/>
      <c r="JL7" s="26"/>
      <c r="JM7" s="26"/>
      <c r="JN7" s="26"/>
      <c r="JO7" s="26">
        <v>2725.14</v>
      </c>
      <c r="JP7" s="26">
        <v>4247.326</v>
      </c>
      <c r="JQ7" s="26">
        <v>0</v>
      </c>
      <c r="JR7" s="26">
        <f t="shared" si="27"/>
        <v>0</v>
      </c>
      <c r="JS7" s="26">
        <v>426.26263</v>
      </c>
      <c r="JT7" s="26">
        <v>357.57576</v>
      </c>
      <c r="JU7" s="26">
        <v>0</v>
      </c>
      <c r="JV7" s="26">
        <f t="shared" ref="JV7:JV27" si="48">JU7/JT7*100</f>
        <v>0</v>
      </c>
      <c r="JW7" s="26">
        <v>118.9</v>
      </c>
      <c r="JX7" s="26">
        <v>118.9</v>
      </c>
      <c r="JY7" s="26">
        <v>0</v>
      </c>
      <c r="JZ7" s="26">
        <f t="shared" ref="JZ7:JZ27" si="49">JY7/JX7*100</f>
        <v>0</v>
      </c>
      <c r="KA7" s="26"/>
      <c r="KB7" s="26">
        <v>83976.196920000002</v>
      </c>
      <c r="KC7" s="26">
        <v>0</v>
      </c>
      <c r="KD7" s="26">
        <f t="shared" ref="KD7:KD27" si="50">KC7/KB7*100</f>
        <v>0</v>
      </c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>
        <v>240.50504999999998</v>
      </c>
      <c r="KZ7" s="26">
        <v>267.67677000000003</v>
      </c>
      <c r="LA7" s="26">
        <v>0</v>
      </c>
      <c r="LB7" s="26">
        <f t="shared" ref="LB7:LB27" si="51">LA7/KZ7*100</f>
        <v>0</v>
      </c>
      <c r="LC7" s="26"/>
      <c r="LD7" s="26"/>
      <c r="LE7" s="26"/>
      <c r="LF7" s="26"/>
      <c r="LG7" s="26"/>
      <c r="LH7" s="26">
        <v>51471.5</v>
      </c>
      <c r="LI7" s="26"/>
      <c r="LJ7" s="26">
        <f t="shared" ref="LJ7:LJ30" si="52">LI7/LH7*100</f>
        <v>0</v>
      </c>
    </row>
    <row r="8" spans="1:322" ht="14">
      <c r="A8" s="30">
        <v>2</v>
      </c>
      <c r="B8" s="31" t="s">
        <v>4</v>
      </c>
      <c r="C8" s="26">
        <f t="shared" si="32"/>
        <v>169057.67022</v>
      </c>
      <c r="D8" s="26">
        <f t="shared" si="33"/>
        <v>247466.28453</v>
      </c>
      <c r="E8" s="26">
        <f t="shared" si="34"/>
        <v>18546.161479999999</v>
      </c>
      <c r="F8" s="26">
        <f t="shared" si="35"/>
        <v>7.4944194984879529</v>
      </c>
      <c r="G8" s="26">
        <v>60098.6</v>
      </c>
      <c r="H8" s="26">
        <v>60098.6</v>
      </c>
      <c r="I8" s="26">
        <v>0</v>
      </c>
      <c r="J8" s="26">
        <f t="shared" si="36"/>
        <v>0</v>
      </c>
      <c r="K8" s="26">
        <v>27473.599999999999</v>
      </c>
      <c r="L8" s="26">
        <v>27473.599999999999</v>
      </c>
      <c r="M8" s="26">
        <v>9185.3126199999988</v>
      </c>
      <c r="N8" s="26">
        <f t="shared" si="37"/>
        <v>33.433232703395255</v>
      </c>
      <c r="O8" s="26"/>
      <c r="P8" s="26"/>
      <c r="Q8" s="26"/>
      <c r="R8" s="26"/>
      <c r="S8" s="26">
        <v>130</v>
      </c>
      <c r="T8" s="26">
        <v>130</v>
      </c>
      <c r="U8" s="26"/>
      <c r="V8" s="26">
        <f t="shared" si="38"/>
        <v>0</v>
      </c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>
        <v>2800.0506700000001</v>
      </c>
      <c r="BP8" s="26">
        <v>2800.0506700000001</v>
      </c>
      <c r="BQ8" s="26">
        <v>0</v>
      </c>
      <c r="BR8" s="26">
        <f t="shared" si="39"/>
        <v>0</v>
      </c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>
        <v>4625.84933</v>
      </c>
      <c r="CV8" s="26">
        <v>4625.84933</v>
      </c>
      <c r="CW8" s="26">
        <v>2312.9246699999999</v>
      </c>
      <c r="CX8" s="26">
        <f t="shared" ref="CX8:CX30" si="53">CW8/CV8*100</f>
        <v>50.000000108088258</v>
      </c>
      <c r="CY8" s="26">
        <v>2464.7222400000001</v>
      </c>
      <c r="CZ8" s="26">
        <v>2464.7222400000001</v>
      </c>
      <c r="DA8" s="26">
        <v>2464.7222400000001</v>
      </c>
      <c r="DB8" s="26">
        <f t="shared" si="40"/>
        <v>100</v>
      </c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9"/>
      <c r="EE8" s="26"/>
      <c r="EF8" s="26"/>
      <c r="EG8" s="26"/>
      <c r="EH8" s="29"/>
      <c r="EI8" s="26">
        <v>439.9</v>
      </c>
      <c r="EJ8" s="26">
        <v>439.9</v>
      </c>
      <c r="EK8" s="26">
        <v>0</v>
      </c>
      <c r="EL8" s="26">
        <f t="shared" si="41"/>
        <v>0</v>
      </c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>
        <v>0</v>
      </c>
      <c r="GF8" s="26"/>
      <c r="GG8" s="26"/>
      <c r="GH8" s="26"/>
      <c r="GI8" s="78"/>
      <c r="GJ8" s="78"/>
      <c r="GK8" s="78"/>
      <c r="GL8" s="78"/>
      <c r="GM8" s="78"/>
      <c r="GN8" s="78"/>
      <c r="GO8" s="78"/>
      <c r="GP8" s="78"/>
      <c r="GQ8" s="78">
        <v>35864.800000000003</v>
      </c>
      <c r="GR8" s="78">
        <v>35864.800000000003</v>
      </c>
      <c r="GS8" s="78">
        <v>0</v>
      </c>
      <c r="GT8" s="78">
        <f t="shared" ref="GT8" si="54">GS8/GR8*100</f>
        <v>0</v>
      </c>
      <c r="GU8" s="78">
        <v>15464.3</v>
      </c>
      <c r="GV8" s="78">
        <v>15464.3</v>
      </c>
      <c r="GW8" s="78">
        <v>0</v>
      </c>
      <c r="GX8" s="26">
        <f>GW8/GV8*100</f>
        <v>0</v>
      </c>
      <c r="GY8" s="78"/>
      <c r="GZ8" s="78"/>
      <c r="HA8" s="78"/>
      <c r="HB8" s="26"/>
      <c r="HC8" s="26"/>
      <c r="HD8" s="26"/>
      <c r="HE8" s="26"/>
      <c r="HF8" s="26"/>
      <c r="HG8" s="26"/>
      <c r="HH8" s="26"/>
      <c r="HI8" s="26"/>
      <c r="HJ8" s="29"/>
      <c r="HK8" s="26"/>
      <c r="HL8" s="26"/>
      <c r="HM8" s="26"/>
      <c r="HN8" s="29"/>
      <c r="HO8" s="26"/>
      <c r="HP8" s="26"/>
      <c r="HQ8" s="26"/>
      <c r="HR8" s="29"/>
      <c r="HS8" s="26"/>
      <c r="HT8" s="26"/>
      <c r="HU8" s="26"/>
      <c r="HV8" s="26"/>
      <c r="HW8" s="26"/>
      <c r="HX8" s="26">
        <v>2422</v>
      </c>
      <c r="HY8" s="26">
        <v>0</v>
      </c>
      <c r="HZ8" s="26">
        <f t="shared" si="44"/>
        <v>0</v>
      </c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>
        <v>1113.5999999999999</v>
      </c>
      <c r="IN8" s="26">
        <v>1113.5999999999999</v>
      </c>
      <c r="IO8" s="26">
        <v>249.47457999999997</v>
      </c>
      <c r="IP8" s="26">
        <f t="shared" si="45"/>
        <v>22.402530531609194</v>
      </c>
      <c r="IQ8" s="26"/>
      <c r="IR8" s="26"/>
      <c r="IS8" s="26"/>
      <c r="IT8" s="26"/>
      <c r="IU8" s="26"/>
      <c r="IV8" s="26"/>
      <c r="IW8" s="26"/>
      <c r="IX8" s="26"/>
      <c r="IY8" s="26">
        <v>4884.4449500000001</v>
      </c>
      <c r="IZ8" s="26">
        <v>4884.4449500000001</v>
      </c>
      <c r="JA8" s="26">
        <v>2243.7273700000001</v>
      </c>
      <c r="JB8" s="26">
        <f t="shared" si="46"/>
        <v>45.936178889681209</v>
      </c>
      <c r="JC8" s="26">
        <v>11511.8</v>
      </c>
      <c r="JD8" s="26">
        <v>12466.2</v>
      </c>
      <c r="JE8" s="26">
        <v>2090</v>
      </c>
      <c r="JF8" s="26">
        <f t="shared" si="47"/>
        <v>16.765333461680381</v>
      </c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>
        <v>119.59596000000001</v>
      </c>
      <c r="JT8" s="26">
        <v>81.91919</v>
      </c>
      <c r="JU8" s="26">
        <v>0</v>
      </c>
      <c r="JV8" s="26">
        <f t="shared" si="48"/>
        <v>0</v>
      </c>
      <c r="JW8" s="26">
        <v>1705.7</v>
      </c>
      <c r="JX8" s="26">
        <v>1705.7</v>
      </c>
      <c r="JY8" s="26">
        <v>0</v>
      </c>
      <c r="JZ8" s="26">
        <f t="shared" si="49"/>
        <v>0</v>
      </c>
      <c r="KA8" s="26"/>
      <c r="KB8" s="26">
        <v>59606.99108</v>
      </c>
      <c r="KC8" s="26">
        <v>0</v>
      </c>
      <c r="KD8" s="26">
        <f t="shared" si="50"/>
        <v>0</v>
      </c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>
        <v>360.70706999999999</v>
      </c>
      <c r="KZ8" s="26">
        <v>360.70706999999999</v>
      </c>
      <c r="LA8" s="26">
        <v>0</v>
      </c>
      <c r="LB8" s="26">
        <f t="shared" si="51"/>
        <v>0</v>
      </c>
      <c r="LC8" s="26"/>
      <c r="LD8" s="26"/>
      <c r="LE8" s="26"/>
      <c r="LF8" s="26"/>
      <c r="LG8" s="26"/>
      <c r="LH8" s="26">
        <v>15462.9</v>
      </c>
      <c r="LI8" s="26"/>
      <c r="LJ8" s="26">
        <f t="shared" si="52"/>
        <v>0</v>
      </c>
    </row>
    <row r="9" spans="1:322" ht="14.25" customHeight="1">
      <c r="A9" s="30">
        <v>3</v>
      </c>
      <c r="B9" s="31" t="s">
        <v>5</v>
      </c>
      <c r="C9" s="26">
        <f t="shared" si="32"/>
        <v>169348.94729000001</v>
      </c>
      <c r="D9" s="26">
        <f t="shared" si="33"/>
        <v>366748.79586000001</v>
      </c>
      <c r="E9" s="26">
        <f t="shared" si="34"/>
        <v>51141.688880000002</v>
      </c>
      <c r="F9" s="26">
        <f t="shared" si="35"/>
        <v>13.944609895739768</v>
      </c>
      <c r="G9" s="26">
        <v>55169.5</v>
      </c>
      <c r="H9" s="26">
        <v>55169.5</v>
      </c>
      <c r="I9" s="26">
        <v>10609.988230000001</v>
      </c>
      <c r="J9" s="26">
        <f t="shared" si="36"/>
        <v>19.231619336771224</v>
      </c>
      <c r="K9" s="26">
        <v>35276.6</v>
      </c>
      <c r="L9" s="26">
        <v>35276.6</v>
      </c>
      <c r="M9" s="26">
        <v>14324.716550000001</v>
      </c>
      <c r="N9" s="26">
        <f t="shared" si="37"/>
        <v>40.606851425590904</v>
      </c>
      <c r="O9" s="26"/>
      <c r="P9" s="26"/>
      <c r="Q9" s="26"/>
      <c r="R9" s="26"/>
      <c r="S9" s="26">
        <v>383.7</v>
      </c>
      <c r="T9" s="26">
        <v>383.7</v>
      </c>
      <c r="U9" s="26"/>
      <c r="V9" s="26">
        <f t="shared" si="38"/>
        <v>0</v>
      </c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>
        <v>6509.4031699999996</v>
      </c>
      <c r="BP9" s="26">
        <v>6509.4031699999996</v>
      </c>
      <c r="BQ9" s="26">
        <v>0</v>
      </c>
      <c r="BR9" s="26">
        <f t="shared" si="39"/>
        <v>0</v>
      </c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>
        <v>3814.2968100000003</v>
      </c>
      <c r="CV9" s="26">
        <v>3814.2968100000003</v>
      </c>
      <c r="CW9" s="26">
        <v>1907.14841</v>
      </c>
      <c r="CX9" s="26">
        <f t="shared" si="53"/>
        <v>50.000000131085756</v>
      </c>
      <c r="CY9" s="26">
        <v>4481.3131599999997</v>
      </c>
      <c r="CZ9" s="26">
        <v>4481.3131599999997</v>
      </c>
      <c r="DA9" s="26">
        <v>4481.3131599999997</v>
      </c>
      <c r="DB9" s="26">
        <f t="shared" si="40"/>
        <v>100</v>
      </c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9"/>
      <c r="DO9" s="26"/>
      <c r="DP9" s="26"/>
      <c r="DQ9" s="26"/>
      <c r="DR9" s="29"/>
      <c r="DS9" s="26"/>
      <c r="DT9" s="26"/>
      <c r="DU9" s="26"/>
      <c r="DV9" s="29"/>
      <c r="DW9" s="26"/>
      <c r="DX9" s="26">
        <v>2867</v>
      </c>
      <c r="DY9" s="26">
        <v>2867</v>
      </c>
      <c r="DZ9" s="26">
        <f t="shared" ref="DZ9:DZ10" si="55">DY9/DX9*100</f>
        <v>100</v>
      </c>
      <c r="EA9" s="26"/>
      <c r="EB9" s="26"/>
      <c r="EC9" s="26"/>
      <c r="ED9" s="29"/>
      <c r="EE9" s="26"/>
      <c r="EF9" s="26"/>
      <c r="EG9" s="26"/>
      <c r="EH9" s="29"/>
      <c r="EI9" s="26">
        <v>486</v>
      </c>
      <c r="EJ9" s="26">
        <v>486</v>
      </c>
      <c r="EK9" s="26">
        <v>0</v>
      </c>
      <c r="EL9" s="26">
        <f t="shared" si="41"/>
        <v>0</v>
      </c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>
        <v>7064.5</v>
      </c>
      <c r="FP9" s="26">
        <v>7064.5</v>
      </c>
      <c r="FQ9" s="26">
        <v>0</v>
      </c>
      <c r="FR9" s="26">
        <f t="shared" ref="FR9" si="56">FQ9/FP9*100</f>
        <v>0</v>
      </c>
      <c r="FS9" s="26"/>
      <c r="FT9" s="26"/>
      <c r="FU9" s="26"/>
      <c r="FV9" s="26"/>
      <c r="FW9" s="26"/>
      <c r="FX9" s="26">
        <v>1936.4</v>
      </c>
      <c r="FY9" s="26">
        <v>0</v>
      </c>
      <c r="FZ9" s="26">
        <f>FY9/FX9*100</f>
        <v>0</v>
      </c>
      <c r="GA9" s="26"/>
      <c r="GB9" s="26"/>
      <c r="GC9" s="26"/>
      <c r="GD9" s="26"/>
      <c r="GE9" s="26"/>
      <c r="GF9" s="26"/>
      <c r="GG9" s="26"/>
      <c r="GH9" s="26"/>
      <c r="GI9" s="78"/>
      <c r="GJ9" s="78">
        <v>150</v>
      </c>
      <c r="GK9" s="78">
        <v>0</v>
      </c>
      <c r="GL9" s="78">
        <f t="shared" si="43"/>
        <v>0</v>
      </c>
      <c r="GM9" s="78"/>
      <c r="GN9" s="78"/>
      <c r="GO9" s="78"/>
      <c r="GP9" s="78"/>
      <c r="GQ9" s="78"/>
      <c r="GR9" s="78"/>
      <c r="GS9" s="78"/>
      <c r="GT9" s="78"/>
      <c r="GU9" s="78"/>
      <c r="GV9" s="78"/>
      <c r="GW9" s="78"/>
      <c r="GX9" s="26"/>
      <c r="GY9" s="78"/>
      <c r="GZ9" s="78"/>
      <c r="HA9" s="78"/>
      <c r="HB9" s="26"/>
      <c r="HC9" s="26">
        <v>7359.4</v>
      </c>
      <c r="HD9" s="26">
        <v>7359.4</v>
      </c>
      <c r="HE9" s="26">
        <v>0</v>
      </c>
      <c r="HF9" s="26">
        <f t="shared" ref="HF9" si="57">HE9/HD9*100</f>
        <v>0</v>
      </c>
      <c r="HG9" s="26"/>
      <c r="HH9" s="26"/>
      <c r="HI9" s="26"/>
      <c r="HJ9" s="29"/>
      <c r="HK9" s="26"/>
      <c r="HL9" s="26"/>
      <c r="HM9" s="26"/>
      <c r="HN9" s="29"/>
      <c r="HO9" s="26"/>
      <c r="HP9" s="26"/>
      <c r="HQ9" s="26"/>
      <c r="HR9" s="29"/>
      <c r="HS9" s="26"/>
      <c r="HT9" s="26">
        <v>33816.9</v>
      </c>
      <c r="HU9" s="26">
        <v>0</v>
      </c>
      <c r="HV9" s="26">
        <f t="shared" ref="HV9" si="58">HU9/HT9*100</f>
        <v>0</v>
      </c>
      <c r="HW9" s="26"/>
      <c r="HX9" s="26"/>
      <c r="HY9" s="26"/>
      <c r="HZ9" s="26"/>
      <c r="IA9" s="26"/>
      <c r="IB9" s="26">
        <v>2771</v>
      </c>
      <c r="IC9" s="26">
        <v>0</v>
      </c>
      <c r="ID9" s="26">
        <f>IC9/IB9*100</f>
        <v>0</v>
      </c>
      <c r="IE9" s="26"/>
      <c r="IF9" s="26"/>
      <c r="IG9" s="26"/>
      <c r="IH9" s="26"/>
      <c r="II9" s="26"/>
      <c r="IJ9" s="26"/>
      <c r="IK9" s="26"/>
      <c r="IL9" s="26"/>
      <c r="IM9" s="26">
        <v>3806.7</v>
      </c>
      <c r="IN9" s="26">
        <v>3806.7</v>
      </c>
      <c r="IO9" s="26">
        <v>2348.13312</v>
      </c>
      <c r="IP9" s="26">
        <f t="shared" si="45"/>
        <v>61.684217826463872</v>
      </c>
      <c r="IQ9" s="26"/>
      <c r="IR9" s="26"/>
      <c r="IS9" s="26"/>
      <c r="IT9" s="26"/>
      <c r="IU9" s="26"/>
      <c r="IV9" s="26"/>
      <c r="IW9" s="26"/>
      <c r="IX9" s="26"/>
      <c r="IY9" s="26">
        <v>17295.411620000003</v>
      </c>
      <c r="IZ9" s="26">
        <v>17295.411620000003</v>
      </c>
      <c r="JA9" s="26">
        <v>9930.6888900000013</v>
      </c>
      <c r="JB9" s="26">
        <f t="shared" si="46"/>
        <v>57.418054615805673</v>
      </c>
      <c r="JC9" s="26">
        <v>20789.3</v>
      </c>
      <c r="JD9" s="26">
        <v>26062.6</v>
      </c>
      <c r="JE9" s="26">
        <v>4672.7005199999994</v>
      </c>
      <c r="JF9" s="26">
        <f t="shared" si="47"/>
        <v>17.928758143853642</v>
      </c>
      <c r="JG9" s="26"/>
      <c r="JH9" s="26"/>
      <c r="JI9" s="26"/>
      <c r="JJ9" s="26"/>
      <c r="JK9" s="26"/>
      <c r="JL9" s="26"/>
      <c r="JM9" s="26"/>
      <c r="JN9" s="26"/>
      <c r="JO9" s="26">
        <v>1362.57</v>
      </c>
      <c r="JP9" s="26">
        <v>1362.57</v>
      </c>
      <c r="JQ9" s="26">
        <v>0</v>
      </c>
      <c r="JR9" s="26">
        <f t="shared" si="27"/>
        <v>0</v>
      </c>
      <c r="JS9" s="26">
        <v>415.75758000000002</v>
      </c>
      <c r="JT9" s="26">
        <v>68.383839999999992</v>
      </c>
      <c r="JU9" s="26">
        <v>0</v>
      </c>
      <c r="JV9" s="26">
        <f t="shared" si="48"/>
        <v>0</v>
      </c>
      <c r="JW9" s="26">
        <v>782.4</v>
      </c>
      <c r="JX9" s="26">
        <v>782.4</v>
      </c>
      <c r="JY9" s="26">
        <v>0</v>
      </c>
      <c r="JZ9" s="26">
        <f t="shared" si="49"/>
        <v>0</v>
      </c>
      <c r="KA9" s="26"/>
      <c r="KB9" s="26">
        <v>112888.72231</v>
      </c>
      <c r="KC9" s="26">
        <v>0</v>
      </c>
      <c r="KD9" s="26"/>
      <c r="KE9" s="26">
        <v>3582.6</v>
      </c>
      <c r="KF9" s="26">
        <v>3656.4</v>
      </c>
      <c r="KG9" s="26">
        <v>0</v>
      </c>
      <c r="KH9" s="26">
        <f>KG9/KF9*100</f>
        <v>0</v>
      </c>
      <c r="KI9" s="26"/>
      <c r="KJ9" s="26"/>
      <c r="KK9" s="26"/>
      <c r="KL9" s="26"/>
      <c r="KM9" s="26"/>
      <c r="KN9" s="26"/>
      <c r="KO9" s="26"/>
      <c r="KP9" s="26"/>
      <c r="KQ9" s="26"/>
      <c r="KR9" s="26"/>
      <c r="KS9" s="26"/>
      <c r="KT9" s="26"/>
      <c r="KU9" s="26"/>
      <c r="KV9" s="26"/>
      <c r="KW9" s="26"/>
      <c r="KX9" s="26"/>
      <c r="KY9" s="26">
        <v>769.4949499999999</v>
      </c>
      <c r="KZ9" s="26">
        <v>769.4949499999999</v>
      </c>
      <c r="LA9" s="26">
        <v>0</v>
      </c>
      <c r="LB9" s="26">
        <f t="shared" si="51"/>
        <v>0</v>
      </c>
      <c r="LC9" s="26"/>
      <c r="LD9" s="26"/>
      <c r="LE9" s="26"/>
      <c r="LF9" s="26"/>
      <c r="LG9" s="26"/>
      <c r="LH9" s="26">
        <v>37970.1</v>
      </c>
      <c r="LI9" s="26"/>
      <c r="LJ9" s="26">
        <f t="shared" si="52"/>
        <v>0</v>
      </c>
    </row>
    <row r="10" spans="1:322" ht="14">
      <c r="A10" s="30">
        <v>4</v>
      </c>
      <c r="B10" s="31" t="s">
        <v>6</v>
      </c>
      <c r="C10" s="26">
        <f t="shared" si="32"/>
        <v>363130.58520000003</v>
      </c>
      <c r="D10" s="26">
        <f t="shared" si="33"/>
        <v>544214.64887999999</v>
      </c>
      <c r="E10" s="26">
        <f t="shared" si="34"/>
        <v>37268.586020000002</v>
      </c>
      <c r="F10" s="26">
        <f t="shared" si="35"/>
        <v>6.848140912174852</v>
      </c>
      <c r="G10" s="26">
        <v>66086.5</v>
      </c>
      <c r="H10" s="26">
        <v>66086.5</v>
      </c>
      <c r="I10" s="26">
        <v>0</v>
      </c>
      <c r="J10" s="26">
        <f t="shared" si="36"/>
        <v>0</v>
      </c>
      <c r="K10" s="26">
        <v>42131.3</v>
      </c>
      <c r="L10" s="26">
        <v>42131.3</v>
      </c>
      <c r="M10" s="26">
        <v>16011.539779999999</v>
      </c>
      <c r="N10" s="26">
        <f t="shared" si="37"/>
        <v>38.003906311934358</v>
      </c>
      <c r="O10" s="26"/>
      <c r="P10" s="26"/>
      <c r="Q10" s="26"/>
      <c r="R10" s="26"/>
      <c r="S10" s="26">
        <v>3611.8</v>
      </c>
      <c r="T10" s="26">
        <v>3611.8</v>
      </c>
      <c r="U10" s="26"/>
      <c r="V10" s="26">
        <f t="shared" si="38"/>
        <v>0</v>
      </c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>
        <v>18356.2</v>
      </c>
      <c r="AS10" s="26">
        <v>0</v>
      </c>
      <c r="AT10" s="26">
        <f>AS10/AR10*100</f>
        <v>0</v>
      </c>
      <c r="AU10" s="26"/>
      <c r="AV10" s="26">
        <v>44058.95678</v>
      </c>
      <c r="AW10" s="26">
        <v>0</v>
      </c>
      <c r="AX10" s="26">
        <f>AW10/AV10*100</f>
        <v>0</v>
      </c>
      <c r="AY10" s="26"/>
      <c r="AZ10" s="26"/>
      <c r="BA10" s="26"/>
      <c r="BB10" s="26"/>
      <c r="BC10" s="26"/>
      <c r="BD10" s="26"/>
      <c r="BE10" s="26"/>
      <c r="BF10" s="26"/>
      <c r="BG10" s="26">
        <v>113146.8</v>
      </c>
      <c r="BH10" s="26">
        <v>113146.8</v>
      </c>
      <c r="BI10" s="26">
        <v>0</v>
      </c>
      <c r="BJ10" s="26"/>
      <c r="BK10" s="26"/>
      <c r="BL10" s="26"/>
      <c r="BM10" s="26"/>
      <c r="BN10" s="26"/>
      <c r="BO10" s="26">
        <v>7688.4237800000001</v>
      </c>
      <c r="BP10" s="26">
        <v>7688.4237800000001</v>
      </c>
      <c r="BQ10" s="26">
        <v>0</v>
      </c>
      <c r="BR10" s="26">
        <f t="shared" si="39"/>
        <v>0</v>
      </c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>
        <v>4205.0013799999997</v>
      </c>
      <c r="CV10" s="26">
        <v>4205.0013799999997</v>
      </c>
      <c r="CW10" s="26">
        <v>2102.5006899999998</v>
      </c>
      <c r="CX10" s="26">
        <f t="shared" si="53"/>
        <v>50</v>
      </c>
      <c r="CY10" s="26">
        <v>6446.81711</v>
      </c>
      <c r="CZ10" s="26">
        <v>6446.81711</v>
      </c>
      <c r="DA10" s="26">
        <v>3000</v>
      </c>
      <c r="DB10" s="26">
        <f t="shared" si="40"/>
        <v>46.534591393116159</v>
      </c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9"/>
      <c r="DO10" s="26"/>
      <c r="DP10" s="26"/>
      <c r="DQ10" s="26"/>
      <c r="DR10" s="29"/>
      <c r="DS10" s="26"/>
      <c r="DT10" s="26"/>
      <c r="DU10" s="26"/>
      <c r="DV10" s="29"/>
      <c r="DW10" s="26"/>
      <c r="DX10" s="26">
        <v>2473.8000000000002</v>
      </c>
      <c r="DY10" s="26">
        <v>2473.8000000000002</v>
      </c>
      <c r="DZ10" s="26">
        <f t="shared" si="55"/>
        <v>100</v>
      </c>
      <c r="EA10" s="26"/>
      <c r="EB10" s="26"/>
      <c r="EC10" s="26"/>
      <c r="ED10" s="29"/>
      <c r="EE10" s="26"/>
      <c r="EF10" s="26"/>
      <c r="EG10" s="26"/>
      <c r="EH10" s="29"/>
      <c r="EI10" s="26">
        <v>160.9</v>
      </c>
      <c r="EJ10" s="26">
        <v>160.9</v>
      </c>
      <c r="EK10" s="26">
        <v>0</v>
      </c>
      <c r="EL10" s="26">
        <f t="shared" si="41"/>
        <v>0</v>
      </c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>
        <v>5000</v>
      </c>
      <c r="GG10" s="26">
        <v>0</v>
      </c>
      <c r="GH10" s="26">
        <f t="shared" si="42"/>
        <v>0</v>
      </c>
      <c r="GI10" s="78"/>
      <c r="GJ10" s="78">
        <v>375</v>
      </c>
      <c r="GK10" s="78">
        <v>75</v>
      </c>
      <c r="GL10" s="78">
        <f t="shared" si="43"/>
        <v>20</v>
      </c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26"/>
      <c r="GY10" s="78"/>
      <c r="GZ10" s="78"/>
      <c r="HA10" s="78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9"/>
      <c r="HO10" s="26"/>
      <c r="HP10" s="26"/>
      <c r="HQ10" s="26"/>
      <c r="HR10" s="29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>
        <v>2922.3</v>
      </c>
      <c r="IN10" s="26">
        <v>2922.3</v>
      </c>
      <c r="IO10" s="26">
        <v>2349.1042699999998</v>
      </c>
      <c r="IP10" s="26">
        <f t="shared" si="45"/>
        <v>80.385459056222828</v>
      </c>
      <c r="IQ10" s="26">
        <v>73656</v>
      </c>
      <c r="IR10" s="26">
        <v>0</v>
      </c>
      <c r="IS10" s="26">
        <v>0</v>
      </c>
      <c r="IT10" s="26"/>
      <c r="IU10" s="26"/>
      <c r="IV10" s="26">
        <v>37453.599999999999</v>
      </c>
      <c r="IW10" s="26">
        <v>0</v>
      </c>
      <c r="IX10" s="26">
        <f>IW10/IV10*100</f>
        <v>0</v>
      </c>
      <c r="IY10" s="26">
        <v>15153.64899</v>
      </c>
      <c r="IZ10" s="26">
        <v>15153.64899</v>
      </c>
      <c r="JA10" s="26">
        <v>4761.0869400000001</v>
      </c>
      <c r="JB10" s="26">
        <f t="shared" si="46"/>
        <v>31.418748996640183</v>
      </c>
      <c r="JC10" s="26">
        <v>24727.8</v>
      </c>
      <c r="JD10" s="26">
        <v>25982.2</v>
      </c>
      <c r="JE10" s="26">
        <v>6495.5543399999997</v>
      </c>
      <c r="JF10" s="26">
        <f t="shared" si="47"/>
        <v>25.000016703743327</v>
      </c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>
        <v>301.51515000000001</v>
      </c>
      <c r="JT10" s="26">
        <v>460.50504999999998</v>
      </c>
      <c r="JU10" s="26">
        <v>0</v>
      </c>
      <c r="JV10" s="26">
        <f t="shared" si="48"/>
        <v>0</v>
      </c>
      <c r="JW10" s="26">
        <v>1953.9</v>
      </c>
      <c r="JX10" s="26">
        <v>1953.9</v>
      </c>
      <c r="JY10" s="26">
        <v>0</v>
      </c>
      <c r="JZ10" s="26">
        <f t="shared" si="49"/>
        <v>0</v>
      </c>
      <c r="KA10" s="26"/>
      <c r="KB10" s="26">
        <v>111003.617</v>
      </c>
      <c r="KC10" s="26">
        <v>0</v>
      </c>
      <c r="KD10" s="26">
        <f t="shared" si="50"/>
        <v>0</v>
      </c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>
        <v>937.87878999999998</v>
      </c>
      <c r="KZ10" s="26">
        <v>937.87878999999998</v>
      </c>
      <c r="LA10" s="26">
        <v>0</v>
      </c>
      <c r="LB10" s="26">
        <f t="shared" si="51"/>
        <v>0</v>
      </c>
      <c r="LC10" s="26"/>
      <c r="LD10" s="26"/>
      <c r="LE10" s="26"/>
      <c r="LF10" s="26"/>
      <c r="LG10" s="26"/>
      <c r="LH10" s="26">
        <v>34605.5</v>
      </c>
      <c r="LI10" s="26"/>
      <c r="LJ10" s="26">
        <f t="shared" si="52"/>
        <v>0</v>
      </c>
    </row>
    <row r="11" spans="1:322" ht="12.75" customHeight="1">
      <c r="A11" s="30">
        <v>5</v>
      </c>
      <c r="B11" s="31" t="s">
        <v>7</v>
      </c>
      <c r="C11" s="26">
        <f t="shared" si="32"/>
        <v>135942.47339999999</v>
      </c>
      <c r="D11" s="26">
        <f t="shared" si="33"/>
        <v>204631.61568999995</v>
      </c>
      <c r="E11" s="26">
        <f t="shared" si="34"/>
        <v>33982.33711</v>
      </c>
      <c r="F11" s="26">
        <f t="shared" si="35"/>
        <v>16.606591799324129</v>
      </c>
      <c r="G11" s="26">
        <v>39706.699999999997</v>
      </c>
      <c r="H11" s="26">
        <v>39706.699999999997</v>
      </c>
      <c r="I11" s="26">
        <v>0</v>
      </c>
      <c r="J11" s="26">
        <f t="shared" si="36"/>
        <v>0</v>
      </c>
      <c r="K11" s="26">
        <v>25989.9</v>
      </c>
      <c r="L11" s="26">
        <v>25989.9</v>
      </c>
      <c r="M11" s="26">
        <v>10986.745630000001</v>
      </c>
      <c r="N11" s="26">
        <f t="shared" si="37"/>
        <v>42.273135448770489</v>
      </c>
      <c r="O11" s="26"/>
      <c r="P11" s="26"/>
      <c r="Q11" s="26"/>
      <c r="R11" s="26"/>
      <c r="S11" s="26">
        <v>1558.8</v>
      </c>
      <c r="T11" s="26">
        <v>1558.8</v>
      </c>
      <c r="U11" s="26"/>
      <c r="V11" s="26">
        <f t="shared" si="38"/>
        <v>0</v>
      </c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>
        <v>4963.6905500000003</v>
      </c>
      <c r="BP11" s="26">
        <v>4963.6905500000003</v>
      </c>
      <c r="BQ11" s="26">
        <v>1489.1071700000002</v>
      </c>
      <c r="BR11" s="26">
        <f t="shared" si="39"/>
        <v>30.000000100731505</v>
      </c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>
        <v>19071.484059999999</v>
      </c>
      <c r="CV11" s="26">
        <v>19071.484059999999</v>
      </c>
      <c r="CW11" s="26">
        <v>9250.1746800000001</v>
      </c>
      <c r="CX11" s="26">
        <f t="shared" si="53"/>
        <v>48.502647465181063</v>
      </c>
      <c r="CY11" s="26">
        <v>3360.9848700000002</v>
      </c>
      <c r="CZ11" s="26">
        <v>3360.9848700000002</v>
      </c>
      <c r="DA11" s="26">
        <v>3201.6228900000001</v>
      </c>
      <c r="DB11" s="26">
        <f t="shared" si="40"/>
        <v>95.258473746119549</v>
      </c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9"/>
      <c r="DO11" s="26"/>
      <c r="DP11" s="26"/>
      <c r="DQ11" s="26"/>
      <c r="DR11" s="29"/>
      <c r="DS11" s="26"/>
      <c r="DT11" s="26"/>
      <c r="DU11" s="26"/>
      <c r="DV11" s="29"/>
      <c r="DW11" s="26"/>
      <c r="DX11" s="26"/>
      <c r="DY11" s="26"/>
      <c r="DZ11" s="26"/>
      <c r="EA11" s="26"/>
      <c r="EB11" s="26"/>
      <c r="EC11" s="26"/>
      <c r="ED11" s="29"/>
      <c r="EE11" s="26"/>
      <c r="EF11" s="26">
        <v>666.7</v>
      </c>
      <c r="EG11" s="26">
        <v>0</v>
      </c>
      <c r="EH11" s="29">
        <f t="shared" ref="EH11:EH12" si="59">EG11/EF11*100</f>
        <v>0</v>
      </c>
      <c r="EI11" s="26">
        <v>134.4</v>
      </c>
      <c r="EJ11" s="26">
        <v>134.4</v>
      </c>
      <c r="EK11" s="26">
        <v>0</v>
      </c>
      <c r="EL11" s="26">
        <f t="shared" si="41"/>
        <v>0</v>
      </c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>
        <v>8000</v>
      </c>
      <c r="GF11" s="26">
        <v>8000</v>
      </c>
      <c r="GG11" s="26">
        <v>1749.12544</v>
      </c>
      <c r="GH11" s="26">
        <f t="shared" si="42"/>
        <v>21.864068</v>
      </c>
      <c r="GI11" s="78"/>
      <c r="GJ11" s="78">
        <v>300</v>
      </c>
      <c r="GK11" s="78">
        <v>0</v>
      </c>
      <c r="GL11" s="78">
        <f t="shared" si="43"/>
        <v>0</v>
      </c>
      <c r="GM11" s="78"/>
      <c r="GN11" s="78"/>
      <c r="GO11" s="78"/>
      <c r="GP11" s="78"/>
      <c r="GQ11" s="78"/>
      <c r="GR11" s="78"/>
      <c r="GS11" s="78"/>
      <c r="GT11" s="78"/>
      <c r="GU11" s="78"/>
      <c r="GV11" s="78"/>
      <c r="GW11" s="78"/>
      <c r="GX11" s="26"/>
      <c r="GY11" s="78"/>
      <c r="GZ11" s="78"/>
      <c r="HA11" s="78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9"/>
      <c r="HO11" s="26"/>
      <c r="HP11" s="26"/>
      <c r="HQ11" s="26"/>
      <c r="HR11" s="29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>
        <v>2159</v>
      </c>
      <c r="IN11" s="26">
        <v>2159</v>
      </c>
      <c r="IO11" s="26">
        <v>444.45936</v>
      </c>
      <c r="IP11" s="26">
        <f t="shared" si="45"/>
        <v>20.586352941176468</v>
      </c>
      <c r="IQ11" s="26"/>
      <c r="IR11" s="26"/>
      <c r="IS11" s="26"/>
      <c r="IT11" s="26"/>
      <c r="IU11" s="26"/>
      <c r="IV11" s="26"/>
      <c r="IW11" s="26"/>
      <c r="IX11" s="26"/>
      <c r="IY11" s="26">
        <v>9747.482320000001</v>
      </c>
      <c r="IZ11" s="26">
        <v>9747.482320000001</v>
      </c>
      <c r="JA11" s="26">
        <v>2027.3423499999999</v>
      </c>
      <c r="JB11" s="26">
        <f t="shared" si="46"/>
        <v>20.798625567550655</v>
      </c>
      <c r="JC11" s="26">
        <v>14905.7</v>
      </c>
      <c r="JD11" s="26">
        <v>17109.8</v>
      </c>
      <c r="JE11" s="26">
        <v>4833.7595899999997</v>
      </c>
      <c r="JF11" s="26">
        <f t="shared" si="47"/>
        <v>28.25140907550059</v>
      </c>
      <c r="JG11" s="26"/>
      <c r="JH11" s="26"/>
      <c r="JI11" s="26"/>
      <c r="JJ11" s="26"/>
      <c r="JK11" s="26"/>
      <c r="JL11" s="26"/>
      <c r="JM11" s="26"/>
      <c r="JN11" s="26"/>
      <c r="JO11" s="26">
        <v>2203.471</v>
      </c>
      <c r="JP11" s="26">
        <v>3566.0410000000002</v>
      </c>
      <c r="JQ11" s="26">
        <v>0</v>
      </c>
      <c r="JR11" s="26">
        <f t="shared" si="27"/>
        <v>0</v>
      </c>
      <c r="JS11" s="26">
        <v>192.32323000000002</v>
      </c>
      <c r="JT11" s="26">
        <v>198.18182000000002</v>
      </c>
      <c r="JU11" s="26">
        <v>0</v>
      </c>
      <c r="JV11" s="26">
        <f t="shared" si="48"/>
        <v>0</v>
      </c>
      <c r="JW11" s="26">
        <v>3094.8</v>
      </c>
      <c r="JX11" s="26">
        <v>3094.8</v>
      </c>
      <c r="JY11" s="26">
        <v>0</v>
      </c>
      <c r="JZ11" s="26">
        <f t="shared" si="49"/>
        <v>0</v>
      </c>
      <c r="KA11" s="26"/>
      <c r="KB11" s="26">
        <v>40269.113699999994</v>
      </c>
      <c r="KC11" s="26">
        <v>0</v>
      </c>
      <c r="KD11" s="26">
        <f t="shared" si="50"/>
        <v>0</v>
      </c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>
        <v>853.73736999999994</v>
      </c>
      <c r="KZ11" s="26">
        <v>853.73736999999994</v>
      </c>
      <c r="LA11" s="26">
        <v>0</v>
      </c>
      <c r="LB11" s="26">
        <f t="shared" si="51"/>
        <v>0</v>
      </c>
      <c r="LC11" s="26"/>
      <c r="LD11" s="26"/>
      <c r="LE11" s="26"/>
      <c r="LF11" s="26"/>
      <c r="LG11" s="26"/>
      <c r="LH11" s="26">
        <v>23880.799999999999</v>
      </c>
      <c r="LI11" s="26"/>
      <c r="LJ11" s="26">
        <f t="shared" si="52"/>
        <v>0</v>
      </c>
    </row>
    <row r="12" spans="1:322" ht="14">
      <c r="A12" s="30">
        <v>6</v>
      </c>
      <c r="B12" s="31" t="s">
        <v>8</v>
      </c>
      <c r="C12" s="26">
        <f t="shared" si="32"/>
        <v>402806.74599000002</v>
      </c>
      <c r="D12" s="26">
        <f t="shared" si="33"/>
        <v>782748.64651999995</v>
      </c>
      <c r="E12" s="26">
        <f t="shared" si="34"/>
        <v>98483.418839999998</v>
      </c>
      <c r="F12" s="26">
        <f t="shared" si="35"/>
        <v>12.581742463285583</v>
      </c>
      <c r="G12" s="26">
        <v>91991.7</v>
      </c>
      <c r="H12" s="26">
        <v>91991.7</v>
      </c>
      <c r="I12" s="26">
        <v>0</v>
      </c>
      <c r="J12" s="26">
        <f t="shared" si="36"/>
        <v>0</v>
      </c>
      <c r="K12" s="26">
        <v>55992.800000000003</v>
      </c>
      <c r="L12" s="26">
        <v>55992.800000000003</v>
      </c>
      <c r="M12" s="26">
        <v>41028.526509999996</v>
      </c>
      <c r="N12" s="26">
        <f t="shared" si="37"/>
        <v>73.274646936748994</v>
      </c>
      <c r="O12" s="26">
        <v>8668.5</v>
      </c>
      <c r="P12" s="26">
        <v>8668.5</v>
      </c>
      <c r="Q12" s="26">
        <v>844.4</v>
      </c>
      <c r="R12" s="26">
        <f>Q12/P12*100</f>
        <v>9.7410163234700349</v>
      </c>
      <c r="S12" s="26">
        <v>9988.7999999999993</v>
      </c>
      <c r="T12" s="26">
        <v>9988.7999999999993</v>
      </c>
      <c r="U12" s="26"/>
      <c r="V12" s="26">
        <f t="shared" si="38"/>
        <v>0</v>
      </c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>
        <v>27593.3</v>
      </c>
      <c r="AK12" s="26">
        <v>0</v>
      </c>
      <c r="AL12" s="26">
        <f>AK12/AJ12*100</f>
        <v>0</v>
      </c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>
        <v>100969.2</v>
      </c>
      <c r="BA12" s="26">
        <v>0</v>
      </c>
      <c r="BB12" s="26">
        <f t="shared" ref="BB12:BB14" si="60">BA12/AZ12*100</f>
        <v>0</v>
      </c>
      <c r="BC12" s="26"/>
      <c r="BD12" s="26"/>
      <c r="BE12" s="26"/>
      <c r="BF12" s="26"/>
      <c r="BG12" s="26"/>
      <c r="BH12" s="26"/>
      <c r="BI12" s="26"/>
      <c r="BJ12" s="26"/>
      <c r="BK12" s="26"/>
      <c r="BL12" s="26">
        <v>384.8</v>
      </c>
      <c r="BM12" s="26">
        <v>0</v>
      </c>
      <c r="BN12" s="26">
        <f>BM12/BL12*100</f>
        <v>0</v>
      </c>
      <c r="BO12" s="26">
        <v>22107.746199999998</v>
      </c>
      <c r="BP12" s="26">
        <v>22107.746199999998</v>
      </c>
      <c r="BQ12" s="26">
        <v>1235.9633700000002</v>
      </c>
      <c r="BR12" s="26">
        <f t="shared" si="39"/>
        <v>5.5906348789185945</v>
      </c>
      <c r="BS12" s="78"/>
      <c r="BT12" s="78">
        <v>46000</v>
      </c>
      <c r="BU12" s="78">
        <v>0</v>
      </c>
      <c r="BV12" s="78">
        <f>BU12/BT12*100</f>
        <v>0</v>
      </c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>
        <v>26878.61924</v>
      </c>
      <c r="CV12" s="26">
        <v>26878.61924</v>
      </c>
      <c r="CW12" s="26">
        <v>13439.30962</v>
      </c>
      <c r="CX12" s="26">
        <f t="shared" si="53"/>
        <v>50</v>
      </c>
      <c r="CY12" s="26">
        <v>39211.490149999998</v>
      </c>
      <c r="CZ12" s="26">
        <v>39211.490149999998</v>
      </c>
      <c r="DA12" s="26">
        <v>8000</v>
      </c>
      <c r="DB12" s="26">
        <f t="shared" si="40"/>
        <v>20.402183057559725</v>
      </c>
      <c r="DC12" s="26">
        <v>2292.9</v>
      </c>
      <c r="DD12" s="26">
        <v>2292.9</v>
      </c>
      <c r="DE12" s="26">
        <v>0</v>
      </c>
      <c r="DF12" s="26">
        <f>DE12/DD12*100</f>
        <v>0</v>
      </c>
      <c r="DG12" s="26"/>
      <c r="DH12" s="26">
        <v>184.2</v>
      </c>
      <c r="DI12" s="26">
        <v>184.2</v>
      </c>
      <c r="DJ12" s="26">
        <f>DI12/DH12*100</f>
        <v>100</v>
      </c>
      <c r="DK12" s="26"/>
      <c r="DL12" s="26"/>
      <c r="DM12" s="26"/>
      <c r="DN12" s="29"/>
      <c r="DO12" s="26"/>
      <c r="DP12" s="26"/>
      <c r="DQ12" s="26"/>
      <c r="DR12" s="29"/>
      <c r="DS12" s="26"/>
      <c r="DT12" s="26"/>
      <c r="DU12" s="26"/>
      <c r="DV12" s="29"/>
      <c r="DW12" s="26"/>
      <c r="DX12" s="26"/>
      <c r="DY12" s="26"/>
      <c r="DZ12" s="26"/>
      <c r="EA12" s="26"/>
      <c r="EB12" s="26"/>
      <c r="EC12" s="26"/>
      <c r="ED12" s="26"/>
      <c r="EE12" s="26"/>
      <c r="EF12" s="26">
        <v>393.9</v>
      </c>
      <c r="EG12" s="26">
        <v>0</v>
      </c>
      <c r="EH12" s="26">
        <f t="shared" si="59"/>
        <v>0</v>
      </c>
      <c r="EI12" s="26">
        <v>196.9</v>
      </c>
      <c r="EJ12" s="26">
        <v>196.9</v>
      </c>
      <c r="EK12" s="26">
        <v>0</v>
      </c>
      <c r="EL12" s="26">
        <f t="shared" si="41"/>
        <v>0</v>
      </c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>
        <v>60253.4</v>
      </c>
      <c r="FH12" s="26">
        <v>60253.4</v>
      </c>
      <c r="FI12" s="26">
        <v>0</v>
      </c>
      <c r="FJ12" s="26">
        <f t="shared" ref="FJ12:FJ13" si="61">FI12/FH12*100</f>
        <v>0</v>
      </c>
      <c r="FK12" s="26"/>
      <c r="FL12" s="26"/>
      <c r="FM12" s="26"/>
      <c r="FN12" s="26"/>
      <c r="FO12" s="26">
        <v>2354.9</v>
      </c>
      <c r="FP12" s="26">
        <v>2354.9</v>
      </c>
      <c r="FQ12" s="26">
        <v>0</v>
      </c>
      <c r="FR12" s="26">
        <f t="shared" ref="FR12" si="62">FQ12/FP12*100</f>
        <v>0</v>
      </c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>
        <v>8000</v>
      </c>
      <c r="GF12" s="26">
        <v>8000</v>
      </c>
      <c r="GG12" s="26">
        <v>975.88774999999998</v>
      </c>
      <c r="GH12" s="26">
        <f t="shared" si="42"/>
        <v>12.198596875</v>
      </c>
      <c r="GI12" s="78"/>
      <c r="GJ12" s="78">
        <v>225</v>
      </c>
      <c r="GK12" s="78">
        <v>75</v>
      </c>
      <c r="GL12" s="78">
        <f t="shared" si="43"/>
        <v>33.333333333333329</v>
      </c>
      <c r="GM12" s="78"/>
      <c r="GN12" s="78"/>
      <c r="GO12" s="78"/>
      <c r="GP12" s="78"/>
      <c r="GQ12" s="78"/>
      <c r="GR12" s="78"/>
      <c r="GS12" s="78"/>
      <c r="GT12" s="78"/>
      <c r="GU12" s="78"/>
      <c r="GV12" s="78"/>
      <c r="GW12" s="78"/>
      <c r="GX12" s="26"/>
      <c r="GY12" s="78">
        <v>1323.8</v>
      </c>
      <c r="GZ12" s="78">
        <v>1323.8</v>
      </c>
      <c r="HA12" s="78">
        <v>0</v>
      </c>
      <c r="HB12" s="26">
        <f>HA12/GZ12*100</f>
        <v>0</v>
      </c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9"/>
      <c r="HO12" s="26"/>
      <c r="HP12" s="26"/>
      <c r="HQ12" s="26"/>
      <c r="HR12" s="29"/>
      <c r="HS12" s="26"/>
      <c r="HT12" s="26"/>
      <c r="HU12" s="26"/>
      <c r="HV12" s="26"/>
      <c r="HW12" s="26"/>
      <c r="HX12" s="26"/>
      <c r="HY12" s="26"/>
      <c r="HZ12" s="26"/>
      <c r="IA12" s="26"/>
      <c r="IB12" s="26">
        <v>5200.6000000000004</v>
      </c>
      <c r="IC12" s="26">
        <v>0</v>
      </c>
      <c r="ID12" s="26">
        <f>IC12/IB12*100</f>
        <v>0</v>
      </c>
      <c r="IE12" s="26"/>
      <c r="IF12" s="26"/>
      <c r="IG12" s="26"/>
      <c r="IH12" s="26"/>
      <c r="II12" s="26"/>
      <c r="IJ12" s="26"/>
      <c r="IK12" s="26"/>
      <c r="IL12" s="26"/>
      <c r="IM12" s="26">
        <v>5709.4</v>
      </c>
      <c r="IN12" s="26">
        <v>5709.4</v>
      </c>
      <c r="IO12" s="26">
        <v>3522.9450000000002</v>
      </c>
      <c r="IP12" s="26">
        <f t="shared" si="45"/>
        <v>61.704294671944517</v>
      </c>
      <c r="IQ12" s="26"/>
      <c r="IR12" s="26"/>
      <c r="IS12" s="26"/>
      <c r="IT12" s="26">
        <v>0</v>
      </c>
      <c r="IU12" s="26"/>
      <c r="IV12" s="26"/>
      <c r="IW12" s="26"/>
      <c r="IX12" s="26"/>
      <c r="IY12" s="26">
        <v>44793.593430000001</v>
      </c>
      <c r="IZ12" s="26">
        <v>44793.593430000001</v>
      </c>
      <c r="JA12" s="26">
        <v>26883.902119999999</v>
      </c>
      <c r="JB12" s="26">
        <f t="shared" si="46"/>
        <v>60.01729278989886</v>
      </c>
      <c r="JC12" s="26">
        <v>21658.799999999999</v>
      </c>
      <c r="JD12" s="26">
        <v>24534.5</v>
      </c>
      <c r="JE12" s="26">
        <v>2293.2844700000001</v>
      </c>
      <c r="JF12" s="26">
        <f t="shared" si="47"/>
        <v>9.3471824165970379</v>
      </c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>
        <v>415.85859000000005</v>
      </c>
      <c r="JT12" s="26">
        <v>316.46465000000001</v>
      </c>
      <c r="JU12" s="26">
        <v>0</v>
      </c>
      <c r="JV12" s="26">
        <f t="shared" si="48"/>
        <v>0</v>
      </c>
      <c r="JW12" s="26">
        <v>53.7</v>
      </c>
      <c r="JX12" s="26">
        <v>53.7</v>
      </c>
      <c r="JY12" s="26">
        <v>0</v>
      </c>
      <c r="JZ12" s="26">
        <f t="shared" si="49"/>
        <v>0</v>
      </c>
      <c r="KA12" s="26"/>
      <c r="KB12" s="26">
        <v>102322.69447</v>
      </c>
      <c r="KC12" s="26">
        <v>0</v>
      </c>
      <c r="KD12" s="26">
        <f t="shared" si="50"/>
        <v>0</v>
      </c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>
        <v>913.83838000000003</v>
      </c>
      <c r="KZ12" s="26">
        <v>913.83838000000003</v>
      </c>
      <c r="LA12" s="26">
        <v>0</v>
      </c>
      <c r="LB12" s="26">
        <f t="shared" si="51"/>
        <v>0</v>
      </c>
      <c r="LC12" s="26"/>
      <c r="LD12" s="26"/>
      <c r="LE12" s="26"/>
      <c r="LF12" s="26"/>
      <c r="LG12" s="26"/>
      <c r="LH12" s="26">
        <v>93891.9</v>
      </c>
      <c r="LI12" s="26"/>
      <c r="LJ12" s="26">
        <f t="shared" si="52"/>
        <v>0</v>
      </c>
    </row>
    <row r="13" spans="1:322" ht="14.25" customHeight="1">
      <c r="A13" s="30">
        <v>7</v>
      </c>
      <c r="B13" s="31" t="s">
        <v>9</v>
      </c>
      <c r="C13" s="26">
        <f t="shared" si="32"/>
        <v>154839.73706999997</v>
      </c>
      <c r="D13" s="26">
        <f t="shared" si="33"/>
        <v>332076.18625999987</v>
      </c>
      <c r="E13" s="26">
        <f t="shared" si="34"/>
        <v>29052.994190000001</v>
      </c>
      <c r="F13" s="26">
        <f t="shared" si="35"/>
        <v>8.7488941972047609</v>
      </c>
      <c r="G13" s="26">
        <v>67236.7</v>
      </c>
      <c r="H13" s="26">
        <v>67236.7</v>
      </c>
      <c r="I13" s="26">
        <v>0</v>
      </c>
      <c r="J13" s="26">
        <f t="shared" si="36"/>
        <v>0</v>
      </c>
      <c r="K13" s="26">
        <v>25301.599999999999</v>
      </c>
      <c r="L13" s="26">
        <v>25301.599999999999</v>
      </c>
      <c r="M13" s="26">
        <v>16412.104060000001</v>
      </c>
      <c r="N13" s="26">
        <f t="shared" si="37"/>
        <v>64.865874332058056</v>
      </c>
      <c r="O13" s="26"/>
      <c r="P13" s="26"/>
      <c r="Q13" s="26"/>
      <c r="R13" s="26"/>
      <c r="S13" s="26">
        <v>2123.4</v>
      </c>
      <c r="T13" s="26">
        <v>2123.4</v>
      </c>
      <c r="U13" s="26"/>
      <c r="V13" s="26">
        <f t="shared" si="38"/>
        <v>0</v>
      </c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>
        <v>2368.6</v>
      </c>
      <c r="AS13" s="26">
        <v>0</v>
      </c>
      <c r="AT13" s="26">
        <f t="shared" ref="AT13:AT29" si="63">AS13/AR13*100</f>
        <v>0</v>
      </c>
      <c r="AU13" s="26"/>
      <c r="AV13" s="26">
        <v>125027.83323999999</v>
      </c>
      <c r="AW13" s="26">
        <v>0</v>
      </c>
      <c r="AX13" s="26">
        <f>AW13/AV13*100</f>
        <v>0</v>
      </c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>
        <v>5453.3439699999999</v>
      </c>
      <c r="BP13" s="26">
        <v>5453.3439699999999</v>
      </c>
      <c r="BQ13" s="26">
        <v>0</v>
      </c>
      <c r="BR13" s="26">
        <f t="shared" si="39"/>
        <v>0</v>
      </c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>
        <v>13426.324779999999</v>
      </c>
      <c r="CV13" s="26">
        <v>13426.324779999999</v>
      </c>
      <c r="CW13" s="26">
        <v>6713.1623899999995</v>
      </c>
      <c r="CX13" s="26">
        <f t="shared" si="53"/>
        <v>50</v>
      </c>
      <c r="CY13" s="26">
        <v>5579.2348899999997</v>
      </c>
      <c r="CZ13" s="26">
        <v>5579.2348899999997</v>
      </c>
      <c r="DA13" s="26">
        <v>4669.1635299999989</v>
      </c>
      <c r="DB13" s="26">
        <f t="shared" si="40"/>
        <v>83.688240808230233</v>
      </c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9"/>
      <c r="DO13" s="26"/>
      <c r="DP13" s="26"/>
      <c r="DQ13" s="26"/>
      <c r="DR13" s="29"/>
      <c r="DS13" s="26"/>
      <c r="DT13" s="26"/>
      <c r="DU13" s="26"/>
      <c r="DV13" s="29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>
        <v>72.400000000000006</v>
      </c>
      <c r="EJ13" s="26">
        <v>72.400000000000006</v>
      </c>
      <c r="EK13" s="26">
        <v>0</v>
      </c>
      <c r="EL13" s="26">
        <f t="shared" si="41"/>
        <v>0</v>
      </c>
      <c r="EM13" s="26"/>
      <c r="EN13" s="26"/>
      <c r="EO13" s="26"/>
      <c r="EP13" s="26"/>
      <c r="EQ13" s="26"/>
      <c r="ER13" s="26">
        <v>3309.1</v>
      </c>
      <c r="ES13" s="26">
        <v>0</v>
      </c>
      <c r="ET13" s="26">
        <f t="shared" ref="ET13" si="64">ES13/ER13*100</f>
        <v>0</v>
      </c>
      <c r="EU13" s="26"/>
      <c r="EV13" s="26"/>
      <c r="EW13" s="26"/>
      <c r="EX13" s="26"/>
      <c r="EY13" s="26">
        <v>10664.3</v>
      </c>
      <c r="EZ13" s="26">
        <v>10664.3</v>
      </c>
      <c r="FA13" s="26">
        <v>0</v>
      </c>
      <c r="FB13" s="26">
        <f>FA13/EZ13*100</f>
        <v>0</v>
      </c>
      <c r="FC13" s="26"/>
      <c r="FD13" s="26"/>
      <c r="FE13" s="26"/>
      <c r="FF13" s="26"/>
      <c r="FG13" s="26">
        <v>4383.2</v>
      </c>
      <c r="FH13" s="26">
        <v>4383.2</v>
      </c>
      <c r="FI13" s="26">
        <v>0</v>
      </c>
      <c r="FJ13" s="26">
        <f t="shared" si="61"/>
        <v>0</v>
      </c>
      <c r="FK13" s="26"/>
      <c r="FL13" s="26"/>
      <c r="FM13" s="26"/>
      <c r="FN13" s="26"/>
      <c r="FO13" s="26"/>
      <c r="FP13" s="26">
        <v>0</v>
      </c>
      <c r="FQ13" s="26">
        <v>0</v>
      </c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78"/>
      <c r="GJ13" s="78">
        <v>75</v>
      </c>
      <c r="GK13" s="78">
        <v>75</v>
      </c>
      <c r="GL13" s="78">
        <f t="shared" si="43"/>
        <v>100</v>
      </c>
      <c r="GM13" s="78"/>
      <c r="GN13" s="78"/>
      <c r="GO13" s="78"/>
      <c r="GP13" s="78"/>
      <c r="GQ13" s="78"/>
      <c r="GR13" s="78"/>
      <c r="GS13" s="78"/>
      <c r="GT13" s="78"/>
      <c r="GU13" s="78"/>
      <c r="GV13" s="78"/>
      <c r="GW13" s="78"/>
      <c r="GX13" s="26"/>
      <c r="GY13" s="78"/>
      <c r="GZ13" s="78"/>
      <c r="HA13" s="78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9"/>
      <c r="HO13" s="26"/>
      <c r="HP13" s="26"/>
      <c r="HQ13" s="26"/>
      <c r="HR13" s="29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>
        <v>886.3</v>
      </c>
      <c r="IN13" s="26">
        <v>886.3</v>
      </c>
      <c r="IO13" s="26">
        <v>0</v>
      </c>
      <c r="IP13" s="26">
        <f t="shared" si="45"/>
        <v>0</v>
      </c>
      <c r="IQ13" s="26"/>
      <c r="IR13" s="26"/>
      <c r="IS13" s="26"/>
      <c r="IT13" s="26"/>
      <c r="IU13" s="26"/>
      <c r="IV13" s="26"/>
      <c r="IW13" s="26"/>
      <c r="IX13" s="26"/>
      <c r="IY13" s="26">
        <v>7101.3853499999996</v>
      </c>
      <c r="IZ13" s="26">
        <v>7101.3853499999996</v>
      </c>
      <c r="JA13" s="26">
        <v>1183.56421</v>
      </c>
      <c r="JB13" s="26">
        <f t="shared" si="46"/>
        <v>16.666666455440275</v>
      </c>
      <c r="JC13" s="26">
        <v>8338</v>
      </c>
      <c r="JD13" s="26">
        <v>11419.8</v>
      </c>
      <c r="JE13" s="26">
        <v>0</v>
      </c>
      <c r="JF13" s="26">
        <f t="shared" si="47"/>
        <v>0</v>
      </c>
      <c r="JG13" s="26"/>
      <c r="JH13" s="26"/>
      <c r="JI13" s="26"/>
      <c r="JJ13" s="26"/>
      <c r="JK13" s="26"/>
      <c r="JL13" s="26"/>
      <c r="JM13" s="26"/>
      <c r="JN13" s="26"/>
      <c r="JO13" s="26">
        <v>2725.14</v>
      </c>
      <c r="JP13" s="26">
        <v>4928.6109999999999</v>
      </c>
      <c r="JQ13" s="26">
        <v>0</v>
      </c>
      <c r="JR13" s="26">
        <f t="shared" si="27"/>
        <v>0</v>
      </c>
      <c r="JS13" s="26">
        <v>181.91919000000001</v>
      </c>
      <c r="JT13" s="26">
        <v>80.606059999999999</v>
      </c>
      <c r="JU13" s="26">
        <v>0</v>
      </c>
      <c r="JV13" s="26">
        <f t="shared" si="48"/>
        <v>0</v>
      </c>
      <c r="JW13" s="26">
        <v>897.6</v>
      </c>
      <c r="JX13" s="26">
        <v>897.6</v>
      </c>
      <c r="JY13" s="26">
        <v>0</v>
      </c>
      <c r="JZ13" s="26">
        <f t="shared" si="49"/>
        <v>0</v>
      </c>
      <c r="KA13" s="26"/>
      <c r="KB13" s="26">
        <v>24472.858080000002</v>
      </c>
      <c r="KC13" s="26">
        <v>0</v>
      </c>
      <c r="KD13" s="26">
        <f t="shared" si="50"/>
        <v>0</v>
      </c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>
        <v>468.88889</v>
      </c>
      <c r="KZ13" s="26">
        <v>468.88889</v>
      </c>
      <c r="LA13" s="26">
        <v>0</v>
      </c>
      <c r="LB13" s="26">
        <f t="shared" si="51"/>
        <v>0</v>
      </c>
      <c r="LC13" s="26"/>
      <c r="LD13" s="26"/>
      <c r="LE13" s="26"/>
      <c r="LF13" s="26"/>
      <c r="LG13" s="26"/>
      <c r="LH13" s="26">
        <v>16799.099999999999</v>
      </c>
      <c r="LI13" s="26"/>
      <c r="LJ13" s="26">
        <f t="shared" si="52"/>
        <v>0</v>
      </c>
    </row>
    <row r="14" spans="1:322" ht="14">
      <c r="A14" s="30">
        <v>8</v>
      </c>
      <c r="B14" s="31" t="s">
        <v>10</v>
      </c>
      <c r="C14" s="26">
        <f t="shared" si="32"/>
        <v>556797.99838999996</v>
      </c>
      <c r="D14" s="26">
        <f t="shared" si="33"/>
        <v>756783.01970000018</v>
      </c>
      <c r="E14" s="26">
        <f t="shared" si="34"/>
        <v>28226.703560000002</v>
      </c>
      <c r="F14" s="26">
        <f t="shared" si="35"/>
        <v>3.7298278139471841</v>
      </c>
      <c r="G14" s="26">
        <v>39378.1</v>
      </c>
      <c r="H14" s="26">
        <v>39378.1</v>
      </c>
      <c r="I14" s="26">
        <v>1495.2</v>
      </c>
      <c r="J14" s="26">
        <f t="shared" si="36"/>
        <v>3.7970343922129306</v>
      </c>
      <c r="K14" s="26">
        <v>21885.7</v>
      </c>
      <c r="L14" s="26">
        <v>21885.7</v>
      </c>
      <c r="M14" s="26">
        <v>10629.797189999999</v>
      </c>
      <c r="N14" s="26">
        <f t="shared" si="37"/>
        <v>48.569601109400196</v>
      </c>
      <c r="O14" s="26"/>
      <c r="P14" s="26"/>
      <c r="Q14" s="26"/>
      <c r="R14" s="26"/>
      <c r="S14" s="26">
        <v>679.4</v>
      </c>
      <c r="T14" s="26">
        <v>679.4</v>
      </c>
      <c r="U14" s="26"/>
      <c r="V14" s="26">
        <f t="shared" si="38"/>
        <v>0</v>
      </c>
      <c r="W14" s="26"/>
      <c r="X14" s="26"/>
      <c r="Y14" s="26"/>
      <c r="Z14" s="26"/>
      <c r="AA14" s="26">
        <v>324443.2</v>
      </c>
      <c r="AB14" s="26">
        <v>381014</v>
      </c>
      <c r="AC14" s="26">
        <v>0</v>
      </c>
      <c r="AD14" s="26">
        <f>AC14/AB14*100</f>
        <v>0</v>
      </c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>
        <v>2000</v>
      </c>
      <c r="AS14" s="26">
        <v>0</v>
      </c>
      <c r="AT14" s="26">
        <f t="shared" si="63"/>
        <v>0</v>
      </c>
      <c r="AU14" s="26"/>
      <c r="AV14" s="26"/>
      <c r="AW14" s="26"/>
      <c r="AX14" s="26"/>
      <c r="AY14" s="26"/>
      <c r="AZ14" s="26">
        <v>37058.800000000003</v>
      </c>
      <c r="BA14" s="26">
        <v>0</v>
      </c>
      <c r="BB14" s="26">
        <f t="shared" si="60"/>
        <v>0</v>
      </c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>
        <v>4332.3212300000005</v>
      </c>
      <c r="BP14" s="26">
        <v>4332.3212300000005</v>
      </c>
      <c r="BQ14" s="26">
        <v>0</v>
      </c>
      <c r="BR14" s="26">
        <f t="shared" si="39"/>
        <v>0</v>
      </c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>
        <v>809.82931000000008</v>
      </c>
      <c r="CZ14" s="26">
        <v>809.82931000000008</v>
      </c>
      <c r="DA14" s="26">
        <v>809.82931000000008</v>
      </c>
      <c r="DB14" s="26">
        <f t="shared" si="40"/>
        <v>100</v>
      </c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9"/>
      <c r="DO14" s="26"/>
      <c r="DP14" s="26">
        <v>1957.1</v>
      </c>
      <c r="DQ14" s="26">
        <v>1957</v>
      </c>
      <c r="DR14" s="26">
        <f>DQ14/DP14*100</f>
        <v>99.994890399059827</v>
      </c>
      <c r="DS14" s="26"/>
      <c r="DT14" s="26"/>
      <c r="DU14" s="26"/>
      <c r="DV14" s="29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>
        <v>888.3</v>
      </c>
      <c r="EJ14" s="26">
        <v>888.3</v>
      </c>
      <c r="EK14" s="26">
        <v>0</v>
      </c>
      <c r="EL14" s="26">
        <f t="shared" si="41"/>
        <v>0</v>
      </c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78"/>
      <c r="GJ14" s="78">
        <v>300</v>
      </c>
      <c r="GK14" s="78">
        <v>0</v>
      </c>
      <c r="GL14" s="78">
        <f t="shared" si="43"/>
        <v>0</v>
      </c>
      <c r="GM14" s="78"/>
      <c r="GN14" s="78"/>
      <c r="GO14" s="78"/>
      <c r="GP14" s="78"/>
      <c r="GQ14" s="78"/>
      <c r="GR14" s="78"/>
      <c r="GS14" s="78"/>
      <c r="GT14" s="78"/>
      <c r="GU14" s="78"/>
      <c r="GV14" s="78"/>
      <c r="GW14" s="78"/>
      <c r="GX14" s="26"/>
      <c r="GY14" s="78"/>
      <c r="GZ14" s="78"/>
      <c r="HA14" s="78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9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>
        <v>39454.800000000003</v>
      </c>
      <c r="IG14" s="26">
        <v>0</v>
      </c>
      <c r="IH14" s="26">
        <f>IG14/IF14*100</f>
        <v>0</v>
      </c>
      <c r="II14" s="26"/>
      <c r="IJ14" s="26"/>
      <c r="IK14" s="26"/>
      <c r="IL14" s="26"/>
      <c r="IM14" s="26">
        <v>5818</v>
      </c>
      <c r="IN14" s="26">
        <v>5818</v>
      </c>
      <c r="IO14" s="26">
        <v>1982.08764</v>
      </c>
      <c r="IP14" s="26">
        <f t="shared" si="45"/>
        <v>34.068195943623238</v>
      </c>
      <c r="IQ14" s="26">
        <v>119116.8</v>
      </c>
      <c r="IR14" s="26">
        <v>0</v>
      </c>
      <c r="IS14" s="26">
        <v>0</v>
      </c>
      <c r="IT14" s="26"/>
      <c r="IU14" s="26"/>
      <c r="IV14" s="26">
        <v>111599.6</v>
      </c>
      <c r="IW14" s="26">
        <v>0</v>
      </c>
      <c r="IX14" s="26">
        <f>IW14/IV14*100</f>
        <v>0</v>
      </c>
      <c r="IY14" s="26">
        <v>11070.229289999999</v>
      </c>
      <c r="IZ14" s="26">
        <v>11070.229289999999</v>
      </c>
      <c r="JA14" s="26">
        <v>5560.59393</v>
      </c>
      <c r="JB14" s="26">
        <f t="shared" si="46"/>
        <v>50.230160408899714</v>
      </c>
      <c r="JC14" s="26">
        <v>21522</v>
      </c>
      <c r="JD14" s="26">
        <v>21884.7</v>
      </c>
      <c r="JE14" s="26">
        <v>5792.1954900000001</v>
      </c>
      <c r="JF14" s="26">
        <f t="shared" si="47"/>
        <v>26.466871787138956</v>
      </c>
      <c r="JG14" s="26"/>
      <c r="JH14" s="26"/>
      <c r="JI14" s="26"/>
      <c r="JJ14" s="26"/>
      <c r="JK14" s="26"/>
      <c r="JL14" s="26"/>
      <c r="JM14" s="26"/>
      <c r="JN14" s="26"/>
      <c r="JO14" s="26">
        <v>2123.663</v>
      </c>
      <c r="JP14" s="26">
        <v>3645.8490000000002</v>
      </c>
      <c r="JQ14" s="26">
        <v>0</v>
      </c>
      <c r="JR14" s="26">
        <f t="shared" si="27"/>
        <v>0</v>
      </c>
      <c r="JS14" s="26">
        <v>415.85859000000005</v>
      </c>
      <c r="JT14" s="26">
        <v>327.42966999999999</v>
      </c>
      <c r="JU14" s="26">
        <v>0</v>
      </c>
      <c r="JV14" s="26">
        <f t="shared" si="48"/>
        <v>0</v>
      </c>
      <c r="JW14" s="26">
        <v>422.5</v>
      </c>
      <c r="JX14" s="26">
        <v>422.5</v>
      </c>
      <c r="JY14" s="26">
        <v>0</v>
      </c>
      <c r="JZ14" s="26">
        <f t="shared" si="49"/>
        <v>0</v>
      </c>
      <c r="KA14" s="26"/>
      <c r="KB14" s="26">
        <v>46206.364230000007</v>
      </c>
      <c r="KC14" s="26">
        <v>0</v>
      </c>
      <c r="KD14" s="26">
        <f t="shared" si="50"/>
        <v>0</v>
      </c>
      <c r="KE14" s="26">
        <v>3062.4</v>
      </c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>
        <v>829.69696999999996</v>
      </c>
      <c r="KZ14" s="26">
        <v>829.69696999999996</v>
      </c>
      <c r="LA14" s="26">
        <v>0</v>
      </c>
      <c r="LB14" s="26">
        <f t="shared" si="51"/>
        <v>0</v>
      </c>
      <c r="LC14" s="26"/>
      <c r="LD14" s="26"/>
      <c r="LE14" s="26"/>
      <c r="LF14" s="26"/>
      <c r="LG14" s="26"/>
      <c r="LH14" s="26">
        <v>25220.3</v>
      </c>
      <c r="LI14" s="26"/>
      <c r="LJ14" s="26">
        <f t="shared" si="52"/>
        <v>0</v>
      </c>
    </row>
    <row r="15" spans="1:322" ht="12.75" customHeight="1">
      <c r="A15" s="30">
        <v>9</v>
      </c>
      <c r="B15" s="31" t="s">
        <v>11</v>
      </c>
      <c r="C15" s="26">
        <f t="shared" si="32"/>
        <v>254895.55801000004</v>
      </c>
      <c r="D15" s="26">
        <f t="shared" si="33"/>
        <v>239204.31603000005</v>
      </c>
      <c r="E15" s="26">
        <f t="shared" si="34"/>
        <v>16160.40388</v>
      </c>
      <c r="F15" s="26">
        <f t="shared" si="35"/>
        <v>6.7558997881849363</v>
      </c>
      <c r="G15" s="26">
        <v>42426.8</v>
      </c>
      <c r="H15" s="26">
        <v>42426.8</v>
      </c>
      <c r="I15" s="26">
        <v>0</v>
      </c>
      <c r="J15" s="26">
        <f t="shared" si="36"/>
        <v>0</v>
      </c>
      <c r="K15" s="26">
        <v>31342.9</v>
      </c>
      <c r="L15" s="26">
        <v>31342.9</v>
      </c>
      <c r="M15" s="26">
        <v>6145.2352899999996</v>
      </c>
      <c r="N15" s="26">
        <f t="shared" si="37"/>
        <v>19.606466823427311</v>
      </c>
      <c r="O15" s="26"/>
      <c r="P15" s="26"/>
      <c r="Q15" s="26"/>
      <c r="R15" s="26"/>
      <c r="S15" s="26">
        <v>965.7</v>
      </c>
      <c r="T15" s="26">
        <v>965.7</v>
      </c>
      <c r="U15" s="26"/>
      <c r="V15" s="26">
        <f t="shared" si="38"/>
        <v>0</v>
      </c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>
        <v>3257.7550000000001</v>
      </c>
      <c r="BP15" s="26">
        <v>3257.7550000000001</v>
      </c>
      <c r="BQ15" s="26">
        <v>0</v>
      </c>
      <c r="BR15" s="26">
        <f t="shared" si="39"/>
        <v>0</v>
      </c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26"/>
      <c r="CJ15" s="26"/>
      <c r="CK15" s="26"/>
      <c r="CL15" s="26"/>
      <c r="CM15" s="26"/>
      <c r="CN15" s="26"/>
      <c r="CO15" s="26"/>
      <c r="CP15" s="26"/>
      <c r="CQ15" s="26">
        <v>74351</v>
      </c>
      <c r="CR15" s="26">
        <v>74351</v>
      </c>
      <c r="CS15" s="26">
        <v>0</v>
      </c>
      <c r="CT15" s="26">
        <f>CS15/CR15*100</f>
        <v>0</v>
      </c>
      <c r="CU15" s="26">
        <v>3814.2968100000003</v>
      </c>
      <c r="CV15" s="26">
        <v>3814.2968100000003</v>
      </c>
      <c r="CW15" s="26">
        <v>1670.96083</v>
      </c>
      <c r="CX15" s="26">
        <f t="shared" si="53"/>
        <v>43.807834398707946</v>
      </c>
      <c r="CY15" s="26">
        <v>4481.3131599999997</v>
      </c>
      <c r="CZ15" s="26">
        <v>4481.3131599999997</v>
      </c>
      <c r="DA15" s="26">
        <v>4210.751189999999</v>
      </c>
      <c r="DB15" s="26">
        <f t="shared" si="40"/>
        <v>93.962440018362813</v>
      </c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9"/>
      <c r="DO15" s="26"/>
      <c r="DP15" s="26"/>
      <c r="DQ15" s="26"/>
      <c r="DR15" s="26"/>
      <c r="DS15" s="26"/>
      <c r="DT15" s="26"/>
      <c r="DU15" s="26"/>
      <c r="DV15" s="29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>
        <v>83.7</v>
      </c>
      <c r="EJ15" s="26">
        <v>83.7</v>
      </c>
      <c r="EK15" s="26">
        <v>0</v>
      </c>
      <c r="EL15" s="26">
        <f t="shared" si="41"/>
        <v>0</v>
      </c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>
        <v>9000</v>
      </c>
      <c r="FX15" s="26">
        <v>9000</v>
      </c>
      <c r="FY15" s="26">
        <v>0</v>
      </c>
      <c r="FZ15" s="26">
        <f>FY15/FX15*100</f>
        <v>0</v>
      </c>
      <c r="GA15" s="26"/>
      <c r="GB15" s="26"/>
      <c r="GC15" s="26"/>
      <c r="GD15" s="26"/>
      <c r="GE15" s="26"/>
      <c r="GF15" s="26">
        <v>5000</v>
      </c>
      <c r="GG15" s="26">
        <v>0</v>
      </c>
      <c r="GH15" s="26">
        <f t="shared" si="42"/>
        <v>0</v>
      </c>
      <c r="GI15" s="78"/>
      <c r="GJ15" s="78"/>
      <c r="GK15" s="78"/>
      <c r="GL15" s="78"/>
      <c r="GM15" s="78"/>
      <c r="GN15" s="78"/>
      <c r="GO15" s="78"/>
      <c r="GP15" s="78"/>
      <c r="GQ15" s="78"/>
      <c r="GR15" s="78"/>
      <c r="GS15" s="78"/>
      <c r="GT15" s="78"/>
      <c r="GU15" s="78"/>
      <c r="GV15" s="78"/>
      <c r="GW15" s="78"/>
      <c r="GX15" s="26"/>
      <c r="GY15" s="78"/>
      <c r="GZ15" s="78"/>
      <c r="HA15" s="78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9"/>
      <c r="HO15" s="26"/>
      <c r="HP15" s="26"/>
      <c r="HQ15" s="26"/>
      <c r="HR15" s="29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>
        <v>4863.3999999999996</v>
      </c>
      <c r="IN15" s="26">
        <v>4863.3999999999996</v>
      </c>
      <c r="IO15" s="26">
        <v>224.7894</v>
      </c>
      <c r="IP15" s="26">
        <f t="shared" si="45"/>
        <v>4.6220627544516182</v>
      </c>
      <c r="IQ15" s="26"/>
      <c r="IR15" s="26"/>
      <c r="IS15" s="26"/>
      <c r="IT15" s="26"/>
      <c r="IU15" s="26"/>
      <c r="IV15" s="26"/>
      <c r="IW15" s="26"/>
      <c r="IX15" s="26"/>
      <c r="IY15" s="26">
        <v>5572.7035400000004</v>
      </c>
      <c r="IZ15" s="26">
        <v>5572.7035400000004</v>
      </c>
      <c r="JA15" s="26">
        <v>1241.7649699999999</v>
      </c>
      <c r="JB15" s="26">
        <f t="shared" si="46"/>
        <v>22.282989954279891</v>
      </c>
      <c r="JC15" s="26">
        <v>9945.6</v>
      </c>
      <c r="JD15" s="26">
        <v>10544.4</v>
      </c>
      <c r="JE15" s="26">
        <v>2666.9022</v>
      </c>
      <c r="JF15" s="26">
        <f t="shared" si="47"/>
        <v>25.292119039490156</v>
      </c>
      <c r="JG15" s="26"/>
      <c r="JH15" s="26"/>
      <c r="JI15" s="26"/>
      <c r="JJ15" s="26"/>
      <c r="JK15" s="26"/>
      <c r="JL15" s="26"/>
      <c r="JM15" s="26"/>
      <c r="JN15" s="26"/>
      <c r="JO15" s="26">
        <v>2725.14</v>
      </c>
      <c r="JP15" s="26">
        <v>2725.14</v>
      </c>
      <c r="JQ15" s="26">
        <v>0</v>
      </c>
      <c r="JR15" s="26">
        <f t="shared" si="27"/>
        <v>0</v>
      </c>
      <c r="JS15" s="26">
        <v>67.575759999999988</v>
      </c>
      <c r="JT15" s="26">
        <v>71.212119999999999</v>
      </c>
      <c r="JU15" s="26">
        <v>0</v>
      </c>
      <c r="JV15" s="26">
        <f t="shared" si="48"/>
        <v>0</v>
      </c>
      <c r="JW15" s="26">
        <v>556.6</v>
      </c>
      <c r="JX15" s="26">
        <v>556.6</v>
      </c>
      <c r="JY15" s="26">
        <v>0</v>
      </c>
      <c r="JZ15" s="26">
        <f t="shared" si="49"/>
        <v>0</v>
      </c>
      <c r="KA15" s="26"/>
      <c r="KB15" s="26">
        <v>25311.821660000001</v>
      </c>
      <c r="KC15" s="26">
        <v>0</v>
      </c>
      <c r="KD15" s="26">
        <f t="shared" si="50"/>
        <v>0</v>
      </c>
      <c r="KE15" s="26"/>
      <c r="KF15" s="26"/>
      <c r="KG15" s="26"/>
      <c r="KH15" s="26"/>
      <c r="KI15" s="26">
        <v>60743.7</v>
      </c>
      <c r="KJ15" s="26">
        <v>0</v>
      </c>
      <c r="KK15" s="26">
        <v>0</v>
      </c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>
        <v>697.37374</v>
      </c>
      <c r="KZ15" s="26">
        <v>697.37374</v>
      </c>
      <c r="LA15" s="26">
        <v>0</v>
      </c>
      <c r="LB15" s="26">
        <f t="shared" si="51"/>
        <v>0</v>
      </c>
      <c r="LC15" s="26"/>
      <c r="LD15" s="26"/>
      <c r="LE15" s="26"/>
      <c r="LF15" s="26"/>
      <c r="LG15" s="26"/>
      <c r="LH15" s="26">
        <v>14138.2</v>
      </c>
      <c r="LI15" s="26"/>
      <c r="LJ15" s="26">
        <f t="shared" si="52"/>
        <v>0</v>
      </c>
    </row>
    <row r="16" spans="1:322" ht="14">
      <c r="A16" s="30">
        <v>10</v>
      </c>
      <c r="B16" s="31" t="s">
        <v>12</v>
      </c>
      <c r="C16" s="26">
        <f t="shared" si="32"/>
        <v>231713.09868999996</v>
      </c>
      <c r="D16" s="26">
        <f t="shared" si="33"/>
        <v>435295.81050000002</v>
      </c>
      <c r="E16" s="26">
        <f t="shared" si="34"/>
        <v>32528.100400000003</v>
      </c>
      <c r="F16" s="26">
        <f t="shared" si="35"/>
        <v>7.4726426525072194</v>
      </c>
      <c r="G16" s="26">
        <v>41240.199999999997</v>
      </c>
      <c r="H16" s="26">
        <v>71869.3</v>
      </c>
      <c r="I16" s="26">
        <v>15014.3</v>
      </c>
      <c r="J16" s="26">
        <f t="shared" si="36"/>
        <v>20.891117626023906</v>
      </c>
      <c r="K16" s="26">
        <v>26513.7</v>
      </c>
      <c r="L16" s="26">
        <v>26513.7</v>
      </c>
      <c r="M16" s="26">
        <v>9777.5101999999988</v>
      </c>
      <c r="N16" s="26">
        <f t="shared" si="37"/>
        <v>36.877200089010579</v>
      </c>
      <c r="O16" s="26"/>
      <c r="P16" s="26"/>
      <c r="Q16" s="26"/>
      <c r="R16" s="26"/>
      <c r="S16" s="26">
        <v>356.5</v>
      </c>
      <c r="T16" s="26">
        <v>356.5</v>
      </c>
      <c r="U16" s="26"/>
      <c r="V16" s="26">
        <f t="shared" si="38"/>
        <v>0</v>
      </c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>
        <v>2000</v>
      </c>
      <c r="AS16" s="26">
        <v>0</v>
      </c>
      <c r="AT16" s="26">
        <f t="shared" si="63"/>
        <v>0</v>
      </c>
      <c r="AU16" s="26"/>
      <c r="AV16" s="26"/>
      <c r="AW16" s="26"/>
      <c r="AX16" s="26"/>
      <c r="AY16" s="26"/>
      <c r="AZ16" s="26"/>
      <c r="BA16" s="26"/>
      <c r="BB16" s="26"/>
      <c r="BC16" s="26">
        <v>126965</v>
      </c>
      <c r="BD16" s="26">
        <v>173983.3</v>
      </c>
      <c r="BE16" s="26">
        <v>0</v>
      </c>
      <c r="BF16" s="26">
        <f>BE16/BD16*100</f>
        <v>0</v>
      </c>
      <c r="BG16" s="26"/>
      <c r="BH16" s="26"/>
      <c r="BI16" s="26"/>
      <c r="BJ16" s="26"/>
      <c r="BK16" s="26"/>
      <c r="BL16" s="26"/>
      <c r="BM16" s="26"/>
      <c r="BN16" s="26"/>
      <c r="BO16" s="26">
        <v>3140.7011899999998</v>
      </c>
      <c r="BP16" s="26">
        <v>3140.7011899999998</v>
      </c>
      <c r="BQ16" s="26">
        <v>0</v>
      </c>
      <c r="BR16" s="26">
        <f t="shared" si="39"/>
        <v>0</v>
      </c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>
        <v>2352.68941</v>
      </c>
      <c r="CZ16" s="26">
        <v>2352.68941</v>
      </c>
      <c r="DA16" s="26">
        <v>2345.7752</v>
      </c>
      <c r="DB16" s="26">
        <f t="shared" si="40"/>
        <v>99.70611462904489</v>
      </c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9"/>
      <c r="DO16" s="26"/>
      <c r="DP16" s="26"/>
      <c r="DQ16" s="26"/>
      <c r="DR16" s="26"/>
      <c r="DS16" s="26"/>
      <c r="DT16" s="26"/>
      <c r="DU16" s="26"/>
      <c r="DV16" s="29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>
        <v>96</v>
      </c>
      <c r="EJ16" s="26">
        <v>96</v>
      </c>
      <c r="EK16" s="26">
        <v>0</v>
      </c>
      <c r="EL16" s="26">
        <f t="shared" si="41"/>
        <v>0</v>
      </c>
      <c r="EM16" s="26"/>
      <c r="EN16" s="26"/>
      <c r="EO16" s="26"/>
      <c r="EP16" s="26"/>
      <c r="EQ16" s="26"/>
      <c r="ER16" s="26"/>
      <c r="ES16" s="26"/>
      <c r="ET16" s="26"/>
      <c r="EU16" s="26">
        <v>13970.9</v>
      </c>
      <c r="EV16" s="26">
        <v>13970.9</v>
      </c>
      <c r="EW16" s="26">
        <v>0</v>
      </c>
      <c r="EX16" s="26">
        <f>EW16/EV16*100</f>
        <v>0</v>
      </c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>
        <v>5000</v>
      </c>
      <c r="GG16" s="26">
        <v>0</v>
      </c>
      <c r="GH16" s="26">
        <f t="shared" si="42"/>
        <v>0</v>
      </c>
      <c r="GI16" s="78"/>
      <c r="GJ16" s="78">
        <v>150</v>
      </c>
      <c r="GK16" s="78">
        <v>0</v>
      </c>
      <c r="GL16" s="78">
        <f t="shared" si="43"/>
        <v>0</v>
      </c>
      <c r="GM16" s="78"/>
      <c r="GN16" s="78"/>
      <c r="GO16" s="78"/>
      <c r="GP16" s="78"/>
      <c r="GQ16" s="78"/>
      <c r="GR16" s="78"/>
      <c r="GS16" s="78"/>
      <c r="GT16" s="78"/>
      <c r="GU16" s="78"/>
      <c r="GV16" s="78"/>
      <c r="GW16" s="78"/>
      <c r="GX16" s="26"/>
      <c r="GY16" s="78"/>
      <c r="GZ16" s="78"/>
      <c r="HA16" s="78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9"/>
      <c r="HO16" s="26"/>
      <c r="HP16" s="26"/>
      <c r="HQ16" s="26"/>
      <c r="HR16" s="29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>
        <v>5175.7</v>
      </c>
      <c r="IG16" s="26">
        <v>0</v>
      </c>
      <c r="IH16" s="26">
        <f>IG16/IF16*100</f>
        <v>0</v>
      </c>
      <c r="II16" s="26"/>
      <c r="IJ16" s="26"/>
      <c r="IK16" s="26"/>
      <c r="IL16" s="26"/>
      <c r="IM16" s="26">
        <v>2808.3</v>
      </c>
      <c r="IN16" s="26">
        <v>2808.3</v>
      </c>
      <c r="IO16" s="26">
        <v>1516.5325</v>
      </c>
      <c r="IP16" s="26">
        <f t="shared" si="45"/>
        <v>54.001798240928679</v>
      </c>
      <c r="IQ16" s="26"/>
      <c r="IR16" s="26"/>
      <c r="IS16" s="26"/>
      <c r="IT16" s="26"/>
      <c r="IU16" s="26"/>
      <c r="IV16" s="26"/>
      <c r="IW16" s="26"/>
      <c r="IX16" s="26"/>
      <c r="IY16" s="26">
        <v>3819.9959599999997</v>
      </c>
      <c r="IZ16" s="26">
        <v>3819.9959599999997</v>
      </c>
      <c r="JA16" s="26">
        <v>1502.45</v>
      </c>
      <c r="JB16" s="26">
        <f t="shared" si="46"/>
        <v>39.331193428801434</v>
      </c>
      <c r="JC16" s="26">
        <v>9088.6</v>
      </c>
      <c r="JD16" s="26">
        <v>8645.9</v>
      </c>
      <c r="JE16" s="26">
        <v>2371.5324999999998</v>
      </c>
      <c r="JF16" s="26">
        <f t="shared" si="47"/>
        <v>27.429561988919605</v>
      </c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>
        <v>155.95959999999999</v>
      </c>
      <c r="JT16" s="26">
        <v>158.08080999999999</v>
      </c>
      <c r="JU16" s="26">
        <v>0</v>
      </c>
      <c r="JV16" s="26">
        <f t="shared" si="48"/>
        <v>0</v>
      </c>
      <c r="JW16" s="26">
        <v>579.29999999999995</v>
      </c>
      <c r="JX16" s="26">
        <v>579.29999999999995</v>
      </c>
      <c r="JY16" s="26">
        <v>0</v>
      </c>
      <c r="JZ16" s="26">
        <f t="shared" si="49"/>
        <v>0</v>
      </c>
      <c r="KA16" s="26"/>
      <c r="KB16" s="26">
        <v>99299.290599999993</v>
      </c>
      <c r="KC16" s="26">
        <v>0</v>
      </c>
      <c r="KD16" s="26">
        <f t="shared" si="50"/>
        <v>0</v>
      </c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  <c r="KV16" s="26"/>
      <c r="KW16" s="26"/>
      <c r="KX16" s="26"/>
      <c r="KY16" s="26">
        <v>625.25252999999998</v>
      </c>
      <c r="KZ16" s="26">
        <v>625.25252999999998</v>
      </c>
      <c r="LA16" s="26">
        <v>0</v>
      </c>
      <c r="LB16" s="26">
        <f t="shared" si="51"/>
        <v>0</v>
      </c>
      <c r="LC16" s="26"/>
      <c r="LD16" s="26"/>
      <c r="LE16" s="26"/>
      <c r="LF16" s="26"/>
      <c r="LG16" s="26"/>
      <c r="LH16" s="26">
        <v>14750.9</v>
      </c>
      <c r="LI16" s="26"/>
      <c r="LJ16" s="26">
        <f t="shared" si="52"/>
        <v>0</v>
      </c>
    </row>
    <row r="17" spans="1:322" ht="12.75" customHeight="1">
      <c r="A17" s="30">
        <v>11</v>
      </c>
      <c r="B17" s="31" t="s">
        <v>13</v>
      </c>
      <c r="C17" s="26">
        <f t="shared" si="32"/>
        <v>166452.45746000001</v>
      </c>
      <c r="D17" s="26">
        <f t="shared" si="33"/>
        <v>386874.52644999995</v>
      </c>
      <c r="E17" s="26">
        <f t="shared" si="34"/>
        <v>40548.111470000003</v>
      </c>
      <c r="F17" s="26">
        <f t="shared" si="35"/>
        <v>10.480946326984515</v>
      </c>
      <c r="G17" s="26">
        <v>60901.8</v>
      </c>
      <c r="H17" s="26">
        <v>60901.8</v>
      </c>
      <c r="I17" s="26">
        <v>0</v>
      </c>
      <c r="J17" s="26">
        <f t="shared" si="36"/>
        <v>0</v>
      </c>
      <c r="K17" s="26">
        <v>42523.6</v>
      </c>
      <c r="L17" s="26">
        <v>42523.6</v>
      </c>
      <c r="M17" s="26">
        <v>14715.955390000001</v>
      </c>
      <c r="N17" s="26">
        <f t="shared" si="37"/>
        <v>34.606560568719487</v>
      </c>
      <c r="O17" s="26"/>
      <c r="P17" s="26"/>
      <c r="Q17" s="26"/>
      <c r="R17" s="26"/>
      <c r="S17" s="26">
        <v>1333</v>
      </c>
      <c r="T17" s="26">
        <v>1333</v>
      </c>
      <c r="U17" s="26"/>
      <c r="V17" s="26">
        <f t="shared" si="38"/>
        <v>0</v>
      </c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>
        <v>10398.6</v>
      </c>
      <c r="AS17" s="26">
        <v>0</v>
      </c>
      <c r="AT17" s="26">
        <f t="shared" si="63"/>
        <v>0</v>
      </c>
      <c r="AU17" s="26"/>
      <c r="AV17" s="26">
        <v>138270.198</v>
      </c>
      <c r="AW17" s="26">
        <v>0</v>
      </c>
      <c r="AX17" s="26">
        <f t="shared" ref="AX17:AX25" si="65">AW17/AV17*100</f>
        <v>0</v>
      </c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>
        <v>6054.2442899999996</v>
      </c>
      <c r="BP17" s="26">
        <v>6054.2442899999996</v>
      </c>
      <c r="BQ17" s="26">
        <v>0</v>
      </c>
      <c r="BR17" s="26">
        <f t="shared" si="39"/>
        <v>0</v>
      </c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>
        <v>27755.095960000002</v>
      </c>
      <c r="CV17" s="26">
        <v>27755.095960000002</v>
      </c>
      <c r="CW17" s="26">
        <v>13877.547980000001</v>
      </c>
      <c r="CX17" s="26">
        <f t="shared" si="53"/>
        <v>50</v>
      </c>
      <c r="CY17" s="26">
        <v>6721.9697400000005</v>
      </c>
      <c r="CZ17" s="26">
        <v>6721.9697400000005</v>
      </c>
      <c r="DA17" s="26">
        <v>3000</v>
      </c>
      <c r="DB17" s="26">
        <f t="shared" si="40"/>
        <v>44.629775438411897</v>
      </c>
      <c r="DC17" s="26">
        <v>94.4</v>
      </c>
      <c r="DD17" s="26">
        <v>94.4</v>
      </c>
      <c r="DE17" s="26">
        <v>0</v>
      </c>
      <c r="DF17" s="26">
        <f t="shared" ref="DF17:DF18" si="66">DE17/DD17*100</f>
        <v>0</v>
      </c>
      <c r="DG17" s="26"/>
      <c r="DH17" s="26"/>
      <c r="DI17" s="26"/>
      <c r="DJ17" s="26"/>
      <c r="DK17" s="26"/>
      <c r="DL17" s="26"/>
      <c r="DM17" s="26"/>
      <c r="DN17" s="29"/>
      <c r="DO17" s="26"/>
      <c r="DP17" s="26"/>
      <c r="DQ17" s="26"/>
      <c r="DR17" s="26"/>
      <c r="DS17" s="26"/>
      <c r="DT17" s="26"/>
      <c r="DU17" s="26"/>
      <c r="DV17" s="29"/>
      <c r="DW17" s="26"/>
      <c r="DX17" s="26"/>
      <c r="DY17" s="26"/>
      <c r="DZ17" s="26"/>
      <c r="EA17" s="26"/>
      <c r="EB17" s="26"/>
      <c r="EC17" s="26"/>
      <c r="ED17" s="26"/>
      <c r="EE17" s="26"/>
      <c r="EF17" s="26">
        <v>666.7</v>
      </c>
      <c r="EG17" s="26">
        <v>0</v>
      </c>
      <c r="EH17" s="26">
        <f t="shared" ref="EH17:EH21" si="67">EG17/EF17*100</f>
        <v>0</v>
      </c>
      <c r="EI17" s="26">
        <v>107.4</v>
      </c>
      <c r="EJ17" s="26">
        <v>107.4</v>
      </c>
      <c r="EK17" s="26">
        <v>0</v>
      </c>
      <c r="EL17" s="26">
        <f t="shared" si="41"/>
        <v>0</v>
      </c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>
        <v>5000</v>
      </c>
      <c r="GG17" s="26">
        <v>0</v>
      </c>
      <c r="GH17" s="26">
        <f t="shared" si="42"/>
        <v>0</v>
      </c>
      <c r="GI17" s="78"/>
      <c r="GJ17" s="78">
        <v>75</v>
      </c>
      <c r="GK17" s="78">
        <v>75</v>
      </c>
      <c r="GL17" s="78">
        <f t="shared" si="43"/>
        <v>100</v>
      </c>
      <c r="GM17" s="78"/>
      <c r="GN17" s="78"/>
      <c r="GO17" s="78"/>
      <c r="GP17" s="78"/>
      <c r="GQ17" s="78"/>
      <c r="GR17" s="78"/>
      <c r="GS17" s="78"/>
      <c r="GT17" s="78"/>
      <c r="GU17" s="78"/>
      <c r="GV17" s="78"/>
      <c r="GW17" s="78"/>
      <c r="GX17" s="26"/>
      <c r="GY17" s="78"/>
      <c r="GZ17" s="78"/>
      <c r="HA17" s="78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9"/>
      <c r="HO17" s="26"/>
      <c r="HP17" s="26"/>
      <c r="HQ17" s="26"/>
      <c r="HR17" s="29"/>
      <c r="HS17" s="26"/>
      <c r="HT17" s="26"/>
      <c r="HU17" s="26"/>
      <c r="HV17" s="26"/>
      <c r="HW17" s="26"/>
      <c r="HX17" s="26">
        <v>11477.9</v>
      </c>
      <c r="HY17" s="26">
        <v>0</v>
      </c>
      <c r="HZ17" s="26">
        <f t="shared" ref="HZ17:HZ27" si="68">HY17/HX17*100</f>
        <v>0</v>
      </c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>
        <v>977.2</v>
      </c>
      <c r="IN17" s="26">
        <v>977.2</v>
      </c>
      <c r="IO17" s="26">
        <v>489.44685999999996</v>
      </c>
      <c r="IP17" s="26">
        <f t="shared" si="45"/>
        <v>50.086661891117465</v>
      </c>
      <c r="IQ17" s="26"/>
      <c r="IR17" s="26"/>
      <c r="IS17" s="26"/>
      <c r="IT17" s="26"/>
      <c r="IU17" s="26"/>
      <c r="IV17" s="26"/>
      <c r="IW17" s="26"/>
      <c r="IX17" s="26"/>
      <c r="IY17" s="26">
        <v>8278.6010100000003</v>
      </c>
      <c r="IZ17" s="26">
        <v>8278.6010100000003</v>
      </c>
      <c r="JA17" s="26">
        <v>4467.5202900000004</v>
      </c>
      <c r="JB17" s="26">
        <f t="shared" si="46"/>
        <v>53.964676937607358</v>
      </c>
      <c r="JC17" s="26">
        <v>10495.8</v>
      </c>
      <c r="JD17" s="26">
        <v>14275.8</v>
      </c>
      <c r="JE17" s="26">
        <v>3922.64095</v>
      </c>
      <c r="JF17" s="26">
        <f t="shared" si="47"/>
        <v>27.477556073915299</v>
      </c>
      <c r="JG17" s="26"/>
      <c r="JH17" s="26"/>
      <c r="JI17" s="26"/>
      <c r="JJ17" s="26"/>
      <c r="JK17" s="26"/>
      <c r="JL17" s="26"/>
      <c r="JM17" s="26"/>
      <c r="JN17" s="26"/>
      <c r="JO17" s="26">
        <v>0</v>
      </c>
      <c r="JP17" s="26">
        <v>3044.3719999999998</v>
      </c>
      <c r="JQ17" s="26">
        <v>0</v>
      </c>
      <c r="JR17" s="26">
        <f t="shared" si="27"/>
        <v>0</v>
      </c>
      <c r="JS17" s="26">
        <v>52.020199999999996</v>
      </c>
      <c r="JT17" s="26">
        <v>52.626260000000002</v>
      </c>
      <c r="JU17" s="26">
        <v>0</v>
      </c>
      <c r="JV17" s="26">
        <f t="shared" si="48"/>
        <v>0</v>
      </c>
      <c r="JW17" s="26">
        <v>844.7</v>
      </c>
      <c r="JX17" s="26">
        <v>844.7</v>
      </c>
      <c r="JY17" s="26">
        <v>0</v>
      </c>
      <c r="JZ17" s="26">
        <f t="shared" si="49"/>
        <v>0</v>
      </c>
      <c r="KA17" s="26"/>
      <c r="KB17" s="26">
        <v>27132.592929999999</v>
      </c>
      <c r="KC17" s="26">
        <v>0</v>
      </c>
      <c r="KD17" s="26">
        <f t="shared" si="50"/>
        <v>0</v>
      </c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  <c r="KV17" s="26"/>
      <c r="KW17" s="26"/>
      <c r="KX17" s="26"/>
      <c r="KY17" s="26">
        <v>312.62626</v>
      </c>
      <c r="KZ17" s="26">
        <v>312.62626</v>
      </c>
      <c r="LA17" s="26">
        <v>0</v>
      </c>
      <c r="LB17" s="26">
        <f t="shared" si="51"/>
        <v>0</v>
      </c>
      <c r="LC17" s="26"/>
      <c r="LD17" s="26"/>
      <c r="LE17" s="26"/>
      <c r="LF17" s="26"/>
      <c r="LG17" s="26"/>
      <c r="LH17" s="26">
        <v>20576.099999999999</v>
      </c>
      <c r="LI17" s="26"/>
      <c r="LJ17" s="26">
        <f t="shared" si="52"/>
        <v>0</v>
      </c>
    </row>
    <row r="18" spans="1:322" ht="14">
      <c r="A18" s="30">
        <v>12</v>
      </c>
      <c r="B18" s="31" t="s">
        <v>14</v>
      </c>
      <c r="C18" s="26">
        <f t="shared" si="32"/>
        <v>162184.65867999996</v>
      </c>
      <c r="D18" s="26">
        <f t="shared" si="33"/>
        <v>378351.45602999994</v>
      </c>
      <c r="E18" s="26">
        <f t="shared" si="34"/>
        <v>49906.129010000004</v>
      </c>
      <c r="F18" s="26">
        <f t="shared" si="35"/>
        <v>13.190415476039</v>
      </c>
      <c r="G18" s="26">
        <v>25820.1</v>
      </c>
      <c r="H18" s="26">
        <v>25820.1</v>
      </c>
      <c r="I18" s="26">
        <v>0</v>
      </c>
      <c r="J18" s="26">
        <f t="shared" si="36"/>
        <v>0</v>
      </c>
      <c r="K18" s="26">
        <v>47022.8</v>
      </c>
      <c r="L18" s="26">
        <v>47022.8</v>
      </c>
      <c r="M18" s="26">
        <v>30072.62916</v>
      </c>
      <c r="N18" s="26">
        <f t="shared" si="37"/>
        <v>63.953293210952978</v>
      </c>
      <c r="O18" s="26"/>
      <c r="P18" s="26"/>
      <c r="Q18" s="26"/>
      <c r="R18" s="26"/>
      <c r="S18" s="26">
        <v>1408.4</v>
      </c>
      <c r="T18" s="26">
        <v>1408.4</v>
      </c>
      <c r="U18" s="26"/>
      <c r="V18" s="26">
        <f t="shared" si="38"/>
        <v>0</v>
      </c>
      <c r="W18" s="26">
        <v>37000</v>
      </c>
      <c r="X18" s="26">
        <v>37000</v>
      </c>
      <c r="Y18" s="26"/>
      <c r="Z18" s="26">
        <f>Y18/X18*100</f>
        <v>0</v>
      </c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>
        <v>55007.7</v>
      </c>
      <c r="BA18" s="26">
        <v>0</v>
      </c>
      <c r="BB18" s="26">
        <f t="shared" ref="BB18:BB22" si="69">BA18/AZ18*100</f>
        <v>0</v>
      </c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>
        <v>6929.1894599999996</v>
      </c>
      <c r="BP18" s="26">
        <v>6929.1894599999996</v>
      </c>
      <c r="BQ18" s="26">
        <v>0</v>
      </c>
      <c r="BR18" s="26">
        <f t="shared" si="39"/>
        <v>0</v>
      </c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>
        <v>4481.3131599999997</v>
      </c>
      <c r="CZ18" s="26">
        <v>4481.3131599999997</v>
      </c>
      <c r="DA18" s="26">
        <v>4481.3131599999997</v>
      </c>
      <c r="DB18" s="26">
        <f t="shared" si="40"/>
        <v>100</v>
      </c>
      <c r="DC18" s="26">
        <v>346.4</v>
      </c>
      <c r="DD18" s="26">
        <v>346.4</v>
      </c>
      <c r="DE18" s="26">
        <v>0</v>
      </c>
      <c r="DF18" s="26">
        <f t="shared" si="66"/>
        <v>0</v>
      </c>
      <c r="DG18" s="26"/>
      <c r="DH18" s="26"/>
      <c r="DI18" s="26"/>
      <c r="DJ18" s="26"/>
      <c r="DK18" s="26"/>
      <c r="DL18" s="26"/>
      <c r="DM18" s="26"/>
      <c r="DN18" s="29"/>
      <c r="DO18" s="26"/>
      <c r="DP18" s="26">
        <v>2875.5</v>
      </c>
      <c r="DQ18" s="26"/>
      <c r="DR18" s="26">
        <f t="shared" ref="DR18:DR19" si="70">DQ18/DP18*100</f>
        <v>0</v>
      </c>
      <c r="DS18" s="26"/>
      <c r="DT18" s="26"/>
      <c r="DU18" s="26"/>
      <c r="DV18" s="29"/>
      <c r="DW18" s="26"/>
      <c r="DX18" s="26"/>
      <c r="DY18" s="26"/>
      <c r="DZ18" s="26"/>
      <c r="EA18" s="26"/>
      <c r="EB18" s="26"/>
      <c r="EC18" s="26"/>
      <c r="ED18" s="26"/>
      <c r="EE18" s="26"/>
      <c r="EF18" s="26">
        <v>393.9</v>
      </c>
      <c r="EG18" s="26">
        <v>0</v>
      </c>
      <c r="EH18" s="26">
        <f t="shared" si="67"/>
        <v>0</v>
      </c>
      <c r="EI18" s="26">
        <v>497.3</v>
      </c>
      <c r="EJ18" s="26">
        <v>497.3</v>
      </c>
      <c r="EK18" s="26">
        <v>0</v>
      </c>
      <c r="EL18" s="26">
        <f t="shared" si="41"/>
        <v>0</v>
      </c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>
        <v>5000</v>
      </c>
      <c r="GG18" s="26">
        <v>0</v>
      </c>
      <c r="GH18" s="26">
        <f t="shared" si="42"/>
        <v>0</v>
      </c>
      <c r="GI18" s="78"/>
      <c r="GJ18" s="78">
        <v>225</v>
      </c>
      <c r="GK18" s="78">
        <v>0</v>
      </c>
      <c r="GL18" s="78">
        <f t="shared" si="43"/>
        <v>0</v>
      </c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26"/>
      <c r="GY18" s="78"/>
      <c r="GZ18" s="78"/>
      <c r="HA18" s="78"/>
      <c r="HB18" s="26"/>
      <c r="HC18" s="26"/>
      <c r="HD18" s="26"/>
      <c r="HE18" s="26"/>
      <c r="HF18" s="26"/>
      <c r="HG18" s="26"/>
      <c r="HH18" s="26"/>
      <c r="HI18" s="26"/>
      <c r="HJ18" s="29"/>
      <c r="HK18" s="26"/>
      <c r="HL18" s="26"/>
      <c r="HM18" s="26"/>
      <c r="HN18" s="29"/>
      <c r="HO18" s="26"/>
      <c r="HP18" s="26"/>
      <c r="HQ18" s="26"/>
      <c r="HR18" s="29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>
        <v>2704.4</v>
      </c>
      <c r="IN18" s="26">
        <v>2704.4</v>
      </c>
      <c r="IO18" s="26">
        <v>0</v>
      </c>
      <c r="IP18" s="26">
        <f t="shared" si="45"/>
        <v>0</v>
      </c>
      <c r="IQ18" s="26"/>
      <c r="IR18" s="26"/>
      <c r="IS18" s="26"/>
      <c r="IT18" s="26"/>
      <c r="IU18" s="26"/>
      <c r="IV18" s="26"/>
      <c r="IW18" s="26"/>
      <c r="IX18" s="26"/>
      <c r="IY18" s="26">
        <v>13901.155050000001</v>
      </c>
      <c r="IZ18" s="26">
        <v>13901.155050000001</v>
      </c>
      <c r="JA18" s="26">
        <v>9267.4366899999986</v>
      </c>
      <c r="JB18" s="26">
        <f t="shared" si="46"/>
        <v>66.666666594730188</v>
      </c>
      <c r="JC18" s="26">
        <v>20246.5</v>
      </c>
      <c r="JD18" s="26">
        <v>21715.3</v>
      </c>
      <c r="JE18" s="26">
        <v>6084.75</v>
      </c>
      <c r="JF18" s="26">
        <f t="shared" si="47"/>
        <v>28.020566144607724</v>
      </c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>
        <v>478.18182000000002</v>
      </c>
      <c r="JT18" s="26">
        <v>81.818179999999998</v>
      </c>
      <c r="JU18" s="26">
        <v>0</v>
      </c>
      <c r="JV18" s="26">
        <f t="shared" si="48"/>
        <v>0</v>
      </c>
      <c r="JW18" s="26">
        <v>387</v>
      </c>
      <c r="JX18" s="26">
        <v>387</v>
      </c>
      <c r="JY18" s="26">
        <v>0</v>
      </c>
      <c r="JZ18" s="26">
        <f t="shared" si="49"/>
        <v>0</v>
      </c>
      <c r="KA18" s="26"/>
      <c r="KB18" s="26">
        <v>115498.76099000001</v>
      </c>
      <c r="KC18" s="26">
        <v>0</v>
      </c>
      <c r="KD18" s="26">
        <f t="shared" si="50"/>
        <v>0</v>
      </c>
      <c r="KE18" s="26"/>
      <c r="KF18" s="26"/>
      <c r="KG18" s="26"/>
      <c r="KH18" s="26"/>
      <c r="KI18" s="26"/>
      <c r="KJ18" s="26"/>
      <c r="KK18" s="26"/>
      <c r="KL18" s="26"/>
      <c r="KM18" s="26"/>
      <c r="KN18" s="26"/>
      <c r="KO18" s="26"/>
      <c r="KP18" s="26"/>
      <c r="KQ18" s="26"/>
      <c r="KR18" s="26"/>
      <c r="KS18" s="26"/>
      <c r="KT18" s="26"/>
      <c r="KU18" s="26"/>
      <c r="KV18" s="26"/>
      <c r="KW18" s="26"/>
      <c r="KX18" s="26"/>
      <c r="KY18" s="26">
        <v>961.91918999999996</v>
      </c>
      <c r="KZ18" s="26">
        <v>961.91918999999996</v>
      </c>
      <c r="LA18" s="26">
        <v>0</v>
      </c>
      <c r="LB18" s="26">
        <f t="shared" si="51"/>
        <v>0</v>
      </c>
      <c r="LC18" s="26"/>
      <c r="LD18" s="26"/>
      <c r="LE18" s="26"/>
      <c r="LF18" s="26"/>
      <c r="LG18" s="26"/>
      <c r="LH18" s="26">
        <v>36093.5</v>
      </c>
      <c r="LI18" s="26"/>
      <c r="LJ18" s="26">
        <f t="shared" si="52"/>
        <v>0</v>
      </c>
    </row>
    <row r="19" spans="1:322" ht="12.75" customHeight="1">
      <c r="A19" s="30">
        <v>13</v>
      </c>
      <c r="B19" s="31" t="s">
        <v>15</v>
      </c>
      <c r="C19" s="26">
        <f t="shared" si="32"/>
        <v>179786.74953</v>
      </c>
      <c r="D19" s="26">
        <f t="shared" si="33"/>
        <v>268639.53954999993</v>
      </c>
      <c r="E19" s="26">
        <f t="shared" si="34"/>
        <v>33017.728920000001</v>
      </c>
      <c r="F19" s="26">
        <f t="shared" si="35"/>
        <v>12.290718252163565</v>
      </c>
      <c r="G19" s="26">
        <v>36274.6</v>
      </c>
      <c r="H19" s="26">
        <v>36274.6</v>
      </c>
      <c r="I19" s="26">
        <v>0</v>
      </c>
      <c r="J19" s="26">
        <f t="shared" si="36"/>
        <v>0</v>
      </c>
      <c r="K19" s="26">
        <v>20783.7</v>
      </c>
      <c r="L19" s="26">
        <v>20783.7</v>
      </c>
      <c r="M19" s="26">
        <v>12603.912199999999</v>
      </c>
      <c r="N19" s="26">
        <f t="shared" si="37"/>
        <v>60.643255050833098</v>
      </c>
      <c r="O19" s="26"/>
      <c r="P19" s="26"/>
      <c r="Q19" s="26"/>
      <c r="R19" s="26"/>
      <c r="S19" s="26">
        <v>269.8</v>
      </c>
      <c r="T19" s="26">
        <v>269.8</v>
      </c>
      <c r="U19" s="26"/>
      <c r="V19" s="26">
        <f t="shared" si="38"/>
        <v>0</v>
      </c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>
        <v>2681.7123099999999</v>
      </c>
      <c r="BP19" s="26">
        <v>2681.7123099999999</v>
      </c>
      <c r="BQ19" s="26">
        <v>0</v>
      </c>
      <c r="BR19" s="26">
        <f t="shared" si="39"/>
        <v>0</v>
      </c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>
        <v>69373.399999999994</v>
      </c>
      <c r="CF19" s="78">
        <v>69373.399999999994</v>
      </c>
      <c r="CG19" s="78">
        <v>0</v>
      </c>
      <c r="CH19" s="78">
        <f>CG19/CF19*100</f>
        <v>0</v>
      </c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>
        <v>10176.86852</v>
      </c>
      <c r="CV19" s="26">
        <v>10176.86852</v>
      </c>
      <c r="CW19" s="26">
        <v>5088.43426</v>
      </c>
      <c r="CX19" s="26">
        <f t="shared" si="53"/>
        <v>50</v>
      </c>
      <c r="CY19" s="26">
        <v>2218.2500099999997</v>
      </c>
      <c r="CZ19" s="26">
        <v>2218.2500099999997</v>
      </c>
      <c r="DA19" s="26">
        <v>2177.9747600000001</v>
      </c>
      <c r="DB19" s="26">
        <f t="shared" si="40"/>
        <v>98.184368316536165</v>
      </c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9"/>
      <c r="DO19" s="26"/>
      <c r="DP19" s="26">
        <v>2638.9</v>
      </c>
      <c r="DQ19" s="26">
        <v>2638.9</v>
      </c>
      <c r="DR19" s="26">
        <f t="shared" si="70"/>
        <v>100</v>
      </c>
      <c r="DS19" s="26"/>
      <c r="DT19" s="26"/>
      <c r="DU19" s="26"/>
      <c r="DV19" s="29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>
        <v>405.7</v>
      </c>
      <c r="EJ19" s="26">
        <v>405.7</v>
      </c>
      <c r="EK19" s="26">
        <v>405.7</v>
      </c>
      <c r="EL19" s="26">
        <f t="shared" si="41"/>
        <v>100</v>
      </c>
      <c r="EM19" s="26"/>
      <c r="EN19" s="26"/>
      <c r="EO19" s="26"/>
      <c r="EP19" s="26"/>
      <c r="EQ19" s="26"/>
      <c r="ER19" s="26">
        <v>2025</v>
      </c>
      <c r="ES19" s="26">
        <v>0</v>
      </c>
      <c r="ET19" s="26">
        <f t="shared" ref="ET19" si="71">ES19/ER19*100</f>
        <v>0</v>
      </c>
      <c r="EU19" s="26"/>
      <c r="EV19" s="26"/>
      <c r="EW19" s="26"/>
      <c r="EX19" s="26"/>
      <c r="EY19" s="26"/>
      <c r="EZ19" s="26"/>
      <c r="FA19" s="26"/>
      <c r="FB19" s="26"/>
      <c r="FC19" s="26">
        <v>22208.2</v>
      </c>
      <c r="FD19" s="26">
        <v>22208.2</v>
      </c>
      <c r="FE19" s="26">
        <v>5279.8</v>
      </c>
      <c r="FF19" s="26">
        <f>FE19/FD19*100</f>
        <v>23.774101458020009</v>
      </c>
      <c r="FG19" s="26"/>
      <c r="FH19" s="26"/>
      <c r="FI19" s="26"/>
      <c r="FJ19" s="26"/>
      <c r="FK19" s="26"/>
      <c r="FL19" s="26"/>
      <c r="FM19" s="26"/>
      <c r="FN19" s="26"/>
      <c r="FO19" s="26">
        <v>0</v>
      </c>
      <c r="FP19" s="26">
        <v>0</v>
      </c>
      <c r="FQ19" s="26">
        <v>0</v>
      </c>
      <c r="FR19" s="26"/>
      <c r="FS19" s="26"/>
      <c r="FT19" s="26"/>
      <c r="FU19" s="26"/>
      <c r="FV19" s="26"/>
      <c r="FW19" s="26">
        <v>2359.6999999999998</v>
      </c>
      <c r="FX19" s="26">
        <v>2359.6999999999998</v>
      </c>
      <c r="FY19" s="26">
        <v>826.3</v>
      </c>
      <c r="FZ19" s="26"/>
      <c r="GA19" s="26"/>
      <c r="GB19" s="26"/>
      <c r="GC19" s="26"/>
      <c r="GD19" s="26"/>
      <c r="GE19" s="26"/>
      <c r="GF19" s="26">
        <v>5000</v>
      </c>
      <c r="GG19" s="26">
        <v>0</v>
      </c>
      <c r="GH19" s="26">
        <f t="shared" si="42"/>
        <v>0</v>
      </c>
      <c r="GI19" s="78"/>
      <c r="GJ19" s="78">
        <v>150</v>
      </c>
      <c r="GK19" s="78">
        <v>0</v>
      </c>
      <c r="GL19" s="78">
        <f t="shared" si="43"/>
        <v>0</v>
      </c>
      <c r="GM19" s="78"/>
      <c r="GN19" s="78"/>
      <c r="GO19" s="78"/>
      <c r="GP19" s="78"/>
      <c r="GQ19" s="78"/>
      <c r="GR19" s="78"/>
      <c r="GS19" s="78"/>
      <c r="GT19" s="78"/>
      <c r="GU19" s="78"/>
      <c r="GV19" s="78"/>
      <c r="GW19" s="78"/>
      <c r="GX19" s="26"/>
      <c r="GY19" s="78"/>
      <c r="GZ19" s="78"/>
      <c r="HA19" s="78"/>
      <c r="HB19" s="26"/>
      <c r="HC19" s="26"/>
      <c r="HD19" s="26"/>
      <c r="HE19" s="26"/>
      <c r="HF19" s="26"/>
      <c r="HG19" s="26"/>
      <c r="HH19" s="26"/>
      <c r="HI19" s="26"/>
      <c r="HJ19" s="29"/>
      <c r="HK19" s="26"/>
      <c r="HL19" s="26"/>
      <c r="HM19" s="26"/>
      <c r="HN19" s="29"/>
      <c r="HO19" s="26"/>
      <c r="HP19" s="26"/>
      <c r="HQ19" s="26"/>
      <c r="HR19" s="29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>
        <v>886.3</v>
      </c>
      <c r="IN19" s="26">
        <v>886.3</v>
      </c>
      <c r="IO19" s="26">
        <v>295.47000000000003</v>
      </c>
      <c r="IP19" s="26">
        <f t="shared" si="45"/>
        <v>33.337470382489002</v>
      </c>
      <c r="IQ19" s="26"/>
      <c r="IR19" s="26"/>
      <c r="IS19" s="26"/>
      <c r="IT19" s="26"/>
      <c r="IU19" s="26"/>
      <c r="IV19" s="26"/>
      <c r="IW19" s="26"/>
      <c r="IX19" s="26"/>
      <c r="IY19" s="26">
        <v>4069.55</v>
      </c>
      <c r="IZ19" s="26">
        <v>4069.55</v>
      </c>
      <c r="JA19" s="26">
        <v>1927.5626999999999</v>
      </c>
      <c r="JB19" s="26">
        <f t="shared" si="46"/>
        <v>47.365499870993105</v>
      </c>
      <c r="JC19" s="26">
        <v>7094.7</v>
      </c>
      <c r="JD19" s="26">
        <v>7238.4</v>
      </c>
      <c r="JE19" s="26">
        <v>1773.675</v>
      </c>
      <c r="JF19" s="26">
        <f t="shared" si="47"/>
        <v>24.503688660477454</v>
      </c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>
        <v>77.979799999999997</v>
      </c>
      <c r="JT19" s="26">
        <v>78.989899999999992</v>
      </c>
      <c r="JU19" s="26">
        <v>0</v>
      </c>
      <c r="JV19" s="26">
        <f t="shared" si="48"/>
        <v>0</v>
      </c>
      <c r="JW19" s="26">
        <v>437.4</v>
      </c>
      <c r="JX19" s="26">
        <v>437.4</v>
      </c>
      <c r="JY19" s="26">
        <v>0</v>
      </c>
      <c r="JZ19" s="26">
        <f t="shared" si="49"/>
        <v>0</v>
      </c>
      <c r="KA19" s="26"/>
      <c r="KB19" s="26">
        <v>67976.079920000004</v>
      </c>
      <c r="KC19" s="26">
        <v>0</v>
      </c>
      <c r="KD19" s="26">
        <f t="shared" si="50"/>
        <v>0</v>
      </c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6"/>
      <c r="KR19" s="26"/>
      <c r="KS19" s="26"/>
      <c r="KT19" s="26"/>
      <c r="KU19" s="26"/>
      <c r="KV19" s="26"/>
      <c r="KW19" s="26"/>
      <c r="KX19" s="26"/>
      <c r="KY19" s="26">
        <v>468.88889</v>
      </c>
      <c r="KZ19" s="26">
        <v>468.88889</v>
      </c>
      <c r="LA19" s="26">
        <v>0</v>
      </c>
      <c r="LB19" s="26">
        <f t="shared" si="51"/>
        <v>0</v>
      </c>
      <c r="LC19" s="26"/>
      <c r="LD19" s="26"/>
      <c r="LE19" s="26"/>
      <c r="LF19" s="26"/>
      <c r="LG19" s="26"/>
      <c r="LH19" s="26">
        <v>10918.1</v>
      </c>
      <c r="LI19" s="26"/>
      <c r="LJ19" s="26">
        <f t="shared" si="52"/>
        <v>0</v>
      </c>
    </row>
    <row r="20" spans="1:322" ht="14">
      <c r="A20" s="30">
        <v>14</v>
      </c>
      <c r="B20" s="31" t="s">
        <v>16</v>
      </c>
      <c r="C20" s="26">
        <f t="shared" si="32"/>
        <v>247790.43784999996</v>
      </c>
      <c r="D20" s="26">
        <f t="shared" si="33"/>
        <v>307673.69465999986</v>
      </c>
      <c r="E20" s="26">
        <f t="shared" si="34"/>
        <v>34646.751830000001</v>
      </c>
      <c r="F20" s="26">
        <f t="shared" si="35"/>
        <v>11.260875541630881</v>
      </c>
      <c r="G20" s="26">
        <v>96427.9</v>
      </c>
      <c r="H20" s="26">
        <v>96427.9</v>
      </c>
      <c r="I20" s="26">
        <v>0</v>
      </c>
      <c r="J20" s="26">
        <f t="shared" si="36"/>
        <v>0</v>
      </c>
      <c r="K20" s="26">
        <v>26213.3</v>
      </c>
      <c r="L20" s="26">
        <v>26213.3</v>
      </c>
      <c r="M20" s="26">
        <v>21272.00087</v>
      </c>
      <c r="N20" s="26">
        <f t="shared" si="37"/>
        <v>81.149648727935812</v>
      </c>
      <c r="O20" s="26"/>
      <c r="P20" s="26"/>
      <c r="Q20" s="26"/>
      <c r="R20" s="26"/>
      <c r="S20" s="26">
        <v>1007</v>
      </c>
      <c r="T20" s="26">
        <v>1007</v>
      </c>
      <c r="U20" s="26"/>
      <c r="V20" s="26">
        <f t="shared" si="38"/>
        <v>0</v>
      </c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>
        <v>8289.9</v>
      </c>
      <c r="AS20" s="26">
        <v>0</v>
      </c>
      <c r="AT20" s="26">
        <f t="shared" si="63"/>
        <v>0</v>
      </c>
      <c r="AU20" s="26"/>
      <c r="AV20" s="26"/>
      <c r="AW20" s="26"/>
      <c r="AX20" s="26"/>
      <c r="AY20" s="26"/>
      <c r="AZ20" s="26"/>
      <c r="BA20" s="26"/>
      <c r="BB20" s="26"/>
      <c r="BC20" s="26"/>
      <c r="BD20" s="26">
        <v>6431.4</v>
      </c>
      <c r="BE20" s="26">
        <v>0</v>
      </c>
      <c r="BF20" s="26">
        <f t="shared" ref="BF20" si="72">BE20/BD20*100</f>
        <v>0</v>
      </c>
      <c r="BG20" s="26"/>
      <c r="BH20" s="26"/>
      <c r="BI20" s="26"/>
      <c r="BJ20" s="26"/>
      <c r="BK20" s="26"/>
      <c r="BL20" s="26"/>
      <c r="BM20" s="26"/>
      <c r="BN20" s="26"/>
      <c r="BO20" s="26">
        <v>5071.0812100000003</v>
      </c>
      <c r="BP20" s="26">
        <v>5071.0812100000003</v>
      </c>
      <c r="BQ20" s="26">
        <v>0</v>
      </c>
      <c r="BR20" s="26">
        <f t="shared" si="39"/>
        <v>0</v>
      </c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>
        <v>5088.43426</v>
      </c>
      <c r="CV20" s="26">
        <v>5088.43426</v>
      </c>
      <c r="CW20" s="26">
        <v>2544.09157</v>
      </c>
      <c r="CX20" s="26">
        <f t="shared" si="53"/>
        <v>49.997532443309979</v>
      </c>
      <c r="CY20" s="26">
        <v>1232.36112</v>
      </c>
      <c r="CZ20" s="26">
        <v>1232.36112</v>
      </c>
      <c r="DA20" s="26">
        <v>1065.0296599999999</v>
      </c>
      <c r="DB20" s="26">
        <f t="shared" si="40"/>
        <v>86.42188094996051</v>
      </c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9"/>
      <c r="DO20" s="26"/>
      <c r="DP20" s="26"/>
      <c r="DQ20" s="26"/>
      <c r="DR20" s="29"/>
      <c r="DS20" s="26"/>
      <c r="DT20" s="26"/>
      <c r="DU20" s="26"/>
      <c r="DV20" s="29"/>
      <c r="DW20" s="26"/>
      <c r="DX20" s="26"/>
      <c r="DY20" s="26"/>
      <c r="DZ20" s="26"/>
      <c r="EA20" s="26"/>
      <c r="EB20" s="26"/>
      <c r="EC20" s="26"/>
      <c r="ED20" s="26"/>
      <c r="EE20" s="26"/>
      <c r="EF20" s="26">
        <v>393.9</v>
      </c>
      <c r="EG20" s="26">
        <v>0</v>
      </c>
      <c r="EH20" s="26">
        <f t="shared" si="67"/>
        <v>0</v>
      </c>
      <c r="EI20" s="26">
        <v>118.8</v>
      </c>
      <c r="EJ20" s="26">
        <v>118.8</v>
      </c>
      <c r="EK20" s="26">
        <v>0</v>
      </c>
      <c r="EL20" s="26">
        <f t="shared" si="41"/>
        <v>0</v>
      </c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>
        <v>10255.6</v>
      </c>
      <c r="EZ20" s="26">
        <v>10255.6</v>
      </c>
      <c r="FA20" s="26">
        <v>0</v>
      </c>
      <c r="FB20" s="26">
        <f>FA20/EZ20*100</f>
        <v>0</v>
      </c>
      <c r="FC20" s="26"/>
      <c r="FD20" s="26"/>
      <c r="FE20" s="26"/>
      <c r="FF20" s="26"/>
      <c r="FG20" s="26"/>
      <c r="FH20" s="26"/>
      <c r="FI20" s="26"/>
      <c r="FJ20" s="26"/>
      <c r="FK20" s="26"/>
      <c r="FL20" s="26">
        <v>3070.8</v>
      </c>
      <c r="FM20" s="26">
        <v>0</v>
      </c>
      <c r="FN20" s="26">
        <f>FM20/FL20*100</f>
        <v>0</v>
      </c>
      <c r="FO20" s="26"/>
      <c r="FP20" s="26"/>
      <c r="FQ20" s="26"/>
      <c r="FR20" s="26"/>
      <c r="FS20" s="26"/>
      <c r="FT20" s="26"/>
      <c r="FU20" s="26"/>
      <c r="FV20" s="26"/>
      <c r="FW20" s="26"/>
      <c r="FX20" s="26">
        <v>2563.3000000000002</v>
      </c>
      <c r="FY20" s="26">
        <v>0</v>
      </c>
      <c r="FZ20" s="26">
        <f t="shared" ref="FZ20:FZ22" si="73">FY20/FX20*100</f>
        <v>0</v>
      </c>
      <c r="GA20" s="26"/>
      <c r="GB20" s="26"/>
      <c r="GC20" s="26"/>
      <c r="GD20" s="26"/>
      <c r="GE20" s="26">
        <v>15000</v>
      </c>
      <c r="GF20" s="26">
        <v>15000</v>
      </c>
      <c r="GG20" s="26">
        <v>555.94579999999996</v>
      </c>
      <c r="GH20" s="26">
        <f t="shared" si="42"/>
        <v>3.7063053333333333</v>
      </c>
      <c r="GI20" s="78"/>
      <c r="GJ20" s="78">
        <v>75</v>
      </c>
      <c r="GK20" s="78">
        <v>75</v>
      </c>
      <c r="GL20" s="78">
        <f t="shared" si="43"/>
        <v>100</v>
      </c>
      <c r="GM20" s="78"/>
      <c r="GN20" s="78"/>
      <c r="GO20" s="78"/>
      <c r="GP20" s="78"/>
      <c r="GQ20" s="78">
        <v>55830.6</v>
      </c>
      <c r="GR20" s="78">
        <v>55830.6</v>
      </c>
      <c r="GS20" s="78">
        <v>0</v>
      </c>
      <c r="GT20" s="78">
        <f t="shared" ref="GT20:GT22" si="74">GS20/GR20*100</f>
        <v>0</v>
      </c>
      <c r="GU20" s="78"/>
      <c r="GV20" s="78"/>
      <c r="GW20" s="78"/>
      <c r="GX20" s="26"/>
      <c r="GY20" s="78"/>
      <c r="GZ20" s="78"/>
      <c r="HA20" s="78"/>
      <c r="HB20" s="26"/>
      <c r="HC20" s="26"/>
      <c r="HD20" s="26"/>
      <c r="HE20" s="26"/>
      <c r="HF20" s="26"/>
      <c r="HG20" s="26"/>
      <c r="HH20" s="26"/>
      <c r="HI20" s="26"/>
      <c r="HJ20" s="29"/>
      <c r="HK20" s="26"/>
      <c r="HL20" s="26"/>
      <c r="HM20" s="26"/>
      <c r="HN20" s="29"/>
      <c r="HO20" s="26"/>
      <c r="HP20" s="26"/>
      <c r="HQ20" s="26"/>
      <c r="HR20" s="29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>
        <v>3148.3</v>
      </c>
      <c r="IN20" s="26">
        <v>3148.3</v>
      </c>
      <c r="IO20" s="26">
        <v>882</v>
      </c>
      <c r="IP20" s="26">
        <f t="shared" si="45"/>
        <v>28.01511927071753</v>
      </c>
      <c r="IQ20" s="26"/>
      <c r="IR20" s="26"/>
      <c r="IS20" s="26"/>
      <c r="IT20" s="26"/>
      <c r="IU20" s="26"/>
      <c r="IV20" s="26"/>
      <c r="IW20" s="26"/>
      <c r="IX20" s="26"/>
      <c r="IY20" s="26">
        <v>8813.1873699999996</v>
      </c>
      <c r="IZ20" s="26">
        <v>8813.1873699999996</v>
      </c>
      <c r="JA20" s="26">
        <v>3338.2249999999999</v>
      </c>
      <c r="JB20" s="26">
        <f t="shared" si="46"/>
        <v>37.877612943567776</v>
      </c>
      <c r="JC20" s="26">
        <v>17947.900000000001</v>
      </c>
      <c r="JD20" s="26">
        <v>19704.7</v>
      </c>
      <c r="JE20" s="26">
        <v>4914.4589299999998</v>
      </c>
      <c r="JF20" s="26">
        <f t="shared" si="47"/>
        <v>24.940541748922843</v>
      </c>
      <c r="JG20" s="26"/>
      <c r="JH20" s="26"/>
      <c r="JI20" s="26"/>
      <c r="JJ20" s="26"/>
      <c r="JK20" s="26"/>
      <c r="JL20" s="26"/>
      <c r="JM20" s="26"/>
      <c r="JN20" s="26"/>
      <c r="JO20" s="26">
        <v>681.28499999999997</v>
      </c>
      <c r="JP20" s="26">
        <v>681.28499999999997</v>
      </c>
      <c r="JQ20" s="26">
        <v>0</v>
      </c>
      <c r="JR20" s="26">
        <f t="shared" si="27"/>
        <v>0</v>
      </c>
      <c r="JS20" s="26">
        <v>52.020199999999996</v>
      </c>
      <c r="JT20" s="26">
        <v>357.17171999999999</v>
      </c>
      <c r="JU20" s="26">
        <v>0</v>
      </c>
      <c r="JV20" s="26">
        <f t="shared" si="48"/>
        <v>0</v>
      </c>
      <c r="JW20" s="26">
        <v>445.8</v>
      </c>
      <c r="JX20" s="26">
        <v>445.8</v>
      </c>
      <c r="JY20" s="26">
        <v>0</v>
      </c>
      <c r="JZ20" s="26">
        <f t="shared" si="49"/>
        <v>0</v>
      </c>
      <c r="KA20" s="26"/>
      <c r="KB20" s="26">
        <v>14231.20529</v>
      </c>
      <c r="KC20" s="26">
        <v>0</v>
      </c>
      <c r="KD20" s="26">
        <f t="shared" si="50"/>
        <v>0</v>
      </c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>
        <v>456.86869000000002</v>
      </c>
      <c r="KZ20" s="26">
        <v>456.86869000000002</v>
      </c>
      <c r="LA20" s="26">
        <v>0</v>
      </c>
      <c r="LB20" s="26">
        <f t="shared" si="51"/>
        <v>0</v>
      </c>
      <c r="LC20" s="26"/>
      <c r="LD20" s="26"/>
      <c r="LE20" s="26"/>
      <c r="LF20" s="26"/>
      <c r="LG20" s="26"/>
      <c r="LH20" s="26">
        <v>22765.8</v>
      </c>
      <c r="LI20" s="26"/>
      <c r="LJ20" s="26">
        <f t="shared" si="52"/>
        <v>0</v>
      </c>
    </row>
    <row r="21" spans="1:322" s="2" customFormat="1" ht="12.75" customHeight="1">
      <c r="A21" s="30">
        <v>15</v>
      </c>
      <c r="B21" s="31" t="s">
        <v>17</v>
      </c>
      <c r="C21" s="26">
        <f t="shared" si="32"/>
        <v>246770.53797</v>
      </c>
      <c r="D21" s="26">
        <f t="shared" si="33"/>
        <v>481266.37801999995</v>
      </c>
      <c r="E21" s="26">
        <f t="shared" si="34"/>
        <v>50615.965130000004</v>
      </c>
      <c r="F21" s="26">
        <f t="shared" si="35"/>
        <v>10.517245218384353</v>
      </c>
      <c r="G21" s="26">
        <v>79121.3</v>
      </c>
      <c r="H21" s="26">
        <v>79121.3</v>
      </c>
      <c r="I21" s="26">
        <v>0</v>
      </c>
      <c r="J21" s="26">
        <f t="shared" si="36"/>
        <v>0</v>
      </c>
      <c r="K21" s="26">
        <v>41701.699999999997</v>
      </c>
      <c r="L21" s="26">
        <v>41701.699999999997</v>
      </c>
      <c r="M21" s="26">
        <v>29369.755920000003</v>
      </c>
      <c r="N21" s="26">
        <f t="shared" si="37"/>
        <v>70.42819817897113</v>
      </c>
      <c r="O21" s="26"/>
      <c r="P21" s="26"/>
      <c r="Q21" s="26"/>
      <c r="R21" s="26"/>
      <c r="S21" s="26">
        <v>4794.7</v>
      </c>
      <c r="T21" s="26">
        <v>4794.7</v>
      </c>
      <c r="U21" s="26"/>
      <c r="V21" s="26">
        <f t="shared" si="38"/>
        <v>0</v>
      </c>
      <c r="W21" s="26"/>
      <c r="X21" s="26"/>
      <c r="Y21" s="26"/>
      <c r="Z21" s="26"/>
      <c r="AA21" s="26"/>
      <c r="AB21" s="26"/>
      <c r="AC21" s="26"/>
      <c r="AD21" s="26"/>
      <c r="AE21" s="26"/>
      <c r="AF21" s="26">
        <v>26544.9</v>
      </c>
      <c r="AG21" s="26"/>
      <c r="AH21" s="26">
        <f>AG21/AF21*100</f>
        <v>0</v>
      </c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>
        <v>10327.31618</v>
      </c>
      <c r="BP21" s="26">
        <v>10327.31618</v>
      </c>
      <c r="BQ21" s="26">
        <v>0</v>
      </c>
      <c r="BR21" s="26">
        <f t="shared" si="39"/>
        <v>0</v>
      </c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>
        <v>22740.1</v>
      </c>
      <c r="CK21" s="26">
        <v>0</v>
      </c>
      <c r="CL21" s="26">
        <f>CK21/CJ21*100</f>
        <v>0</v>
      </c>
      <c r="CM21" s="26"/>
      <c r="CN21" s="26"/>
      <c r="CO21" s="26"/>
      <c r="CP21" s="26"/>
      <c r="CQ21" s="26"/>
      <c r="CR21" s="26"/>
      <c r="CS21" s="26"/>
      <c r="CT21" s="26"/>
      <c r="CU21" s="26">
        <v>29111.548019999998</v>
      </c>
      <c r="CV21" s="26">
        <v>29111.548019999998</v>
      </c>
      <c r="CW21" s="26">
        <v>14555.773999999999</v>
      </c>
      <c r="CX21" s="26">
        <f t="shared" si="53"/>
        <v>49.999999965649373</v>
      </c>
      <c r="CY21" s="26">
        <v>5601.6414500000001</v>
      </c>
      <c r="CZ21" s="26">
        <v>5601.6414500000001</v>
      </c>
      <c r="DA21" s="26">
        <v>5590.1352100000004</v>
      </c>
      <c r="DB21" s="26">
        <f t="shared" si="40"/>
        <v>99.794591637063817</v>
      </c>
      <c r="DC21" s="26">
        <v>903.2</v>
      </c>
      <c r="DD21" s="26">
        <v>903.2</v>
      </c>
      <c r="DE21" s="26">
        <v>0</v>
      </c>
      <c r="DF21" s="26">
        <f>DE21/DD21*100</f>
        <v>0</v>
      </c>
      <c r="DG21" s="26"/>
      <c r="DH21" s="26">
        <v>967.3</v>
      </c>
      <c r="DI21" s="26">
        <v>967.3</v>
      </c>
      <c r="DJ21" s="26">
        <f>DI21/DH21*100</f>
        <v>100</v>
      </c>
      <c r="DK21" s="26"/>
      <c r="DL21" s="26"/>
      <c r="DM21" s="26"/>
      <c r="DN21" s="29"/>
      <c r="DO21" s="26"/>
      <c r="DP21" s="26"/>
      <c r="DQ21" s="26"/>
      <c r="DR21" s="29"/>
      <c r="DS21" s="26"/>
      <c r="DT21" s="26"/>
      <c r="DU21" s="26"/>
      <c r="DV21" s="29"/>
      <c r="DW21" s="26"/>
      <c r="DX21" s="26"/>
      <c r="DY21" s="26"/>
      <c r="DZ21" s="26"/>
      <c r="EA21" s="26"/>
      <c r="EB21" s="26"/>
      <c r="EC21" s="26"/>
      <c r="ED21" s="26"/>
      <c r="EE21" s="26"/>
      <c r="EF21" s="26">
        <v>525.29999999999995</v>
      </c>
      <c r="EG21" s="26">
        <v>0</v>
      </c>
      <c r="EH21" s="26">
        <f t="shared" si="67"/>
        <v>0</v>
      </c>
      <c r="EI21" s="26">
        <v>133</v>
      </c>
      <c r="EJ21" s="26">
        <v>133</v>
      </c>
      <c r="EK21" s="26">
        <v>133</v>
      </c>
      <c r="EL21" s="26">
        <f t="shared" si="41"/>
        <v>100</v>
      </c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78"/>
      <c r="GM21" s="26"/>
      <c r="GN21" s="26"/>
      <c r="GO21" s="26"/>
      <c r="GP21" s="26"/>
      <c r="GQ21" s="26">
        <v>30471.3</v>
      </c>
      <c r="GR21" s="26">
        <v>30471.3</v>
      </c>
      <c r="GS21" s="26">
        <v>0</v>
      </c>
      <c r="GT21" s="26">
        <f t="shared" si="74"/>
        <v>0</v>
      </c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9"/>
      <c r="HK21" s="26"/>
      <c r="HL21" s="26"/>
      <c r="HM21" s="26"/>
      <c r="HN21" s="29"/>
      <c r="HO21" s="26"/>
      <c r="HP21" s="26"/>
      <c r="HQ21" s="26"/>
      <c r="HR21" s="29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>
        <v>2301.4</v>
      </c>
      <c r="IN21" s="26">
        <v>2301.4</v>
      </c>
      <c r="IO21" s="26">
        <v>0</v>
      </c>
      <c r="IP21" s="26">
        <f t="shared" si="45"/>
        <v>0</v>
      </c>
      <c r="IQ21" s="26"/>
      <c r="IR21" s="26"/>
      <c r="IS21" s="26"/>
      <c r="IT21" s="26"/>
      <c r="IU21" s="26"/>
      <c r="IV21" s="26"/>
      <c r="IW21" s="26"/>
      <c r="IX21" s="26"/>
      <c r="IY21" s="26">
        <v>20735.397980000002</v>
      </c>
      <c r="IZ21" s="26">
        <v>20735.397980000002</v>
      </c>
      <c r="JA21" s="26">
        <v>0</v>
      </c>
      <c r="JB21" s="26">
        <f t="shared" si="46"/>
        <v>0</v>
      </c>
      <c r="JC21" s="26">
        <v>20103.099999999999</v>
      </c>
      <c r="JD21" s="26">
        <v>21455</v>
      </c>
      <c r="JE21" s="26">
        <v>0</v>
      </c>
      <c r="JF21" s="26">
        <f t="shared" si="47"/>
        <v>0</v>
      </c>
      <c r="JG21" s="26"/>
      <c r="JH21" s="26"/>
      <c r="JI21" s="26"/>
      <c r="JJ21" s="26"/>
      <c r="JK21" s="26"/>
      <c r="JL21" s="26"/>
      <c r="JM21" s="26"/>
      <c r="JN21" s="26"/>
      <c r="JO21" s="26"/>
      <c r="JP21" s="26"/>
      <c r="JQ21" s="26"/>
      <c r="JR21" s="26"/>
      <c r="JS21" s="26">
        <v>52.020199999999996</v>
      </c>
      <c r="JT21" s="26">
        <v>380.26729999999998</v>
      </c>
      <c r="JU21" s="26">
        <v>0</v>
      </c>
      <c r="JV21" s="26">
        <f t="shared" si="48"/>
        <v>0</v>
      </c>
      <c r="JW21" s="26">
        <v>691.5</v>
      </c>
      <c r="JX21" s="26">
        <v>691.5</v>
      </c>
      <c r="JY21" s="26">
        <v>0</v>
      </c>
      <c r="JZ21" s="26">
        <f t="shared" si="49"/>
        <v>0</v>
      </c>
      <c r="KA21" s="26"/>
      <c r="KB21" s="26">
        <v>144589.59294999999</v>
      </c>
      <c r="KC21" s="26">
        <v>0</v>
      </c>
      <c r="KD21" s="26">
        <f t="shared" si="50"/>
        <v>0</v>
      </c>
      <c r="KE21" s="26"/>
      <c r="KF21" s="26"/>
      <c r="KG21" s="26"/>
      <c r="KH21" s="26"/>
      <c r="KI21" s="26"/>
      <c r="KJ21" s="26"/>
      <c r="KK21" s="26"/>
      <c r="KL21" s="26"/>
      <c r="KM21" s="26"/>
      <c r="KN21" s="26"/>
      <c r="KO21" s="26"/>
      <c r="KP21" s="26"/>
      <c r="KQ21" s="26"/>
      <c r="KR21" s="26"/>
      <c r="KS21" s="26"/>
      <c r="KT21" s="26"/>
      <c r="KU21" s="26"/>
      <c r="KV21" s="26"/>
      <c r="KW21" s="26"/>
      <c r="KX21" s="26"/>
      <c r="KY21" s="26">
        <v>721.41413999999997</v>
      </c>
      <c r="KZ21" s="26">
        <v>721.41413999999997</v>
      </c>
      <c r="LA21" s="26">
        <v>0</v>
      </c>
      <c r="LB21" s="26">
        <f t="shared" si="51"/>
        <v>0</v>
      </c>
      <c r="LC21" s="26"/>
      <c r="LD21" s="26"/>
      <c r="LE21" s="26"/>
      <c r="LF21" s="26"/>
      <c r="LG21" s="26"/>
      <c r="LH21" s="26">
        <v>37448.5</v>
      </c>
      <c r="LI21" s="26"/>
      <c r="LJ21" s="26">
        <f t="shared" si="52"/>
        <v>0</v>
      </c>
    </row>
    <row r="22" spans="1:322" ht="14">
      <c r="A22" s="30">
        <v>16</v>
      </c>
      <c r="B22" s="31" t="s">
        <v>18</v>
      </c>
      <c r="C22" s="26">
        <f t="shared" si="32"/>
        <v>336964.27166000003</v>
      </c>
      <c r="D22" s="26">
        <f t="shared" si="33"/>
        <v>732609.13955999992</v>
      </c>
      <c r="E22" s="26">
        <f t="shared" si="34"/>
        <v>77252.764540000004</v>
      </c>
      <c r="F22" s="26">
        <f t="shared" si="35"/>
        <v>10.544881351930375</v>
      </c>
      <c r="G22" s="26">
        <v>44545.5</v>
      </c>
      <c r="H22" s="26">
        <v>44545.5</v>
      </c>
      <c r="I22" s="26">
        <v>0</v>
      </c>
      <c r="J22" s="26">
        <f t="shared" si="36"/>
        <v>0</v>
      </c>
      <c r="K22" s="26">
        <v>67126.600000000006</v>
      </c>
      <c r="L22" s="26">
        <v>67126.600000000006</v>
      </c>
      <c r="M22" s="26">
        <v>29092.39474</v>
      </c>
      <c r="N22" s="26">
        <f t="shared" si="37"/>
        <v>43.33959226297771</v>
      </c>
      <c r="O22" s="26"/>
      <c r="P22" s="26"/>
      <c r="Q22" s="26"/>
      <c r="R22" s="26"/>
      <c r="S22" s="26">
        <v>5114.8</v>
      </c>
      <c r="T22" s="26">
        <v>5114.8</v>
      </c>
      <c r="U22" s="26"/>
      <c r="V22" s="26">
        <f t="shared" si="38"/>
        <v>0</v>
      </c>
      <c r="W22" s="26">
        <v>55000</v>
      </c>
      <c r="X22" s="26">
        <v>55000</v>
      </c>
      <c r="Y22" s="26">
        <v>20410.900000000001</v>
      </c>
      <c r="Z22" s="26">
        <f>Y22/X22*100</f>
        <v>37.110727272727274</v>
      </c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>
        <v>63517</v>
      </c>
      <c r="BA22" s="26">
        <v>0</v>
      </c>
      <c r="BB22" s="26">
        <f t="shared" si="69"/>
        <v>0</v>
      </c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>
        <v>16558.035769999999</v>
      </c>
      <c r="BP22" s="26">
        <v>16558.035769999999</v>
      </c>
      <c r="BQ22" s="26">
        <v>0</v>
      </c>
      <c r="BR22" s="26">
        <f t="shared" si="39"/>
        <v>0</v>
      </c>
      <c r="BS22" s="78"/>
      <c r="BT22" s="78"/>
      <c r="BU22" s="78"/>
      <c r="BV22" s="78"/>
      <c r="BW22" s="78"/>
      <c r="BX22" s="78"/>
      <c r="BY22" s="78"/>
      <c r="BZ22" s="78"/>
      <c r="CA22" s="78"/>
      <c r="CB22" s="78">
        <v>60450</v>
      </c>
      <c r="CC22" s="78">
        <v>0</v>
      </c>
      <c r="CD22" s="78">
        <f>CC22/CB22*100</f>
        <v>0</v>
      </c>
      <c r="CE22" s="78"/>
      <c r="CF22" s="78"/>
      <c r="CG22" s="78"/>
      <c r="CH22" s="78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>
        <v>4929.4444699999995</v>
      </c>
      <c r="CZ22" s="26">
        <v>4929.4444699999995</v>
      </c>
      <c r="DA22" s="26">
        <v>4929.4444699999995</v>
      </c>
      <c r="DB22" s="26">
        <f t="shared" si="40"/>
        <v>100</v>
      </c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9"/>
      <c r="DO22" s="26"/>
      <c r="DP22" s="26"/>
      <c r="DQ22" s="26"/>
      <c r="DR22" s="29"/>
      <c r="DS22" s="26"/>
      <c r="DT22" s="26"/>
      <c r="DU22" s="26"/>
      <c r="DV22" s="29"/>
      <c r="DW22" s="26"/>
      <c r="DX22" s="26"/>
      <c r="DY22" s="26"/>
      <c r="DZ22" s="26"/>
      <c r="EA22" s="26"/>
      <c r="EB22" s="26"/>
      <c r="EC22" s="26"/>
      <c r="ED22" s="29"/>
      <c r="EE22" s="26"/>
      <c r="EF22" s="26"/>
      <c r="EG22" s="26"/>
      <c r="EH22" s="29"/>
      <c r="EI22" s="26">
        <v>546.79999999999995</v>
      </c>
      <c r="EJ22" s="26">
        <v>546.79999999999995</v>
      </c>
      <c r="EK22" s="26">
        <v>546.79999999999995</v>
      </c>
      <c r="EL22" s="26">
        <f t="shared" si="41"/>
        <v>100</v>
      </c>
      <c r="EM22" s="26"/>
      <c r="EN22" s="26"/>
      <c r="EO22" s="26"/>
      <c r="EP22" s="26"/>
      <c r="EQ22" s="26"/>
      <c r="ER22" s="26"/>
      <c r="ES22" s="26"/>
      <c r="ET22" s="26"/>
      <c r="EU22" s="26">
        <v>8410.2000000000007</v>
      </c>
      <c r="EV22" s="26">
        <v>8410.2000000000007</v>
      </c>
      <c r="EW22" s="26">
        <v>0</v>
      </c>
      <c r="EX22" s="26">
        <f>EW22/EV22*100</f>
        <v>0</v>
      </c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>
        <v>4120.8999999999996</v>
      </c>
      <c r="FP22" s="26">
        <v>4120.8999999999996</v>
      </c>
      <c r="FQ22" s="26">
        <v>0</v>
      </c>
      <c r="FR22" s="26">
        <f t="shared" ref="FR22" si="75">FQ22/FP22*100</f>
        <v>0</v>
      </c>
      <c r="FS22" s="26"/>
      <c r="FT22" s="26"/>
      <c r="FU22" s="26"/>
      <c r="FV22" s="26"/>
      <c r="FW22" s="26"/>
      <c r="FX22" s="26">
        <v>9000</v>
      </c>
      <c r="FY22" s="26">
        <v>0</v>
      </c>
      <c r="FZ22" s="26">
        <f t="shared" si="73"/>
        <v>0</v>
      </c>
      <c r="GA22" s="26"/>
      <c r="GB22" s="26"/>
      <c r="GC22" s="26"/>
      <c r="GD22" s="26"/>
      <c r="GE22" s="26">
        <v>8000</v>
      </c>
      <c r="GF22" s="26">
        <v>18000</v>
      </c>
      <c r="GG22" s="26">
        <v>1756.2708599999999</v>
      </c>
      <c r="GH22" s="26">
        <f t="shared" si="42"/>
        <v>9.7570603333333317</v>
      </c>
      <c r="GI22" s="78"/>
      <c r="GJ22" s="78">
        <v>225</v>
      </c>
      <c r="GK22" s="78">
        <v>66.176469999999995</v>
      </c>
      <c r="GL22" s="78">
        <f t="shared" si="43"/>
        <v>29.411764444444444</v>
      </c>
      <c r="GM22" s="78"/>
      <c r="GN22" s="78"/>
      <c r="GO22" s="78"/>
      <c r="GP22" s="78"/>
      <c r="GQ22" s="78">
        <v>30329.599999999999</v>
      </c>
      <c r="GR22" s="78">
        <v>30329.599999999999</v>
      </c>
      <c r="GS22" s="78">
        <v>20227.5</v>
      </c>
      <c r="GT22" s="26">
        <f t="shared" si="74"/>
        <v>66.692274213969199</v>
      </c>
      <c r="GU22" s="78">
        <v>12942.5</v>
      </c>
      <c r="GV22" s="78">
        <v>12942.5</v>
      </c>
      <c r="GW22" s="78">
        <v>0</v>
      </c>
      <c r="GX22" s="26">
        <f>GW22/GV22*100</f>
        <v>0</v>
      </c>
      <c r="GY22" s="78">
        <v>4760.1000000000004</v>
      </c>
      <c r="GZ22" s="78">
        <v>4760.1000000000004</v>
      </c>
      <c r="HA22" s="78">
        <v>0</v>
      </c>
      <c r="HB22" s="26">
        <f>HA22/GZ22*100</f>
        <v>0</v>
      </c>
      <c r="HC22" s="26"/>
      <c r="HD22" s="26"/>
      <c r="HE22" s="26"/>
      <c r="HF22" s="26"/>
      <c r="HG22" s="26"/>
      <c r="HH22" s="26"/>
      <c r="HI22" s="26"/>
      <c r="HJ22" s="29"/>
      <c r="HK22" s="26"/>
      <c r="HL22" s="26"/>
      <c r="HM22" s="26"/>
      <c r="HN22" s="29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>
        <v>3200.6</v>
      </c>
      <c r="IN22" s="26">
        <v>3200.6</v>
      </c>
      <c r="IO22" s="26">
        <v>0</v>
      </c>
      <c r="IP22" s="26">
        <f t="shared" si="45"/>
        <v>0</v>
      </c>
      <c r="IQ22" s="26"/>
      <c r="IR22" s="26"/>
      <c r="IS22" s="26"/>
      <c r="IT22" s="26"/>
      <c r="IU22" s="26"/>
      <c r="IV22" s="26"/>
      <c r="IW22" s="26"/>
      <c r="IX22" s="26"/>
      <c r="IY22" s="26">
        <v>29996.636870000002</v>
      </c>
      <c r="IZ22" s="26">
        <v>29996.636870000002</v>
      </c>
      <c r="JA22" s="26">
        <v>223.27799999999999</v>
      </c>
      <c r="JB22" s="26">
        <f t="shared" si="46"/>
        <v>0.74434344412557474</v>
      </c>
      <c r="JC22" s="26">
        <v>24988.9</v>
      </c>
      <c r="JD22" s="26">
        <v>26769.599999999999</v>
      </c>
      <c r="JE22" s="26">
        <v>0</v>
      </c>
      <c r="JF22" s="26">
        <f t="shared" si="47"/>
        <v>0</v>
      </c>
      <c r="JG22" s="26"/>
      <c r="JH22" s="26">
        <v>2790</v>
      </c>
      <c r="JI22" s="26"/>
      <c r="JJ22" s="26">
        <f t="shared" ref="JJ22:JJ30" si="76">JI22/JH22*100</f>
        <v>0</v>
      </c>
      <c r="JK22" s="26"/>
      <c r="JL22" s="26"/>
      <c r="JM22" s="26"/>
      <c r="JN22" s="26"/>
      <c r="JO22" s="26"/>
      <c r="JP22" s="26"/>
      <c r="JQ22" s="26"/>
      <c r="JR22" s="26"/>
      <c r="JS22" s="26">
        <v>130</v>
      </c>
      <c r="JT22" s="26">
        <v>60.30303</v>
      </c>
      <c r="JU22" s="26">
        <v>0</v>
      </c>
      <c r="JV22" s="26">
        <f t="shared" si="48"/>
        <v>0</v>
      </c>
      <c r="JW22" s="26">
        <v>558.5</v>
      </c>
      <c r="JX22" s="26">
        <v>558.5</v>
      </c>
      <c r="JY22" s="26">
        <v>0</v>
      </c>
      <c r="JZ22" s="26">
        <f t="shared" si="49"/>
        <v>0</v>
      </c>
      <c r="KA22" s="26"/>
      <c r="KB22" s="26">
        <v>173449.96487</v>
      </c>
      <c r="KC22" s="26">
        <v>0</v>
      </c>
      <c r="KD22" s="26">
        <f t="shared" si="50"/>
        <v>0</v>
      </c>
      <c r="KE22" s="26">
        <v>14959.7</v>
      </c>
      <c r="KF22" s="26">
        <v>15180.9</v>
      </c>
      <c r="KG22" s="26">
        <v>0</v>
      </c>
      <c r="KH22" s="26">
        <f>KG22/KF22*100</f>
        <v>0</v>
      </c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>
        <v>745.45455000000004</v>
      </c>
      <c r="KZ22" s="26">
        <v>745.45455000000004</v>
      </c>
      <c r="LA22" s="26">
        <v>0</v>
      </c>
      <c r="LB22" s="26">
        <f t="shared" si="51"/>
        <v>0</v>
      </c>
      <c r="LC22" s="26"/>
      <c r="LD22" s="26"/>
      <c r="LE22" s="26"/>
      <c r="LF22" s="26"/>
      <c r="LG22" s="26"/>
      <c r="LH22" s="26">
        <v>74280.7</v>
      </c>
      <c r="LI22" s="26"/>
      <c r="LJ22" s="26">
        <f t="shared" si="52"/>
        <v>0</v>
      </c>
    </row>
    <row r="23" spans="1:322" ht="12.75" customHeight="1">
      <c r="A23" s="30">
        <v>17</v>
      </c>
      <c r="B23" s="31" t="s">
        <v>19</v>
      </c>
      <c r="C23" s="26">
        <f t="shared" si="32"/>
        <v>82875.260460000005</v>
      </c>
      <c r="D23" s="26">
        <f t="shared" si="33"/>
        <v>151833.59027000002</v>
      </c>
      <c r="E23" s="26">
        <f t="shared" si="34"/>
        <v>23511.036200000002</v>
      </c>
      <c r="F23" s="26">
        <f t="shared" si="35"/>
        <v>15.484739679929325</v>
      </c>
      <c r="G23" s="26">
        <v>32714.7</v>
      </c>
      <c r="H23" s="26">
        <v>32714.7</v>
      </c>
      <c r="I23" s="26">
        <v>0</v>
      </c>
      <c r="J23" s="26">
        <f t="shared" si="36"/>
        <v>0</v>
      </c>
      <c r="K23" s="26">
        <v>24418.9</v>
      </c>
      <c r="L23" s="26">
        <v>24418.9</v>
      </c>
      <c r="M23" s="26">
        <v>11709.98259</v>
      </c>
      <c r="N23" s="26">
        <f t="shared" si="37"/>
        <v>47.954586774998049</v>
      </c>
      <c r="O23" s="26"/>
      <c r="P23" s="26"/>
      <c r="Q23" s="26"/>
      <c r="R23" s="26"/>
      <c r="S23" s="26">
        <v>601.29999999999995</v>
      </c>
      <c r="T23" s="26">
        <v>601.29999999999995</v>
      </c>
      <c r="U23" s="26"/>
      <c r="V23" s="26">
        <f t="shared" si="38"/>
        <v>0</v>
      </c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>
        <v>2924.01656</v>
      </c>
      <c r="BP23" s="26">
        <v>2924.01656</v>
      </c>
      <c r="BQ23" s="26">
        <v>0</v>
      </c>
      <c r="BR23" s="26">
        <f t="shared" si="39"/>
        <v>0</v>
      </c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>
        <v>4196.5705099999996</v>
      </c>
      <c r="CV23" s="26">
        <v>4196.5705099999996</v>
      </c>
      <c r="CW23" s="26">
        <v>2098.2852599999997</v>
      </c>
      <c r="CX23" s="26">
        <f t="shared" si="53"/>
        <v>50.000000119144907</v>
      </c>
      <c r="CY23" s="26">
        <v>2321.7683500000003</v>
      </c>
      <c r="CZ23" s="26">
        <v>2321.7683500000003</v>
      </c>
      <c r="DA23" s="26">
        <v>2321.7683500000003</v>
      </c>
      <c r="DB23" s="26">
        <f t="shared" si="40"/>
        <v>100</v>
      </c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9"/>
      <c r="DO23" s="26"/>
      <c r="DP23" s="26"/>
      <c r="DQ23" s="26"/>
      <c r="DR23" s="29"/>
      <c r="DS23" s="26"/>
      <c r="DT23" s="26"/>
      <c r="DU23" s="26"/>
      <c r="DV23" s="29"/>
      <c r="DW23" s="26"/>
      <c r="DX23" s="26"/>
      <c r="DY23" s="26"/>
      <c r="DZ23" s="26"/>
      <c r="EA23" s="26"/>
      <c r="EB23" s="26"/>
      <c r="EC23" s="26"/>
      <c r="ED23" s="29"/>
      <c r="EE23" s="26"/>
      <c r="EF23" s="26"/>
      <c r="EG23" s="26"/>
      <c r="EH23" s="29"/>
      <c r="EI23" s="26">
        <v>68.400000000000006</v>
      </c>
      <c r="EJ23" s="26">
        <v>68.400000000000006</v>
      </c>
      <c r="EK23" s="26">
        <v>0</v>
      </c>
      <c r="EL23" s="26">
        <f t="shared" si="41"/>
        <v>0</v>
      </c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78"/>
      <c r="GJ23" s="78">
        <v>225</v>
      </c>
      <c r="GK23" s="78">
        <v>75</v>
      </c>
      <c r="GL23" s="78">
        <f t="shared" si="43"/>
        <v>33.333333333333329</v>
      </c>
      <c r="GM23" s="78"/>
      <c r="GN23" s="78"/>
      <c r="GO23" s="78"/>
      <c r="GP23" s="78"/>
      <c r="GQ23" s="78"/>
      <c r="GR23" s="78"/>
      <c r="GS23" s="78"/>
      <c r="GT23" s="78"/>
      <c r="GU23" s="78"/>
      <c r="GV23" s="78"/>
      <c r="GW23" s="78"/>
      <c r="GX23" s="26"/>
      <c r="GY23" s="78"/>
      <c r="GZ23" s="78"/>
      <c r="HA23" s="78"/>
      <c r="HB23" s="26"/>
      <c r="HC23" s="26"/>
      <c r="HD23" s="26"/>
      <c r="HE23" s="26"/>
      <c r="HF23" s="26"/>
      <c r="HG23" s="26"/>
      <c r="HH23" s="26"/>
      <c r="HI23" s="26"/>
      <c r="HJ23" s="29"/>
      <c r="HK23" s="26"/>
      <c r="HL23" s="26"/>
      <c r="HM23" s="26"/>
      <c r="HN23" s="29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>
        <v>1909</v>
      </c>
      <c r="IN23" s="26">
        <v>1909</v>
      </c>
      <c r="IO23" s="26">
        <v>720</v>
      </c>
      <c r="IP23" s="26">
        <f t="shared" si="45"/>
        <v>37.716081718177058</v>
      </c>
      <c r="IQ23" s="26"/>
      <c r="IR23" s="26"/>
      <c r="IS23" s="26"/>
      <c r="IT23" s="26"/>
      <c r="IU23" s="26"/>
      <c r="IV23" s="26"/>
      <c r="IW23" s="26"/>
      <c r="IX23" s="26"/>
      <c r="IY23" s="26">
        <v>5538.6323200000006</v>
      </c>
      <c r="IZ23" s="26">
        <v>5538.6323200000006</v>
      </c>
      <c r="JA23" s="26">
        <v>2786</v>
      </c>
      <c r="JB23" s="26">
        <f t="shared" si="46"/>
        <v>50.301226711506999</v>
      </c>
      <c r="JC23" s="26">
        <v>7674.7</v>
      </c>
      <c r="JD23" s="26">
        <v>10552</v>
      </c>
      <c r="JE23" s="26">
        <v>3800</v>
      </c>
      <c r="JF23" s="26">
        <f t="shared" si="47"/>
        <v>36.012130401819562</v>
      </c>
      <c r="JG23" s="26"/>
      <c r="JH23" s="26"/>
      <c r="JI23" s="26"/>
      <c r="JJ23" s="26"/>
      <c r="JK23" s="26"/>
      <c r="JL23" s="26"/>
      <c r="JM23" s="26"/>
      <c r="JN23" s="26"/>
      <c r="JO23" s="26"/>
      <c r="JP23" s="26"/>
      <c r="JQ23" s="26"/>
      <c r="JR23" s="26"/>
      <c r="JS23" s="26">
        <v>62.424239999999998</v>
      </c>
      <c r="JT23" s="26">
        <v>269.89898999999997</v>
      </c>
      <c r="JU23" s="26">
        <v>0</v>
      </c>
      <c r="JV23" s="26">
        <f t="shared" si="48"/>
        <v>0</v>
      </c>
      <c r="JW23" s="26"/>
      <c r="JX23" s="26"/>
      <c r="JY23" s="26"/>
      <c r="JZ23" s="26"/>
      <c r="KA23" s="26"/>
      <c r="KB23" s="26">
        <v>52581.95506</v>
      </c>
      <c r="KC23" s="26">
        <v>0</v>
      </c>
      <c r="KD23" s="26">
        <f t="shared" si="50"/>
        <v>0</v>
      </c>
      <c r="KE23" s="26"/>
      <c r="KF23" s="26"/>
      <c r="KG23" s="26"/>
      <c r="KH23" s="26"/>
      <c r="KI23" s="26"/>
      <c r="KJ23" s="26"/>
      <c r="KK23" s="26"/>
      <c r="KL23" s="26"/>
      <c r="KM23" s="26"/>
      <c r="KN23" s="26"/>
      <c r="KO23" s="26"/>
      <c r="KP23" s="26"/>
      <c r="KQ23" s="26"/>
      <c r="KR23" s="26"/>
      <c r="KS23" s="26"/>
      <c r="KT23" s="26"/>
      <c r="KU23" s="26"/>
      <c r="KV23" s="26"/>
      <c r="KW23" s="26"/>
      <c r="KX23" s="26"/>
      <c r="KY23" s="26">
        <v>444.84848</v>
      </c>
      <c r="KZ23" s="26">
        <v>444.84848</v>
      </c>
      <c r="LA23" s="26">
        <v>0</v>
      </c>
      <c r="LB23" s="26">
        <f t="shared" si="51"/>
        <v>0</v>
      </c>
      <c r="LC23" s="26"/>
      <c r="LD23" s="26"/>
      <c r="LE23" s="26"/>
      <c r="LF23" s="26"/>
      <c r="LG23" s="26"/>
      <c r="LH23" s="26">
        <v>13066.6</v>
      </c>
      <c r="LI23" s="26"/>
      <c r="LJ23" s="26">
        <f t="shared" si="52"/>
        <v>0</v>
      </c>
    </row>
    <row r="24" spans="1:322" ht="14">
      <c r="A24" s="30">
        <v>18</v>
      </c>
      <c r="B24" s="31" t="s">
        <v>20</v>
      </c>
      <c r="C24" s="26">
        <f t="shared" si="32"/>
        <v>182656.78339999999</v>
      </c>
      <c r="D24" s="26">
        <f t="shared" si="33"/>
        <v>645046.72579000005</v>
      </c>
      <c r="E24" s="26">
        <f t="shared" si="34"/>
        <v>37510.05906</v>
      </c>
      <c r="F24" s="26">
        <f t="shared" si="35"/>
        <v>5.8150917693692303</v>
      </c>
      <c r="G24" s="26">
        <v>64962</v>
      </c>
      <c r="H24" s="26">
        <v>64962</v>
      </c>
      <c r="I24" s="26">
        <v>0</v>
      </c>
      <c r="J24" s="26">
        <f t="shared" si="36"/>
        <v>0</v>
      </c>
      <c r="K24" s="26">
        <v>30689.200000000001</v>
      </c>
      <c r="L24" s="26">
        <v>30689.200000000001</v>
      </c>
      <c r="M24" s="26">
        <v>19772.234079999998</v>
      </c>
      <c r="N24" s="26">
        <f t="shared" si="37"/>
        <v>64.427336261616446</v>
      </c>
      <c r="O24" s="26">
        <v>20837</v>
      </c>
      <c r="P24" s="26">
        <v>20837</v>
      </c>
      <c r="Q24" s="26">
        <v>5424.2</v>
      </c>
      <c r="R24" s="26">
        <f>Q24/P24*100</f>
        <v>26.031578442194174</v>
      </c>
      <c r="S24" s="26">
        <v>5489.8</v>
      </c>
      <c r="T24" s="26">
        <v>5489.8</v>
      </c>
      <c r="U24" s="26"/>
      <c r="V24" s="26">
        <f t="shared" si="38"/>
        <v>0</v>
      </c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>
        <v>42610.1</v>
      </c>
      <c r="AK24" s="26">
        <v>0</v>
      </c>
      <c r="AL24" s="26">
        <f>AK24/AJ24*100</f>
        <v>0</v>
      </c>
      <c r="AM24" s="26"/>
      <c r="AN24" s="26"/>
      <c r="AO24" s="26"/>
      <c r="AP24" s="26"/>
      <c r="AQ24" s="26"/>
      <c r="AR24" s="26"/>
      <c r="AS24" s="26"/>
      <c r="AT24" s="26"/>
      <c r="AU24" s="26"/>
      <c r="AV24" s="26">
        <v>295089.21263999998</v>
      </c>
      <c r="AW24" s="26">
        <v>0</v>
      </c>
      <c r="AX24" s="26">
        <f t="shared" si="65"/>
        <v>0</v>
      </c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>
        <v>12440.875779999998</v>
      </c>
      <c r="BP24" s="26">
        <v>12440.875779999998</v>
      </c>
      <c r="BQ24" s="26">
        <v>0</v>
      </c>
      <c r="BR24" s="26">
        <f t="shared" si="39"/>
        <v>0</v>
      </c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>
        <v>10082.954609999999</v>
      </c>
      <c r="CZ24" s="26">
        <v>10082.954609999999</v>
      </c>
      <c r="DA24" s="26">
        <v>4000</v>
      </c>
      <c r="DB24" s="26">
        <f t="shared" si="40"/>
        <v>39.670911500810583</v>
      </c>
      <c r="DC24" s="26"/>
      <c r="DD24" s="26"/>
      <c r="DE24" s="26"/>
      <c r="DF24" s="26"/>
      <c r="DG24" s="26"/>
      <c r="DH24" s="26">
        <v>509.6</v>
      </c>
      <c r="DI24" s="26">
        <v>509.6</v>
      </c>
      <c r="DJ24" s="26">
        <f>DI24/DH24*100</f>
        <v>100</v>
      </c>
      <c r="DK24" s="26"/>
      <c r="DL24" s="26"/>
      <c r="DM24" s="26"/>
      <c r="DN24" s="29"/>
      <c r="DO24" s="26"/>
      <c r="DP24" s="26"/>
      <c r="DQ24" s="26"/>
      <c r="DR24" s="29"/>
      <c r="DS24" s="26"/>
      <c r="DT24" s="26"/>
      <c r="DU24" s="26"/>
      <c r="DV24" s="29"/>
      <c r="DW24" s="26"/>
      <c r="DX24" s="26"/>
      <c r="DY24" s="26"/>
      <c r="DZ24" s="26"/>
      <c r="EA24" s="26"/>
      <c r="EB24" s="26"/>
      <c r="EC24" s="26"/>
      <c r="ED24" s="29"/>
      <c r="EE24" s="26"/>
      <c r="EF24" s="26"/>
      <c r="EG24" s="26"/>
      <c r="EH24" s="29"/>
      <c r="EI24" s="26">
        <v>87.4</v>
      </c>
      <c r="EJ24" s="26">
        <v>87.4</v>
      </c>
      <c r="EK24" s="26">
        <v>0</v>
      </c>
      <c r="EL24" s="26">
        <f t="shared" si="41"/>
        <v>0</v>
      </c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>
        <v>9000</v>
      </c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78"/>
      <c r="GJ24" s="78">
        <v>150</v>
      </c>
      <c r="GK24" s="78">
        <v>0</v>
      </c>
      <c r="GL24" s="78">
        <f t="shared" si="43"/>
        <v>0</v>
      </c>
      <c r="GM24" s="78"/>
      <c r="GN24" s="78"/>
      <c r="GO24" s="78"/>
      <c r="GP24" s="78"/>
      <c r="GQ24" s="78"/>
      <c r="GR24" s="78"/>
      <c r="GS24" s="78"/>
      <c r="GT24" s="78"/>
      <c r="GU24" s="78"/>
      <c r="GV24" s="78"/>
      <c r="GW24" s="78"/>
      <c r="GX24" s="26"/>
      <c r="GY24" s="78"/>
      <c r="GZ24" s="78"/>
      <c r="HA24" s="78"/>
      <c r="HB24" s="26"/>
      <c r="HC24" s="26"/>
      <c r="HD24" s="26"/>
      <c r="HE24" s="26"/>
      <c r="HF24" s="26"/>
      <c r="HG24" s="26"/>
      <c r="HH24" s="26"/>
      <c r="HI24" s="26"/>
      <c r="HJ24" s="29"/>
      <c r="HK24" s="26"/>
      <c r="HL24" s="26"/>
      <c r="HM24" s="26"/>
      <c r="HN24" s="29"/>
      <c r="HO24" s="26"/>
      <c r="HP24" s="26"/>
      <c r="HQ24" s="26"/>
      <c r="HR24" s="26"/>
      <c r="HS24" s="26"/>
      <c r="HT24" s="26"/>
      <c r="HU24" s="26"/>
      <c r="HV24" s="26"/>
      <c r="HW24" s="26"/>
      <c r="HX24" s="26">
        <v>10728.6</v>
      </c>
      <c r="HY24" s="26">
        <v>0</v>
      </c>
      <c r="HZ24" s="26">
        <f t="shared" si="68"/>
        <v>0</v>
      </c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>
        <v>2293</v>
      </c>
      <c r="IN24" s="26">
        <v>2293</v>
      </c>
      <c r="IO24" s="26">
        <v>1039.2170699999999</v>
      </c>
      <c r="IP24" s="26">
        <f t="shared" si="45"/>
        <v>45.321285215874397</v>
      </c>
      <c r="IQ24" s="26"/>
      <c r="IR24" s="26"/>
      <c r="IS24" s="26"/>
      <c r="IT24" s="26"/>
      <c r="IU24" s="26"/>
      <c r="IV24" s="26"/>
      <c r="IW24" s="26"/>
      <c r="IX24" s="26"/>
      <c r="IY24" s="26">
        <v>18999.977269999999</v>
      </c>
      <c r="IZ24" s="26">
        <v>18999.977269999999</v>
      </c>
      <c r="JA24" s="26">
        <v>5764.8079100000004</v>
      </c>
      <c r="JB24" s="26">
        <f t="shared" si="46"/>
        <v>30.341130560731461</v>
      </c>
      <c r="JC24" s="26">
        <v>7064.3</v>
      </c>
      <c r="JD24" s="26">
        <v>7594</v>
      </c>
      <c r="JE24" s="26">
        <v>1000</v>
      </c>
      <c r="JF24" s="26">
        <f t="shared" si="47"/>
        <v>13.168290755859891</v>
      </c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>
        <v>83.131299999999996</v>
      </c>
      <c r="JT24" s="26">
        <v>297.87878000000001</v>
      </c>
      <c r="JU24" s="26">
        <v>0</v>
      </c>
      <c r="JV24" s="26">
        <f t="shared" si="48"/>
        <v>0</v>
      </c>
      <c r="JW24" s="26">
        <v>422.7</v>
      </c>
      <c r="JX24" s="26">
        <v>422.7</v>
      </c>
      <c r="JY24" s="26">
        <v>0</v>
      </c>
      <c r="JZ24" s="26">
        <f t="shared" si="49"/>
        <v>0</v>
      </c>
      <c r="KA24" s="26"/>
      <c r="KB24" s="26">
        <v>81415.082269999999</v>
      </c>
      <c r="KC24" s="26">
        <v>0</v>
      </c>
      <c r="KD24" s="26">
        <f t="shared" si="50"/>
        <v>0</v>
      </c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>
        <v>204.44444000000001</v>
      </c>
      <c r="KZ24" s="26">
        <v>204.44444000000001</v>
      </c>
      <c r="LA24" s="26">
        <v>0</v>
      </c>
      <c r="LB24" s="26">
        <f t="shared" si="51"/>
        <v>0</v>
      </c>
      <c r="LC24" s="26"/>
      <c r="LD24" s="26"/>
      <c r="LE24" s="26"/>
      <c r="LF24" s="26"/>
      <c r="LG24" s="26"/>
      <c r="LH24" s="26">
        <v>40142.9</v>
      </c>
      <c r="LI24" s="26"/>
      <c r="LJ24" s="26">
        <f t="shared" si="52"/>
        <v>0</v>
      </c>
    </row>
    <row r="25" spans="1:322" ht="14">
      <c r="A25" s="30">
        <v>19</v>
      </c>
      <c r="B25" s="31" t="s">
        <v>21</v>
      </c>
      <c r="C25" s="26">
        <f t="shared" si="32"/>
        <v>175637.67051</v>
      </c>
      <c r="D25" s="26">
        <f t="shared" si="33"/>
        <v>893749.11921000015</v>
      </c>
      <c r="E25" s="26">
        <f t="shared" si="34"/>
        <v>42507.675770000009</v>
      </c>
      <c r="F25" s="26">
        <f t="shared" si="35"/>
        <v>4.7561082697987169</v>
      </c>
      <c r="G25" s="26">
        <v>45293</v>
      </c>
      <c r="H25" s="26">
        <v>55967.4</v>
      </c>
      <c r="I25" s="26">
        <v>19603.900000000001</v>
      </c>
      <c r="J25" s="26">
        <f t="shared" si="36"/>
        <v>35.0273552103546</v>
      </c>
      <c r="K25" s="26">
        <v>45757.4</v>
      </c>
      <c r="L25" s="26">
        <v>45757.4</v>
      </c>
      <c r="M25" s="26">
        <v>14141.1302</v>
      </c>
      <c r="N25" s="26">
        <f t="shared" si="37"/>
        <v>30.90457543479306</v>
      </c>
      <c r="O25" s="26"/>
      <c r="P25" s="26"/>
      <c r="Q25" s="26"/>
      <c r="R25" s="26"/>
      <c r="S25" s="26">
        <v>799.1</v>
      </c>
      <c r="T25" s="26">
        <v>1799.1</v>
      </c>
      <c r="U25" s="26"/>
      <c r="V25" s="26">
        <f t="shared" si="38"/>
        <v>0</v>
      </c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>
        <v>128441.31476000001</v>
      </c>
      <c r="AW25" s="26">
        <v>0</v>
      </c>
      <c r="AX25" s="26">
        <f t="shared" si="65"/>
        <v>0</v>
      </c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>
        <v>6268.7152000000006</v>
      </c>
      <c r="BP25" s="26">
        <v>6268.7152000000006</v>
      </c>
      <c r="BQ25" s="26">
        <v>0</v>
      </c>
      <c r="BR25" s="26">
        <f t="shared" si="39"/>
        <v>0</v>
      </c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>
        <v>1131.5315699999999</v>
      </c>
      <c r="CZ25" s="26">
        <v>1131.5315699999999</v>
      </c>
      <c r="DA25" s="26">
        <v>1131.5315699999999</v>
      </c>
      <c r="DB25" s="26">
        <f t="shared" si="40"/>
        <v>100</v>
      </c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9"/>
      <c r="DO25" s="26"/>
      <c r="DP25" s="26"/>
      <c r="DQ25" s="26"/>
      <c r="DR25" s="29"/>
      <c r="DS25" s="26"/>
      <c r="DT25" s="26"/>
      <c r="DU25" s="26"/>
      <c r="DV25" s="29"/>
      <c r="DW25" s="26"/>
      <c r="DX25" s="26"/>
      <c r="DY25" s="26"/>
      <c r="DZ25" s="26"/>
      <c r="EA25" s="26"/>
      <c r="EB25" s="26"/>
      <c r="EC25" s="26"/>
      <c r="ED25" s="29"/>
      <c r="EE25" s="26"/>
      <c r="EF25" s="26"/>
      <c r="EG25" s="26"/>
      <c r="EH25" s="29"/>
      <c r="EI25" s="26">
        <v>118.8</v>
      </c>
      <c r="EJ25" s="26">
        <v>118.8</v>
      </c>
      <c r="EK25" s="26">
        <v>0</v>
      </c>
      <c r="EL25" s="26">
        <f t="shared" si="41"/>
        <v>0</v>
      </c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>
        <v>10101</v>
      </c>
      <c r="FD25" s="26">
        <v>10101</v>
      </c>
      <c r="FE25" s="26">
        <v>0</v>
      </c>
      <c r="FF25" s="26">
        <f t="shared" ref="FF25:FF26" si="77">FE25/FD25*100</f>
        <v>0</v>
      </c>
      <c r="FG25" s="26"/>
      <c r="FH25" s="26"/>
      <c r="FI25" s="26"/>
      <c r="FJ25" s="26"/>
      <c r="FK25" s="26"/>
      <c r="FL25" s="26"/>
      <c r="FM25" s="26"/>
      <c r="FN25" s="26"/>
      <c r="FO25" s="26"/>
      <c r="FP25" s="26">
        <v>0</v>
      </c>
      <c r="FQ25" s="26">
        <v>0</v>
      </c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>
        <v>15000</v>
      </c>
      <c r="GF25" s="26">
        <v>15000</v>
      </c>
      <c r="GG25" s="26">
        <v>0</v>
      </c>
      <c r="GH25" s="26">
        <f t="shared" si="42"/>
        <v>0</v>
      </c>
      <c r="GI25" s="78"/>
      <c r="GJ25" s="78">
        <v>75</v>
      </c>
      <c r="GK25" s="78">
        <v>75</v>
      </c>
      <c r="GL25" s="78">
        <f t="shared" si="43"/>
        <v>100</v>
      </c>
      <c r="GM25" s="78"/>
      <c r="GN25" s="78"/>
      <c r="GO25" s="78"/>
      <c r="GP25" s="78"/>
      <c r="GQ25" s="78"/>
      <c r="GR25" s="78"/>
      <c r="GS25" s="78"/>
      <c r="GT25" s="78"/>
      <c r="GU25" s="78">
        <v>14277.6</v>
      </c>
      <c r="GV25" s="78">
        <v>14127.3</v>
      </c>
      <c r="GW25" s="78">
        <v>0</v>
      </c>
      <c r="GX25" s="26">
        <f>GW25/GV25*100</f>
        <v>0</v>
      </c>
      <c r="GY25" s="78"/>
      <c r="GZ25" s="78"/>
      <c r="HA25" s="78"/>
      <c r="HB25" s="26"/>
      <c r="HC25" s="26"/>
      <c r="HD25" s="26"/>
      <c r="HE25" s="26"/>
      <c r="HF25" s="26"/>
      <c r="HG25" s="26"/>
      <c r="HH25" s="26"/>
      <c r="HI25" s="26"/>
      <c r="HJ25" s="29"/>
      <c r="HK25" s="26"/>
      <c r="HL25" s="26"/>
      <c r="HM25" s="26"/>
      <c r="HN25" s="29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>
        <v>3096.3</v>
      </c>
      <c r="IN25" s="26">
        <v>3096.3</v>
      </c>
      <c r="IO25" s="26">
        <v>581.96789999999999</v>
      </c>
      <c r="IP25" s="26">
        <f t="shared" si="45"/>
        <v>18.795591512450343</v>
      </c>
      <c r="IQ25" s="26"/>
      <c r="IR25" s="26"/>
      <c r="IS25" s="26"/>
      <c r="IT25" s="26"/>
      <c r="IU25" s="26"/>
      <c r="IV25" s="26"/>
      <c r="IW25" s="26"/>
      <c r="IX25" s="26"/>
      <c r="IY25" s="26">
        <v>9744.266160000001</v>
      </c>
      <c r="IZ25" s="26">
        <v>9744.266160000001</v>
      </c>
      <c r="JA25" s="26">
        <v>2593.7461000000003</v>
      </c>
      <c r="JB25" s="26">
        <f t="shared" si="46"/>
        <v>26.618177884418543</v>
      </c>
      <c r="JC25" s="26">
        <v>19058.400000000001</v>
      </c>
      <c r="JD25" s="26">
        <v>21088.9</v>
      </c>
      <c r="JE25" s="26">
        <v>4380.3999999999996</v>
      </c>
      <c r="JF25" s="26">
        <f t="shared" si="47"/>
        <v>20.771116558948069</v>
      </c>
      <c r="JG25" s="26"/>
      <c r="JH25" s="26"/>
      <c r="JI25" s="26"/>
      <c r="JJ25" s="26"/>
      <c r="JK25" s="26"/>
      <c r="JL25" s="26"/>
      <c r="JM25" s="26"/>
      <c r="JN25" s="26"/>
      <c r="JO25" s="26">
        <v>0</v>
      </c>
      <c r="JP25" s="26">
        <v>761.05499999999995</v>
      </c>
      <c r="JQ25" s="26">
        <v>0</v>
      </c>
      <c r="JR25" s="26">
        <f t="shared" si="27"/>
        <v>0</v>
      </c>
      <c r="JS25" s="26">
        <v>535.35354000000007</v>
      </c>
      <c r="JT25" s="26">
        <v>206.89697000000001</v>
      </c>
      <c r="JU25" s="26">
        <v>0</v>
      </c>
      <c r="JV25" s="26">
        <f t="shared" si="48"/>
        <v>0</v>
      </c>
      <c r="JW25" s="26">
        <v>4275.8</v>
      </c>
      <c r="JX25" s="26">
        <v>4275.8</v>
      </c>
      <c r="JY25" s="26">
        <v>0</v>
      </c>
      <c r="JZ25" s="26">
        <f t="shared" si="49"/>
        <v>0</v>
      </c>
      <c r="KA25" s="26"/>
      <c r="KB25" s="26">
        <v>205100.23551</v>
      </c>
      <c r="KC25" s="26">
        <v>0</v>
      </c>
      <c r="KD25" s="26">
        <f t="shared" si="50"/>
        <v>0</v>
      </c>
      <c r="KE25" s="26"/>
      <c r="KF25" s="26"/>
      <c r="KG25" s="26"/>
      <c r="KH25" s="26"/>
      <c r="KI25" s="26"/>
      <c r="KJ25" s="26"/>
      <c r="KK25" s="26"/>
      <c r="KL25" s="26"/>
      <c r="KM25" s="26"/>
      <c r="KN25" s="26">
        <v>194934.9</v>
      </c>
      <c r="KO25" s="26">
        <v>0</v>
      </c>
      <c r="KP25" s="26">
        <f>KO25/KN25*100</f>
        <v>0</v>
      </c>
      <c r="KQ25" s="26"/>
      <c r="KR25" s="26">
        <v>24591</v>
      </c>
      <c r="KS25" s="26">
        <v>0</v>
      </c>
      <c r="KT25" s="26">
        <f>KS25/KR25*100</f>
        <v>0</v>
      </c>
      <c r="KU25" s="26"/>
      <c r="KV25" s="26">
        <v>119290.3</v>
      </c>
      <c r="KW25" s="26">
        <v>0</v>
      </c>
      <c r="KX25" s="26">
        <f>KW25/KV25*100</f>
        <v>0</v>
      </c>
      <c r="KY25" s="26">
        <v>180.40404000000001</v>
      </c>
      <c r="KZ25" s="26">
        <v>180.40404000000001</v>
      </c>
      <c r="LA25" s="26">
        <v>0</v>
      </c>
      <c r="LB25" s="26">
        <f t="shared" si="51"/>
        <v>0</v>
      </c>
      <c r="LC25" s="26"/>
      <c r="LD25" s="26">
        <v>6115.3</v>
      </c>
      <c r="LE25" s="26">
        <v>0</v>
      </c>
      <c r="LF25" s="26">
        <f>LE25/LD25*100</f>
        <v>0</v>
      </c>
      <c r="LG25" s="26"/>
      <c r="LH25" s="26">
        <v>25576.2</v>
      </c>
      <c r="LI25" s="26"/>
      <c r="LJ25" s="26">
        <f t="shared" si="52"/>
        <v>0</v>
      </c>
    </row>
    <row r="26" spans="1:322" ht="14">
      <c r="A26" s="30">
        <v>20</v>
      </c>
      <c r="B26" s="31" t="s">
        <v>22</v>
      </c>
      <c r="C26" s="26">
        <f t="shared" si="32"/>
        <v>102961.99669999999</v>
      </c>
      <c r="D26" s="26">
        <f t="shared" si="33"/>
        <v>233342.08384999991</v>
      </c>
      <c r="E26" s="26">
        <f t="shared" si="34"/>
        <v>21224.873479999998</v>
      </c>
      <c r="F26" s="26">
        <f t="shared" si="35"/>
        <v>9.0960332271841953</v>
      </c>
      <c r="G26" s="26">
        <v>39177.300000000003</v>
      </c>
      <c r="H26" s="26">
        <v>39177.300000000003</v>
      </c>
      <c r="I26" s="26">
        <v>0</v>
      </c>
      <c r="J26" s="26">
        <f t="shared" si="36"/>
        <v>0</v>
      </c>
      <c r="K26" s="26">
        <v>30322.2</v>
      </c>
      <c r="L26" s="26">
        <v>30322.2</v>
      </c>
      <c r="M26" s="26">
        <v>15129.68075</v>
      </c>
      <c r="N26" s="26">
        <f t="shared" si="37"/>
        <v>49.896382023731782</v>
      </c>
      <c r="O26" s="26"/>
      <c r="P26" s="26"/>
      <c r="Q26" s="26"/>
      <c r="R26" s="26"/>
      <c r="S26" s="26">
        <v>344.4</v>
      </c>
      <c r="T26" s="26">
        <v>344.4</v>
      </c>
      <c r="U26" s="26"/>
      <c r="V26" s="26">
        <f t="shared" si="38"/>
        <v>0</v>
      </c>
      <c r="W26" s="26"/>
      <c r="X26" s="26"/>
      <c r="Y26" s="26"/>
      <c r="Z26" s="26"/>
      <c r="AA26" s="26"/>
      <c r="AB26" s="26"/>
      <c r="AC26" s="26"/>
      <c r="AD26" s="26"/>
      <c r="AE26" s="26"/>
      <c r="AF26" s="26">
        <v>18738.400000000001</v>
      </c>
      <c r="AG26" s="26"/>
      <c r="AH26" s="26">
        <f>AG26/AF26*100</f>
        <v>0</v>
      </c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>
        <v>3096.6670899999999</v>
      </c>
      <c r="BP26" s="26">
        <v>3096.6670899999999</v>
      </c>
      <c r="BQ26" s="26">
        <v>0</v>
      </c>
      <c r="BR26" s="26">
        <f t="shared" si="39"/>
        <v>0</v>
      </c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>
        <v>1120.3282899999999</v>
      </c>
      <c r="CZ26" s="26">
        <v>1120.3282899999999</v>
      </c>
      <c r="DA26" s="26">
        <v>1120.3282899999999</v>
      </c>
      <c r="DB26" s="26">
        <f t="shared" si="40"/>
        <v>100</v>
      </c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9"/>
      <c r="DO26" s="26"/>
      <c r="DP26" s="26"/>
      <c r="DQ26" s="26"/>
      <c r="DR26" s="29"/>
      <c r="DS26" s="26"/>
      <c r="DT26" s="26"/>
      <c r="DU26" s="26"/>
      <c r="DV26" s="29"/>
      <c r="DW26" s="26"/>
      <c r="DX26" s="26"/>
      <c r="DY26" s="26"/>
      <c r="DZ26" s="26"/>
      <c r="EA26" s="26"/>
      <c r="EB26" s="26"/>
      <c r="EC26" s="26"/>
      <c r="ED26" s="29"/>
      <c r="EE26" s="26"/>
      <c r="EF26" s="26"/>
      <c r="EG26" s="26"/>
      <c r="EH26" s="29"/>
      <c r="EI26" s="26">
        <v>130.19999999999999</v>
      </c>
      <c r="EJ26" s="26">
        <v>130.19999999999999</v>
      </c>
      <c r="EK26" s="26">
        <v>0</v>
      </c>
      <c r="EL26" s="26">
        <f t="shared" si="41"/>
        <v>0</v>
      </c>
      <c r="EM26" s="26"/>
      <c r="EN26" s="26">
        <v>6580.7</v>
      </c>
      <c r="EO26" s="26">
        <v>0</v>
      </c>
      <c r="EP26" s="26">
        <f t="shared" ref="EP26" si="78">EO26/EN26*100</f>
        <v>0</v>
      </c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>
        <v>8794.9</v>
      </c>
      <c r="FD26" s="26">
        <v>8794.9</v>
      </c>
      <c r="FE26" s="26">
        <v>0</v>
      </c>
      <c r="FF26" s="26">
        <f t="shared" si="77"/>
        <v>0</v>
      </c>
      <c r="FG26" s="26"/>
      <c r="FH26" s="26"/>
      <c r="FI26" s="26"/>
      <c r="FJ26" s="26"/>
      <c r="FK26" s="26"/>
      <c r="FL26" s="26"/>
      <c r="FM26" s="26"/>
      <c r="FN26" s="26"/>
      <c r="FO26" s="26">
        <v>1177.4000000000001</v>
      </c>
      <c r="FP26" s="26">
        <v>1177.4000000000001</v>
      </c>
      <c r="FQ26" s="26">
        <v>0</v>
      </c>
      <c r="FR26" s="26">
        <f t="shared" ref="FR26" si="79">FQ26/FP26*100</f>
        <v>0</v>
      </c>
      <c r="FS26" s="26"/>
      <c r="FT26" s="26"/>
      <c r="FU26" s="26"/>
      <c r="FV26" s="26"/>
      <c r="FW26" s="26"/>
      <c r="FX26" s="26">
        <v>9490.4</v>
      </c>
      <c r="FY26" s="26">
        <v>0</v>
      </c>
      <c r="FZ26" s="26">
        <f>FY26/FX26*100</f>
        <v>0</v>
      </c>
      <c r="GA26" s="26"/>
      <c r="GB26" s="26"/>
      <c r="GC26" s="26"/>
      <c r="GD26" s="26"/>
      <c r="GE26" s="26"/>
      <c r="GF26" s="26"/>
      <c r="GG26" s="26"/>
      <c r="GH26" s="26"/>
      <c r="GI26" s="78"/>
      <c r="GJ26" s="78">
        <v>75</v>
      </c>
      <c r="GK26" s="78">
        <v>75</v>
      </c>
      <c r="GL26" s="78">
        <f t="shared" si="43"/>
        <v>100</v>
      </c>
      <c r="GM26" s="78"/>
      <c r="GN26" s="78"/>
      <c r="GO26" s="78"/>
      <c r="GP26" s="78"/>
      <c r="GQ26" s="78"/>
      <c r="GR26" s="78"/>
      <c r="GS26" s="78"/>
      <c r="GT26" s="78"/>
      <c r="GU26" s="78"/>
      <c r="GV26" s="78"/>
      <c r="GW26" s="78"/>
      <c r="GX26" s="26"/>
      <c r="GY26" s="78"/>
      <c r="GZ26" s="78"/>
      <c r="HA26" s="78"/>
      <c r="HB26" s="26"/>
      <c r="HC26" s="26"/>
      <c r="HD26" s="26"/>
      <c r="HE26" s="26"/>
      <c r="HF26" s="26"/>
      <c r="HG26" s="26"/>
      <c r="HH26" s="26"/>
      <c r="HI26" s="26"/>
      <c r="HJ26" s="29"/>
      <c r="HK26" s="26"/>
      <c r="HL26" s="26"/>
      <c r="HM26" s="26"/>
      <c r="HN26" s="29"/>
      <c r="HO26" s="26"/>
      <c r="HP26" s="26"/>
      <c r="HQ26" s="26"/>
      <c r="HR26" s="26"/>
      <c r="HS26" s="26"/>
      <c r="HT26" s="26"/>
      <c r="HU26" s="26"/>
      <c r="HV26" s="26"/>
      <c r="HW26" s="26"/>
      <c r="HX26" s="26">
        <v>1491.9</v>
      </c>
      <c r="HY26" s="26">
        <v>0</v>
      </c>
      <c r="HZ26" s="26">
        <f t="shared" si="68"/>
        <v>0</v>
      </c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9"/>
      <c r="IM26" s="26">
        <v>1659</v>
      </c>
      <c r="IN26" s="26">
        <v>1659</v>
      </c>
      <c r="IO26" s="26">
        <v>433.35899999999998</v>
      </c>
      <c r="IP26" s="26">
        <f t="shared" si="45"/>
        <v>26.121699819168171</v>
      </c>
      <c r="IQ26" s="26"/>
      <c r="IR26" s="26"/>
      <c r="IS26" s="26"/>
      <c r="IT26" s="26"/>
      <c r="IU26" s="26"/>
      <c r="IV26" s="26"/>
      <c r="IW26" s="26"/>
      <c r="IX26" s="26"/>
      <c r="IY26" s="26">
        <v>5512.7020199999997</v>
      </c>
      <c r="IZ26" s="26">
        <v>5512.7020199999997</v>
      </c>
      <c r="JA26" s="26">
        <v>2003.42255</v>
      </c>
      <c r="JB26" s="26">
        <f t="shared" si="46"/>
        <v>36.341934367785768</v>
      </c>
      <c r="JC26" s="26">
        <v>8887.5</v>
      </c>
      <c r="JD26" s="26">
        <v>9852.2999999999993</v>
      </c>
      <c r="JE26" s="26">
        <v>2463.0828900000001</v>
      </c>
      <c r="JF26" s="26">
        <f t="shared" si="47"/>
        <v>25.000080082823306</v>
      </c>
      <c r="JG26" s="26"/>
      <c r="JH26" s="26"/>
      <c r="JI26" s="26"/>
      <c r="JJ26" s="26"/>
      <c r="JK26" s="26"/>
      <c r="JL26" s="26"/>
      <c r="JM26" s="26"/>
      <c r="JN26" s="26"/>
      <c r="JO26" s="26">
        <v>1362.57</v>
      </c>
      <c r="JP26" s="26">
        <v>1362.57</v>
      </c>
      <c r="JQ26" s="26">
        <v>0</v>
      </c>
      <c r="JR26" s="26">
        <f t="shared" si="27"/>
        <v>0</v>
      </c>
      <c r="JS26" s="26">
        <v>815.95960000000002</v>
      </c>
      <c r="JT26" s="26">
        <v>180.96161999999998</v>
      </c>
      <c r="JU26" s="26">
        <v>0</v>
      </c>
      <c r="JV26" s="26">
        <f t="shared" si="48"/>
        <v>0</v>
      </c>
      <c r="JW26" s="26">
        <v>103.9</v>
      </c>
      <c r="JX26" s="26">
        <v>103.9</v>
      </c>
      <c r="JY26" s="26">
        <v>0</v>
      </c>
      <c r="JZ26" s="26">
        <f t="shared" si="49"/>
        <v>0</v>
      </c>
      <c r="KA26" s="26"/>
      <c r="KB26" s="26">
        <v>77919.885129999995</v>
      </c>
      <c r="KC26" s="26">
        <v>0</v>
      </c>
      <c r="KD26" s="26">
        <f t="shared" si="50"/>
        <v>0</v>
      </c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>
        <v>456.96969999999999</v>
      </c>
      <c r="KZ26" s="26">
        <v>456.96969999999999</v>
      </c>
      <c r="LA26" s="26">
        <v>0</v>
      </c>
      <c r="LB26" s="26">
        <f t="shared" si="51"/>
        <v>0</v>
      </c>
      <c r="LC26" s="26"/>
      <c r="LD26" s="26"/>
      <c r="LE26" s="26"/>
      <c r="LF26" s="26"/>
      <c r="LG26" s="26"/>
      <c r="LH26" s="26">
        <v>15754</v>
      </c>
      <c r="LI26" s="26"/>
      <c r="LJ26" s="26">
        <f t="shared" si="52"/>
        <v>0</v>
      </c>
    </row>
    <row r="27" spans="1:322" ht="16.5" customHeight="1">
      <c r="A27" s="30">
        <v>21</v>
      </c>
      <c r="B27" s="31" t="s">
        <v>23</v>
      </c>
      <c r="C27" s="26">
        <f t="shared" si="32"/>
        <v>88859.749610000013</v>
      </c>
      <c r="D27" s="26">
        <f t="shared" si="33"/>
        <v>180411.13464</v>
      </c>
      <c r="E27" s="26">
        <f t="shared" si="34"/>
        <v>21189.309370000003</v>
      </c>
      <c r="F27" s="26">
        <f t="shared" si="35"/>
        <v>11.745011976274105</v>
      </c>
      <c r="G27" s="26">
        <v>35836.400000000001</v>
      </c>
      <c r="H27" s="26">
        <v>35836.400000000001</v>
      </c>
      <c r="I27" s="26">
        <v>2101.9904100000003</v>
      </c>
      <c r="J27" s="26">
        <f t="shared" si="36"/>
        <v>5.8655177696420404</v>
      </c>
      <c r="K27" s="26">
        <v>24802.6</v>
      </c>
      <c r="L27" s="26">
        <v>24802.6</v>
      </c>
      <c r="M27" s="26">
        <v>11358.103660000001</v>
      </c>
      <c r="N27" s="26">
        <f t="shared" si="37"/>
        <v>45.794004096344743</v>
      </c>
      <c r="O27" s="26"/>
      <c r="P27" s="26"/>
      <c r="Q27" s="26"/>
      <c r="R27" s="26"/>
      <c r="S27" s="26">
        <v>463.7</v>
      </c>
      <c r="T27" s="26">
        <v>463.7</v>
      </c>
      <c r="U27" s="26"/>
      <c r="V27" s="26">
        <f t="shared" si="38"/>
        <v>0</v>
      </c>
      <c r="W27" s="26"/>
      <c r="X27" s="26"/>
      <c r="Y27" s="26"/>
      <c r="Z27" s="26"/>
      <c r="AA27" s="26"/>
      <c r="AB27" s="26">
        <v>10502.6</v>
      </c>
      <c r="AC27" s="26">
        <v>0</v>
      </c>
      <c r="AD27" s="26">
        <f>AC27/AB27*100</f>
        <v>0</v>
      </c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>
        <v>1000</v>
      </c>
      <c r="AS27" s="26">
        <v>0</v>
      </c>
      <c r="AT27" s="26">
        <f t="shared" si="63"/>
        <v>0</v>
      </c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>
        <v>2794.33808</v>
      </c>
      <c r="BP27" s="26">
        <v>2794.33808</v>
      </c>
      <c r="BQ27" s="26">
        <v>0</v>
      </c>
      <c r="BR27" s="26">
        <f t="shared" si="39"/>
        <v>0</v>
      </c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>
        <v>1387.7548000000002</v>
      </c>
      <c r="CV27" s="26">
        <v>1387.7548000000002</v>
      </c>
      <c r="CW27" s="26">
        <v>693.87740000000008</v>
      </c>
      <c r="CX27" s="26">
        <f t="shared" si="53"/>
        <v>50</v>
      </c>
      <c r="CY27" s="26">
        <v>2688.7878999999998</v>
      </c>
      <c r="CZ27" s="26">
        <v>2688.7878999999998</v>
      </c>
      <c r="DA27" s="26">
        <v>2688.7878999999998</v>
      </c>
      <c r="DB27" s="26">
        <f t="shared" si="40"/>
        <v>100</v>
      </c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9"/>
      <c r="DO27" s="26"/>
      <c r="DP27" s="26"/>
      <c r="DQ27" s="26"/>
      <c r="DR27" s="29"/>
      <c r="DS27" s="26"/>
      <c r="DT27" s="26"/>
      <c r="DU27" s="26"/>
      <c r="DV27" s="29"/>
      <c r="DW27" s="26"/>
      <c r="DX27" s="26"/>
      <c r="DY27" s="26"/>
      <c r="DZ27" s="26"/>
      <c r="EA27" s="26"/>
      <c r="EB27" s="26"/>
      <c r="EC27" s="26"/>
      <c r="ED27" s="29"/>
      <c r="EE27" s="26"/>
      <c r="EF27" s="26"/>
      <c r="EG27" s="26"/>
      <c r="EH27" s="29"/>
      <c r="EI27" s="26">
        <v>101.7</v>
      </c>
      <c r="EJ27" s="26">
        <v>101.7</v>
      </c>
      <c r="EK27" s="26">
        <v>101.7</v>
      </c>
      <c r="EL27" s="26">
        <f t="shared" si="41"/>
        <v>100</v>
      </c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78"/>
      <c r="GJ27" s="78">
        <v>150</v>
      </c>
      <c r="GK27" s="78">
        <v>0</v>
      </c>
      <c r="GL27" s="78">
        <f t="shared" si="43"/>
        <v>0</v>
      </c>
      <c r="GM27" s="78"/>
      <c r="GN27" s="78"/>
      <c r="GO27" s="78"/>
      <c r="GP27" s="78"/>
      <c r="GQ27" s="78"/>
      <c r="GR27" s="78"/>
      <c r="GS27" s="78"/>
      <c r="GT27" s="78"/>
      <c r="GU27" s="78"/>
      <c r="GV27" s="78"/>
      <c r="GW27" s="78"/>
      <c r="GX27" s="26"/>
      <c r="GY27" s="78"/>
      <c r="GZ27" s="78"/>
      <c r="HA27" s="78"/>
      <c r="HB27" s="26"/>
      <c r="HC27" s="26"/>
      <c r="HD27" s="26"/>
      <c r="HE27" s="26"/>
      <c r="HF27" s="26"/>
      <c r="HG27" s="26"/>
      <c r="HH27" s="26"/>
      <c r="HI27" s="26"/>
      <c r="HJ27" s="29"/>
      <c r="HK27" s="26"/>
      <c r="HL27" s="26"/>
      <c r="HM27" s="26"/>
      <c r="HN27" s="29"/>
      <c r="HO27" s="26"/>
      <c r="HP27" s="26"/>
      <c r="HQ27" s="26"/>
      <c r="HR27" s="26"/>
      <c r="HS27" s="26"/>
      <c r="HT27" s="26"/>
      <c r="HU27" s="26"/>
      <c r="HV27" s="26"/>
      <c r="HW27" s="26"/>
      <c r="HX27" s="26">
        <v>9631.2000000000007</v>
      </c>
      <c r="HY27" s="26">
        <v>0</v>
      </c>
      <c r="HZ27" s="26">
        <f t="shared" si="68"/>
        <v>0</v>
      </c>
      <c r="IA27" s="26"/>
      <c r="IB27" s="26"/>
      <c r="IC27" s="26"/>
      <c r="ID27" s="26"/>
      <c r="IE27" s="26"/>
      <c r="IF27" s="26"/>
      <c r="IG27" s="26"/>
      <c r="IH27" s="26"/>
      <c r="II27" s="26"/>
      <c r="IJ27" s="26">
        <v>2458.4</v>
      </c>
      <c r="IK27" s="26">
        <v>0</v>
      </c>
      <c r="IL27" s="29">
        <f t="shared" ref="IL27" si="80">IK27/IJ27*100</f>
        <v>0</v>
      </c>
      <c r="IM27" s="26">
        <v>1818.1</v>
      </c>
      <c r="IN27" s="26">
        <v>1818.1</v>
      </c>
      <c r="IO27" s="26">
        <v>454.52499999999998</v>
      </c>
      <c r="IP27" s="26">
        <f t="shared" si="45"/>
        <v>25</v>
      </c>
      <c r="IQ27" s="26"/>
      <c r="IR27" s="26"/>
      <c r="IS27" s="26"/>
      <c r="IT27" s="26"/>
      <c r="IU27" s="26"/>
      <c r="IV27" s="26"/>
      <c r="IW27" s="26"/>
      <c r="IX27" s="26"/>
      <c r="IY27" s="26">
        <v>5033.2929299999996</v>
      </c>
      <c r="IZ27" s="26">
        <v>5033.2929299999996</v>
      </c>
      <c r="JA27" s="26">
        <v>845.75</v>
      </c>
      <c r="JB27" s="26">
        <f t="shared" si="46"/>
        <v>16.803115013613962</v>
      </c>
      <c r="JC27" s="26">
        <v>11778.3</v>
      </c>
      <c r="JD27" s="26">
        <v>12868.3</v>
      </c>
      <c r="JE27" s="26">
        <v>2944.5749999999998</v>
      </c>
      <c r="JF27" s="26">
        <f t="shared" si="47"/>
        <v>22.882393167706692</v>
      </c>
      <c r="JG27" s="26"/>
      <c r="JH27" s="26"/>
      <c r="JI27" s="26"/>
      <c r="JJ27" s="26"/>
      <c r="JK27" s="26"/>
      <c r="JL27" s="26"/>
      <c r="JM27" s="26"/>
      <c r="JN27" s="26"/>
      <c r="JO27" s="26">
        <v>681.28499999999997</v>
      </c>
      <c r="JP27" s="26">
        <v>681.28499999999997</v>
      </c>
      <c r="JQ27" s="26">
        <v>0</v>
      </c>
      <c r="JR27" s="26">
        <f t="shared" si="27"/>
        <v>0</v>
      </c>
      <c r="JS27" s="26">
        <v>166.36363</v>
      </c>
      <c r="JT27" s="26">
        <v>66.666660000000007</v>
      </c>
      <c r="JU27" s="26">
        <v>0</v>
      </c>
      <c r="JV27" s="26">
        <f t="shared" si="48"/>
        <v>0</v>
      </c>
      <c r="JW27" s="26">
        <v>934.4</v>
      </c>
      <c r="JX27" s="26">
        <v>934.4</v>
      </c>
      <c r="JY27" s="26">
        <v>0</v>
      </c>
      <c r="JZ27" s="26">
        <f t="shared" si="49"/>
        <v>0</v>
      </c>
      <c r="KA27" s="26"/>
      <c r="KB27" s="26">
        <v>53152.982000000004</v>
      </c>
      <c r="KC27" s="26">
        <v>0</v>
      </c>
      <c r="KD27" s="26">
        <f t="shared" si="50"/>
        <v>0</v>
      </c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>
        <v>372.72727000000003</v>
      </c>
      <c r="KZ27" s="26">
        <v>372.72727000000003</v>
      </c>
      <c r="LA27" s="26">
        <v>0</v>
      </c>
      <c r="LB27" s="26">
        <f t="shared" si="51"/>
        <v>0</v>
      </c>
      <c r="LC27" s="26"/>
      <c r="LD27" s="26"/>
      <c r="LE27" s="26"/>
      <c r="LF27" s="26"/>
      <c r="LG27" s="26"/>
      <c r="LH27" s="26">
        <v>13665.9</v>
      </c>
      <c r="LI27" s="26"/>
      <c r="LJ27" s="26">
        <f t="shared" si="52"/>
        <v>0</v>
      </c>
    </row>
    <row r="28" spans="1:322" s="24" customFormat="1" ht="17.25" customHeight="1">
      <c r="A28" s="48"/>
      <c r="B28" s="33" t="s">
        <v>70</v>
      </c>
      <c r="C28" s="39">
        <f>SUM(C29:C30)</f>
        <v>2487811.7140999995</v>
      </c>
      <c r="D28" s="39">
        <f>SUM(D29:D30)</f>
        <v>3793543.67478</v>
      </c>
      <c r="E28" s="39">
        <f>SUM(E29:E30)</f>
        <v>491514.79647999996</v>
      </c>
      <c r="F28" s="39">
        <f t="shared" si="35"/>
        <v>12.956613620864784</v>
      </c>
      <c r="G28" s="39">
        <f>SUM(G29:G30)</f>
        <v>0</v>
      </c>
      <c r="H28" s="39">
        <f>SUM(H29:H30)</f>
        <v>0</v>
      </c>
      <c r="I28" s="39">
        <f>SUM(I29:I30)</f>
        <v>0</v>
      </c>
      <c r="J28" s="39">
        <v>0</v>
      </c>
      <c r="K28" s="39">
        <f>SUM(K29:K30)</f>
        <v>0</v>
      </c>
      <c r="L28" s="39">
        <f>SUM(L29:L30)</f>
        <v>0</v>
      </c>
      <c r="M28" s="39">
        <f>SUM(M29:M30)</f>
        <v>0</v>
      </c>
      <c r="N28" s="39">
        <v>0</v>
      </c>
      <c r="O28" s="39">
        <f>SUM(O29:O30)</f>
        <v>0</v>
      </c>
      <c r="P28" s="39">
        <f>SUM(P29:P30)</f>
        <v>0</v>
      </c>
      <c r="Q28" s="39">
        <f>SUM(Q29:Q30)</f>
        <v>0</v>
      </c>
      <c r="R28" s="39">
        <v>0</v>
      </c>
      <c r="S28" s="39">
        <f>SUM(S29:S30)</f>
        <v>52071</v>
      </c>
      <c r="T28" s="39">
        <f>SUM(T29:T30)</f>
        <v>52071</v>
      </c>
      <c r="U28" s="39">
        <f>SUM(U29:U30)</f>
        <v>6462</v>
      </c>
      <c r="V28" s="39">
        <f>U28/T28*100</f>
        <v>12.409978682952124</v>
      </c>
      <c r="W28" s="39">
        <f>SUM(W29:W30)</f>
        <v>879595</v>
      </c>
      <c r="X28" s="39">
        <f>SUM(X29:X30)</f>
        <v>903595</v>
      </c>
      <c r="Y28" s="39">
        <f>SUM(Y29:Y30)</f>
        <v>181013.3</v>
      </c>
      <c r="Z28" s="39">
        <f>Y28/X28*100</f>
        <v>20.03256990133854</v>
      </c>
      <c r="AA28" s="39">
        <f>SUM(AA29:AA30)</f>
        <v>0</v>
      </c>
      <c r="AB28" s="39">
        <f>SUM(AB29:AB30)</f>
        <v>0</v>
      </c>
      <c r="AC28" s="39">
        <f>SUM(AC29:AC30)</f>
        <v>0</v>
      </c>
      <c r="AD28" s="39">
        <v>0</v>
      </c>
      <c r="AE28" s="39">
        <f>SUM(AE29:AE30)</f>
        <v>0</v>
      </c>
      <c r="AF28" s="39">
        <f>SUM(AF29:AF30)</f>
        <v>0</v>
      </c>
      <c r="AG28" s="39">
        <f>SUM(AG29:AG30)</f>
        <v>0</v>
      </c>
      <c r="AH28" s="39">
        <v>0</v>
      </c>
      <c r="AI28" s="39">
        <f>SUM(AI29:AI30)</f>
        <v>0</v>
      </c>
      <c r="AJ28" s="39">
        <f>SUM(AJ29:AJ30)</f>
        <v>141557.9</v>
      </c>
      <c r="AK28" s="39">
        <f>SUM(AK29:AK30)</f>
        <v>0</v>
      </c>
      <c r="AL28" s="39">
        <f t="shared" ref="AL28:AL30" si="81">AK28/AJ28*100</f>
        <v>0</v>
      </c>
      <c r="AM28" s="39">
        <f>SUM(AM29:AM30)</f>
        <v>741755.5</v>
      </c>
      <c r="AN28" s="39">
        <f>SUM(AN29:AN30)</f>
        <v>741755.5</v>
      </c>
      <c r="AO28" s="39">
        <f>SUM(AO29:AO30)</f>
        <v>0</v>
      </c>
      <c r="AP28" s="39">
        <f t="shared" ref="AP28:AP30" si="82">AO28/AN28*100</f>
        <v>0</v>
      </c>
      <c r="AQ28" s="39">
        <f>SUM(AQ29:AQ30)</f>
        <v>0</v>
      </c>
      <c r="AR28" s="39">
        <f>SUM(AR29:AR30)</f>
        <v>9684.2999999999993</v>
      </c>
      <c r="AS28" s="39">
        <f>SUM(AS29:AS30)</f>
        <v>0</v>
      </c>
      <c r="AT28" s="39">
        <v>0</v>
      </c>
      <c r="AU28" s="39">
        <f>SUM(AU29:AU30)</f>
        <v>0</v>
      </c>
      <c r="AV28" s="39">
        <f>SUM(AV29:AV30)</f>
        <v>410607.66067999997</v>
      </c>
      <c r="AW28" s="39">
        <f>SUM(AW29:AW30)</f>
        <v>0</v>
      </c>
      <c r="AX28" s="39">
        <f t="shared" ref="AX28:AX30" si="83">AW28/AV28*100</f>
        <v>0</v>
      </c>
      <c r="AY28" s="39">
        <f>SUM(AY29:AY30)</f>
        <v>0</v>
      </c>
      <c r="AZ28" s="39">
        <f>SUM(AZ29:AZ30)</f>
        <v>0</v>
      </c>
      <c r="BA28" s="39">
        <f>SUM(BA29:BA30)</f>
        <v>0</v>
      </c>
      <c r="BB28" s="39">
        <v>0</v>
      </c>
      <c r="BC28" s="39">
        <f>SUM(BC29:BC30)</f>
        <v>0</v>
      </c>
      <c r="BD28" s="39">
        <f>SUM(BD29:BD30)</f>
        <v>0</v>
      </c>
      <c r="BE28" s="39">
        <f>SUM(BE29:BE30)</f>
        <v>0</v>
      </c>
      <c r="BF28" s="39">
        <v>0</v>
      </c>
      <c r="BG28" s="39">
        <f>SUM(BG29:BG30)</f>
        <v>0</v>
      </c>
      <c r="BH28" s="39">
        <f>SUM(BH29:BH30)</f>
        <v>0</v>
      </c>
      <c r="BI28" s="39">
        <f>SUM(BI29:BI30)</f>
        <v>0</v>
      </c>
      <c r="BJ28" s="39">
        <v>0</v>
      </c>
      <c r="BK28" s="39">
        <f>SUM(BK29:BK30)</f>
        <v>0</v>
      </c>
      <c r="BL28" s="39">
        <f>SUM(BL29:BL30)</f>
        <v>0</v>
      </c>
      <c r="BM28" s="39">
        <f>SUM(BM29:BM30)</f>
        <v>0</v>
      </c>
      <c r="BN28" s="39">
        <v>0</v>
      </c>
      <c r="BO28" s="39">
        <f>SUM(BO29:BO30)</f>
        <v>166865.67679</v>
      </c>
      <c r="BP28" s="39">
        <f>SUM(BP29:BP30)</f>
        <v>166865.67679</v>
      </c>
      <c r="BQ28" s="39">
        <f>SUM(BQ29:BQ30)</f>
        <v>0</v>
      </c>
      <c r="BR28" s="39">
        <f t="shared" si="39"/>
        <v>0</v>
      </c>
      <c r="BS28" s="64">
        <f>SUM(BS29:BS30)</f>
        <v>0</v>
      </c>
      <c r="BT28" s="64">
        <f>SUM(BT29:BT30)</f>
        <v>215309.1</v>
      </c>
      <c r="BU28" s="64">
        <f>SUM(BU29:BU30)</f>
        <v>0</v>
      </c>
      <c r="BV28" s="64">
        <f>BU28/BT28*100</f>
        <v>0</v>
      </c>
      <c r="BW28" s="64">
        <f>SUM(BW29:BW30)</f>
        <v>0</v>
      </c>
      <c r="BX28" s="64">
        <f>SUM(BX29:BX30)</f>
        <v>8390.9</v>
      </c>
      <c r="BY28" s="64">
        <f>SUM(BY29:BY30)</f>
        <v>0</v>
      </c>
      <c r="BZ28" s="64">
        <v>0</v>
      </c>
      <c r="CA28" s="64">
        <f>SUM(CA29:CA30)</f>
        <v>0</v>
      </c>
      <c r="CB28" s="64">
        <f>SUM(CB29:CB30)</f>
        <v>0</v>
      </c>
      <c r="CC28" s="64">
        <f>SUM(CC29:CC30)</f>
        <v>0</v>
      </c>
      <c r="CD28" s="64">
        <v>0</v>
      </c>
      <c r="CE28" s="64">
        <f>SUM(CE29:CE30)</f>
        <v>0</v>
      </c>
      <c r="CF28" s="64">
        <f>SUM(CF29:CF30)</f>
        <v>0</v>
      </c>
      <c r="CG28" s="64">
        <f>SUM(CG29:CG30)</f>
        <v>0</v>
      </c>
      <c r="CH28" s="64">
        <v>0</v>
      </c>
      <c r="CI28" s="39">
        <f>SUM(CI29:CI30)</f>
        <v>0</v>
      </c>
      <c r="CJ28" s="39">
        <f>SUM(CJ29:CJ30)</f>
        <v>0</v>
      </c>
      <c r="CK28" s="39">
        <f>SUM(CK29:CK30)</f>
        <v>0</v>
      </c>
      <c r="CL28" s="39">
        <v>0</v>
      </c>
      <c r="CM28" s="39">
        <f>SUM(CM29:CM30)</f>
        <v>0</v>
      </c>
      <c r="CN28" s="39">
        <f>SUM(CN29:CN30)</f>
        <v>200135.5</v>
      </c>
      <c r="CO28" s="39">
        <f>SUM(CO29:CO30)</f>
        <v>0</v>
      </c>
      <c r="CP28" s="39">
        <f>CO28/CN28*100</f>
        <v>0</v>
      </c>
      <c r="CQ28" s="39">
        <f>SUM(CQ29:CQ30)</f>
        <v>0</v>
      </c>
      <c r="CR28" s="39">
        <f>SUM(CR29:CR30)</f>
        <v>0</v>
      </c>
      <c r="CS28" s="39">
        <f>SUM(CS29:CS30)</f>
        <v>0</v>
      </c>
      <c r="CT28" s="39">
        <v>0</v>
      </c>
      <c r="CU28" s="39">
        <f>SUM(CU29:CU30)</f>
        <v>46447.855519999997</v>
      </c>
      <c r="CV28" s="39">
        <f>SUM(CV29:CV30)</f>
        <v>46447.855519999997</v>
      </c>
      <c r="CW28" s="39">
        <f>SUM(CW29:CW30)</f>
        <v>23223.927770000002</v>
      </c>
      <c r="CX28" s="29">
        <f t="shared" si="53"/>
        <v>50.000000021529523</v>
      </c>
      <c r="CY28" s="39">
        <f>SUM(CY29:CY30)</f>
        <v>71701.010559999995</v>
      </c>
      <c r="CZ28" s="39">
        <f>SUM(CZ29:CZ30)</f>
        <v>71701.010559999995</v>
      </c>
      <c r="DA28" s="39">
        <f>SUM(DA29:DA30)</f>
        <v>13999.99999</v>
      </c>
      <c r="DB28" s="39">
        <f t="shared" si="40"/>
        <v>19.525526740358401</v>
      </c>
      <c r="DC28" s="39">
        <f>SUM(DC29:DC30)</f>
        <v>0</v>
      </c>
      <c r="DD28" s="39">
        <f>SUM(DD29:DD30)</f>
        <v>0</v>
      </c>
      <c r="DE28" s="39">
        <f>SUM(DE29:DE30)</f>
        <v>0</v>
      </c>
      <c r="DF28" s="39">
        <v>0</v>
      </c>
      <c r="DG28" s="39">
        <f>SUM(DG29:DG30)</f>
        <v>0</v>
      </c>
      <c r="DH28" s="39">
        <f>SUM(DH29:DH30)</f>
        <v>0</v>
      </c>
      <c r="DI28" s="39">
        <f>SUM(DI29:DI30)</f>
        <v>0</v>
      </c>
      <c r="DJ28" s="39">
        <v>0</v>
      </c>
      <c r="DK28" s="39">
        <f>SUM(DK29:DK30)</f>
        <v>0</v>
      </c>
      <c r="DL28" s="39">
        <f>SUM(DL29:DL30)</f>
        <v>0</v>
      </c>
      <c r="DM28" s="39">
        <f>SUM(DM29:DM30)</f>
        <v>0</v>
      </c>
      <c r="DN28" s="29">
        <v>0</v>
      </c>
      <c r="DO28" s="39">
        <f>SUM(DO29:DO30)</f>
        <v>0</v>
      </c>
      <c r="DP28" s="39">
        <f>SUM(DP29:DP30)</f>
        <v>0</v>
      </c>
      <c r="DQ28" s="39">
        <f>SUM(DQ29:DQ30)</f>
        <v>0</v>
      </c>
      <c r="DR28" s="29">
        <v>0</v>
      </c>
      <c r="DS28" s="39">
        <f>SUM(DS29:DS30)</f>
        <v>0</v>
      </c>
      <c r="DT28" s="39">
        <f>SUM(DT29:DT30)</f>
        <v>0</v>
      </c>
      <c r="DU28" s="39">
        <f>SUM(DU29:DU30)</f>
        <v>0</v>
      </c>
      <c r="DV28" s="29">
        <v>0</v>
      </c>
      <c r="DW28" s="39">
        <f>SUM(DW29:DW30)</f>
        <v>0</v>
      </c>
      <c r="DX28" s="39">
        <f>SUM(DX29:DX30)</f>
        <v>0</v>
      </c>
      <c r="DY28" s="39">
        <f>SUM(DY29:DY30)</f>
        <v>0</v>
      </c>
      <c r="DZ28" s="39">
        <v>0</v>
      </c>
      <c r="EA28" s="39">
        <f>SUM(EA29:EA30)</f>
        <v>0</v>
      </c>
      <c r="EB28" s="39">
        <f>SUM(EB29:EB30)</f>
        <v>1907.3</v>
      </c>
      <c r="EC28" s="39">
        <f>SUM(EC29:EC30)</f>
        <v>0</v>
      </c>
      <c r="ED28" s="29">
        <v>0</v>
      </c>
      <c r="EE28" s="39">
        <f>SUM(EE29:EE30)</f>
        <v>0</v>
      </c>
      <c r="EF28" s="39">
        <f>SUM(EF29:EF30)</f>
        <v>0</v>
      </c>
      <c r="EG28" s="39">
        <f>SUM(EG29:EG30)</f>
        <v>0</v>
      </c>
      <c r="EH28" s="29">
        <v>0</v>
      </c>
      <c r="EI28" s="39">
        <f>SUM(EI29:EI30)</f>
        <v>1437.5</v>
      </c>
      <c r="EJ28" s="39">
        <f>SUM(EJ29:EJ30)</f>
        <v>1437.5</v>
      </c>
      <c r="EK28" s="39">
        <f>SUM(EK29:EK30)</f>
        <v>612.96</v>
      </c>
      <c r="EL28" s="39">
        <f t="shared" si="41"/>
        <v>42.640695652173918</v>
      </c>
      <c r="EM28" s="39">
        <f>SUM(EM29:EM30)</f>
        <v>0</v>
      </c>
      <c r="EN28" s="39">
        <f>SUM(EN29:EN30)</f>
        <v>0</v>
      </c>
      <c r="EO28" s="39">
        <f>SUM(EO29:EO30)</f>
        <v>0</v>
      </c>
      <c r="EP28" s="39">
        <v>0</v>
      </c>
      <c r="EQ28" s="39">
        <f>SUM(EQ29:EQ30)</f>
        <v>0</v>
      </c>
      <c r="ER28" s="39">
        <f>SUM(ER29:ER30)</f>
        <v>0</v>
      </c>
      <c r="ES28" s="39">
        <f>SUM(ES29:ES30)</f>
        <v>0</v>
      </c>
      <c r="ET28" s="39">
        <v>0</v>
      </c>
      <c r="EU28" s="39">
        <f>SUM(EU29:EU30)</f>
        <v>3469.4</v>
      </c>
      <c r="EV28" s="39">
        <f>SUM(EV29:EV30)</f>
        <v>3469.4</v>
      </c>
      <c r="EW28" s="39">
        <f>SUM(EW29:EW30)</f>
        <v>0</v>
      </c>
      <c r="EX28" s="39">
        <v>0</v>
      </c>
      <c r="EY28" s="39">
        <f>SUM(EY29:EY30)</f>
        <v>0</v>
      </c>
      <c r="EZ28" s="39">
        <f>SUM(EZ29:EZ30)</f>
        <v>0</v>
      </c>
      <c r="FA28" s="39">
        <f>SUM(FA29:FA30)</f>
        <v>0</v>
      </c>
      <c r="FB28" s="39">
        <v>0</v>
      </c>
      <c r="FC28" s="39">
        <f>SUM(FC29:FC30)</f>
        <v>0</v>
      </c>
      <c r="FD28" s="39">
        <f>SUM(FD29:FD30)</f>
        <v>0</v>
      </c>
      <c r="FE28" s="39">
        <f>SUM(FE29:FE30)</f>
        <v>0</v>
      </c>
      <c r="FF28" s="39">
        <v>0</v>
      </c>
      <c r="FG28" s="39">
        <f>SUM(FG29:FG30)</f>
        <v>0</v>
      </c>
      <c r="FH28" s="39">
        <f>SUM(FH29:FH30)</f>
        <v>0</v>
      </c>
      <c r="FI28" s="39">
        <f>SUM(FI29:FI30)</f>
        <v>0</v>
      </c>
      <c r="FJ28" s="39">
        <v>0</v>
      </c>
      <c r="FK28" s="39">
        <f>SUM(FK29:FK30)</f>
        <v>0</v>
      </c>
      <c r="FL28" s="39">
        <f>SUM(FL29:FL30)</f>
        <v>0</v>
      </c>
      <c r="FM28" s="39">
        <f>SUM(FM29:FM30)</f>
        <v>0</v>
      </c>
      <c r="FN28" s="39">
        <v>0</v>
      </c>
      <c r="FO28" s="39">
        <f>SUM(FO29:FO30)</f>
        <v>0</v>
      </c>
      <c r="FP28" s="39">
        <f>SUM(FP29:FP30)</f>
        <v>0</v>
      </c>
      <c r="FQ28" s="39">
        <f>SUM(FQ29:FQ30)</f>
        <v>0</v>
      </c>
      <c r="FR28" s="39">
        <v>0</v>
      </c>
      <c r="FS28" s="39">
        <f>SUM(FS29:FS30)</f>
        <v>3838.4</v>
      </c>
      <c r="FT28" s="39">
        <f>SUM(FT29:FT30)</f>
        <v>3838.4</v>
      </c>
      <c r="FU28" s="39">
        <f>SUM(FU29:FU30)</f>
        <v>0</v>
      </c>
      <c r="FV28" s="39">
        <f>FU28/FT28*100</f>
        <v>0</v>
      </c>
      <c r="FW28" s="39">
        <f>SUM(FW29:FW30)</f>
        <v>0</v>
      </c>
      <c r="FX28" s="39">
        <f>SUM(FX29:FX30)</f>
        <v>0</v>
      </c>
      <c r="FY28" s="39">
        <f>SUM(FY29:FY30)</f>
        <v>0</v>
      </c>
      <c r="FZ28" s="39">
        <v>0</v>
      </c>
      <c r="GA28" s="39">
        <f>SUM(GA29:GA30)</f>
        <v>0</v>
      </c>
      <c r="GB28" s="39">
        <f>SUM(GB29:GB30)</f>
        <v>0</v>
      </c>
      <c r="GC28" s="39">
        <f>SUM(GC29:GC30)</f>
        <v>0</v>
      </c>
      <c r="GD28" s="39">
        <v>0</v>
      </c>
      <c r="GE28" s="39">
        <f>SUM(GE29:GE30)</f>
        <v>8000</v>
      </c>
      <c r="GF28" s="39">
        <f>SUM(GF29:GF30)</f>
        <v>8000</v>
      </c>
      <c r="GG28" s="39">
        <f>SUM(GG29:GG30)</f>
        <v>0</v>
      </c>
      <c r="GH28" s="39">
        <f t="shared" ref="GH28:GH29" si="84">GG28/GF28*100</f>
        <v>0</v>
      </c>
      <c r="GI28" s="64">
        <f>SUM(GI29:GI30)</f>
        <v>0</v>
      </c>
      <c r="GJ28" s="64">
        <f>SUM(GJ29:GJ30)</f>
        <v>0</v>
      </c>
      <c r="GK28" s="64">
        <f>SUM(GK29:GK30)</f>
        <v>0</v>
      </c>
      <c r="GL28" s="64">
        <v>0</v>
      </c>
      <c r="GM28" s="64">
        <f>SUM(GM29:GM30)</f>
        <v>0</v>
      </c>
      <c r="GN28" s="64">
        <f>SUM(GN29:GN30)</f>
        <v>0</v>
      </c>
      <c r="GO28" s="64">
        <f>SUM(GO29:GO30)</f>
        <v>0</v>
      </c>
      <c r="GP28" s="64">
        <v>0</v>
      </c>
      <c r="GQ28" s="64">
        <f>SUM(GQ29:GQ30)</f>
        <v>0</v>
      </c>
      <c r="GR28" s="64">
        <f>SUM(GR29:GR30)</f>
        <v>0</v>
      </c>
      <c r="GS28" s="64">
        <f>SUM(GS29:GS30)</f>
        <v>0</v>
      </c>
      <c r="GT28" s="64">
        <v>0</v>
      </c>
      <c r="GU28" s="64">
        <f>SUM(GU29:GU30)</f>
        <v>0</v>
      </c>
      <c r="GV28" s="39">
        <f>SUM(GV29:GV30)</f>
        <v>0</v>
      </c>
      <c r="GW28" s="39">
        <f>SUM(GW29:GW30)</f>
        <v>0</v>
      </c>
      <c r="GX28" s="39">
        <v>0</v>
      </c>
      <c r="GY28" s="64">
        <f>SUM(GY29:GY30)</f>
        <v>0</v>
      </c>
      <c r="GZ28" s="39">
        <f>SUM(GZ29:GZ30)</f>
        <v>0</v>
      </c>
      <c r="HA28" s="39">
        <f>SUM(HA29:HA30)</f>
        <v>0</v>
      </c>
      <c r="HB28" s="39">
        <v>0</v>
      </c>
      <c r="HC28" s="39">
        <f>SUM(HC29:HC30)</f>
        <v>0</v>
      </c>
      <c r="HD28" s="39">
        <f>SUM(HD29:HD30)</f>
        <v>0</v>
      </c>
      <c r="HE28" s="39">
        <f>SUM(HE29:HE30)</f>
        <v>0</v>
      </c>
      <c r="HF28" s="39">
        <v>0</v>
      </c>
      <c r="HG28" s="39">
        <f>SUM(HG29:HG30)</f>
        <v>0</v>
      </c>
      <c r="HH28" s="39">
        <f>SUM(HH29:HH30)</f>
        <v>0</v>
      </c>
      <c r="HI28" s="39">
        <f>SUM(HI29:HI30)</f>
        <v>0</v>
      </c>
      <c r="HJ28" s="29">
        <v>0</v>
      </c>
      <c r="HK28" s="39">
        <f>SUM(HK29:HK30)</f>
        <v>0</v>
      </c>
      <c r="HL28" s="39">
        <f>SUM(HL29:HL30)</f>
        <v>0</v>
      </c>
      <c r="HM28" s="39">
        <f>SUM(HM29:HM30)</f>
        <v>0</v>
      </c>
      <c r="HN28" s="29">
        <v>0</v>
      </c>
      <c r="HO28" s="39">
        <f>SUM(HO29:HO30)</f>
        <v>0</v>
      </c>
      <c r="HP28" s="39">
        <f>SUM(HP29:HP30)</f>
        <v>0</v>
      </c>
      <c r="HQ28" s="39">
        <f>SUM(HQ29:HQ30)</f>
        <v>0</v>
      </c>
      <c r="HR28" s="39">
        <v>0</v>
      </c>
      <c r="HS28" s="39">
        <f>SUM(HS29:HS30)</f>
        <v>0</v>
      </c>
      <c r="HT28" s="39">
        <f>SUM(HT29:HT30)</f>
        <v>0</v>
      </c>
      <c r="HU28" s="39">
        <f>SUM(HU29:HU30)</f>
        <v>0</v>
      </c>
      <c r="HV28" s="39">
        <v>0</v>
      </c>
      <c r="HW28" s="39">
        <f>SUM(HW29:HW30)</f>
        <v>0</v>
      </c>
      <c r="HX28" s="39">
        <f t="shared" ref="HX28:HY28" si="85">SUM(HX29:HX30)</f>
        <v>3862.04</v>
      </c>
      <c r="HY28" s="39">
        <f t="shared" si="85"/>
        <v>0</v>
      </c>
      <c r="HZ28" s="39">
        <v>0</v>
      </c>
      <c r="IA28" s="39">
        <f>SUM(IA29:IA30)</f>
        <v>0</v>
      </c>
      <c r="IB28" s="39">
        <f t="shared" ref="IB28" si="86">SUM(IB29:IB30)</f>
        <v>0</v>
      </c>
      <c r="IC28" s="39">
        <f t="shared" ref="IC28" si="87">SUM(IC29:IC30)</f>
        <v>0</v>
      </c>
      <c r="ID28" s="39">
        <v>0</v>
      </c>
      <c r="IE28" s="39">
        <f>SUM(IE29:IE30)</f>
        <v>0</v>
      </c>
      <c r="IF28" s="39">
        <f>SUM(IF29:IF30)</f>
        <v>9713.5</v>
      </c>
      <c r="IG28" s="39">
        <f>SUM(IG29:IG30)</f>
        <v>0</v>
      </c>
      <c r="IH28" s="39">
        <v>0</v>
      </c>
      <c r="II28" s="39">
        <f>SUM(II29:II30)</f>
        <v>0</v>
      </c>
      <c r="IJ28" s="39">
        <f>SUM(IJ29:IJ30)</f>
        <v>0</v>
      </c>
      <c r="IK28" s="39">
        <f>SUM(IK29:IK30)</f>
        <v>0</v>
      </c>
      <c r="IL28" s="29">
        <v>0</v>
      </c>
      <c r="IM28" s="39">
        <f>SUM(IM29:IM30)</f>
        <v>18847.440000000002</v>
      </c>
      <c r="IN28" s="39">
        <f>SUM(IN29:IN30)</f>
        <v>18847.440000000002</v>
      </c>
      <c r="IO28" s="39">
        <f>SUM(IO29:IO30)</f>
        <v>9750</v>
      </c>
      <c r="IP28" s="39">
        <f t="shared" si="45"/>
        <v>51.731163489577355</v>
      </c>
      <c r="IQ28" s="39">
        <f>SUM(IQ29:IQ30)</f>
        <v>0</v>
      </c>
      <c r="IR28" s="39">
        <f>SUM(IR29:IR30)</f>
        <v>0</v>
      </c>
      <c r="IS28" s="39">
        <f>SUM(IS29:IS30)</f>
        <v>0</v>
      </c>
      <c r="IT28" s="39">
        <v>0</v>
      </c>
      <c r="IU28" s="39">
        <f>SUM(IU29:IU30)</f>
        <v>0</v>
      </c>
      <c r="IV28" s="39">
        <f>SUM(IV29:IV30)</f>
        <v>0</v>
      </c>
      <c r="IW28" s="39">
        <f>SUM(IW29:IW30)</f>
        <v>0</v>
      </c>
      <c r="IX28" s="39">
        <v>0</v>
      </c>
      <c r="IY28" s="39">
        <f>SUM(IY29:IY30)</f>
        <v>493782.93122999999</v>
      </c>
      <c r="IZ28" s="39">
        <f>SUM(IZ29:IZ30)</f>
        <v>493782.93122999999</v>
      </c>
      <c r="JA28" s="39">
        <f>SUM(JA29:JA30)</f>
        <v>254039.90872000001</v>
      </c>
      <c r="JB28" s="29">
        <f t="shared" si="46"/>
        <v>51.447689389990337</v>
      </c>
      <c r="JC28" s="39">
        <f>SUM(JC29:JC30)</f>
        <v>0</v>
      </c>
      <c r="JD28" s="39">
        <f>SUM(JD29:JD30)</f>
        <v>0</v>
      </c>
      <c r="JE28" s="39">
        <f>SUM(JE29:JE30)</f>
        <v>0</v>
      </c>
      <c r="JF28" s="29">
        <v>0</v>
      </c>
      <c r="JG28" s="39">
        <f>SUM(JG29:JG30)</f>
        <v>0</v>
      </c>
      <c r="JH28" s="39">
        <f>SUM(JH29:JH30)</f>
        <v>5730</v>
      </c>
      <c r="JI28" s="39">
        <f>SUM(JI29:JI30)</f>
        <v>0</v>
      </c>
      <c r="JJ28" s="39">
        <f t="shared" si="76"/>
        <v>0</v>
      </c>
      <c r="JK28" s="39">
        <f>SUM(JK29:JK30)</f>
        <v>0</v>
      </c>
      <c r="JL28" s="39">
        <f>SUM(JL29:JL30)</f>
        <v>2412.6999999999998</v>
      </c>
      <c r="JM28" s="39">
        <f>SUM(JM29:JM30)</f>
        <v>2412.6999999999998</v>
      </c>
      <c r="JN28" s="39">
        <f t="shared" ref="JN28:JN30" si="88">JM28/JL28*100</f>
        <v>100</v>
      </c>
      <c r="JO28" s="39">
        <f>SUM(JO29:JO30)</f>
        <v>0</v>
      </c>
      <c r="JP28" s="39">
        <f>SUM(JP29:JP30)</f>
        <v>10900.56</v>
      </c>
      <c r="JQ28" s="39">
        <f>SUM(JQ29:JQ30)</f>
        <v>0</v>
      </c>
      <c r="JR28" s="39">
        <v>0</v>
      </c>
      <c r="JS28" s="39">
        <f>SUM(JS29:JS30)</f>
        <v>0</v>
      </c>
      <c r="JT28" s="39">
        <f>SUM(JT29:JT30)</f>
        <v>0</v>
      </c>
      <c r="JU28" s="39">
        <f>SUM(JU29:JU30)</f>
        <v>0</v>
      </c>
      <c r="JV28" s="29">
        <v>0</v>
      </c>
      <c r="JW28" s="39">
        <f>SUM(JW29:JW30)</f>
        <v>0</v>
      </c>
      <c r="JX28" s="39">
        <f>SUM(JX29:JX30)</f>
        <v>0</v>
      </c>
      <c r="JY28" s="39">
        <f>SUM(JY29:JY30)</f>
        <v>0</v>
      </c>
      <c r="JZ28" s="39">
        <v>0</v>
      </c>
      <c r="KA28" s="39">
        <f>SUM(KA29:KA30)</f>
        <v>0</v>
      </c>
      <c r="KB28" s="39">
        <f>SUM(KB29:KB30)</f>
        <v>0</v>
      </c>
      <c r="KC28" s="39">
        <f>SUM(KC29:KC30)</f>
        <v>0</v>
      </c>
      <c r="KD28" s="39">
        <v>0</v>
      </c>
      <c r="KE28" s="39">
        <f>SUM(KE29:KE30)</f>
        <v>0</v>
      </c>
      <c r="KF28" s="39">
        <f>SUM(KF29:KF30)</f>
        <v>0</v>
      </c>
      <c r="KG28" s="39">
        <f>SUM(KG29:KG30)</f>
        <v>0</v>
      </c>
      <c r="KH28" s="26">
        <v>0</v>
      </c>
      <c r="KI28" s="39">
        <f>SUM(KI29:KI30)</f>
        <v>0</v>
      </c>
      <c r="KJ28" s="39">
        <f>SUM(KJ29:KJ30)</f>
        <v>0</v>
      </c>
      <c r="KK28" s="39">
        <f>SUM(KK29:KK30)</f>
        <v>0</v>
      </c>
      <c r="KL28" s="26">
        <v>0</v>
      </c>
      <c r="KM28" s="39">
        <f>SUM(KM29:KM30)</f>
        <v>0</v>
      </c>
      <c r="KN28" s="39">
        <f>SUM(KN29:KN30)</f>
        <v>0</v>
      </c>
      <c r="KO28" s="39">
        <f>SUM(KO29:KO30)</f>
        <v>0</v>
      </c>
      <c r="KP28" s="39">
        <v>0</v>
      </c>
      <c r="KQ28" s="39">
        <f>SUM(KQ29:KQ30)</f>
        <v>0</v>
      </c>
      <c r="KR28" s="39">
        <f>SUM(KR29:KR30)</f>
        <v>0</v>
      </c>
      <c r="KS28" s="39">
        <f>SUM(KS29:KS30)</f>
        <v>0</v>
      </c>
      <c r="KT28" s="39">
        <v>0</v>
      </c>
      <c r="KU28" s="39">
        <f>SUM(KU29:KU30)</f>
        <v>0</v>
      </c>
      <c r="KV28" s="39">
        <f>SUM(KV29:KV30)</f>
        <v>0</v>
      </c>
      <c r="KW28" s="39">
        <f>SUM(KW29:KW30)</f>
        <v>0</v>
      </c>
      <c r="KX28" s="39">
        <v>0</v>
      </c>
      <c r="KY28" s="39">
        <f>SUM(KY29:KY30)</f>
        <v>0</v>
      </c>
      <c r="KZ28" s="39">
        <f>SUM(KZ29:KZ30)</f>
        <v>0</v>
      </c>
      <c r="LA28" s="39">
        <f>SUM(LA29:LA30)</f>
        <v>0</v>
      </c>
      <c r="LB28" s="39">
        <v>0</v>
      </c>
      <c r="LC28" s="39">
        <f>SUM(LC29:LC30)</f>
        <v>0</v>
      </c>
      <c r="LD28" s="39">
        <f>SUM(LD29:LD30)</f>
        <v>0</v>
      </c>
      <c r="LE28" s="39">
        <f>SUM(LE29:LE30)</f>
        <v>0</v>
      </c>
      <c r="LF28" s="39">
        <v>0</v>
      </c>
      <c r="LG28" s="39">
        <f>SUM(LG29:LG30)</f>
        <v>0</v>
      </c>
      <c r="LH28" s="39">
        <f>SUM(LH29:LH30)</f>
        <v>261520.5</v>
      </c>
      <c r="LI28" s="39">
        <f>SUM(LI29:LI30)</f>
        <v>0</v>
      </c>
      <c r="LJ28" s="39">
        <f t="shared" si="52"/>
        <v>0</v>
      </c>
    </row>
    <row r="29" spans="1:322" ht="16.5" customHeight="1">
      <c r="A29" s="30">
        <v>24</v>
      </c>
      <c r="B29" s="31" t="s">
        <v>24</v>
      </c>
      <c r="C29" s="26">
        <f t="shared" ref="C29:E30" si="89">G29+K29+O29+S29+W29+AA29+AE29+AI29+AM29+AQ29+AU29+AY29+BC29+BG29+BK29+BO29+CE29+BS29+BW29+CA29+CI29+CM29+CQ29+CU29+CY29+DC29+DG29+DK29+DO29+DS29+DW29+EA29+EE29+EI29+EM29+EQ29+EU29+EY29+FC29+FG29+FK29+FO29+FS29+FW29+GA29+GE29+GI29+GM29+GQ29+GU29+GY29+HC29+HG29+HK29+HO29+HS29+HW29+IA29+IE29+II29+IM29+IQ29+IU29+IY29+JC29+JG29+JK29+JO29+JS29+JW29+KA29+KE29+KI29+KM29+KQ29+KU29+KY29+LC29+LG29</f>
        <v>282457.33106999996</v>
      </c>
      <c r="D29" s="26">
        <f t="shared" si="89"/>
        <v>734418.23106999998</v>
      </c>
      <c r="E29" s="26">
        <f t="shared" si="89"/>
        <v>64606.80934</v>
      </c>
      <c r="F29" s="26">
        <f t="shared" si="35"/>
        <v>8.797005113267959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>
        <v>10950.5</v>
      </c>
      <c r="T29" s="26">
        <v>10950.5</v>
      </c>
      <c r="U29" s="26">
        <v>6462</v>
      </c>
      <c r="V29" s="26">
        <f t="shared" ref="V29:V30" si="90">U29/T29*100</f>
        <v>59.011004063741382</v>
      </c>
      <c r="W29" s="26">
        <v>100000</v>
      </c>
      <c r="X29" s="26">
        <v>100000</v>
      </c>
      <c r="Y29" s="26"/>
      <c r="Z29" s="26">
        <f t="shared" ref="Z29:Z30" si="91">Y29/X29*100</f>
        <v>0</v>
      </c>
      <c r="AA29" s="26"/>
      <c r="AB29" s="26"/>
      <c r="AC29" s="26"/>
      <c r="AD29" s="26"/>
      <c r="AE29" s="26"/>
      <c r="AF29" s="26"/>
      <c r="AG29" s="26"/>
      <c r="AH29" s="26"/>
      <c r="AI29" s="26"/>
      <c r="AJ29" s="26">
        <v>34656.6</v>
      </c>
      <c r="AK29" s="26">
        <v>0</v>
      </c>
      <c r="AL29" s="39">
        <f t="shared" si="81"/>
        <v>0</v>
      </c>
      <c r="AM29" s="26"/>
      <c r="AN29" s="26"/>
      <c r="AO29" s="26"/>
      <c r="AP29" s="39"/>
      <c r="AQ29" s="26"/>
      <c r="AR29" s="26">
        <v>9684.2999999999993</v>
      </c>
      <c r="AS29" s="26">
        <v>0</v>
      </c>
      <c r="AT29" s="26">
        <f t="shared" si="63"/>
        <v>0</v>
      </c>
      <c r="AU29" s="26"/>
      <c r="AV29" s="26">
        <v>211520.4</v>
      </c>
      <c r="AW29" s="26">
        <v>0</v>
      </c>
      <c r="AX29" s="26">
        <f t="shared" si="83"/>
        <v>0</v>
      </c>
      <c r="AY29" s="26"/>
      <c r="AZ29" s="26"/>
      <c r="BA29" s="26"/>
      <c r="BB29" s="26"/>
      <c r="BC29" s="26"/>
      <c r="BD29" s="26"/>
      <c r="BE29" s="26"/>
      <c r="BF29" s="39"/>
      <c r="BG29" s="26"/>
      <c r="BH29" s="26"/>
      <c r="BI29" s="26"/>
      <c r="BJ29" s="26"/>
      <c r="BK29" s="26"/>
      <c r="BL29" s="26"/>
      <c r="BM29" s="26"/>
      <c r="BN29" s="26"/>
      <c r="BO29" s="26">
        <v>32708.90281</v>
      </c>
      <c r="BP29" s="26">
        <v>32708.90281</v>
      </c>
      <c r="BQ29" s="26">
        <v>0</v>
      </c>
      <c r="BR29" s="26">
        <f t="shared" si="39"/>
        <v>0</v>
      </c>
      <c r="BS29" s="78"/>
      <c r="BT29" s="78">
        <v>55309.1</v>
      </c>
      <c r="BU29" s="78">
        <v>0</v>
      </c>
      <c r="BV29" s="64">
        <f t="shared" ref="BV29:BV30" si="92">BU29/BT29*100</f>
        <v>0</v>
      </c>
      <c r="BW29" s="78"/>
      <c r="BX29" s="78">
        <v>8390.9</v>
      </c>
      <c r="BY29" s="78"/>
      <c r="BZ29" s="64">
        <f>BY29/BX29*100</f>
        <v>0</v>
      </c>
      <c r="CA29" s="78"/>
      <c r="CB29" s="78"/>
      <c r="CC29" s="78"/>
      <c r="CD29" s="64"/>
      <c r="CE29" s="78"/>
      <c r="CF29" s="78"/>
      <c r="CG29" s="78"/>
      <c r="CH29" s="64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>
        <v>17231.965029999999</v>
      </c>
      <c r="CV29" s="26">
        <v>17231.965029999999</v>
      </c>
      <c r="CW29" s="26">
        <v>8615.9825199999996</v>
      </c>
      <c r="CX29" s="26">
        <f t="shared" si="53"/>
        <v>50.000000029015844</v>
      </c>
      <c r="CY29" s="26">
        <v>15684.596059999998</v>
      </c>
      <c r="CZ29" s="26">
        <v>15684.596059999998</v>
      </c>
      <c r="DA29" s="26">
        <v>4000</v>
      </c>
      <c r="DB29" s="26">
        <f t="shared" si="40"/>
        <v>25.50272882194966</v>
      </c>
      <c r="DC29" s="26"/>
      <c r="DD29" s="26"/>
      <c r="DE29" s="26"/>
      <c r="DF29" s="26"/>
      <c r="DG29" s="26"/>
      <c r="DH29" s="26"/>
      <c r="DI29" s="26"/>
      <c r="DJ29" s="26" t="s">
        <v>309</v>
      </c>
      <c r="DK29" s="26"/>
      <c r="DL29" s="26"/>
      <c r="DM29" s="26"/>
      <c r="DN29" s="29"/>
      <c r="DO29" s="26"/>
      <c r="DP29" s="26"/>
      <c r="DQ29" s="26"/>
      <c r="DR29" s="29"/>
      <c r="DS29" s="26"/>
      <c r="DT29" s="26"/>
      <c r="DU29" s="26"/>
      <c r="DV29" s="29"/>
      <c r="DW29" s="26"/>
      <c r="DX29" s="26"/>
      <c r="DY29" s="26"/>
      <c r="DZ29" s="26"/>
      <c r="EA29" s="26"/>
      <c r="EB29" s="26"/>
      <c r="EC29" s="26"/>
      <c r="ED29" s="29"/>
      <c r="EE29" s="26"/>
      <c r="EF29" s="26"/>
      <c r="EG29" s="26"/>
      <c r="EH29" s="29"/>
      <c r="EI29" s="26">
        <v>806.3</v>
      </c>
      <c r="EJ29" s="26">
        <v>806.3</v>
      </c>
      <c r="EK29" s="26">
        <v>0</v>
      </c>
      <c r="EL29" s="26">
        <f t="shared" si="41"/>
        <v>0</v>
      </c>
      <c r="EM29" s="26"/>
      <c r="EN29" s="26"/>
      <c r="EO29" s="26"/>
      <c r="EP29" s="26"/>
      <c r="EQ29" s="26"/>
      <c r="ER29" s="26"/>
      <c r="ES29" s="26"/>
      <c r="ET29" s="26"/>
      <c r="EU29" s="26">
        <v>3469.4</v>
      </c>
      <c r="EV29" s="26">
        <v>3469.4</v>
      </c>
      <c r="EW29" s="26">
        <v>0</v>
      </c>
      <c r="EX29" s="26">
        <f>EW29/EV29*100</f>
        <v>0</v>
      </c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>
        <v>8000</v>
      </c>
      <c r="GF29" s="26">
        <v>8000</v>
      </c>
      <c r="GG29" s="26">
        <v>0</v>
      </c>
      <c r="GH29" s="26">
        <f t="shared" si="84"/>
        <v>0</v>
      </c>
      <c r="GI29" s="78"/>
      <c r="GJ29" s="78"/>
      <c r="GK29" s="78"/>
      <c r="GL29" s="78"/>
      <c r="GM29" s="78"/>
      <c r="GN29" s="78"/>
      <c r="GO29" s="78"/>
      <c r="GP29" s="78"/>
      <c r="GQ29" s="78"/>
      <c r="GR29" s="78"/>
      <c r="GS29" s="78"/>
      <c r="GT29" s="78"/>
      <c r="GU29" s="78"/>
      <c r="GV29" s="78"/>
      <c r="GW29" s="78"/>
      <c r="GX29" s="26"/>
      <c r="GY29" s="78"/>
      <c r="GZ29" s="78"/>
      <c r="HA29" s="78"/>
      <c r="HB29" s="26"/>
      <c r="HC29" s="26"/>
      <c r="HD29" s="26"/>
      <c r="HE29" s="26"/>
      <c r="HF29" s="26"/>
      <c r="HG29" s="26"/>
      <c r="HH29" s="26"/>
      <c r="HI29" s="26"/>
      <c r="HJ29" s="29"/>
      <c r="HK29" s="26"/>
      <c r="HL29" s="26"/>
      <c r="HM29" s="26"/>
      <c r="HN29" s="29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9"/>
      <c r="IM29" s="26">
        <v>5176.6000000000004</v>
      </c>
      <c r="IN29" s="26">
        <v>5176.6000000000004</v>
      </c>
      <c r="IO29" s="26">
        <v>2500</v>
      </c>
      <c r="IP29" s="26">
        <f t="shared" si="45"/>
        <v>48.294247189274806</v>
      </c>
      <c r="IQ29" s="26"/>
      <c r="IR29" s="26"/>
      <c r="IS29" s="26"/>
      <c r="IT29" s="26"/>
      <c r="IU29" s="26"/>
      <c r="IV29" s="26"/>
      <c r="IW29" s="26"/>
      <c r="IX29" s="26"/>
      <c r="IY29" s="26">
        <v>88429.067169999995</v>
      </c>
      <c r="IZ29" s="26">
        <v>88429.067169999995</v>
      </c>
      <c r="JA29" s="26">
        <v>43028.826820000002</v>
      </c>
      <c r="JB29" s="26">
        <f t="shared" si="46"/>
        <v>48.659143647053817</v>
      </c>
      <c r="JC29" s="26"/>
      <c r="JD29" s="26"/>
      <c r="JE29" s="26"/>
      <c r="JF29" s="26"/>
      <c r="JG29" s="26"/>
      <c r="JH29" s="26">
        <v>2730</v>
      </c>
      <c r="JI29" s="26"/>
      <c r="JJ29" s="26">
        <f t="shared" si="76"/>
        <v>0</v>
      </c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9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>
        <v>129669.6</v>
      </c>
      <c r="LI29" s="26"/>
      <c r="LJ29" s="26">
        <f t="shared" si="52"/>
        <v>0</v>
      </c>
    </row>
    <row r="30" spans="1:322" s="2" customFormat="1" ht="17.25" customHeight="1">
      <c r="A30" s="30">
        <v>26</v>
      </c>
      <c r="B30" s="31" t="s">
        <v>25</v>
      </c>
      <c r="C30" s="26">
        <f t="shared" si="89"/>
        <v>2205354.3830299997</v>
      </c>
      <c r="D30" s="26">
        <f t="shared" si="89"/>
        <v>3059125.4437100003</v>
      </c>
      <c r="E30" s="26">
        <f t="shared" si="89"/>
        <v>426907.98713999998</v>
      </c>
      <c r="F30" s="26">
        <f t="shared" si="35"/>
        <v>13.955229852302523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>
        <v>41120.5</v>
      </c>
      <c r="T30" s="26">
        <v>41120.5</v>
      </c>
      <c r="U30" s="26"/>
      <c r="V30" s="26">
        <f t="shared" si="90"/>
        <v>0</v>
      </c>
      <c r="W30" s="26">
        <v>779595</v>
      </c>
      <c r="X30" s="26">
        <v>803595</v>
      </c>
      <c r="Y30" s="26">
        <v>181013.3</v>
      </c>
      <c r="Z30" s="26">
        <f t="shared" si="91"/>
        <v>22.525438809350479</v>
      </c>
      <c r="AA30" s="26"/>
      <c r="AB30" s="26"/>
      <c r="AC30" s="26"/>
      <c r="AD30" s="26"/>
      <c r="AE30" s="26"/>
      <c r="AF30" s="26"/>
      <c r="AG30" s="26"/>
      <c r="AH30" s="26"/>
      <c r="AI30" s="26"/>
      <c r="AJ30" s="26">
        <v>106901.3</v>
      </c>
      <c r="AK30" s="26">
        <v>0</v>
      </c>
      <c r="AL30" s="39">
        <f t="shared" si="81"/>
        <v>0</v>
      </c>
      <c r="AM30" s="26">
        <v>741755.5</v>
      </c>
      <c r="AN30" s="26">
        <v>741755.5</v>
      </c>
      <c r="AO30" s="26">
        <v>0</v>
      </c>
      <c r="AP30" s="39">
        <f t="shared" si="82"/>
        <v>0</v>
      </c>
      <c r="AQ30" s="26"/>
      <c r="AR30" s="26"/>
      <c r="AS30" s="26"/>
      <c r="AT30" s="26"/>
      <c r="AU30" s="26"/>
      <c r="AV30" s="26">
        <v>199087.26068000001</v>
      </c>
      <c r="AW30" s="26">
        <v>0</v>
      </c>
      <c r="AX30" s="26">
        <f t="shared" si="83"/>
        <v>0</v>
      </c>
      <c r="AY30" s="26"/>
      <c r="AZ30" s="26"/>
      <c r="BA30" s="26"/>
      <c r="BB30" s="26"/>
      <c r="BC30" s="26"/>
      <c r="BD30" s="26"/>
      <c r="BE30" s="26"/>
      <c r="BF30" s="38"/>
      <c r="BG30" s="26"/>
      <c r="BH30" s="26"/>
      <c r="BI30" s="26"/>
      <c r="BJ30" s="26"/>
      <c r="BK30" s="26"/>
      <c r="BL30" s="26"/>
      <c r="BM30" s="26"/>
      <c r="BN30" s="26"/>
      <c r="BO30" s="26">
        <v>134156.77398</v>
      </c>
      <c r="BP30" s="26">
        <v>134156.77398</v>
      </c>
      <c r="BQ30" s="26">
        <v>0</v>
      </c>
      <c r="BR30" s="26">
        <f t="shared" si="39"/>
        <v>0</v>
      </c>
      <c r="BS30" s="78"/>
      <c r="BT30" s="78">
        <v>160000</v>
      </c>
      <c r="BU30" s="78">
        <v>0</v>
      </c>
      <c r="BV30" s="64">
        <f t="shared" si="92"/>
        <v>0</v>
      </c>
      <c r="BW30" s="78"/>
      <c r="BX30" s="78"/>
      <c r="BY30" s="78"/>
      <c r="BZ30" s="64"/>
      <c r="CA30" s="78"/>
      <c r="CB30" s="78"/>
      <c r="CC30" s="78"/>
      <c r="CD30" s="64"/>
      <c r="CE30" s="78"/>
      <c r="CF30" s="78"/>
      <c r="CG30" s="78"/>
      <c r="CH30" s="64"/>
      <c r="CI30" s="26"/>
      <c r="CJ30" s="26"/>
      <c r="CK30" s="26"/>
      <c r="CL30" s="26"/>
      <c r="CM30" s="26"/>
      <c r="CN30" s="26">
        <v>200135.5</v>
      </c>
      <c r="CO30" s="26">
        <v>0</v>
      </c>
      <c r="CP30" s="26">
        <f>CO30/CN30*100</f>
        <v>0</v>
      </c>
      <c r="CQ30" s="26"/>
      <c r="CR30" s="26"/>
      <c r="CS30" s="26"/>
      <c r="CT30" s="26"/>
      <c r="CU30" s="26">
        <v>29215.890489999998</v>
      </c>
      <c r="CV30" s="26">
        <v>29215.890489999998</v>
      </c>
      <c r="CW30" s="26">
        <v>14607.945250000001</v>
      </c>
      <c r="CX30" s="26">
        <f t="shared" si="53"/>
        <v>50.000000017113976</v>
      </c>
      <c r="CY30" s="26">
        <v>56016.414499999999</v>
      </c>
      <c r="CZ30" s="26">
        <v>56016.414499999999</v>
      </c>
      <c r="DA30" s="26">
        <v>9999.9999900000003</v>
      </c>
      <c r="DB30" s="26">
        <f t="shared" si="40"/>
        <v>17.851910157512847</v>
      </c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9"/>
      <c r="DO30" s="26"/>
      <c r="DP30" s="26"/>
      <c r="DQ30" s="26"/>
      <c r="DR30" s="29"/>
      <c r="DS30" s="26"/>
      <c r="DT30" s="26"/>
      <c r="DU30" s="26"/>
      <c r="DV30" s="29"/>
      <c r="DW30" s="26"/>
      <c r="DX30" s="26"/>
      <c r="DY30" s="26"/>
      <c r="DZ30" s="26"/>
      <c r="EA30" s="26"/>
      <c r="EB30" s="26">
        <v>1907.3</v>
      </c>
      <c r="EC30" s="26">
        <v>0</v>
      </c>
      <c r="ED30" s="29">
        <f>EC30/EB30*100</f>
        <v>0</v>
      </c>
      <c r="EE30" s="26"/>
      <c r="EF30" s="26"/>
      <c r="EG30" s="26"/>
      <c r="EH30" s="29"/>
      <c r="EI30" s="26">
        <v>631.20000000000005</v>
      </c>
      <c r="EJ30" s="26">
        <v>631.20000000000005</v>
      </c>
      <c r="EK30" s="26">
        <v>612.96</v>
      </c>
      <c r="EL30" s="26">
        <f t="shared" si="41"/>
        <v>97.110266159695811</v>
      </c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>
        <v>3838.4</v>
      </c>
      <c r="FT30" s="26">
        <v>3838.4</v>
      </c>
      <c r="FU30" s="26">
        <v>0</v>
      </c>
      <c r="FV30" s="26">
        <f>FU30/FT30*100</f>
        <v>0</v>
      </c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78"/>
      <c r="GJ30" s="78"/>
      <c r="GK30" s="78"/>
      <c r="GL30" s="78"/>
      <c r="GM30" s="78"/>
      <c r="GN30" s="78"/>
      <c r="GO30" s="78"/>
      <c r="GP30" s="78"/>
      <c r="GQ30" s="78"/>
      <c r="GR30" s="78"/>
      <c r="GS30" s="78"/>
      <c r="GT30" s="78"/>
      <c r="GU30" s="78"/>
      <c r="GV30" s="78"/>
      <c r="GW30" s="78"/>
      <c r="GX30" s="26"/>
      <c r="GY30" s="78"/>
      <c r="GZ30" s="78"/>
      <c r="HA30" s="78"/>
      <c r="HB30" s="26"/>
      <c r="HC30" s="26"/>
      <c r="HD30" s="26"/>
      <c r="HE30" s="26"/>
      <c r="HF30" s="26"/>
      <c r="HG30" s="26"/>
      <c r="HH30" s="26"/>
      <c r="HI30" s="26"/>
      <c r="HJ30" s="29"/>
      <c r="HK30" s="26"/>
      <c r="HL30" s="26"/>
      <c r="HM30" s="26"/>
      <c r="HN30" s="29"/>
      <c r="HO30" s="26"/>
      <c r="HP30" s="26"/>
      <c r="HQ30" s="26"/>
      <c r="HR30" s="26"/>
      <c r="HS30" s="26"/>
      <c r="HT30" s="26"/>
      <c r="HU30" s="26"/>
      <c r="HV30" s="26"/>
      <c r="HW30" s="26"/>
      <c r="HX30" s="26">
        <v>3862.04</v>
      </c>
      <c r="HY30" s="26">
        <v>0</v>
      </c>
      <c r="HZ30" s="26">
        <f t="shared" ref="HZ30" si="93">HY30/HX30*100</f>
        <v>0</v>
      </c>
      <c r="IA30" s="26"/>
      <c r="IB30" s="26"/>
      <c r="IC30" s="26"/>
      <c r="ID30" s="26"/>
      <c r="IE30" s="26"/>
      <c r="IF30" s="26">
        <v>9713.5</v>
      </c>
      <c r="IG30" s="26"/>
      <c r="IH30" s="26">
        <f>IG30/IF30*100</f>
        <v>0</v>
      </c>
      <c r="II30" s="26"/>
      <c r="IJ30" s="26"/>
      <c r="IK30" s="26"/>
      <c r="IL30" s="29"/>
      <c r="IM30" s="26">
        <v>13670.84</v>
      </c>
      <c r="IN30" s="26">
        <v>13670.84</v>
      </c>
      <c r="IO30" s="26">
        <v>7250</v>
      </c>
      <c r="IP30" s="26">
        <f t="shared" si="45"/>
        <v>53.032586146864425</v>
      </c>
      <c r="IQ30" s="26"/>
      <c r="IR30" s="26"/>
      <c r="IS30" s="26">
        <v>0</v>
      </c>
      <c r="IT30" s="26"/>
      <c r="IU30" s="26"/>
      <c r="IV30" s="26"/>
      <c r="IW30" s="26"/>
      <c r="IX30" s="26"/>
      <c r="IY30" s="26">
        <v>405353.86405999999</v>
      </c>
      <c r="IZ30" s="26">
        <v>405353.86405999999</v>
      </c>
      <c r="JA30" s="26">
        <v>211011.08189999999</v>
      </c>
      <c r="JB30" s="26">
        <f t="shared" si="46"/>
        <v>52.056018360482781</v>
      </c>
      <c r="JC30" s="26"/>
      <c r="JD30" s="26"/>
      <c r="JE30" s="26"/>
      <c r="JF30" s="26"/>
      <c r="JG30" s="26"/>
      <c r="JH30" s="26">
        <v>3000</v>
      </c>
      <c r="JI30" s="26"/>
      <c r="JJ30" s="26">
        <f t="shared" si="76"/>
        <v>0</v>
      </c>
      <c r="JK30" s="26"/>
      <c r="JL30" s="26">
        <v>2412.6999999999998</v>
      </c>
      <c r="JM30" s="26">
        <v>2412.6999999999998</v>
      </c>
      <c r="JN30" s="26">
        <f t="shared" si="88"/>
        <v>100</v>
      </c>
      <c r="JO30" s="26"/>
      <c r="JP30" s="26">
        <v>10900.56</v>
      </c>
      <c r="JQ30" s="26">
        <v>0</v>
      </c>
      <c r="JR30" s="26">
        <f t="shared" ref="JR30" si="94">JQ30/JP30*100</f>
        <v>0</v>
      </c>
      <c r="JS30" s="26"/>
      <c r="JT30" s="26"/>
      <c r="JU30" s="26"/>
      <c r="JV30" s="29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>
        <v>131850.9</v>
      </c>
      <c r="LI30" s="26"/>
      <c r="LJ30" s="26">
        <f t="shared" si="52"/>
        <v>0</v>
      </c>
    </row>
    <row r="31" spans="1:322" s="67" customFormat="1" ht="14">
      <c r="A31" s="129" t="s">
        <v>72</v>
      </c>
      <c r="B31" s="129"/>
      <c r="C31" s="65">
        <f>G31+K31+O31+S31+W31+AA31+AE31+AI31+AM31+AQ31+AU31+AY31+BC31+BG31+BK31+BO31+CE31+BS31+BW31+CA31+CI31+CM31+CQ31+CU31+CY31+DC31+DG31+DK31+DO31+DS31+DW31+EA31+EE31+EI31+EM31+EQ31+EU31+EY31+FC31+FG31+FK31+FO31+FS31+FW31+GA31+GE31+GI31+GM31+GQ31+GU31+GY31+HC31+HG31+HK31+HO31+HS31+HW31+IA31+IE31+II31+IM31+IQ31+IU31+IY31+JC31+JG31+JK31+JO31+JS31+JW31+KA31+KE31+KI31+KM31+KQ31+KU31+KY31+LC31+LG31</f>
        <v>1658914.5</v>
      </c>
      <c r="D31" s="65">
        <f>H31+L31+P31+T31+X31+AB31+AF31+AJ31+AN31+AR31+AV31+AZ31+BD31+BH31+BL31+BP31+CF31+BT31+BX31+CB31+CJ31+CN31+CR31+CV31+CZ31+DD31+DH31+DL31+DP31+DT31+DX31+EB31+EF31+EJ31+EN31+ER31+EV31+EZ31+FD31+FH31+FL31+FP31+FT31+FX31+GB31+GF31+GJ31+GN31+GR31+GV31+GZ31+HD31+HH31+HL31+HP31+HT31+HX31+IB31+IF31+IJ31+IN31+IR31+IV31+IZ31+JD31+JH31+JL31+JP31+JT31+JX31+KB31+KF31+KJ31+KN31+KR31+KV31+KZ31+LD31+LH31</f>
        <v>205560.6</v>
      </c>
      <c r="E31" s="65"/>
      <c r="F31" s="65">
        <f t="shared" si="35"/>
        <v>0</v>
      </c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>
        <v>200000</v>
      </c>
      <c r="AJ31" s="65"/>
      <c r="AK31" s="65"/>
      <c r="AL31" s="39"/>
      <c r="AM31" s="65"/>
      <c r="AN31" s="65"/>
      <c r="AO31" s="65"/>
      <c r="AP31" s="39"/>
      <c r="AQ31" s="65"/>
      <c r="AR31" s="65"/>
      <c r="AS31" s="65"/>
      <c r="AT31" s="65"/>
      <c r="AU31" s="65">
        <v>329507.8</v>
      </c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39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80"/>
      <c r="BT31" s="80"/>
      <c r="BU31" s="80"/>
      <c r="BV31" s="64"/>
      <c r="BW31" s="80"/>
      <c r="BX31" s="80"/>
      <c r="BY31" s="80"/>
      <c r="BZ31" s="64"/>
      <c r="CA31" s="80"/>
      <c r="CB31" s="80"/>
      <c r="CC31" s="80"/>
      <c r="CD31" s="64"/>
      <c r="CE31" s="80"/>
      <c r="CF31" s="80"/>
      <c r="CG31" s="80"/>
      <c r="CH31" s="64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29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>
        <v>12374.1</v>
      </c>
      <c r="DL31" s="65">
        <v>12374.1</v>
      </c>
      <c r="DM31" s="65"/>
      <c r="DN31" s="29"/>
      <c r="DO31" s="65"/>
      <c r="DP31" s="65"/>
      <c r="DQ31" s="65"/>
      <c r="DR31" s="29"/>
      <c r="DS31" s="65">
        <v>26640</v>
      </c>
      <c r="DT31" s="65">
        <v>26640</v>
      </c>
      <c r="DU31" s="65"/>
      <c r="DV31" s="29"/>
      <c r="DW31" s="65"/>
      <c r="DX31" s="65"/>
      <c r="DY31" s="65"/>
      <c r="DZ31" s="65"/>
      <c r="EA31" s="65"/>
      <c r="EB31" s="66"/>
      <c r="EC31" s="66"/>
      <c r="ED31" s="29"/>
      <c r="EE31" s="65"/>
      <c r="EF31" s="66"/>
      <c r="EG31" s="66"/>
      <c r="EH31" s="29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5"/>
      <c r="GB31" s="65"/>
      <c r="GC31" s="65"/>
      <c r="GD31" s="65"/>
      <c r="GE31" s="65"/>
      <c r="GF31" s="65"/>
      <c r="GG31" s="65"/>
      <c r="GH31" s="65"/>
      <c r="GI31" s="79">
        <v>3075</v>
      </c>
      <c r="GJ31" s="79"/>
      <c r="GK31" s="79"/>
      <c r="GL31" s="79"/>
      <c r="GM31" s="79">
        <v>26250.3</v>
      </c>
      <c r="GN31" s="79">
        <v>28511.7</v>
      </c>
      <c r="GO31" s="79"/>
      <c r="GP31" s="79"/>
      <c r="GQ31" s="79"/>
      <c r="GR31" s="79"/>
      <c r="GS31" s="79"/>
      <c r="GT31" s="79"/>
      <c r="GU31" s="79"/>
      <c r="GV31" s="66"/>
      <c r="GW31" s="66"/>
      <c r="GX31" s="66"/>
      <c r="GY31" s="79"/>
      <c r="GZ31" s="66"/>
      <c r="HA31" s="66"/>
      <c r="HB31" s="66"/>
      <c r="HC31" s="66"/>
      <c r="HD31" s="66"/>
      <c r="HE31" s="66"/>
      <c r="HF31" s="66"/>
      <c r="HG31" s="66">
        <v>18174.2</v>
      </c>
      <c r="HH31" s="66">
        <v>18174.2</v>
      </c>
      <c r="HI31" s="66"/>
      <c r="HJ31" s="29"/>
      <c r="HK31" s="66">
        <v>71860.600000000006</v>
      </c>
      <c r="HL31" s="66">
        <v>71860.600000000006</v>
      </c>
      <c r="HM31" s="66"/>
      <c r="HN31" s="29"/>
      <c r="HO31" s="66">
        <v>48000</v>
      </c>
      <c r="HP31" s="66">
        <v>48000</v>
      </c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29"/>
      <c r="IM31" s="66"/>
      <c r="IN31" s="66"/>
      <c r="IO31" s="66"/>
      <c r="IP31" s="66"/>
      <c r="IQ31" s="66"/>
      <c r="IR31" s="66"/>
      <c r="IS31" s="66"/>
      <c r="IT31" s="66"/>
      <c r="IU31" s="66"/>
      <c r="IV31" s="66"/>
      <c r="IW31" s="66"/>
      <c r="IX31" s="66"/>
      <c r="IY31" s="66"/>
      <c r="IZ31" s="66"/>
      <c r="JA31" s="66"/>
      <c r="JB31" s="29"/>
      <c r="JC31" s="66"/>
      <c r="JD31" s="66"/>
      <c r="JE31" s="66"/>
      <c r="JF31" s="29"/>
      <c r="JG31" s="66"/>
      <c r="JH31" s="66"/>
      <c r="JI31" s="66"/>
      <c r="JJ31" s="66"/>
      <c r="JK31" s="66"/>
      <c r="JL31" s="66"/>
      <c r="JM31" s="66"/>
      <c r="JN31" s="66"/>
      <c r="JO31" s="66"/>
      <c r="JP31" s="66"/>
      <c r="JQ31" s="66"/>
      <c r="JR31" s="66"/>
      <c r="JS31" s="66"/>
      <c r="JT31" s="66"/>
      <c r="JU31" s="66"/>
      <c r="JV31" s="29"/>
      <c r="JW31" s="66"/>
      <c r="JX31" s="66"/>
      <c r="JY31" s="66"/>
      <c r="JZ31" s="66"/>
      <c r="KA31" s="66">
        <v>923032.5</v>
      </c>
      <c r="KB31" s="66"/>
      <c r="KC31" s="66"/>
      <c r="KD31" s="66"/>
      <c r="KE31" s="79"/>
      <c r="KF31" s="66"/>
      <c r="KG31" s="66"/>
      <c r="KH31" s="26"/>
      <c r="KI31" s="66"/>
      <c r="KJ31" s="79"/>
      <c r="KK31" s="66"/>
      <c r="KL31" s="26"/>
      <c r="KM31" s="66"/>
      <c r="KN31" s="66"/>
      <c r="KO31" s="66"/>
      <c r="KP31" s="66"/>
      <c r="KQ31" s="66"/>
      <c r="KR31" s="66"/>
      <c r="KS31" s="66"/>
      <c r="KT31" s="66"/>
      <c r="KU31" s="66"/>
      <c r="KV31" s="66"/>
      <c r="KW31" s="66"/>
      <c r="KX31" s="66"/>
      <c r="KY31" s="66"/>
      <c r="KZ31" s="66"/>
      <c r="LA31" s="66"/>
      <c r="LB31" s="66"/>
      <c r="LC31" s="66"/>
      <c r="LD31" s="66"/>
      <c r="LE31" s="66"/>
      <c r="LF31" s="66"/>
      <c r="LG31" s="66"/>
      <c r="LH31" s="66"/>
      <c r="LI31" s="66"/>
      <c r="LJ31" s="66"/>
    </row>
    <row r="32" spans="1:322" s="73" customFormat="1" ht="24.75" customHeight="1">
      <c r="A32" s="128" t="s">
        <v>26</v>
      </c>
      <c r="B32" s="128"/>
      <c r="C32" s="62">
        <f>C6+C28+C31</f>
        <v>8868964.7509699985</v>
      </c>
      <c r="D32" s="62">
        <f>D6+D28+D31</f>
        <v>13144682.032089999</v>
      </c>
      <c r="E32" s="62">
        <f>E6+E28+E31</f>
        <v>1362726.8297999999</v>
      </c>
      <c r="F32" s="62">
        <f t="shared" si="35"/>
        <v>10.367134225637308</v>
      </c>
      <c r="G32" s="62">
        <f>G6+G28+G31</f>
        <v>1200000</v>
      </c>
      <c r="H32" s="62">
        <f>H6+H28+H31</f>
        <v>1241303.5</v>
      </c>
      <c r="I32" s="62">
        <f>I6+I28+I31</f>
        <v>96037.731999999989</v>
      </c>
      <c r="J32" s="62">
        <f t="shared" ref="J32" si="95">I32/H32*100</f>
        <v>7.7368453404022457</v>
      </c>
      <c r="K32" s="62">
        <f>K6+K28+K31</f>
        <v>725000</v>
      </c>
      <c r="L32" s="62">
        <f>L6+L28+L31</f>
        <v>725000</v>
      </c>
      <c r="M32" s="62">
        <f>M6+M28+M31</f>
        <v>360516.30374</v>
      </c>
      <c r="N32" s="62">
        <f t="shared" ref="N32" si="96">M32/L32*100</f>
        <v>49.726386722758619</v>
      </c>
      <c r="O32" s="62">
        <f>O6+O28+O31</f>
        <v>71218.100000000006</v>
      </c>
      <c r="P32" s="62">
        <f>P6+P28+P31</f>
        <v>71218.100000000006</v>
      </c>
      <c r="Q32" s="62">
        <f>Q6+Q28+Q31</f>
        <v>11868</v>
      </c>
      <c r="R32" s="62">
        <f t="shared" ref="R32" si="97">Q32/P32*100</f>
        <v>16.664303035323886</v>
      </c>
      <c r="S32" s="62">
        <f>S6+S28+S31</f>
        <v>100000</v>
      </c>
      <c r="T32" s="62">
        <f>T6+T28+T31</f>
        <v>101000</v>
      </c>
      <c r="U32" s="62">
        <f>U6+U28+U31</f>
        <v>9498.9</v>
      </c>
      <c r="V32" s="62">
        <f t="shared" ref="V32" si="98">U32/T32*100</f>
        <v>9.4048514851485141</v>
      </c>
      <c r="W32" s="62">
        <f>W6+W28+W31</f>
        <v>971595</v>
      </c>
      <c r="X32" s="62">
        <f>X6+X28+X31</f>
        <v>995595</v>
      </c>
      <c r="Y32" s="62">
        <f>Y6+Y28+Y31</f>
        <v>201424.19999999998</v>
      </c>
      <c r="Z32" s="62">
        <f t="shared" ref="Z32" si="99">Y32/X32*100</f>
        <v>20.231539933406655</v>
      </c>
      <c r="AA32" s="62">
        <f>AA6+AA28+AA31</f>
        <v>324443.2</v>
      </c>
      <c r="AB32" s="62">
        <f>AB6+AB28+AB31</f>
        <v>391516.6</v>
      </c>
      <c r="AC32" s="62">
        <f>AC6+AC28+AC31</f>
        <v>0</v>
      </c>
      <c r="AD32" s="62">
        <f t="shared" ref="AD32" si="100">AC32/AB32*100</f>
        <v>0</v>
      </c>
      <c r="AE32" s="62">
        <f>AE6+AE28+AE31</f>
        <v>0</v>
      </c>
      <c r="AF32" s="62">
        <f>AF6+AF28+AF31</f>
        <v>45283.3</v>
      </c>
      <c r="AG32" s="62">
        <f>AG6+AG28+AG31</f>
        <v>0</v>
      </c>
      <c r="AH32" s="62">
        <f t="shared" ref="AH32" si="101">AG32/AF32*100</f>
        <v>0</v>
      </c>
      <c r="AI32" s="62">
        <f>AI6+AI28+AI31</f>
        <v>200000</v>
      </c>
      <c r="AJ32" s="62">
        <f>AJ6+AJ28+AJ31</f>
        <v>253325.8</v>
      </c>
      <c r="AK32" s="62">
        <f>AK6+AK28+AK31</f>
        <v>0</v>
      </c>
      <c r="AL32" s="39">
        <f t="shared" ref="AL32" si="102">AK32/AJ32*100</f>
        <v>0</v>
      </c>
      <c r="AM32" s="62">
        <f>AM6+AM28+AM31</f>
        <v>741755.5</v>
      </c>
      <c r="AN32" s="62">
        <f>AN6+AN28+AN31</f>
        <v>741755.5</v>
      </c>
      <c r="AO32" s="62">
        <f>AO6+AO28+AO31</f>
        <v>0</v>
      </c>
      <c r="AP32" s="39">
        <f t="shared" ref="AP32" si="103">AO32/AN32*100</f>
        <v>0</v>
      </c>
      <c r="AQ32" s="62">
        <f>AQ6+AQ28+AQ31</f>
        <v>0</v>
      </c>
      <c r="AR32" s="62">
        <f>AR6+AR28+AR31</f>
        <v>69447.3</v>
      </c>
      <c r="AS32" s="62">
        <f>AS6+AS28+AS31</f>
        <v>0</v>
      </c>
      <c r="AT32" s="62">
        <f>AS32/AR32*100</f>
        <v>0</v>
      </c>
      <c r="AU32" s="62">
        <f>AU6+AU28+AU31</f>
        <v>329507.8</v>
      </c>
      <c r="AV32" s="62">
        <f>AV6+AV28+AV31</f>
        <v>1200430.00486</v>
      </c>
      <c r="AW32" s="62">
        <f>AW6+AW28+AW31</f>
        <v>0</v>
      </c>
      <c r="AX32" s="62">
        <f t="shared" ref="AX32" si="104">AW32/AV32*100</f>
        <v>0</v>
      </c>
      <c r="AY32" s="62">
        <f>AY6+AY28+AY31</f>
        <v>0</v>
      </c>
      <c r="AZ32" s="62">
        <f>AZ6+AZ28+AZ31</f>
        <v>256552.7</v>
      </c>
      <c r="BA32" s="62">
        <f>BA6+BA28+BA31</f>
        <v>0</v>
      </c>
      <c r="BB32" s="62">
        <f>BA32/AZ32*100</f>
        <v>0</v>
      </c>
      <c r="BC32" s="62">
        <f>BC6+BC28+BC31</f>
        <v>126965</v>
      </c>
      <c r="BD32" s="62">
        <f>BD6+BD28+BD31</f>
        <v>180414.69999999998</v>
      </c>
      <c r="BE32" s="62">
        <f>BE6+BE28+BE31</f>
        <v>0</v>
      </c>
      <c r="BF32" s="39">
        <f>BE32/BD32*100</f>
        <v>0</v>
      </c>
      <c r="BG32" s="62">
        <f>BG6+BG28+BG31</f>
        <v>113146.8</v>
      </c>
      <c r="BH32" s="62">
        <f>BH6+BH28+BH31</f>
        <v>113146.8</v>
      </c>
      <c r="BI32" s="62">
        <f>BI6+BI28+BI31</f>
        <v>0</v>
      </c>
      <c r="BJ32" s="62">
        <f>BI32/BH32*100</f>
        <v>0</v>
      </c>
      <c r="BK32" s="62">
        <f>BK6+BK28+BK31</f>
        <v>0</v>
      </c>
      <c r="BL32" s="62">
        <f>BL6+BL28+BL31</f>
        <v>384.8</v>
      </c>
      <c r="BM32" s="62">
        <f>BM6+BM28+BM31</f>
        <v>0</v>
      </c>
      <c r="BN32" s="62">
        <f>BM32/BL32*100</f>
        <v>0</v>
      </c>
      <c r="BO32" s="62">
        <f>BO6+BO28+BO31</f>
        <v>314947.56677000003</v>
      </c>
      <c r="BP32" s="62">
        <f>BP6+BP28+BP31</f>
        <v>314947.56677000003</v>
      </c>
      <c r="BQ32" s="62">
        <f>BQ6+BQ28+BQ31</f>
        <v>2725.0705400000006</v>
      </c>
      <c r="BR32" s="62">
        <f t="shared" si="39"/>
        <v>0.86524578295601362</v>
      </c>
      <c r="BS32" s="62">
        <f>BS6+BS28+BS31</f>
        <v>0</v>
      </c>
      <c r="BT32" s="62">
        <f>BT6+BT28+BT31</f>
        <v>261309.1</v>
      </c>
      <c r="BU32" s="62">
        <f>BU6+BU28+BU31</f>
        <v>0</v>
      </c>
      <c r="BV32" s="64">
        <f>BU32/BT32*100</f>
        <v>0</v>
      </c>
      <c r="BW32" s="62">
        <f>BW6+BW28+BW31</f>
        <v>0</v>
      </c>
      <c r="BX32" s="62">
        <f>BX6+BX28+BX31</f>
        <v>8390.9</v>
      </c>
      <c r="BY32" s="62">
        <f>BY6+BY28+BY31</f>
        <v>0</v>
      </c>
      <c r="BZ32" s="64">
        <f>BY32/BX32*100</f>
        <v>0</v>
      </c>
      <c r="CA32" s="62">
        <f>CA6+CA28+CA31</f>
        <v>0</v>
      </c>
      <c r="CB32" s="62">
        <f>CB6+CB28+CB31</f>
        <v>60450</v>
      </c>
      <c r="CC32" s="62">
        <f>CC6+CC28+CC31</f>
        <v>0</v>
      </c>
      <c r="CD32" s="64">
        <v>0</v>
      </c>
      <c r="CE32" s="62">
        <f>CE6+CE28+CE31</f>
        <v>69373.399999999994</v>
      </c>
      <c r="CF32" s="62">
        <f>CF6+CF28+CF31</f>
        <v>69373.399999999994</v>
      </c>
      <c r="CG32" s="62">
        <f>CG6+CG28+CG31</f>
        <v>0</v>
      </c>
      <c r="CH32" s="64">
        <f>CG32/CF32*100</f>
        <v>0</v>
      </c>
      <c r="CI32" s="62">
        <f>CI6+CI28+CI31</f>
        <v>0</v>
      </c>
      <c r="CJ32" s="62">
        <f>CJ6+CJ28+CJ31</f>
        <v>22740.1</v>
      </c>
      <c r="CK32" s="62">
        <f>CK6+CK28+CK31</f>
        <v>0</v>
      </c>
      <c r="CL32" s="62">
        <f>CK32/CJ32*100</f>
        <v>0</v>
      </c>
      <c r="CM32" s="62">
        <f>CM6+CM28+CM31</f>
        <v>0</v>
      </c>
      <c r="CN32" s="62">
        <f>CN6+CN28+CN31</f>
        <v>200135.5</v>
      </c>
      <c r="CO32" s="62">
        <f>CO6+CO28+CO31</f>
        <v>0</v>
      </c>
      <c r="CP32" s="62">
        <f>CO32/CN32*100</f>
        <v>0</v>
      </c>
      <c r="CQ32" s="62">
        <f>CQ6+CQ28+CQ31</f>
        <v>74351</v>
      </c>
      <c r="CR32" s="62">
        <f>CR6+CR28+CR31</f>
        <v>74351</v>
      </c>
      <c r="CS32" s="62">
        <f>CS6+CS28+CS31</f>
        <v>0</v>
      </c>
      <c r="CT32" s="62">
        <f>CS32/CR32*100</f>
        <v>0</v>
      </c>
      <c r="CU32" s="62">
        <f>CU6+CU28+CU31</f>
        <v>200000</v>
      </c>
      <c r="CV32" s="62">
        <f>CV6+CV28+CV31</f>
        <v>200000</v>
      </c>
      <c r="CW32" s="62">
        <f>CW6+CW28+CW31</f>
        <v>99478.119529999996</v>
      </c>
      <c r="CX32" s="29">
        <f t="shared" ref="CX32" si="105">CW32/CV32*100</f>
        <v>49.739059765</v>
      </c>
      <c r="CY32" s="62">
        <f>CY6+CY28+CY31</f>
        <v>188349.2</v>
      </c>
      <c r="CZ32" s="62">
        <f>CZ6+CZ28+CZ31</f>
        <v>188349.2</v>
      </c>
      <c r="DA32" s="62">
        <f>DA6+DA28+DA31</f>
        <v>84618.93535</v>
      </c>
      <c r="DB32" s="62">
        <f>DA32/CZ32*100</f>
        <v>44.926623181834593</v>
      </c>
      <c r="DC32" s="62">
        <f>DC6+DC28+DC31</f>
        <v>3908.9000000000005</v>
      </c>
      <c r="DD32" s="62">
        <f>DD6+DD28+DD31</f>
        <v>3908.9000000000005</v>
      </c>
      <c r="DE32" s="62">
        <f>DE6+DE28+DE31</f>
        <v>0</v>
      </c>
      <c r="DF32" s="62">
        <f>DE32/DD32*100</f>
        <v>0</v>
      </c>
      <c r="DG32" s="62">
        <f>DG6+DG28+DG31</f>
        <v>0</v>
      </c>
      <c r="DH32" s="62">
        <f>DH6+DH28+DH31</f>
        <v>1661.1</v>
      </c>
      <c r="DI32" s="62">
        <f>DI6+DI28+DI31</f>
        <v>1661.1</v>
      </c>
      <c r="DJ32" s="62">
        <f t="shared" ref="DJ32" si="106">DI32/DH32*100</f>
        <v>100</v>
      </c>
      <c r="DK32" s="62">
        <f>DK6+DK28+DK31</f>
        <v>12374.1</v>
      </c>
      <c r="DL32" s="62">
        <f>DL6+DL28+DL31</f>
        <v>12374.1</v>
      </c>
      <c r="DM32" s="62">
        <f>DM6+DM28+DM31</f>
        <v>0</v>
      </c>
      <c r="DN32" s="29">
        <f t="shared" ref="DN32" si="107">DM32/DL32*100</f>
        <v>0</v>
      </c>
      <c r="DO32" s="62">
        <f>DO6+DO28+DO31</f>
        <v>0</v>
      </c>
      <c r="DP32" s="62">
        <f>DP6+DP28+DP31</f>
        <v>7471.5</v>
      </c>
      <c r="DQ32" s="62">
        <f>DQ6+DQ28+DQ31</f>
        <v>4595.8999999999996</v>
      </c>
      <c r="DR32" s="29">
        <f t="shared" ref="DR32" si="108">DQ32/DP32*100</f>
        <v>61.512413839255828</v>
      </c>
      <c r="DS32" s="62">
        <f>DS6+DS28+DS31</f>
        <v>26640</v>
      </c>
      <c r="DT32" s="62">
        <f>DT6+DT28+DT31</f>
        <v>26640</v>
      </c>
      <c r="DU32" s="62">
        <f>DU6+DU28+DU31</f>
        <v>0</v>
      </c>
      <c r="DV32" s="29">
        <f t="shared" ref="DV32" si="109">DU32/DT32*100</f>
        <v>0</v>
      </c>
      <c r="DW32" s="62">
        <f>DW6+DW28+DW31</f>
        <v>0</v>
      </c>
      <c r="DX32" s="62">
        <f>DX6+DX28+DX31</f>
        <v>5340.8</v>
      </c>
      <c r="DY32" s="62">
        <f>DY6+DY28+DY31</f>
        <v>5340.8</v>
      </c>
      <c r="DZ32" s="62">
        <f>DY32/DX32*100</f>
        <v>100</v>
      </c>
      <c r="EA32" s="62">
        <f>EA6+EA28+EA31</f>
        <v>0</v>
      </c>
      <c r="EB32" s="62">
        <f>EB6+EB28+EB31</f>
        <v>1907.3</v>
      </c>
      <c r="EC32" s="62">
        <f>EC6+EC28+EC31</f>
        <v>0</v>
      </c>
      <c r="ED32" s="29">
        <f t="shared" ref="ED32" si="110">EC32/EB32*100</f>
        <v>0</v>
      </c>
      <c r="EE32" s="62">
        <f>EE6+EE28+EE31</f>
        <v>0</v>
      </c>
      <c r="EF32" s="62">
        <f>EF6+EF28+EF31</f>
        <v>3712.4000000000005</v>
      </c>
      <c r="EG32" s="62">
        <f>EG6+EG28+EG31</f>
        <v>0</v>
      </c>
      <c r="EH32" s="29">
        <f t="shared" ref="EH32" si="111">EG32/EF32*100</f>
        <v>0</v>
      </c>
      <c r="EI32" s="62">
        <f>EI6+EI28+EI31</f>
        <v>6770.4</v>
      </c>
      <c r="EJ32" s="62">
        <f>EJ6+EJ28+EJ31</f>
        <v>6770.4</v>
      </c>
      <c r="EK32" s="62">
        <f>EK6+EK28+EK31</f>
        <v>1800.16</v>
      </c>
      <c r="EL32" s="62">
        <f t="shared" ref="EL32" si="112">EK32/EJ32*100</f>
        <v>26.588680137067239</v>
      </c>
      <c r="EM32" s="62">
        <f>EM6+EM28+EM31</f>
        <v>0</v>
      </c>
      <c r="EN32" s="62">
        <f>EN6+EN28+EN31</f>
        <v>6580.7</v>
      </c>
      <c r="EO32" s="62">
        <f>EO6+EO28+EO31</f>
        <v>0</v>
      </c>
      <c r="EP32" s="62">
        <f t="shared" ref="EP32" si="113">EO32/EN32*100</f>
        <v>0</v>
      </c>
      <c r="EQ32" s="62">
        <f>EQ6+EQ28+EQ31</f>
        <v>0</v>
      </c>
      <c r="ER32" s="62">
        <f>ER6+ER28+ER31</f>
        <v>5334.1</v>
      </c>
      <c r="ES32" s="62">
        <f>ES6+ES28+ES31</f>
        <v>0</v>
      </c>
      <c r="ET32" s="62">
        <f>ES32/ER32*100</f>
        <v>0</v>
      </c>
      <c r="EU32" s="62">
        <f>EU6+EU28+EU31</f>
        <v>25850.5</v>
      </c>
      <c r="EV32" s="62">
        <f>EV6+EV28+EV31</f>
        <v>25850.5</v>
      </c>
      <c r="EW32" s="62">
        <f>EW6+EW28+EW31</f>
        <v>0</v>
      </c>
      <c r="EX32" s="62">
        <f>EW32/EV32*100</f>
        <v>0</v>
      </c>
      <c r="EY32" s="62">
        <f>EY6+EY28+EY31</f>
        <v>20919.900000000001</v>
      </c>
      <c r="EZ32" s="62">
        <f>EZ6+EZ28+EZ31</f>
        <v>20919.900000000001</v>
      </c>
      <c r="FA32" s="62">
        <f>FA6+FA28+FA31</f>
        <v>0</v>
      </c>
      <c r="FB32" s="62">
        <f>FA32/EZ32*100</f>
        <v>0</v>
      </c>
      <c r="FC32" s="62">
        <f>FC6+FC28+FC31</f>
        <v>41104.1</v>
      </c>
      <c r="FD32" s="62">
        <f>FD6+FD28+FD31</f>
        <v>41104.1</v>
      </c>
      <c r="FE32" s="62">
        <f>FE6+FE28+FE31</f>
        <v>5279.8</v>
      </c>
      <c r="FF32" s="62">
        <f>FE32/FD32*100</f>
        <v>12.844947341019511</v>
      </c>
      <c r="FG32" s="62">
        <f>FG6+FG28+FG31</f>
        <v>64636.6</v>
      </c>
      <c r="FH32" s="62">
        <f>FH6+FH28+FH31</f>
        <v>64636.6</v>
      </c>
      <c r="FI32" s="62">
        <f>FI6+FI28+FI31</f>
        <v>0</v>
      </c>
      <c r="FJ32" s="62">
        <f>FI32/FH32*100</f>
        <v>0</v>
      </c>
      <c r="FK32" s="62">
        <f>FK6+FK28+FK31</f>
        <v>0</v>
      </c>
      <c r="FL32" s="62">
        <f>FL6+FL28+FL31</f>
        <v>3070.8</v>
      </c>
      <c r="FM32" s="62">
        <f>FM6+FM28+FM31</f>
        <v>0</v>
      </c>
      <c r="FN32" s="62">
        <f t="shared" ref="FN32" si="114">FM32/FL32*100</f>
        <v>0</v>
      </c>
      <c r="FO32" s="62">
        <f>FO6+FO28+FO31</f>
        <v>14717.699999999999</v>
      </c>
      <c r="FP32" s="62">
        <f>FP6+FP28+FP31</f>
        <v>14717.699999999999</v>
      </c>
      <c r="FQ32" s="62">
        <f>FQ6+FQ28+FQ31</f>
        <v>0</v>
      </c>
      <c r="FR32" s="62">
        <f>FQ32/FP32*100</f>
        <v>0</v>
      </c>
      <c r="FS32" s="62">
        <f>FS6+FS28+FS31</f>
        <v>3838.4</v>
      </c>
      <c r="FT32" s="62">
        <f>FT6+FT28+FT31</f>
        <v>3838.4</v>
      </c>
      <c r="FU32" s="62">
        <f>FU6+FU28+FU31</f>
        <v>0</v>
      </c>
      <c r="FV32" s="62">
        <f>FU32/FT32*100</f>
        <v>0</v>
      </c>
      <c r="FW32" s="62">
        <f>FW6+FW28+FW31</f>
        <v>29359.7</v>
      </c>
      <c r="FX32" s="62">
        <f>FX6+FX28+FX31</f>
        <v>43349.8</v>
      </c>
      <c r="FY32" s="62">
        <f>FY6+FY28+FY31</f>
        <v>826.3</v>
      </c>
      <c r="FZ32" s="62">
        <f>FY32/FX32*100</f>
        <v>1.906121827551684</v>
      </c>
      <c r="GA32" s="62">
        <f>GA6+GA28+GA31</f>
        <v>13402.2</v>
      </c>
      <c r="GB32" s="62">
        <f>GB6+GB28+GB31</f>
        <v>13402.2</v>
      </c>
      <c r="GC32" s="62">
        <f>GC6+GC28+GC31</f>
        <v>0</v>
      </c>
      <c r="GD32" s="62">
        <f t="shared" ref="GD32" si="115">GC32/GB32*100</f>
        <v>0</v>
      </c>
      <c r="GE32" s="62">
        <f>GE6+GE28+GE31</f>
        <v>70000</v>
      </c>
      <c r="GF32" s="62">
        <f>GF6+GF28+GF31</f>
        <v>110000</v>
      </c>
      <c r="GG32" s="62">
        <f>GG6+GG28+GG31</f>
        <v>5037.2298499999997</v>
      </c>
      <c r="GH32" s="62">
        <f t="shared" ref="GH32" si="116">GG32/GF32*100</f>
        <v>4.579299863636364</v>
      </c>
      <c r="GI32" s="62">
        <f>GI6+GI28+GI31</f>
        <v>3075</v>
      </c>
      <c r="GJ32" s="62">
        <f>GJ6+GJ28+GJ31</f>
        <v>3075</v>
      </c>
      <c r="GK32" s="62">
        <f>GK6+GK28+GK31</f>
        <v>741.17646999999999</v>
      </c>
      <c r="GL32" s="62">
        <f>GK32/GJ32*100</f>
        <v>24.103299837398374</v>
      </c>
      <c r="GM32" s="62">
        <f>GM6+GM28+GM31</f>
        <v>26250.3</v>
      </c>
      <c r="GN32" s="62">
        <f>GN6+GN28+GN31</f>
        <v>28511.7</v>
      </c>
      <c r="GO32" s="62">
        <f>GO6+GO28+GO31</f>
        <v>0</v>
      </c>
      <c r="GP32" s="62">
        <f>GO32/GN32*100</f>
        <v>0</v>
      </c>
      <c r="GQ32" s="62">
        <f>GQ6+GQ28+GQ31</f>
        <v>152496.29999999999</v>
      </c>
      <c r="GR32" s="62">
        <f>GR6+GR28+GR31</f>
        <v>152496.29999999999</v>
      </c>
      <c r="GS32" s="62">
        <f>GS6+GS28+GS31</f>
        <v>20227.5</v>
      </c>
      <c r="GT32" s="62">
        <f>GS32/GR32*100</f>
        <v>13.26425624752863</v>
      </c>
      <c r="GU32" s="62">
        <f>GU6+GU28+GU31</f>
        <v>42684.4</v>
      </c>
      <c r="GV32" s="62">
        <f>GV6+GV28+GV31</f>
        <v>42534.1</v>
      </c>
      <c r="GW32" s="62">
        <f>GW6+GW28+GW31</f>
        <v>0</v>
      </c>
      <c r="GX32" s="62">
        <f t="shared" ref="GX32" si="117">GW32/GV32*100</f>
        <v>0</v>
      </c>
      <c r="GY32" s="62">
        <f>GY6+GY28+GY31</f>
        <v>10810.6</v>
      </c>
      <c r="GZ32" s="62">
        <f>GZ6+GZ28+GZ31</f>
        <v>10810.6</v>
      </c>
      <c r="HA32" s="62">
        <f>HA6+HA28+HA31</f>
        <v>0</v>
      </c>
      <c r="HB32" s="62">
        <f t="shared" ref="HB32" si="118">HA32/GZ32*100</f>
        <v>0</v>
      </c>
      <c r="HC32" s="62">
        <f>HC6+HC28+HC31</f>
        <v>7359.4</v>
      </c>
      <c r="HD32" s="62">
        <f>HD6+HD28+HD31</f>
        <v>7359.4</v>
      </c>
      <c r="HE32" s="62">
        <f>HE6+HE28+HE31</f>
        <v>0</v>
      </c>
      <c r="HF32" s="62">
        <f t="shared" ref="HF32" si="119">HE32/HD32*100</f>
        <v>0</v>
      </c>
      <c r="HG32" s="62">
        <f>HG6+HG28+HG31</f>
        <v>18174.2</v>
      </c>
      <c r="HH32" s="62">
        <f>HH6+HH28+HH31</f>
        <v>18174.2</v>
      </c>
      <c r="HI32" s="62">
        <f>HI6+HI28+HI31</f>
        <v>0</v>
      </c>
      <c r="HJ32" s="29">
        <f t="shared" ref="HJ32" si="120">HI32/HH32*100</f>
        <v>0</v>
      </c>
      <c r="HK32" s="62">
        <f>HK6+HK28+HK31</f>
        <v>71860.600000000006</v>
      </c>
      <c r="HL32" s="62">
        <f>HL6+HL28+HL31</f>
        <v>71860.600000000006</v>
      </c>
      <c r="HM32" s="62">
        <f>HM6+HM28+HM31</f>
        <v>0</v>
      </c>
      <c r="HN32" s="29">
        <f t="shared" ref="HN32" si="121">HM32/HL32*100</f>
        <v>0</v>
      </c>
      <c r="HO32" s="62">
        <f>HO6+HO28+HO31</f>
        <v>48000</v>
      </c>
      <c r="HP32" s="62">
        <f>HP6+HP28+HP31</f>
        <v>48000</v>
      </c>
      <c r="HQ32" s="62">
        <f>HQ6+HQ28+HQ31</f>
        <v>0</v>
      </c>
      <c r="HR32" s="62">
        <f>HQ32/HP32*100</f>
        <v>0</v>
      </c>
      <c r="HS32" s="29">
        <f>HS6+HS28+HS31</f>
        <v>0</v>
      </c>
      <c r="HT32" s="29">
        <f>HT6+HT28+HT31</f>
        <v>33816.9</v>
      </c>
      <c r="HU32" s="29">
        <f>HU6+HU28+HU31</f>
        <v>0</v>
      </c>
      <c r="HV32" s="29">
        <f t="shared" ref="HV32" si="122">HU32/HT32*100</f>
        <v>0</v>
      </c>
      <c r="HW32" s="29">
        <f>HW6+HW28+HW31</f>
        <v>0</v>
      </c>
      <c r="HX32" s="29">
        <f>HX6+HX28+HX31</f>
        <v>46498.54</v>
      </c>
      <c r="HY32" s="29">
        <f>HY6+HY28+HY31</f>
        <v>0</v>
      </c>
      <c r="HZ32" s="29">
        <f t="shared" ref="HZ32" si="123">HY32/HX32*100</f>
        <v>0</v>
      </c>
      <c r="IA32" s="29">
        <f>IA6+IA28+IA31</f>
        <v>0</v>
      </c>
      <c r="IB32" s="29">
        <f>IB6+IB28+IB31</f>
        <v>13718.1</v>
      </c>
      <c r="IC32" s="29">
        <f>IC6+IC28+IC31</f>
        <v>2978.6</v>
      </c>
      <c r="ID32" s="29">
        <f t="shared" ref="ID32" si="124">IC32/IB32*100</f>
        <v>21.712919427617525</v>
      </c>
      <c r="IE32" s="29">
        <f>IE6+IE28+IE31</f>
        <v>0</v>
      </c>
      <c r="IF32" s="29">
        <f>IF6+IF28+IF31</f>
        <v>54344</v>
      </c>
      <c r="IG32" s="29">
        <f>IG6+IG28+IG31</f>
        <v>0</v>
      </c>
      <c r="IH32" s="29">
        <f>IG32/IF32*100</f>
        <v>0</v>
      </c>
      <c r="II32" s="29">
        <f>II6+II28+II31</f>
        <v>0</v>
      </c>
      <c r="IJ32" s="29">
        <f>IJ6+IJ28+IJ31</f>
        <v>2458.4</v>
      </c>
      <c r="IK32" s="29">
        <f>IK6+IK28+IK31</f>
        <v>0</v>
      </c>
      <c r="IL32" s="29">
        <f t="shared" ref="IL32" si="125">IK32/IJ32*100</f>
        <v>0</v>
      </c>
      <c r="IM32" s="29">
        <f>IM6+IM28+IM31</f>
        <v>75409.040000000008</v>
      </c>
      <c r="IN32" s="29">
        <f>IN6+IN28+IN31</f>
        <v>75409.040000000008</v>
      </c>
      <c r="IO32" s="29">
        <f>IO6+IO28+IO31</f>
        <v>27891.011699999999</v>
      </c>
      <c r="IP32" s="29">
        <f>IO32/IN32*100</f>
        <v>36.986297266216347</v>
      </c>
      <c r="IQ32" s="29">
        <f>IQ6+IQ28+IQ31</f>
        <v>192772.8</v>
      </c>
      <c r="IR32" s="29">
        <f>IR6+IR28+IR31</f>
        <v>0</v>
      </c>
      <c r="IS32" s="29">
        <f>IS6+IS28+IS31</f>
        <v>0</v>
      </c>
      <c r="IT32" s="29">
        <v>0</v>
      </c>
      <c r="IU32" s="29">
        <f>IU6+IU28+IU31</f>
        <v>0</v>
      </c>
      <c r="IV32" s="29">
        <f>IV6+IV28+IV31</f>
        <v>149053.20000000001</v>
      </c>
      <c r="IW32" s="29">
        <f>IW6+IW28+IW31</f>
        <v>0</v>
      </c>
      <c r="IX32" s="29">
        <f>IW32/IV32*100</f>
        <v>0</v>
      </c>
      <c r="IY32" s="62">
        <f>IY6+IY28+IY31</f>
        <v>765662.46</v>
      </c>
      <c r="IZ32" s="62">
        <f>IZ6+IZ28+IZ31</f>
        <v>765662.46</v>
      </c>
      <c r="JA32" s="62">
        <f>JA6+JA28+JA31</f>
        <v>351547.77873999998</v>
      </c>
      <c r="JB32" s="29">
        <f t="shared" ref="JB32" si="126">JA32/IZ32*100</f>
        <v>45.914198110222095</v>
      </c>
      <c r="JC32" s="62">
        <f>JC6+JC28+JC31</f>
        <v>311774.3</v>
      </c>
      <c r="JD32" s="62">
        <f>JD6+JD28+JD31</f>
        <v>345401.1</v>
      </c>
      <c r="JE32" s="62">
        <f>JE6+JE28+JE31</f>
        <v>66219.511879999991</v>
      </c>
      <c r="JF32" s="29">
        <f t="shared" ref="JF32" si="127">JE32/JD32*100</f>
        <v>19.171772145485349</v>
      </c>
      <c r="JG32" s="62">
        <f>JG6+JG28+JG31</f>
        <v>0</v>
      </c>
      <c r="JH32" s="62">
        <f>JH6+JH28+JH31</f>
        <v>8520</v>
      </c>
      <c r="JI32" s="62">
        <f>JI6+JI28+JI31</f>
        <v>0</v>
      </c>
      <c r="JJ32" s="62">
        <f>JI32/JH32*100</f>
        <v>0</v>
      </c>
      <c r="JK32" s="62">
        <f>JK6+JK28+JK31</f>
        <v>0</v>
      </c>
      <c r="JL32" s="62">
        <f>JL6+JL28+JL31</f>
        <v>2412.6999999999998</v>
      </c>
      <c r="JM32" s="62">
        <f>JM6+JM28+JM31</f>
        <v>2412.6999999999998</v>
      </c>
      <c r="JN32" s="62">
        <f>JM32/JL32*100</f>
        <v>100</v>
      </c>
      <c r="JO32" s="62">
        <f>JO6+JO28+JO31</f>
        <v>16590.263999999999</v>
      </c>
      <c r="JP32" s="62">
        <f>JP6+JP28+JP31</f>
        <v>37906.663999999997</v>
      </c>
      <c r="JQ32" s="62">
        <f>JQ6+JQ28+JQ31</f>
        <v>0</v>
      </c>
      <c r="JR32" s="62">
        <f>JQ32/JP32*100</f>
        <v>0</v>
      </c>
      <c r="JS32" s="62">
        <f>JS6+JS28+JS31</f>
        <v>5198.0808099999995</v>
      </c>
      <c r="JT32" s="62">
        <f>JT6+JT28+JT31</f>
        <v>4153.8383800000001</v>
      </c>
      <c r="JU32" s="62">
        <f>JU6+JU28+JU31</f>
        <v>0</v>
      </c>
      <c r="JV32" s="62">
        <f t="shared" ref="JV32" si="128">JU32/JT32*100</f>
        <v>0</v>
      </c>
      <c r="JW32" s="62">
        <f>JW6+JW28+JW31</f>
        <v>19267.100000000002</v>
      </c>
      <c r="JX32" s="62">
        <f>JX6+JX28+JX31</f>
        <v>19267.100000000002</v>
      </c>
      <c r="JY32" s="62">
        <f>JY6+JY28+JY31</f>
        <v>0</v>
      </c>
      <c r="JZ32" s="62">
        <f t="shared" ref="JZ32" si="129">JY32/JX32*100</f>
        <v>0</v>
      </c>
      <c r="KA32" s="62">
        <f>KA6+KA28+KA31</f>
        <v>923032.5</v>
      </c>
      <c r="KB32" s="62">
        <f>KB6+KB28+KB31</f>
        <v>1718406.0069700002</v>
      </c>
      <c r="KC32" s="62">
        <f>KC6+KC28+KC31</f>
        <v>0</v>
      </c>
      <c r="KD32" s="62">
        <f t="shared" ref="KD32" si="130">KC32/KB32*100</f>
        <v>0</v>
      </c>
      <c r="KE32" s="62">
        <f>KE6+KE28+KE31</f>
        <v>21604.7</v>
      </c>
      <c r="KF32" s="62">
        <f>KF6+KF28+KF31</f>
        <v>18837.3</v>
      </c>
      <c r="KG32" s="62">
        <f>KG6+KG28+KG31</f>
        <v>0</v>
      </c>
      <c r="KH32" s="29">
        <f t="shared" ref="KH32" si="131">KG32/KF32*100</f>
        <v>0</v>
      </c>
      <c r="KI32" s="62">
        <f>KI6+KI28+KI31</f>
        <v>60743.7</v>
      </c>
      <c r="KJ32" s="62">
        <f>KJ6+KJ28+KJ31</f>
        <v>0</v>
      </c>
      <c r="KK32" s="62">
        <f>KK6+KK28+KK31</f>
        <v>0</v>
      </c>
      <c r="KL32" s="29">
        <v>0</v>
      </c>
      <c r="KM32" s="62">
        <f>KM6+KM28+KM31</f>
        <v>0</v>
      </c>
      <c r="KN32" s="62">
        <f>KN6+KN28+KN31</f>
        <v>194934.9</v>
      </c>
      <c r="KO32" s="62">
        <f>KO6+KO28+KO31</f>
        <v>0</v>
      </c>
      <c r="KP32" s="62">
        <f>KO32/KN32*100</f>
        <v>0</v>
      </c>
      <c r="KQ32" s="62">
        <f>KQ6+KQ28+KQ31</f>
        <v>0</v>
      </c>
      <c r="KR32" s="62">
        <f>KR6+KR28+KR31</f>
        <v>24591</v>
      </c>
      <c r="KS32" s="62">
        <f>KS6+KS28+KS31</f>
        <v>0</v>
      </c>
      <c r="KT32" s="62">
        <f>KS32/KR32*100</f>
        <v>0</v>
      </c>
      <c r="KU32" s="62">
        <f>KU6+KU28+KU31</f>
        <v>0</v>
      </c>
      <c r="KV32" s="62">
        <f>KV6+KV28+KV31</f>
        <v>119290.3</v>
      </c>
      <c r="KW32" s="62">
        <f>KW6+KW28+KW31</f>
        <v>0</v>
      </c>
      <c r="KX32" s="62">
        <f>KW32/KV32*100</f>
        <v>0</v>
      </c>
      <c r="KY32" s="62">
        <f>KY6+KY28+KY31</f>
        <v>12023.939389999998</v>
      </c>
      <c r="KZ32" s="62">
        <f>KZ6+KZ28+KZ31</f>
        <v>12051.111109999998</v>
      </c>
      <c r="LA32" s="62">
        <f>LA6+LA28+LA31</f>
        <v>0</v>
      </c>
      <c r="LB32" s="62">
        <f>LA32/KZ32*100</f>
        <v>0</v>
      </c>
      <c r="LC32" s="62">
        <f>LC6+LC28+LC31</f>
        <v>0</v>
      </c>
      <c r="LD32" s="62">
        <f>LD6+LD28+LD31</f>
        <v>6115.3</v>
      </c>
      <c r="LE32" s="62">
        <f>LE6+LE28+LE31</f>
        <v>0</v>
      </c>
      <c r="LF32" s="62">
        <f>LE32/LD32*100</f>
        <v>0</v>
      </c>
      <c r="LG32" s="62">
        <f>LG6+LG28+LG31</f>
        <v>0</v>
      </c>
      <c r="LH32" s="62">
        <f>LH6+LH28+LH31</f>
        <v>899999.99999999988</v>
      </c>
      <c r="LI32" s="62">
        <f>LI6+LI28+LI31</f>
        <v>0</v>
      </c>
      <c r="LJ32" s="62">
        <f t="shared" ref="LJ32" si="132">LI32/LH32*100</f>
        <v>0</v>
      </c>
    </row>
    <row r="33" spans="1:322">
      <c r="C33" s="15"/>
      <c r="D33" s="15"/>
    </row>
    <row r="34" spans="1:322" s="85" customFormat="1">
      <c r="A34" s="60"/>
      <c r="B34" s="60"/>
      <c r="C34" s="60"/>
      <c r="D34" s="84"/>
      <c r="E34" s="84"/>
      <c r="F34" s="84"/>
      <c r="G34" s="84"/>
      <c r="H34" s="84"/>
      <c r="I34" s="84"/>
      <c r="J34" s="84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0"/>
      <c r="HR34" s="60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0"/>
      <c r="IG34" s="60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0"/>
      <c r="IV34" s="60"/>
      <c r="IW34" s="60"/>
      <c r="IX34" s="60"/>
      <c r="IY34" s="60"/>
      <c r="IZ34" s="60"/>
      <c r="JA34" s="60"/>
      <c r="JB34" s="60"/>
      <c r="JC34" s="60"/>
      <c r="JD34" s="60"/>
      <c r="JE34" s="60"/>
      <c r="JF34" s="60"/>
      <c r="JG34" s="60"/>
      <c r="JH34" s="60"/>
      <c r="JI34" s="60"/>
      <c r="JJ34" s="60"/>
      <c r="JK34" s="60"/>
      <c r="JL34" s="60"/>
      <c r="JM34" s="60"/>
      <c r="JN34" s="60"/>
      <c r="JO34" s="60"/>
      <c r="JP34" s="60"/>
      <c r="JQ34" s="60"/>
      <c r="JR34" s="60"/>
      <c r="JS34" s="60"/>
      <c r="JT34" s="60"/>
      <c r="JU34" s="60"/>
      <c r="JV34" s="60"/>
      <c r="JW34" s="60"/>
      <c r="JX34" s="60"/>
      <c r="JY34" s="60"/>
      <c r="JZ34" s="60"/>
      <c r="KA34" s="60"/>
      <c r="KB34" s="60"/>
      <c r="KC34" s="60"/>
      <c r="KD34" s="60"/>
      <c r="KE34" s="60"/>
      <c r="KF34" s="60"/>
      <c r="KG34" s="60"/>
      <c r="KH34" s="60"/>
      <c r="KI34" s="60"/>
      <c r="KJ34" s="60"/>
      <c r="KK34" s="60"/>
      <c r="KL34" s="60"/>
      <c r="KM34" s="60"/>
      <c r="KN34" s="60"/>
      <c r="KO34" s="60"/>
      <c r="KP34" s="60"/>
      <c r="KQ34" s="60"/>
      <c r="KR34" s="60"/>
      <c r="KS34" s="60"/>
      <c r="KT34" s="60"/>
      <c r="KU34" s="60"/>
      <c r="KV34" s="60"/>
      <c r="KW34" s="60"/>
      <c r="KX34" s="60"/>
      <c r="KY34" s="60"/>
      <c r="KZ34" s="60"/>
      <c r="LA34" s="60"/>
      <c r="LB34" s="60"/>
      <c r="LC34" s="60"/>
      <c r="LD34" s="60"/>
      <c r="LE34" s="60"/>
      <c r="LF34" s="60"/>
      <c r="LG34" s="60"/>
      <c r="LH34" s="60"/>
      <c r="LI34" s="60"/>
      <c r="LJ34" s="60"/>
    </row>
    <row r="36" spans="1:322">
      <c r="D36" s="2"/>
      <c r="E36" s="2"/>
      <c r="F36" s="2"/>
    </row>
  </sheetData>
  <mergeCells count="87">
    <mergeCell ref="CM4:CP4"/>
    <mergeCell ref="BC4:BF4"/>
    <mergeCell ref="GI4:GL4"/>
    <mergeCell ref="GM4:GP4"/>
    <mergeCell ref="FK4:FN4"/>
    <mergeCell ref="FG4:FJ4"/>
    <mergeCell ref="BO4:BR4"/>
    <mergeCell ref="CE4:CH4"/>
    <mergeCell ref="DC4:DF4"/>
    <mergeCell ref="CI4:CL4"/>
    <mergeCell ref="CU4:CX4"/>
    <mergeCell ref="CY4:DB4"/>
    <mergeCell ref="DG4:DJ4"/>
    <mergeCell ref="DK4:DN4"/>
    <mergeCell ref="DW4:DZ4"/>
    <mergeCell ref="EE4:EH4"/>
    <mergeCell ref="A32:B32"/>
    <mergeCell ref="A31:B31"/>
    <mergeCell ref="B4:B5"/>
    <mergeCell ref="A4:A5"/>
    <mergeCell ref="AA4:AD4"/>
    <mergeCell ref="D1:AK1"/>
    <mergeCell ref="C4:F4"/>
    <mergeCell ref="G4:J4"/>
    <mergeCell ref="K4:N4"/>
    <mergeCell ref="O4:R4"/>
    <mergeCell ref="S4:V4"/>
    <mergeCell ref="W4:Z4"/>
    <mergeCell ref="AI4:AL4"/>
    <mergeCell ref="AE4:AH4"/>
    <mergeCell ref="Q3:R3"/>
    <mergeCell ref="C2:R2"/>
    <mergeCell ref="LG4:LJ4"/>
    <mergeCell ref="IY4:JB4"/>
    <mergeCell ref="HW4:HZ4"/>
    <mergeCell ref="JK4:JN4"/>
    <mergeCell ref="JO4:JR4"/>
    <mergeCell ref="JS4:JV4"/>
    <mergeCell ref="IE4:IH4"/>
    <mergeCell ref="II4:IL4"/>
    <mergeCell ref="IM4:IP4"/>
    <mergeCell ref="IU4:IX4"/>
    <mergeCell ref="JC4:JF4"/>
    <mergeCell ref="KI4:KL4"/>
    <mergeCell ref="KM4:KP4"/>
    <mergeCell ref="IA4:ID4"/>
    <mergeCell ref="JW4:JZ4"/>
    <mergeCell ref="KA4:KD4"/>
    <mergeCell ref="KY4:LB4"/>
    <mergeCell ref="LC4:LF4"/>
    <mergeCell ref="HG4:HJ4"/>
    <mergeCell ref="HK4:HN4"/>
    <mergeCell ref="HO4:HR4"/>
    <mergeCell ref="IQ4:IT4"/>
    <mergeCell ref="KU4:KX4"/>
    <mergeCell ref="KE4:KH4"/>
    <mergeCell ref="KQ4:KT4"/>
    <mergeCell ref="EA4:ED4"/>
    <mergeCell ref="GU4:GX4"/>
    <mergeCell ref="FC4:FF4"/>
    <mergeCell ref="FW4:FZ4"/>
    <mergeCell ref="GE4:GH4"/>
    <mergeCell ref="EI4:EL4"/>
    <mergeCell ref="EQ4:ET4"/>
    <mergeCell ref="HS4:HV4"/>
    <mergeCell ref="GQ4:GT4"/>
    <mergeCell ref="GY4:HB4"/>
    <mergeCell ref="GA4:GD4"/>
    <mergeCell ref="FO4:FR4"/>
    <mergeCell ref="FS4:FV4"/>
    <mergeCell ref="HC4:HF4"/>
    <mergeCell ref="AM4:AP4"/>
    <mergeCell ref="CQ4:CT4"/>
    <mergeCell ref="DS4:DV4"/>
    <mergeCell ref="JG4:JJ4"/>
    <mergeCell ref="AQ4:AT4"/>
    <mergeCell ref="AU4:AX4"/>
    <mergeCell ref="BG4:BJ4"/>
    <mergeCell ref="AY4:BB4"/>
    <mergeCell ref="EU4:EX4"/>
    <mergeCell ref="EY4:FB4"/>
    <mergeCell ref="BS4:BV4"/>
    <mergeCell ref="BW4:BZ4"/>
    <mergeCell ref="EM4:EP4"/>
    <mergeCell ref="CA4:CD4"/>
    <mergeCell ref="BK4:BN4"/>
    <mergeCell ref="DO4:DR4"/>
  </mergeCells>
  <pageMargins left="0" right="0" top="0" bottom="0" header="0" footer="0"/>
  <pageSetup paperSize="9" scale="70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5"/>
  <sheetViews>
    <sheetView showGridLines="0" view="pageBreakPreview" zoomScale="86" zoomScaleNormal="100" zoomScaleSheetLayoutView="86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4" sqref="B4:B5"/>
    </sheetView>
  </sheetViews>
  <sheetFormatPr defaultColWidth="9.1796875" defaultRowHeight="13"/>
  <cols>
    <col min="1" max="1" width="4.81640625" style="1" customWidth="1"/>
    <col min="2" max="2" width="23.453125" style="2" customWidth="1"/>
    <col min="3" max="3" width="12.7265625" style="2" customWidth="1"/>
    <col min="4" max="4" width="13.1796875" style="2" customWidth="1"/>
    <col min="5" max="5" width="12.81640625" style="2" customWidth="1"/>
    <col min="6" max="6" width="10.7265625" style="2" customWidth="1"/>
    <col min="7" max="7" width="12.81640625" style="2" customWidth="1"/>
    <col min="8" max="9" width="11.7265625" style="2" customWidth="1"/>
    <col min="10" max="10" width="10" style="2" customWidth="1"/>
    <col min="11" max="11" width="12.453125" style="2" customWidth="1"/>
    <col min="12" max="13" width="11.7265625" style="2" customWidth="1"/>
    <col min="14" max="14" width="10.54296875" style="2" customWidth="1"/>
    <col min="15" max="15" width="12.54296875" style="2" customWidth="1"/>
    <col min="16" max="16" width="13.453125" style="2" customWidth="1"/>
    <col min="17" max="17" width="11.7265625" style="2" customWidth="1"/>
    <col min="18" max="18" width="10.26953125" style="2" customWidth="1"/>
    <col min="19" max="19" width="12.81640625" style="2" customWidth="1"/>
    <col min="20" max="21" width="11.7265625" style="2" customWidth="1"/>
    <col min="22" max="22" width="10.7265625" style="2" customWidth="1"/>
    <col min="23" max="23" width="12" style="2" customWidth="1"/>
    <col min="24" max="25" width="11.7265625" style="2" customWidth="1"/>
    <col min="26" max="26" width="10" style="2" customWidth="1"/>
    <col min="27" max="27" width="12.453125" style="2" customWidth="1"/>
    <col min="28" max="29" width="11.7265625" style="2" customWidth="1"/>
    <col min="30" max="30" width="10.54296875" style="2" customWidth="1"/>
    <col min="31" max="32" width="12.81640625" style="2" customWidth="1"/>
    <col min="33" max="33" width="11.7265625" style="2" customWidth="1"/>
    <col min="34" max="34" width="11.26953125" style="2" customWidth="1"/>
    <col min="35" max="35" width="12.7265625" style="2" customWidth="1"/>
    <col min="36" max="36" width="12.81640625" style="2" customWidth="1"/>
    <col min="37" max="37" width="11.7265625" style="2" customWidth="1"/>
    <col min="38" max="38" width="9.7265625" style="2" customWidth="1"/>
    <col min="39" max="39" width="12.54296875" style="2" customWidth="1"/>
    <col min="40" max="40" width="14.453125" style="2" customWidth="1"/>
    <col min="41" max="41" width="11.7265625" style="2" customWidth="1"/>
    <col min="42" max="42" width="9.81640625" style="2" customWidth="1"/>
    <col min="43" max="43" width="12.54296875" style="2" customWidth="1"/>
    <col min="44" max="44" width="13" style="2" customWidth="1"/>
    <col min="45" max="45" width="11.7265625" style="2" customWidth="1"/>
    <col min="46" max="46" width="10.26953125" style="2" customWidth="1"/>
    <col min="47" max="47" width="12.453125" style="2" customWidth="1"/>
    <col min="48" max="48" width="13.1796875" style="2" customWidth="1"/>
    <col min="49" max="49" width="11.7265625" style="2" customWidth="1"/>
    <col min="50" max="50" width="10.26953125" style="2" customWidth="1"/>
    <col min="51" max="51" width="12.453125" style="2" customWidth="1"/>
    <col min="52" max="52" width="12.54296875" style="2" customWidth="1"/>
    <col min="53" max="53" width="11.7265625" style="2" customWidth="1"/>
    <col min="54" max="54" width="10" style="2" customWidth="1"/>
    <col min="55" max="55" width="12.54296875" style="2" customWidth="1"/>
    <col min="56" max="56" width="12.7265625" style="2" customWidth="1"/>
    <col min="57" max="57" width="11.7265625" style="2" customWidth="1"/>
    <col min="58" max="58" width="10.54296875" style="2" customWidth="1"/>
    <col min="59" max="59" width="12.81640625" style="2" customWidth="1"/>
    <col min="60" max="60" width="12.7265625" style="2" customWidth="1"/>
    <col min="61" max="61" width="11.7265625" style="2" customWidth="1"/>
    <col min="62" max="62" width="10.26953125" style="2" customWidth="1"/>
    <col min="63" max="63" width="14.7265625" style="2" customWidth="1"/>
    <col min="64" max="64" width="12.7265625" style="2" customWidth="1"/>
    <col min="65" max="65" width="11.7265625" style="2" customWidth="1"/>
    <col min="66" max="66" width="10.54296875" style="2" customWidth="1"/>
    <col min="67" max="67" width="13.81640625" style="2" customWidth="1"/>
    <col min="68" max="68" width="12.54296875" style="2" customWidth="1"/>
    <col min="69" max="69" width="11.7265625" style="2" customWidth="1"/>
    <col min="70" max="70" width="10.453125" style="2" customWidth="1"/>
    <col min="71" max="71" width="12.54296875" style="2" customWidth="1"/>
    <col min="72" max="72" width="12.81640625" style="2" customWidth="1"/>
    <col min="73" max="73" width="11.7265625" style="2" customWidth="1"/>
    <col min="74" max="74" width="9.7265625" style="2" customWidth="1"/>
    <col min="75" max="76" width="12.54296875" style="2" customWidth="1"/>
    <col min="77" max="77" width="11.7265625" style="2" customWidth="1"/>
    <col min="78" max="78" width="10" style="2" customWidth="1"/>
    <col min="79" max="80" width="12.54296875" style="2" customWidth="1"/>
    <col min="81" max="81" width="11.7265625" style="2" customWidth="1"/>
    <col min="82" max="82" width="10.453125" style="2" customWidth="1"/>
    <col min="83" max="83" width="12.54296875" style="2" customWidth="1"/>
    <col min="84" max="84" width="13.1796875" style="2" customWidth="1"/>
    <col min="85" max="85" width="11.7265625" style="2" customWidth="1"/>
    <col min="86" max="86" width="10.453125" style="2" customWidth="1"/>
    <col min="87" max="87" width="12.453125" style="2" customWidth="1"/>
    <col min="88" max="88" width="13.54296875" style="2" customWidth="1"/>
    <col min="89" max="89" width="11.7265625" style="2" customWidth="1"/>
    <col min="90" max="90" width="9.81640625" style="2" customWidth="1"/>
    <col min="91" max="91" width="12.453125" style="2" customWidth="1"/>
    <col min="92" max="92" width="12.54296875" style="2" customWidth="1"/>
    <col min="93" max="93" width="11.7265625" style="2" customWidth="1"/>
    <col min="94" max="94" width="11" style="2" customWidth="1"/>
    <col min="95" max="95" width="12.7265625" style="2" customWidth="1"/>
    <col min="96" max="96" width="14" style="2" customWidth="1"/>
    <col min="97" max="97" width="11.7265625" style="2" customWidth="1"/>
    <col min="98" max="98" width="10.54296875" style="2" customWidth="1"/>
    <col min="99" max="99" width="12.453125" style="2" customWidth="1"/>
    <col min="100" max="100" width="14.54296875" style="2" customWidth="1"/>
    <col min="101" max="101" width="11.7265625" style="2" customWidth="1"/>
    <col min="102" max="102" width="10.81640625" style="5" customWidth="1"/>
    <col min="103" max="16384" width="9.1796875" style="5"/>
  </cols>
  <sheetData>
    <row r="1" spans="1:102" ht="26.25" hidden="1" customHeight="1">
      <c r="A1" s="1" t="s">
        <v>0</v>
      </c>
      <c r="H1" s="3"/>
      <c r="I1" s="3"/>
      <c r="J1" s="3"/>
      <c r="K1" s="3"/>
      <c r="L1" s="3"/>
      <c r="M1" s="3"/>
      <c r="N1" s="3"/>
      <c r="O1" s="3"/>
      <c r="X1" s="43"/>
      <c r="Y1" s="4"/>
      <c r="Z1" s="4"/>
      <c r="AA1" s="4"/>
      <c r="AB1" s="4"/>
      <c r="AC1" s="4"/>
      <c r="AD1" s="4"/>
    </row>
    <row r="2" spans="1:102" ht="42.75" customHeight="1">
      <c r="A2" s="1" t="s">
        <v>1</v>
      </c>
      <c r="C2" s="135" t="s">
        <v>313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61"/>
      <c r="T2" s="61"/>
      <c r="U2" s="61"/>
      <c r="V2" s="88"/>
      <c r="W2" s="61"/>
      <c r="X2" s="61"/>
      <c r="Y2" s="61"/>
      <c r="Z2" s="61"/>
      <c r="AA2" s="61"/>
      <c r="AB2" s="61"/>
      <c r="AC2" s="61"/>
      <c r="AD2" s="61"/>
      <c r="AE2" s="46"/>
    </row>
    <row r="3" spans="1:102" s="98" customFormat="1" ht="26.25" customHeight="1">
      <c r="A3" s="95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133" t="s">
        <v>143</v>
      </c>
      <c r="R3" s="133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6"/>
      <c r="CB3" s="96"/>
      <c r="CC3" s="96"/>
      <c r="CD3" s="96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6"/>
      <c r="CR3" s="96"/>
      <c r="CS3" s="96"/>
      <c r="CT3" s="96"/>
      <c r="CU3" s="96"/>
      <c r="CV3" s="96"/>
      <c r="CW3" s="96"/>
    </row>
    <row r="4" spans="1:102" ht="129" customHeight="1">
      <c r="A4" s="130" t="s">
        <v>27</v>
      </c>
      <c r="B4" s="118" t="s">
        <v>111</v>
      </c>
      <c r="C4" s="134" t="s">
        <v>74</v>
      </c>
      <c r="D4" s="134"/>
      <c r="E4" s="134"/>
      <c r="F4" s="134"/>
      <c r="G4" s="112" t="s">
        <v>225</v>
      </c>
      <c r="H4" s="112"/>
      <c r="I4" s="112"/>
      <c r="J4" s="112"/>
      <c r="K4" s="112" t="s">
        <v>227</v>
      </c>
      <c r="L4" s="112"/>
      <c r="M4" s="112"/>
      <c r="N4" s="112"/>
      <c r="O4" s="112" t="s">
        <v>229</v>
      </c>
      <c r="P4" s="112"/>
      <c r="Q4" s="112"/>
      <c r="R4" s="112"/>
      <c r="S4" s="112" t="s">
        <v>231</v>
      </c>
      <c r="T4" s="112"/>
      <c r="U4" s="112"/>
      <c r="V4" s="112"/>
      <c r="W4" s="112" t="s">
        <v>104</v>
      </c>
      <c r="X4" s="112"/>
      <c r="Y4" s="112"/>
      <c r="Z4" s="112"/>
      <c r="AA4" s="112" t="s">
        <v>105</v>
      </c>
      <c r="AB4" s="112"/>
      <c r="AC4" s="112"/>
      <c r="AD4" s="112"/>
      <c r="AE4" s="112" t="s">
        <v>106</v>
      </c>
      <c r="AF4" s="112"/>
      <c r="AG4" s="112"/>
      <c r="AH4" s="112"/>
      <c r="AI4" s="112" t="s">
        <v>107</v>
      </c>
      <c r="AJ4" s="112"/>
      <c r="AK4" s="112"/>
      <c r="AL4" s="112"/>
      <c r="AM4" s="112" t="s">
        <v>237</v>
      </c>
      <c r="AN4" s="112"/>
      <c r="AO4" s="112"/>
      <c r="AP4" s="112"/>
      <c r="AQ4" s="112" t="s">
        <v>239</v>
      </c>
      <c r="AR4" s="112"/>
      <c r="AS4" s="112"/>
      <c r="AT4" s="112"/>
      <c r="AU4" s="112" t="s">
        <v>241</v>
      </c>
      <c r="AV4" s="112"/>
      <c r="AW4" s="112"/>
      <c r="AX4" s="112"/>
      <c r="AY4" s="112" t="s">
        <v>243</v>
      </c>
      <c r="AZ4" s="112"/>
      <c r="BA4" s="112"/>
      <c r="BB4" s="112"/>
      <c r="BC4" s="112" t="s">
        <v>245</v>
      </c>
      <c r="BD4" s="112"/>
      <c r="BE4" s="112"/>
      <c r="BF4" s="112"/>
      <c r="BG4" s="112" t="s">
        <v>247</v>
      </c>
      <c r="BH4" s="112"/>
      <c r="BI4" s="112"/>
      <c r="BJ4" s="112"/>
      <c r="BK4" s="112" t="s">
        <v>249</v>
      </c>
      <c r="BL4" s="112"/>
      <c r="BM4" s="112"/>
      <c r="BN4" s="112"/>
      <c r="BO4" s="112" t="s">
        <v>383</v>
      </c>
      <c r="BP4" s="112"/>
      <c r="BQ4" s="112"/>
      <c r="BR4" s="112"/>
      <c r="BS4" s="131" t="s">
        <v>384</v>
      </c>
      <c r="BT4" s="131"/>
      <c r="BU4" s="131"/>
      <c r="BV4" s="131"/>
      <c r="BW4" s="132" t="s">
        <v>252</v>
      </c>
      <c r="BX4" s="132"/>
      <c r="BY4" s="132"/>
      <c r="BZ4" s="132"/>
      <c r="CA4" s="112" t="s">
        <v>108</v>
      </c>
      <c r="CB4" s="112"/>
      <c r="CC4" s="112"/>
      <c r="CD4" s="112"/>
      <c r="CE4" s="131" t="s">
        <v>109</v>
      </c>
      <c r="CF4" s="131"/>
      <c r="CG4" s="131"/>
      <c r="CH4" s="131"/>
      <c r="CI4" s="112" t="s">
        <v>256</v>
      </c>
      <c r="CJ4" s="112"/>
      <c r="CK4" s="112"/>
      <c r="CL4" s="112"/>
      <c r="CM4" s="112" t="s">
        <v>258</v>
      </c>
      <c r="CN4" s="112"/>
      <c r="CO4" s="112"/>
      <c r="CP4" s="112"/>
      <c r="CQ4" s="112" t="s">
        <v>260</v>
      </c>
      <c r="CR4" s="112"/>
      <c r="CS4" s="112"/>
      <c r="CT4" s="112"/>
      <c r="CU4" s="112" t="s">
        <v>262</v>
      </c>
      <c r="CV4" s="112"/>
      <c r="CW4" s="112"/>
      <c r="CX4" s="112"/>
    </row>
    <row r="5" spans="1:102" s="92" customFormat="1" ht="86.25" customHeight="1">
      <c r="A5" s="130"/>
      <c r="B5" s="118"/>
      <c r="C5" s="35" t="s">
        <v>75</v>
      </c>
      <c r="D5" s="35" t="s">
        <v>315</v>
      </c>
      <c r="E5" s="35" t="s">
        <v>77</v>
      </c>
      <c r="F5" s="35" t="s">
        <v>144</v>
      </c>
      <c r="G5" s="35" t="s">
        <v>75</v>
      </c>
      <c r="H5" s="35" t="s">
        <v>315</v>
      </c>
      <c r="I5" s="35" t="s">
        <v>77</v>
      </c>
      <c r="J5" s="35" t="s">
        <v>144</v>
      </c>
      <c r="K5" s="35" t="s">
        <v>75</v>
      </c>
      <c r="L5" s="35" t="s">
        <v>315</v>
      </c>
      <c r="M5" s="35" t="s">
        <v>77</v>
      </c>
      <c r="N5" s="35" t="s">
        <v>144</v>
      </c>
      <c r="O5" s="35" t="s">
        <v>75</v>
      </c>
      <c r="P5" s="35" t="s">
        <v>315</v>
      </c>
      <c r="Q5" s="35" t="s">
        <v>77</v>
      </c>
      <c r="R5" s="35" t="s">
        <v>144</v>
      </c>
      <c r="S5" s="35" t="s">
        <v>75</v>
      </c>
      <c r="T5" s="35" t="s">
        <v>315</v>
      </c>
      <c r="U5" s="35" t="s">
        <v>77</v>
      </c>
      <c r="V5" s="35" t="s">
        <v>144</v>
      </c>
      <c r="W5" s="35" t="s">
        <v>75</v>
      </c>
      <c r="X5" s="35" t="s">
        <v>315</v>
      </c>
      <c r="Y5" s="35" t="s">
        <v>77</v>
      </c>
      <c r="Z5" s="35" t="s">
        <v>144</v>
      </c>
      <c r="AA5" s="35" t="s">
        <v>75</v>
      </c>
      <c r="AB5" s="35" t="s">
        <v>315</v>
      </c>
      <c r="AC5" s="35" t="s">
        <v>77</v>
      </c>
      <c r="AD5" s="35" t="s">
        <v>144</v>
      </c>
      <c r="AE5" s="35" t="s">
        <v>75</v>
      </c>
      <c r="AF5" s="35" t="s">
        <v>315</v>
      </c>
      <c r="AG5" s="35" t="s">
        <v>77</v>
      </c>
      <c r="AH5" s="35" t="s">
        <v>144</v>
      </c>
      <c r="AI5" s="35" t="s">
        <v>75</v>
      </c>
      <c r="AJ5" s="35" t="s">
        <v>315</v>
      </c>
      <c r="AK5" s="35" t="s">
        <v>77</v>
      </c>
      <c r="AL5" s="35" t="s">
        <v>144</v>
      </c>
      <c r="AM5" s="35" t="s">
        <v>75</v>
      </c>
      <c r="AN5" s="35" t="s">
        <v>315</v>
      </c>
      <c r="AO5" s="35" t="s">
        <v>77</v>
      </c>
      <c r="AP5" s="35" t="s">
        <v>144</v>
      </c>
      <c r="AQ5" s="35" t="s">
        <v>75</v>
      </c>
      <c r="AR5" s="35" t="s">
        <v>315</v>
      </c>
      <c r="AS5" s="35" t="s">
        <v>77</v>
      </c>
      <c r="AT5" s="35" t="s">
        <v>144</v>
      </c>
      <c r="AU5" s="35" t="s">
        <v>75</v>
      </c>
      <c r="AV5" s="35" t="s">
        <v>315</v>
      </c>
      <c r="AW5" s="35" t="s">
        <v>77</v>
      </c>
      <c r="AX5" s="35" t="s">
        <v>144</v>
      </c>
      <c r="AY5" s="35" t="s">
        <v>75</v>
      </c>
      <c r="AZ5" s="35" t="s">
        <v>315</v>
      </c>
      <c r="BA5" s="35" t="s">
        <v>77</v>
      </c>
      <c r="BB5" s="35" t="s">
        <v>144</v>
      </c>
      <c r="BC5" s="35" t="s">
        <v>75</v>
      </c>
      <c r="BD5" s="35" t="s">
        <v>315</v>
      </c>
      <c r="BE5" s="35" t="s">
        <v>77</v>
      </c>
      <c r="BF5" s="35" t="s">
        <v>144</v>
      </c>
      <c r="BG5" s="35" t="s">
        <v>75</v>
      </c>
      <c r="BH5" s="35" t="s">
        <v>315</v>
      </c>
      <c r="BI5" s="35" t="s">
        <v>77</v>
      </c>
      <c r="BJ5" s="35" t="s">
        <v>144</v>
      </c>
      <c r="BK5" s="35" t="s">
        <v>75</v>
      </c>
      <c r="BL5" s="35" t="s">
        <v>315</v>
      </c>
      <c r="BM5" s="35" t="s">
        <v>77</v>
      </c>
      <c r="BN5" s="35" t="s">
        <v>144</v>
      </c>
      <c r="BO5" s="35" t="s">
        <v>75</v>
      </c>
      <c r="BP5" s="35" t="s">
        <v>315</v>
      </c>
      <c r="BQ5" s="35" t="s">
        <v>77</v>
      </c>
      <c r="BR5" s="35" t="s">
        <v>144</v>
      </c>
      <c r="BS5" s="35" t="s">
        <v>75</v>
      </c>
      <c r="BT5" s="35" t="s">
        <v>315</v>
      </c>
      <c r="BU5" s="35" t="s">
        <v>77</v>
      </c>
      <c r="BV5" s="35" t="s">
        <v>144</v>
      </c>
      <c r="BW5" s="35" t="s">
        <v>75</v>
      </c>
      <c r="BX5" s="35" t="s">
        <v>315</v>
      </c>
      <c r="BY5" s="35" t="s">
        <v>77</v>
      </c>
      <c r="BZ5" s="35" t="s">
        <v>144</v>
      </c>
      <c r="CA5" s="35" t="s">
        <v>75</v>
      </c>
      <c r="CB5" s="35" t="s">
        <v>315</v>
      </c>
      <c r="CC5" s="35" t="s">
        <v>77</v>
      </c>
      <c r="CD5" s="35" t="s">
        <v>144</v>
      </c>
      <c r="CE5" s="35" t="s">
        <v>75</v>
      </c>
      <c r="CF5" s="35" t="s">
        <v>315</v>
      </c>
      <c r="CG5" s="35" t="s">
        <v>77</v>
      </c>
      <c r="CH5" s="35" t="s">
        <v>144</v>
      </c>
      <c r="CI5" s="35" t="s">
        <v>75</v>
      </c>
      <c r="CJ5" s="35" t="s">
        <v>315</v>
      </c>
      <c r="CK5" s="35" t="s">
        <v>77</v>
      </c>
      <c r="CL5" s="35" t="s">
        <v>144</v>
      </c>
      <c r="CM5" s="35" t="s">
        <v>75</v>
      </c>
      <c r="CN5" s="35" t="s">
        <v>315</v>
      </c>
      <c r="CO5" s="35" t="s">
        <v>77</v>
      </c>
      <c r="CP5" s="35" t="s">
        <v>144</v>
      </c>
      <c r="CQ5" s="35" t="s">
        <v>75</v>
      </c>
      <c r="CR5" s="35" t="s">
        <v>315</v>
      </c>
      <c r="CS5" s="35" t="s">
        <v>77</v>
      </c>
      <c r="CT5" s="35" t="s">
        <v>144</v>
      </c>
      <c r="CU5" s="35" t="s">
        <v>75</v>
      </c>
      <c r="CV5" s="35" t="s">
        <v>315</v>
      </c>
      <c r="CW5" s="35" t="s">
        <v>77</v>
      </c>
      <c r="CX5" s="35" t="s">
        <v>144</v>
      </c>
    </row>
    <row r="6" spans="1:102" s="7" customFormat="1" ht="22.5" customHeight="1">
      <c r="A6" s="27"/>
      <c r="B6" s="28" t="s">
        <v>103</v>
      </c>
      <c r="C6" s="29">
        <f>SUM(C7:C27)</f>
        <v>8787425.7182100005</v>
      </c>
      <c r="D6" s="29">
        <f>SUM(D7:D27)</f>
        <v>10539349.188440001</v>
      </c>
      <c r="E6" s="29">
        <f t="shared" ref="E6:CW6" si="0">SUM(E7:E27)</f>
        <v>2256647.20206</v>
      </c>
      <c r="F6" s="29">
        <f>E6/D6*100</f>
        <v>21.411637110716335</v>
      </c>
      <c r="G6" s="29">
        <f t="shared" si="0"/>
        <v>30.800000000000004</v>
      </c>
      <c r="H6" s="29">
        <f t="shared" si="0"/>
        <v>30.800000000000004</v>
      </c>
      <c r="I6" s="29">
        <f t="shared" si="0"/>
        <v>19.599999999999998</v>
      </c>
      <c r="J6" s="29">
        <f>I6/H6*100</f>
        <v>63.636363636363626</v>
      </c>
      <c r="K6" s="29">
        <f t="shared" si="0"/>
        <v>1997.9000000000005</v>
      </c>
      <c r="L6" s="29">
        <f t="shared" si="0"/>
        <v>1995.2000000000003</v>
      </c>
      <c r="M6" s="29">
        <f t="shared" si="0"/>
        <v>0</v>
      </c>
      <c r="N6" s="29">
        <f>M6/L6*100</f>
        <v>0</v>
      </c>
      <c r="O6" s="29">
        <f t="shared" si="0"/>
        <v>46096.700000000004</v>
      </c>
      <c r="P6" s="29">
        <f t="shared" si="0"/>
        <v>46819.900000000009</v>
      </c>
      <c r="Q6" s="29">
        <f t="shared" si="0"/>
        <v>10338.49899</v>
      </c>
      <c r="R6" s="29">
        <f>Q6/P6*100</f>
        <v>22.081420485733627</v>
      </c>
      <c r="S6" s="29">
        <f t="shared" si="0"/>
        <v>24</v>
      </c>
      <c r="T6" s="29">
        <f t="shared" si="0"/>
        <v>24</v>
      </c>
      <c r="U6" s="29">
        <f t="shared" si="0"/>
        <v>0</v>
      </c>
      <c r="V6" s="29">
        <f>U6/T6*100</f>
        <v>0</v>
      </c>
      <c r="W6" s="29">
        <f t="shared" si="0"/>
        <v>0</v>
      </c>
      <c r="X6" s="29">
        <f t="shared" si="0"/>
        <v>3361.8</v>
      </c>
      <c r="Y6" s="29">
        <f t="shared" si="0"/>
        <v>0</v>
      </c>
      <c r="Z6" s="29">
        <v>0</v>
      </c>
      <c r="AA6" s="29">
        <f t="shared" si="0"/>
        <v>72.899999999999991</v>
      </c>
      <c r="AB6" s="29">
        <f t="shared" si="0"/>
        <v>72.899999999999991</v>
      </c>
      <c r="AC6" s="29">
        <f t="shared" si="0"/>
        <v>1.23333</v>
      </c>
      <c r="AD6" s="29">
        <f>AC6/AB6*100</f>
        <v>1.6918106995884776</v>
      </c>
      <c r="AE6" s="29">
        <f t="shared" si="0"/>
        <v>224822.96535000001</v>
      </c>
      <c r="AF6" s="29">
        <f t="shared" si="0"/>
        <v>350294.63558000006</v>
      </c>
      <c r="AG6" s="29">
        <f t="shared" si="0"/>
        <v>0</v>
      </c>
      <c r="AH6" s="29">
        <f>AG6/AF6*100</f>
        <v>0</v>
      </c>
      <c r="AI6" s="29">
        <f t="shared" si="0"/>
        <v>614678.95286000008</v>
      </c>
      <c r="AJ6" s="29">
        <f t="shared" si="0"/>
        <v>614678.95286000008</v>
      </c>
      <c r="AK6" s="29">
        <f t="shared" si="0"/>
        <v>20647.472999999998</v>
      </c>
      <c r="AL6" s="29">
        <f t="shared" ref="AL6" si="1">AK6/AJ6*100</f>
        <v>3.3590662091048835</v>
      </c>
      <c r="AM6" s="29">
        <f t="shared" si="0"/>
        <v>0</v>
      </c>
      <c r="AN6" s="29">
        <f t="shared" si="0"/>
        <v>2.0999999999999996</v>
      </c>
      <c r="AO6" s="29">
        <f t="shared" si="0"/>
        <v>0</v>
      </c>
      <c r="AP6" s="29">
        <f t="shared" ref="AP6:AP30" si="2">AO6/AN6*100</f>
        <v>0</v>
      </c>
      <c r="AQ6" s="29">
        <f t="shared" si="0"/>
        <v>50381.399999999987</v>
      </c>
      <c r="AR6" s="29">
        <f t="shared" si="0"/>
        <v>50997.799999999988</v>
      </c>
      <c r="AS6" s="29">
        <f t="shared" si="0"/>
        <v>8689.2326399999984</v>
      </c>
      <c r="AT6" s="29">
        <f>AS6/AR6*100</f>
        <v>17.038446050613949</v>
      </c>
      <c r="AU6" s="29">
        <f t="shared" si="0"/>
        <v>8012.9999999999973</v>
      </c>
      <c r="AV6" s="29">
        <f t="shared" si="0"/>
        <v>8012.9999999999973</v>
      </c>
      <c r="AW6" s="29">
        <f t="shared" si="0"/>
        <v>1481.1348700000001</v>
      </c>
      <c r="AX6" s="29">
        <f>AW6/AV6*100</f>
        <v>18.484149132659436</v>
      </c>
      <c r="AY6" s="29">
        <f t="shared" si="0"/>
        <v>26676.700000000008</v>
      </c>
      <c r="AZ6" s="29">
        <f t="shared" si="0"/>
        <v>26676.700000000008</v>
      </c>
      <c r="BA6" s="29">
        <f t="shared" si="0"/>
        <v>5893.0033699999985</v>
      </c>
      <c r="BB6" s="29">
        <f>BA6/AZ6*100</f>
        <v>22.090451105271629</v>
      </c>
      <c r="BC6" s="29">
        <f t="shared" si="0"/>
        <v>31055.499999999993</v>
      </c>
      <c r="BD6" s="29">
        <f t="shared" si="0"/>
        <v>31055.499999999993</v>
      </c>
      <c r="BE6" s="29">
        <f t="shared" si="0"/>
        <v>5296.1697599999998</v>
      </c>
      <c r="BF6" s="29">
        <f>BE6/BD6*100</f>
        <v>17.05388662233743</v>
      </c>
      <c r="BG6" s="29">
        <f t="shared" si="0"/>
        <v>1775701.6</v>
      </c>
      <c r="BH6" s="29">
        <f t="shared" si="0"/>
        <v>2405223.5</v>
      </c>
      <c r="BI6" s="29">
        <f t="shared" si="0"/>
        <v>524226.9</v>
      </c>
      <c r="BJ6" s="29">
        <f>BI6/BH6*100</f>
        <v>21.795350827064514</v>
      </c>
      <c r="BK6" s="29">
        <f t="shared" si="0"/>
        <v>5708693.7000000002</v>
      </c>
      <c r="BL6" s="29">
        <f t="shared" si="0"/>
        <v>6687462.2999999998</v>
      </c>
      <c r="BM6" s="29">
        <f t="shared" si="0"/>
        <v>1619074.2008699998</v>
      </c>
      <c r="BN6" s="29">
        <f>BM6/BL6*100</f>
        <v>24.210591824495218</v>
      </c>
      <c r="BO6" s="29">
        <f t="shared" si="0"/>
        <v>46402.3</v>
      </c>
      <c r="BP6" s="29">
        <f t="shared" si="0"/>
        <v>52286</v>
      </c>
      <c r="BQ6" s="29">
        <f t="shared" si="0"/>
        <v>8926.638210000001</v>
      </c>
      <c r="BR6" s="29">
        <f>BQ6/BP6*100</f>
        <v>17.072712026163796</v>
      </c>
      <c r="BS6" s="29">
        <f t="shared" si="0"/>
        <v>54225.700000000004</v>
      </c>
      <c r="BT6" s="29">
        <f t="shared" si="0"/>
        <v>61802.5</v>
      </c>
      <c r="BU6" s="29">
        <f t="shared" si="0"/>
        <v>14681.1731</v>
      </c>
      <c r="BV6" s="29">
        <f>BU6/BT6*100</f>
        <v>23.7549825654302</v>
      </c>
      <c r="BW6" s="29">
        <f t="shared" si="0"/>
        <v>112308.3</v>
      </c>
      <c r="BX6" s="29">
        <f t="shared" si="0"/>
        <v>112308.3</v>
      </c>
      <c r="BY6" s="29">
        <f t="shared" si="0"/>
        <v>23115.561510000003</v>
      </c>
      <c r="BZ6" s="29">
        <f>BY6/BX6*100</f>
        <v>20.582237920082488</v>
      </c>
      <c r="CA6" s="29">
        <f t="shared" si="0"/>
        <v>3980.6000000000004</v>
      </c>
      <c r="CB6" s="29">
        <f t="shared" si="0"/>
        <v>3980.6000000000004</v>
      </c>
      <c r="CC6" s="29">
        <f t="shared" si="0"/>
        <v>0</v>
      </c>
      <c r="CD6" s="29">
        <f>CC6/CB6*100</f>
        <v>0</v>
      </c>
      <c r="CE6" s="29">
        <f t="shared" si="0"/>
        <v>276</v>
      </c>
      <c r="CF6" s="29">
        <f t="shared" si="0"/>
        <v>276</v>
      </c>
      <c r="CG6" s="29">
        <f t="shared" si="0"/>
        <v>0</v>
      </c>
      <c r="CH6" s="29">
        <f>CG6/CF6*100</f>
        <v>0</v>
      </c>
      <c r="CI6" s="29">
        <f t="shared" si="0"/>
        <v>1043.4000000000001</v>
      </c>
      <c r="CJ6" s="29">
        <f t="shared" si="0"/>
        <v>1043.4000000000001</v>
      </c>
      <c r="CK6" s="29">
        <f t="shared" si="0"/>
        <v>0</v>
      </c>
      <c r="CL6" s="29">
        <f>CK6/CJ6*100</f>
        <v>0</v>
      </c>
      <c r="CM6" s="29">
        <f t="shared" si="0"/>
        <v>16495.500000000004</v>
      </c>
      <c r="CN6" s="29">
        <f t="shared" si="0"/>
        <v>16495.500000000004</v>
      </c>
      <c r="CO6" s="29">
        <f t="shared" si="0"/>
        <v>2427.5158799999995</v>
      </c>
      <c r="CP6" s="29">
        <f>CO6/CN6*100</f>
        <v>14.716230972083288</v>
      </c>
      <c r="CQ6" s="29">
        <f t="shared" si="0"/>
        <v>10570.3</v>
      </c>
      <c r="CR6" s="29">
        <f t="shared" si="0"/>
        <v>10570.3</v>
      </c>
      <c r="CS6" s="29">
        <f t="shared" si="0"/>
        <v>96.4</v>
      </c>
      <c r="CT6" s="29">
        <f>CS6/CR6*100</f>
        <v>0.91198925290672928</v>
      </c>
      <c r="CU6" s="29">
        <f t="shared" si="0"/>
        <v>53877.5</v>
      </c>
      <c r="CV6" s="29">
        <f t="shared" si="0"/>
        <v>53877.5</v>
      </c>
      <c r="CW6" s="29">
        <f t="shared" si="0"/>
        <v>11732.46653</v>
      </c>
      <c r="CX6" s="29">
        <f>CW6/CV6*100</f>
        <v>21.776189559649204</v>
      </c>
    </row>
    <row r="7" spans="1:102" ht="17.25" customHeight="1">
      <c r="A7" s="30">
        <v>1</v>
      </c>
      <c r="B7" s="31" t="s">
        <v>3</v>
      </c>
      <c r="C7" s="26">
        <f>G7+K7+O7+S7+W7+AA7+AE7+AI7+AM7+AQ7+AU7+AY7+BC7+BG7+BK7+BO7+BS7+BW7+CA7+CE7+CI7+CM7+CQ7+CU7</f>
        <v>582796.33589999995</v>
      </c>
      <c r="D7" s="26">
        <f t="shared" ref="D7:E7" si="3">H7+L7+P7+T7+X7+AB7+AF7+AJ7+AN7+AR7+AV7+AZ7+BD7+BH7+BL7+BP7+BT7+BX7+CB7+CF7+CJ7+CN7+CR7+CV7</f>
        <v>762247.47959999996</v>
      </c>
      <c r="E7" s="26">
        <f t="shared" si="3"/>
        <v>140274.07750000001</v>
      </c>
      <c r="F7" s="26">
        <f>E7/D7*100</f>
        <v>18.402694827355916</v>
      </c>
      <c r="G7" s="26">
        <v>0.4</v>
      </c>
      <c r="H7" s="26">
        <v>0.4</v>
      </c>
      <c r="I7" s="26">
        <v>0</v>
      </c>
      <c r="J7" s="44">
        <f t="shared" ref="J7:J30" si="4">I7/H7*100</f>
        <v>0</v>
      </c>
      <c r="K7" s="44">
        <v>79.5</v>
      </c>
      <c r="L7" s="44">
        <v>128.5</v>
      </c>
      <c r="M7" s="44">
        <v>0</v>
      </c>
      <c r="N7" s="44">
        <f t="shared" ref="N7:N27" si="5">M7/L7*100</f>
        <v>0</v>
      </c>
      <c r="O7" s="44">
        <v>3727.2</v>
      </c>
      <c r="P7" s="44">
        <v>4029.1</v>
      </c>
      <c r="Q7" s="44">
        <v>1019.21</v>
      </c>
      <c r="R7" s="44">
        <f t="shared" ref="R7:R27" si="6">Q7/P7*100</f>
        <v>25.296219999503609</v>
      </c>
      <c r="S7" s="44"/>
      <c r="T7" s="44"/>
      <c r="U7" s="44"/>
      <c r="V7" s="44"/>
      <c r="W7" s="44"/>
      <c r="X7" s="44"/>
      <c r="Y7" s="44"/>
      <c r="Z7" s="44"/>
      <c r="AA7" s="44">
        <v>3.6</v>
      </c>
      <c r="AB7" s="44">
        <v>3.6</v>
      </c>
      <c r="AC7" s="44">
        <v>0</v>
      </c>
      <c r="AD7" s="44">
        <f t="shared" ref="AD7:AD27" si="7">AC7/AB7*100</f>
        <v>0</v>
      </c>
      <c r="AE7" s="26">
        <v>4080.00153</v>
      </c>
      <c r="AF7" s="26">
        <v>37296.145230000002</v>
      </c>
      <c r="AG7" s="26">
        <v>0</v>
      </c>
      <c r="AH7" s="44">
        <f t="shared" ref="AH7:AH30" si="8">AG7/AF7*100</f>
        <v>0</v>
      </c>
      <c r="AI7" s="44">
        <v>41838.234369999998</v>
      </c>
      <c r="AJ7" s="44">
        <v>41838.234369999998</v>
      </c>
      <c r="AK7" s="44">
        <v>0</v>
      </c>
      <c r="AL7" s="44"/>
      <c r="AM7" s="44"/>
      <c r="AN7" s="44">
        <v>0.7</v>
      </c>
      <c r="AO7" s="44"/>
      <c r="AP7" s="44"/>
      <c r="AQ7" s="44">
        <v>3991.9</v>
      </c>
      <c r="AR7" s="44">
        <v>3991.9</v>
      </c>
      <c r="AS7" s="44">
        <v>525.89858000000004</v>
      </c>
      <c r="AT7" s="44">
        <f t="shared" ref="AT7:AT30" si="9">AS7/AR7*100</f>
        <v>13.174142137829104</v>
      </c>
      <c r="AU7" s="44">
        <v>616.4</v>
      </c>
      <c r="AV7" s="44">
        <v>616.4</v>
      </c>
      <c r="AW7" s="44">
        <v>112.11074000000001</v>
      </c>
      <c r="AX7" s="44">
        <f t="shared" ref="AX7:AX30" si="10">AW7/AV7*100</f>
        <v>18.187985074626866</v>
      </c>
      <c r="AY7" s="44">
        <v>716.7</v>
      </c>
      <c r="AZ7" s="44">
        <v>716.7</v>
      </c>
      <c r="BA7" s="44">
        <v>146.142</v>
      </c>
      <c r="BB7" s="44">
        <f t="shared" ref="BB7:BB27" si="11">BA7/AZ7*100</f>
        <v>20.39095856006697</v>
      </c>
      <c r="BC7" s="44">
        <v>1991.2</v>
      </c>
      <c r="BD7" s="44">
        <v>1991.2</v>
      </c>
      <c r="BE7" s="44">
        <v>180.19911999999999</v>
      </c>
      <c r="BF7" s="44">
        <f t="shared" ref="BF7:BF30" si="12">BE7/BD7*100</f>
        <v>9.0497750100441934</v>
      </c>
      <c r="BG7" s="26">
        <v>127403.8</v>
      </c>
      <c r="BH7" s="44">
        <v>198729.9</v>
      </c>
      <c r="BI7" s="44">
        <v>39114.300000000003</v>
      </c>
      <c r="BJ7" s="44">
        <f t="shared" ref="BJ7:BJ30" si="13">BI7/BH7*100</f>
        <v>19.682141439209701</v>
      </c>
      <c r="BK7" s="44">
        <v>384833.5</v>
      </c>
      <c r="BL7" s="44">
        <v>457915.7</v>
      </c>
      <c r="BM7" s="44">
        <v>96208.5</v>
      </c>
      <c r="BN7" s="44">
        <f t="shared" ref="BN7:BN30" si="14">BM7/BL7*100</f>
        <v>21.01008984841533</v>
      </c>
      <c r="BO7" s="44">
        <v>3235.8</v>
      </c>
      <c r="BP7" s="44">
        <v>3980.6</v>
      </c>
      <c r="BQ7" s="44">
        <v>550</v>
      </c>
      <c r="BR7" s="44">
        <f t="shared" ref="BR7:BR30" si="15">BQ7/BP7*100</f>
        <v>13.817012510676783</v>
      </c>
      <c r="BS7" s="44">
        <v>4016.7</v>
      </c>
      <c r="BT7" s="44">
        <v>4747</v>
      </c>
      <c r="BU7" s="44">
        <v>1215</v>
      </c>
      <c r="BV7" s="44">
        <f t="shared" ref="BV7:BV30" si="16">BU7/BT7*100</f>
        <v>25.595112702759636</v>
      </c>
      <c r="BW7" s="44">
        <v>3162.2</v>
      </c>
      <c r="BX7" s="44">
        <v>3162.2</v>
      </c>
      <c r="BY7" s="44">
        <v>786.995</v>
      </c>
      <c r="BZ7" s="44">
        <f t="shared" ref="BZ7:BZ27" si="17">BY7/BX7*100</f>
        <v>24.887578268294227</v>
      </c>
      <c r="CA7" s="44">
        <v>901.3</v>
      </c>
      <c r="CB7" s="44">
        <v>901.3</v>
      </c>
      <c r="CC7" s="44">
        <v>0</v>
      </c>
      <c r="CD7" s="44">
        <f>CC7/CB7*100</f>
        <v>0</v>
      </c>
      <c r="CE7" s="44"/>
      <c r="CF7" s="44"/>
      <c r="CG7" s="44"/>
      <c r="CH7" s="26"/>
      <c r="CI7" s="44"/>
      <c r="CJ7" s="44"/>
      <c r="CK7" s="44"/>
      <c r="CL7" s="29"/>
      <c r="CM7" s="44">
        <v>643.79999999999995</v>
      </c>
      <c r="CN7" s="44">
        <v>643.79999999999995</v>
      </c>
      <c r="CO7" s="44">
        <v>126.22206</v>
      </c>
      <c r="CP7" s="44">
        <f t="shared" ref="CP7:CP30" si="18">CO7/CN7*100</f>
        <v>19.605787511649581</v>
      </c>
      <c r="CQ7" s="44">
        <v>395.5</v>
      </c>
      <c r="CR7" s="44">
        <v>395.5</v>
      </c>
      <c r="CS7" s="44">
        <v>0</v>
      </c>
      <c r="CT7" s="44">
        <f t="shared" ref="CT7:CT30" si="19">CS7/CR7*100</f>
        <v>0</v>
      </c>
      <c r="CU7" s="44">
        <v>1158.5999999999999</v>
      </c>
      <c r="CV7" s="44">
        <v>1158.5999999999999</v>
      </c>
      <c r="CW7" s="44">
        <v>289.5</v>
      </c>
      <c r="CX7" s="44">
        <f t="shared" ref="CX7:CX27" si="20">CW7/CV7*100</f>
        <v>24.987053340238223</v>
      </c>
    </row>
    <row r="8" spans="1:102" ht="17.25" customHeight="1">
      <c r="A8" s="30">
        <v>2</v>
      </c>
      <c r="B8" s="31" t="s">
        <v>4</v>
      </c>
      <c r="C8" s="26">
        <f t="shared" ref="C8:C27" si="21">G8+K8+O8+S8+W8+AA8+AE8+AI8+AM8+AQ8+AU8+AY8+BC8+BG8+BK8+BO8+BS8+BW8+CA8+CE8+CI8+CM8+CQ8+CU8</f>
        <v>224076.79039000001</v>
      </c>
      <c r="D8" s="26">
        <f t="shared" ref="D8:D27" si="22">H8+L8+P8+T8+X8+AB8+AF8+AJ8+AN8+AR8+AV8+AZ8+BD8+BH8+BL8+BP8+BT8+BX8+CB8+CF8+CJ8+CN8+CR8+CV8</f>
        <v>281579.65115999995</v>
      </c>
      <c r="E8" s="26">
        <f t="shared" ref="E8:E27" si="23">I8+M8+Q8+U8+Y8+AC8+AG8+AK8+AO8+AS8+AW8+BA8+BE8+BI8+BM8+BQ8+BU8+BY8+CC8+CG8+CK8+CO8+CS8+CW8</f>
        <v>51944.942500000005</v>
      </c>
      <c r="F8" s="26">
        <f t="shared" ref="F8:F32" si="24">E8/D8*100</f>
        <v>18.447690479765424</v>
      </c>
      <c r="G8" s="26">
        <v>0.3</v>
      </c>
      <c r="H8" s="26">
        <v>0.3</v>
      </c>
      <c r="I8" s="26">
        <v>0</v>
      </c>
      <c r="J8" s="44">
        <f t="shared" si="4"/>
        <v>0</v>
      </c>
      <c r="K8" s="44">
        <v>58.4</v>
      </c>
      <c r="L8" s="44">
        <v>53.6</v>
      </c>
      <c r="M8" s="44">
        <v>0</v>
      </c>
      <c r="N8" s="44">
        <f t="shared" si="5"/>
        <v>0</v>
      </c>
      <c r="O8" s="44">
        <v>1014.2</v>
      </c>
      <c r="P8" s="44">
        <v>1014.2</v>
      </c>
      <c r="Q8" s="44">
        <v>227.08</v>
      </c>
      <c r="R8" s="44">
        <f t="shared" si="6"/>
        <v>22.390061131926643</v>
      </c>
      <c r="S8" s="44"/>
      <c r="T8" s="44"/>
      <c r="U8" s="44"/>
      <c r="V8" s="44"/>
      <c r="W8" s="44"/>
      <c r="X8" s="44"/>
      <c r="Y8" s="44"/>
      <c r="Z8" s="44"/>
      <c r="AA8" s="44">
        <v>2.2999999999999998</v>
      </c>
      <c r="AB8" s="44">
        <v>2.2999999999999998</v>
      </c>
      <c r="AC8" s="44">
        <v>0</v>
      </c>
      <c r="AD8" s="44">
        <f t="shared" si="7"/>
        <v>0</v>
      </c>
      <c r="AE8" s="26">
        <v>4161.1258699999998</v>
      </c>
      <c r="AF8" s="26">
        <v>9972.3866400000006</v>
      </c>
      <c r="AG8" s="26">
        <v>0</v>
      </c>
      <c r="AH8" s="44">
        <f t="shared" si="8"/>
        <v>0</v>
      </c>
      <c r="AI8" s="44">
        <v>29070.464520000001</v>
      </c>
      <c r="AJ8" s="44">
        <v>29070.464520000001</v>
      </c>
      <c r="AK8" s="44">
        <v>0</v>
      </c>
      <c r="AL8" s="44"/>
      <c r="AM8" s="44"/>
      <c r="AN8" s="44"/>
      <c r="AO8" s="44"/>
      <c r="AP8" s="44"/>
      <c r="AQ8" s="44">
        <v>1991.1</v>
      </c>
      <c r="AR8" s="44">
        <v>1991.1</v>
      </c>
      <c r="AS8" s="44">
        <v>475.67723999999998</v>
      </c>
      <c r="AT8" s="44">
        <f t="shared" si="9"/>
        <v>23.890173271056199</v>
      </c>
      <c r="AU8" s="44">
        <v>308.2</v>
      </c>
      <c r="AV8" s="44">
        <v>308.2</v>
      </c>
      <c r="AW8" s="44">
        <v>60.949220000000004</v>
      </c>
      <c r="AX8" s="44">
        <f t="shared" si="10"/>
        <v>19.775866320571058</v>
      </c>
      <c r="AY8" s="44">
        <v>1426.2</v>
      </c>
      <c r="AZ8" s="44">
        <v>1426.2</v>
      </c>
      <c r="BA8" s="44">
        <v>335.85406999999998</v>
      </c>
      <c r="BB8" s="44">
        <f t="shared" si="11"/>
        <v>23.548876034216796</v>
      </c>
      <c r="BC8" s="44">
        <v>1232.8</v>
      </c>
      <c r="BD8" s="44">
        <v>1232.8</v>
      </c>
      <c r="BE8" s="44">
        <v>142.66714999999999</v>
      </c>
      <c r="BF8" s="44">
        <f t="shared" si="12"/>
        <v>11.572611129136924</v>
      </c>
      <c r="BG8" s="44">
        <v>22870.7</v>
      </c>
      <c r="BH8" s="44">
        <v>33791.5</v>
      </c>
      <c r="BI8" s="44">
        <v>5717.7</v>
      </c>
      <c r="BJ8" s="44">
        <f t="shared" si="13"/>
        <v>16.920527351552906</v>
      </c>
      <c r="BK8" s="44">
        <v>152512.6</v>
      </c>
      <c r="BL8" s="44">
        <v>193063.8</v>
      </c>
      <c r="BM8" s="44">
        <v>42927.9</v>
      </c>
      <c r="BN8" s="44">
        <f t="shared" si="14"/>
        <v>22.235084982270113</v>
      </c>
      <c r="BO8" s="44">
        <v>1284.0999999999999</v>
      </c>
      <c r="BP8" s="44">
        <v>1386.8</v>
      </c>
      <c r="BQ8" s="44">
        <v>200</v>
      </c>
      <c r="BR8" s="44">
        <f t="shared" si="15"/>
        <v>14.42169022209403</v>
      </c>
      <c r="BS8" s="44">
        <v>1521.5</v>
      </c>
      <c r="BT8" s="44">
        <v>1643.2</v>
      </c>
      <c r="BU8" s="44">
        <v>400</v>
      </c>
      <c r="BV8" s="44">
        <f t="shared" si="16"/>
        <v>24.342745861733203</v>
      </c>
      <c r="BW8" s="44">
        <v>4019</v>
      </c>
      <c r="BX8" s="44">
        <v>4019</v>
      </c>
      <c r="BY8" s="44">
        <v>934.77700000000004</v>
      </c>
      <c r="BZ8" s="44">
        <f t="shared" si="17"/>
        <v>23.258945011196815</v>
      </c>
      <c r="CA8" s="44"/>
      <c r="CB8" s="44"/>
      <c r="CC8" s="44"/>
      <c r="CD8" s="44"/>
      <c r="CE8" s="44"/>
      <c r="CF8" s="44"/>
      <c r="CG8" s="44"/>
      <c r="CH8" s="26"/>
      <c r="CI8" s="44"/>
      <c r="CJ8" s="44"/>
      <c r="CK8" s="44"/>
      <c r="CL8" s="29"/>
      <c r="CM8" s="44">
        <v>214.3</v>
      </c>
      <c r="CN8" s="44">
        <v>214.3</v>
      </c>
      <c r="CO8" s="44">
        <v>87.937820000000002</v>
      </c>
      <c r="CP8" s="44">
        <f t="shared" si="18"/>
        <v>41.034913672421837</v>
      </c>
      <c r="CQ8" s="44">
        <v>651.70000000000005</v>
      </c>
      <c r="CR8" s="44">
        <v>651.70000000000005</v>
      </c>
      <c r="CS8" s="44">
        <v>0</v>
      </c>
      <c r="CT8" s="44">
        <f t="shared" si="19"/>
        <v>0</v>
      </c>
      <c r="CU8" s="44">
        <v>1737.8</v>
      </c>
      <c r="CV8" s="44">
        <v>1737.8</v>
      </c>
      <c r="CW8" s="44">
        <v>434.4</v>
      </c>
      <c r="CX8" s="44">
        <f t="shared" si="20"/>
        <v>24.997122798941191</v>
      </c>
    </row>
    <row r="9" spans="1:102" ht="17.25" customHeight="1">
      <c r="A9" s="30">
        <v>3</v>
      </c>
      <c r="B9" s="31" t="s">
        <v>5</v>
      </c>
      <c r="C9" s="26">
        <f t="shared" si="21"/>
        <v>593776.57408000017</v>
      </c>
      <c r="D9" s="26">
        <f t="shared" si="22"/>
        <v>731704.61598000024</v>
      </c>
      <c r="E9" s="26">
        <f t="shared" si="23"/>
        <v>173348.66798000003</v>
      </c>
      <c r="F9" s="26">
        <f>E9/D9*100</f>
        <v>23.691072079383765</v>
      </c>
      <c r="G9" s="26">
        <v>0.7</v>
      </c>
      <c r="H9" s="26">
        <v>0.7</v>
      </c>
      <c r="I9" s="26">
        <v>0</v>
      </c>
      <c r="J9" s="44">
        <f t="shared" si="4"/>
        <v>0</v>
      </c>
      <c r="K9" s="44">
        <v>104.7</v>
      </c>
      <c r="L9" s="44">
        <v>96.1</v>
      </c>
      <c r="M9" s="44">
        <v>0</v>
      </c>
      <c r="N9" s="44">
        <f t="shared" si="5"/>
        <v>0</v>
      </c>
      <c r="O9" s="44">
        <v>2880.6</v>
      </c>
      <c r="P9" s="44">
        <v>2959.6</v>
      </c>
      <c r="Q9" s="44">
        <v>603.99699999999996</v>
      </c>
      <c r="R9" s="44">
        <f t="shared" si="6"/>
        <v>20.40806190025679</v>
      </c>
      <c r="S9" s="44"/>
      <c r="T9" s="44"/>
      <c r="U9" s="44"/>
      <c r="V9" s="44"/>
      <c r="W9" s="44"/>
      <c r="X9" s="44"/>
      <c r="Y9" s="44"/>
      <c r="Z9" s="44"/>
      <c r="AA9" s="44">
        <v>4.0999999999999996</v>
      </c>
      <c r="AB9" s="44">
        <v>4.0999999999999996</v>
      </c>
      <c r="AC9" s="44">
        <v>0</v>
      </c>
      <c r="AD9" s="44">
        <f t="shared" si="7"/>
        <v>0</v>
      </c>
      <c r="AE9" s="26">
        <v>13067.042140000001</v>
      </c>
      <c r="AF9" s="26">
        <v>9432.8840400000008</v>
      </c>
      <c r="AG9" s="26">
        <v>0</v>
      </c>
      <c r="AH9" s="44">
        <f t="shared" si="8"/>
        <v>0</v>
      </c>
      <c r="AI9" s="44">
        <v>33735.031940000001</v>
      </c>
      <c r="AJ9" s="44">
        <v>33735.031940000001</v>
      </c>
      <c r="AK9" s="44">
        <v>3261.027</v>
      </c>
      <c r="AL9" s="44"/>
      <c r="AM9" s="44"/>
      <c r="AN9" s="44"/>
      <c r="AO9" s="44"/>
      <c r="AP9" s="44"/>
      <c r="AQ9" s="44">
        <v>2607.5</v>
      </c>
      <c r="AR9" s="44">
        <v>2607.5</v>
      </c>
      <c r="AS9" s="44">
        <v>435.11152000000004</v>
      </c>
      <c r="AT9" s="44">
        <f t="shared" si="9"/>
        <v>16.68692310642378</v>
      </c>
      <c r="AU9" s="44">
        <v>308.2</v>
      </c>
      <c r="AV9" s="44">
        <v>308.2</v>
      </c>
      <c r="AW9" s="44">
        <v>46.328890000000001</v>
      </c>
      <c r="AX9" s="44">
        <f t="shared" si="10"/>
        <v>15.032086307592474</v>
      </c>
      <c r="AY9" s="44">
        <v>2159.6999999999998</v>
      </c>
      <c r="AZ9" s="44">
        <v>2159.6999999999998</v>
      </c>
      <c r="BA9" s="44">
        <v>501.67500000000001</v>
      </c>
      <c r="BB9" s="44">
        <f t="shared" si="11"/>
        <v>23.228920683428257</v>
      </c>
      <c r="BC9" s="44">
        <v>1991.2</v>
      </c>
      <c r="BD9" s="44">
        <v>1991.2</v>
      </c>
      <c r="BE9" s="44">
        <v>362.40401000000003</v>
      </c>
      <c r="BF9" s="44">
        <f t="shared" si="12"/>
        <v>18.200281739654482</v>
      </c>
      <c r="BG9" s="44">
        <v>111371.3</v>
      </c>
      <c r="BH9" s="44">
        <v>150946.70000000001</v>
      </c>
      <c r="BI9" s="44">
        <v>36707.5</v>
      </c>
      <c r="BJ9" s="44">
        <f t="shared" si="13"/>
        <v>24.318186485693293</v>
      </c>
      <c r="BK9" s="44">
        <v>404056.5</v>
      </c>
      <c r="BL9" s="44">
        <v>505692.4</v>
      </c>
      <c r="BM9" s="44">
        <v>126686.5</v>
      </c>
      <c r="BN9" s="44">
        <f t="shared" si="14"/>
        <v>25.052086999923272</v>
      </c>
      <c r="BO9" s="44">
        <v>1540.9</v>
      </c>
      <c r="BP9" s="44">
        <v>1669.3</v>
      </c>
      <c r="BQ9" s="44">
        <v>550.57990000000007</v>
      </c>
      <c r="BR9" s="44">
        <f t="shared" si="15"/>
        <v>32.982681363445757</v>
      </c>
      <c r="BS9" s="44">
        <v>1825.8</v>
      </c>
      <c r="BT9" s="44">
        <v>1977.9</v>
      </c>
      <c r="BU9" s="44">
        <v>480</v>
      </c>
      <c r="BV9" s="44">
        <f t="shared" si="16"/>
        <v>24.268163203397542</v>
      </c>
      <c r="BW9" s="44">
        <v>11710.3</v>
      </c>
      <c r="BX9" s="44">
        <v>11710.3</v>
      </c>
      <c r="BY9" s="44">
        <v>2533.1080000000002</v>
      </c>
      <c r="BZ9" s="44">
        <f t="shared" si="17"/>
        <v>21.631452652792841</v>
      </c>
      <c r="CA9" s="44">
        <v>300.39999999999998</v>
      </c>
      <c r="CB9" s="44">
        <v>300.39999999999998</v>
      </c>
      <c r="CC9" s="44">
        <v>0</v>
      </c>
      <c r="CD9" s="44">
        <f t="shared" ref="CD9:CD22" si="25">CC9/CB9*100</f>
        <v>0</v>
      </c>
      <c r="CE9" s="44">
        <v>110.4</v>
      </c>
      <c r="CF9" s="44">
        <v>110.4</v>
      </c>
      <c r="CG9" s="44">
        <v>0</v>
      </c>
      <c r="CH9" s="26">
        <f>CG9/CF9*100</f>
        <v>0</v>
      </c>
      <c r="CI9" s="44">
        <v>428.9</v>
      </c>
      <c r="CJ9" s="44">
        <v>428.9</v>
      </c>
      <c r="CK9" s="44">
        <v>0</v>
      </c>
      <c r="CL9" s="26">
        <f>CK9/CJ9*100</f>
        <v>0</v>
      </c>
      <c r="CM9" s="44">
        <v>841.8</v>
      </c>
      <c r="CN9" s="44">
        <v>841.8</v>
      </c>
      <c r="CO9" s="44">
        <v>166.73666</v>
      </c>
      <c r="CP9" s="44">
        <f t="shared" si="18"/>
        <v>19.807158469945357</v>
      </c>
      <c r="CQ9" s="44">
        <v>676.5</v>
      </c>
      <c r="CR9" s="44">
        <v>676.5</v>
      </c>
      <c r="CS9" s="44">
        <v>0</v>
      </c>
      <c r="CT9" s="44">
        <f t="shared" si="19"/>
        <v>0</v>
      </c>
      <c r="CU9" s="44">
        <v>4055</v>
      </c>
      <c r="CV9" s="44">
        <v>4055</v>
      </c>
      <c r="CW9" s="44">
        <v>1013.7</v>
      </c>
      <c r="CX9" s="44">
        <f t="shared" si="20"/>
        <v>24.998766954377313</v>
      </c>
    </row>
    <row r="10" spans="1:102" ht="17.25" customHeight="1">
      <c r="A10" s="30">
        <v>4</v>
      </c>
      <c r="B10" s="31" t="s">
        <v>6</v>
      </c>
      <c r="C10" s="26">
        <f t="shared" si="21"/>
        <v>568927.39574000007</v>
      </c>
      <c r="D10" s="26">
        <f t="shared" si="22"/>
        <v>615709.31507000001</v>
      </c>
      <c r="E10" s="26">
        <f t="shared" si="23"/>
        <v>121478.23168000001</v>
      </c>
      <c r="F10" s="26">
        <f t="shared" si="24"/>
        <v>19.729802474433757</v>
      </c>
      <c r="G10" s="26">
        <v>3</v>
      </c>
      <c r="H10" s="26">
        <v>3</v>
      </c>
      <c r="I10" s="26">
        <v>0</v>
      </c>
      <c r="J10" s="44">
        <f t="shared" si="4"/>
        <v>0</v>
      </c>
      <c r="K10" s="44">
        <v>128.19999999999999</v>
      </c>
      <c r="L10" s="44">
        <v>117.7</v>
      </c>
      <c r="M10" s="44">
        <v>0</v>
      </c>
      <c r="N10" s="44">
        <f t="shared" si="5"/>
        <v>0</v>
      </c>
      <c r="O10" s="44">
        <v>2781.6</v>
      </c>
      <c r="P10" s="44">
        <v>2781.6</v>
      </c>
      <c r="Q10" s="44">
        <v>463.30450000000002</v>
      </c>
      <c r="R10" s="44">
        <f t="shared" si="6"/>
        <v>16.65604328444061</v>
      </c>
      <c r="S10" s="44"/>
      <c r="T10" s="44"/>
      <c r="U10" s="44"/>
      <c r="V10" s="44"/>
      <c r="W10" s="44"/>
      <c r="X10" s="44"/>
      <c r="Y10" s="44"/>
      <c r="Z10" s="44"/>
      <c r="AA10" s="44">
        <v>4.4000000000000004</v>
      </c>
      <c r="AB10" s="44">
        <v>4.4000000000000004</v>
      </c>
      <c r="AC10" s="44">
        <v>0</v>
      </c>
      <c r="AD10" s="44">
        <f t="shared" si="7"/>
        <v>0</v>
      </c>
      <c r="AE10" s="26">
        <v>30678.861530000002</v>
      </c>
      <c r="AF10" s="26">
        <v>35619.580860000009</v>
      </c>
      <c r="AG10" s="26">
        <v>0</v>
      </c>
      <c r="AH10" s="44">
        <f t="shared" si="8"/>
        <v>0</v>
      </c>
      <c r="AI10" s="44">
        <v>47728.734210000002</v>
      </c>
      <c r="AJ10" s="44">
        <v>47728.734210000002</v>
      </c>
      <c r="AK10" s="44">
        <v>0</v>
      </c>
      <c r="AL10" s="44"/>
      <c r="AM10" s="44"/>
      <c r="AN10" s="44"/>
      <c r="AO10" s="44"/>
      <c r="AP10" s="44"/>
      <c r="AQ10" s="44">
        <v>2607.5</v>
      </c>
      <c r="AR10" s="44">
        <v>2607.5</v>
      </c>
      <c r="AS10" s="44">
        <v>484.71090999999996</v>
      </c>
      <c r="AT10" s="44">
        <f t="shared" si="9"/>
        <v>18.58910488974113</v>
      </c>
      <c r="AU10" s="44">
        <v>308.2</v>
      </c>
      <c r="AV10" s="44">
        <v>308.2</v>
      </c>
      <c r="AW10" s="44">
        <v>51.282769999999999</v>
      </c>
      <c r="AX10" s="44">
        <f t="shared" si="10"/>
        <v>16.639445165476964</v>
      </c>
      <c r="AY10" s="44">
        <v>1630</v>
      </c>
      <c r="AZ10" s="44">
        <v>1630</v>
      </c>
      <c r="BA10" s="44">
        <v>371.86200000000002</v>
      </c>
      <c r="BB10" s="44">
        <f t="shared" si="11"/>
        <v>22.81361963190184</v>
      </c>
      <c r="BC10" s="44">
        <v>1232.8</v>
      </c>
      <c r="BD10" s="44">
        <v>1232.8</v>
      </c>
      <c r="BE10" s="44">
        <v>137.11827</v>
      </c>
      <c r="BF10" s="44">
        <f t="shared" si="12"/>
        <v>11.122507300454251</v>
      </c>
      <c r="BG10" s="44">
        <v>93302.8</v>
      </c>
      <c r="BH10" s="44">
        <v>129002.1</v>
      </c>
      <c r="BI10" s="44">
        <v>23325.599999999999</v>
      </c>
      <c r="BJ10" s="44">
        <f t="shared" si="13"/>
        <v>18.081566114040001</v>
      </c>
      <c r="BK10" s="44">
        <v>367158.3</v>
      </c>
      <c r="BL10" s="44">
        <v>372421.2</v>
      </c>
      <c r="BM10" s="44">
        <v>91789.5</v>
      </c>
      <c r="BN10" s="44">
        <f t="shared" si="14"/>
        <v>24.646690360269499</v>
      </c>
      <c r="BO10" s="44">
        <v>2422.4</v>
      </c>
      <c r="BP10" s="44">
        <v>2825</v>
      </c>
      <c r="BQ10" s="44">
        <v>1100</v>
      </c>
      <c r="BR10" s="44">
        <f t="shared" si="15"/>
        <v>38.938053097345133</v>
      </c>
      <c r="BS10" s="44">
        <v>2860.4</v>
      </c>
      <c r="BT10" s="44">
        <v>3347.3</v>
      </c>
      <c r="BU10" s="44">
        <v>845</v>
      </c>
      <c r="BV10" s="44">
        <f t="shared" si="16"/>
        <v>25.24422669016819</v>
      </c>
      <c r="BW10" s="44">
        <v>10200.6</v>
      </c>
      <c r="BX10" s="44">
        <v>10200.6</v>
      </c>
      <c r="BY10" s="44">
        <v>2192.5641800000003</v>
      </c>
      <c r="BZ10" s="44">
        <f t="shared" si="17"/>
        <v>21.494462874732861</v>
      </c>
      <c r="CA10" s="44">
        <v>600.9</v>
      </c>
      <c r="CB10" s="44">
        <v>600.9</v>
      </c>
      <c r="CC10" s="44">
        <v>0</v>
      </c>
      <c r="CD10" s="44">
        <f t="shared" si="25"/>
        <v>0</v>
      </c>
      <c r="CE10" s="44"/>
      <c r="CF10" s="44"/>
      <c r="CG10" s="44"/>
      <c r="CH10" s="26"/>
      <c r="CI10" s="44"/>
      <c r="CJ10" s="44"/>
      <c r="CK10" s="44"/>
      <c r="CL10" s="44"/>
      <c r="CM10" s="44">
        <v>712.5</v>
      </c>
      <c r="CN10" s="44">
        <v>712.5</v>
      </c>
      <c r="CO10" s="44">
        <v>119.08074000000001</v>
      </c>
      <c r="CP10" s="44">
        <f t="shared" si="18"/>
        <v>16.713086315789475</v>
      </c>
      <c r="CQ10" s="44">
        <v>511.2</v>
      </c>
      <c r="CR10" s="44">
        <v>511.2</v>
      </c>
      <c r="CS10" s="44">
        <v>0</v>
      </c>
      <c r="CT10" s="44">
        <f t="shared" si="19"/>
        <v>0</v>
      </c>
      <c r="CU10" s="44">
        <v>4055</v>
      </c>
      <c r="CV10" s="44">
        <v>4055</v>
      </c>
      <c r="CW10" s="44">
        <v>598.2083100000001</v>
      </c>
      <c r="CX10" s="44">
        <f t="shared" si="20"/>
        <v>14.752362762022198</v>
      </c>
    </row>
    <row r="11" spans="1:102" ht="17.25" customHeight="1">
      <c r="A11" s="30">
        <v>5</v>
      </c>
      <c r="B11" s="31" t="s">
        <v>7</v>
      </c>
      <c r="C11" s="26">
        <f t="shared" si="21"/>
        <v>364174.49955000007</v>
      </c>
      <c r="D11" s="26">
        <f t="shared" si="22"/>
        <v>376256.26972000004</v>
      </c>
      <c r="E11" s="26">
        <f t="shared" si="23"/>
        <v>84214.563150000002</v>
      </c>
      <c r="F11" s="26">
        <f t="shared" si="24"/>
        <v>22.382235175156083</v>
      </c>
      <c r="G11" s="26">
        <v>0.5</v>
      </c>
      <c r="H11" s="26">
        <v>0.5</v>
      </c>
      <c r="I11" s="26">
        <v>0</v>
      </c>
      <c r="J11" s="44">
        <f t="shared" si="4"/>
        <v>0</v>
      </c>
      <c r="K11" s="44">
        <v>89.2</v>
      </c>
      <c r="L11" s="44">
        <v>82</v>
      </c>
      <c r="M11" s="44">
        <v>0</v>
      </c>
      <c r="N11" s="44">
        <f t="shared" si="5"/>
        <v>0</v>
      </c>
      <c r="O11" s="44">
        <v>1997.6</v>
      </c>
      <c r="P11" s="44">
        <v>1997.6</v>
      </c>
      <c r="Q11" s="44">
        <v>539.20000000000005</v>
      </c>
      <c r="R11" s="44">
        <f t="shared" si="6"/>
        <v>26.992390869042854</v>
      </c>
      <c r="S11" s="44"/>
      <c r="T11" s="44"/>
      <c r="U11" s="44"/>
      <c r="V11" s="44"/>
      <c r="W11" s="44"/>
      <c r="X11" s="44"/>
      <c r="Y11" s="44"/>
      <c r="Z11" s="44"/>
      <c r="AA11" s="44">
        <v>2.2999999999999998</v>
      </c>
      <c r="AB11" s="44">
        <v>2.2999999999999998</v>
      </c>
      <c r="AC11" s="44">
        <v>0</v>
      </c>
      <c r="AD11" s="44">
        <f t="shared" si="7"/>
        <v>0</v>
      </c>
      <c r="AE11" s="26">
        <v>3596.2698699999996</v>
      </c>
      <c r="AF11" s="26">
        <v>8906.5400399999999</v>
      </c>
      <c r="AG11" s="26">
        <v>0</v>
      </c>
      <c r="AH11" s="44">
        <f t="shared" si="8"/>
        <v>0</v>
      </c>
      <c r="AI11" s="44">
        <v>19741.329679999999</v>
      </c>
      <c r="AJ11" s="44">
        <v>19741.329679999999</v>
      </c>
      <c r="AK11" s="44">
        <v>0</v>
      </c>
      <c r="AL11" s="44"/>
      <c r="AM11" s="44"/>
      <c r="AN11" s="44"/>
      <c r="AO11" s="44"/>
      <c r="AP11" s="44"/>
      <c r="AQ11" s="44">
        <v>1991.1</v>
      </c>
      <c r="AR11" s="44">
        <v>1991.1</v>
      </c>
      <c r="AS11" s="44">
        <v>321.2602</v>
      </c>
      <c r="AT11" s="44">
        <f t="shared" si="9"/>
        <v>16.134809904073126</v>
      </c>
      <c r="AU11" s="44">
        <v>308.2</v>
      </c>
      <c r="AV11" s="44">
        <v>308.2</v>
      </c>
      <c r="AW11" s="44">
        <v>63.993199999999995</v>
      </c>
      <c r="AX11" s="44">
        <f t="shared" si="10"/>
        <v>20.763530175210899</v>
      </c>
      <c r="AY11" s="44">
        <v>1426.2</v>
      </c>
      <c r="AZ11" s="44">
        <v>1426.2</v>
      </c>
      <c r="BA11" s="44">
        <v>313.28100000000001</v>
      </c>
      <c r="BB11" s="44">
        <f t="shared" si="11"/>
        <v>21.966133782078252</v>
      </c>
      <c r="BC11" s="44">
        <v>1232.8</v>
      </c>
      <c r="BD11" s="44">
        <v>1232.8</v>
      </c>
      <c r="BE11" s="44">
        <v>206.31243000000001</v>
      </c>
      <c r="BF11" s="44">
        <f t="shared" si="12"/>
        <v>16.735271739130436</v>
      </c>
      <c r="BG11" s="44">
        <v>49939.9</v>
      </c>
      <c r="BH11" s="44">
        <v>67679.100000000006</v>
      </c>
      <c r="BI11" s="44">
        <v>12485.1</v>
      </c>
      <c r="BJ11" s="44">
        <f t="shared" si="13"/>
        <v>18.447497085510889</v>
      </c>
      <c r="BK11" s="44">
        <v>270059.8</v>
      </c>
      <c r="BL11" s="44">
        <v>259099.3</v>
      </c>
      <c r="BM11" s="44">
        <v>67515</v>
      </c>
      <c r="BN11" s="44">
        <f t="shared" si="14"/>
        <v>26.057577152852208</v>
      </c>
      <c r="BO11" s="44">
        <v>2080.1999999999998</v>
      </c>
      <c r="BP11" s="44">
        <v>2080.1999999999998</v>
      </c>
      <c r="BQ11" s="44">
        <v>223.36504000000002</v>
      </c>
      <c r="BR11" s="44">
        <f t="shared" si="15"/>
        <v>10.737671377752141</v>
      </c>
      <c r="BS11" s="44">
        <v>2464.8000000000002</v>
      </c>
      <c r="BT11" s="44">
        <v>2464.8000000000002</v>
      </c>
      <c r="BU11" s="44">
        <v>510</v>
      </c>
      <c r="BV11" s="44">
        <f t="shared" si="16"/>
        <v>20.691333982473221</v>
      </c>
      <c r="BW11" s="44">
        <v>6059.2</v>
      </c>
      <c r="BX11" s="44">
        <v>6059.2</v>
      </c>
      <c r="BY11" s="44">
        <v>1450.857</v>
      </c>
      <c r="BZ11" s="44">
        <f t="shared" si="17"/>
        <v>23.944695669395301</v>
      </c>
      <c r="CA11" s="44">
        <v>300.39999999999998</v>
      </c>
      <c r="CB11" s="44">
        <v>300.39999999999998</v>
      </c>
      <c r="CC11" s="44">
        <v>0</v>
      </c>
      <c r="CD11" s="44">
        <f t="shared" si="25"/>
        <v>0</v>
      </c>
      <c r="CE11" s="44"/>
      <c r="CF11" s="44"/>
      <c r="CG11" s="44"/>
      <c r="CH11" s="26"/>
      <c r="CI11" s="44"/>
      <c r="CJ11" s="44"/>
      <c r="CK11" s="44"/>
      <c r="CL11" s="44"/>
      <c r="CM11" s="44">
        <v>627.4</v>
      </c>
      <c r="CN11" s="44">
        <v>627.4</v>
      </c>
      <c r="CO11" s="44">
        <v>151.79427999999999</v>
      </c>
      <c r="CP11" s="44">
        <f t="shared" si="18"/>
        <v>24.194179152056101</v>
      </c>
      <c r="CQ11" s="44">
        <v>519.5</v>
      </c>
      <c r="CR11" s="44">
        <v>519.5</v>
      </c>
      <c r="CS11" s="44">
        <v>0</v>
      </c>
      <c r="CT11" s="44">
        <f t="shared" si="19"/>
        <v>0</v>
      </c>
      <c r="CU11" s="44">
        <v>1737.8</v>
      </c>
      <c r="CV11" s="44">
        <v>1737.8</v>
      </c>
      <c r="CW11" s="44">
        <v>434.4</v>
      </c>
      <c r="CX11" s="44">
        <f t="shared" si="20"/>
        <v>24.997122798941191</v>
      </c>
    </row>
    <row r="12" spans="1:102" ht="17.25" customHeight="1">
      <c r="A12" s="30">
        <v>6</v>
      </c>
      <c r="B12" s="31" t="s">
        <v>8</v>
      </c>
      <c r="C12" s="26">
        <f t="shared" si="21"/>
        <v>1259732.1423699998</v>
      </c>
      <c r="D12" s="26">
        <f t="shared" si="22"/>
        <v>1488391.63741</v>
      </c>
      <c r="E12" s="26">
        <f t="shared" si="23"/>
        <v>352569.21340999997</v>
      </c>
      <c r="F12" s="26">
        <f t="shared" si="24"/>
        <v>23.687932970620384</v>
      </c>
      <c r="G12" s="26">
        <v>8.5</v>
      </c>
      <c r="H12" s="26">
        <v>8.5</v>
      </c>
      <c r="I12" s="26">
        <v>8.5</v>
      </c>
      <c r="J12" s="44">
        <f t="shared" si="4"/>
        <v>100</v>
      </c>
      <c r="K12" s="44">
        <v>356</v>
      </c>
      <c r="L12" s="44">
        <v>326.89999999999998</v>
      </c>
      <c r="M12" s="44">
        <v>0</v>
      </c>
      <c r="N12" s="44">
        <f t="shared" si="5"/>
        <v>0</v>
      </c>
      <c r="O12" s="44">
        <v>5435.9</v>
      </c>
      <c r="P12" s="44">
        <v>5614.8</v>
      </c>
      <c r="Q12" s="44">
        <v>1195</v>
      </c>
      <c r="R12" s="44">
        <f t="shared" si="6"/>
        <v>21.283037686115268</v>
      </c>
      <c r="S12" s="44"/>
      <c r="T12" s="44"/>
      <c r="U12" s="44"/>
      <c r="V12" s="44"/>
      <c r="W12" s="44"/>
      <c r="X12" s="44"/>
      <c r="Y12" s="44"/>
      <c r="Z12" s="44"/>
      <c r="AA12" s="44">
        <v>9.3000000000000007</v>
      </c>
      <c r="AB12" s="44">
        <v>9.3000000000000007</v>
      </c>
      <c r="AC12" s="44">
        <v>0</v>
      </c>
      <c r="AD12" s="44">
        <f t="shared" si="7"/>
        <v>0</v>
      </c>
      <c r="AE12" s="26">
        <v>24206.285029999999</v>
      </c>
      <c r="AF12" s="26">
        <v>43793.580070000004</v>
      </c>
      <c r="AG12" s="26">
        <v>0</v>
      </c>
      <c r="AH12" s="44">
        <f t="shared" si="8"/>
        <v>0</v>
      </c>
      <c r="AI12" s="44">
        <v>61239.257340000004</v>
      </c>
      <c r="AJ12" s="44">
        <v>61239.257340000004</v>
      </c>
      <c r="AK12" s="44">
        <v>0</v>
      </c>
      <c r="AL12" s="44"/>
      <c r="AM12" s="44"/>
      <c r="AN12" s="44">
        <v>0.7</v>
      </c>
      <c r="AO12" s="44"/>
      <c r="AP12" s="44">
        <f t="shared" si="2"/>
        <v>0</v>
      </c>
      <c r="AQ12" s="44">
        <v>5877.7</v>
      </c>
      <c r="AR12" s="44">
        <v>5877.7</v>
      </c>
      <c r="AS12" s="44">
        <v>1128.68948</v>
      </c>
      <c r="AT12" s="44">
        <f t="shared" si="9"/>
        <v>19.20291066233391</v>
      </c>
      <c r="AU12" s="44">
        <v>1232.5999999999999</v>
      </c>
      <c r="AV12" s="44">
        <v>1232.5999999999999</v>
      </c>
      <c r="AW12" s="44">
        <v>255.59169</v>
      </c>
      <c r="AX12" s="44">
        <f t="shared" si="10"/>
        <v>20.735980042187251</v>
      </c>
      <c r="AY12" s="44">
        <v>2159.6999999999998</v>
      </c>
      <c r="AZ12" s="44">
        <v>2159.6999999999998</v>
      </c>
      <c r="BA12" s="44">
        <v>527.22900000000004</v>
      </c>
      <c r="BB12" s="44">
        <f t="shared" si="11"/>
        <v>24.412140575079878</v>
      </c>
      <c r="BC12" s="44">
        <v>2607.5</v>
      </c>
      <c r="BD12" s="44">
        <v>2607.5</v>
      </c>
      <c r="BE12" s="44">
        <v>598.29075</v>
      </c>
      <c r="BF12" s="44">
        <f t="shared" si="12"/>
        <v>22.944995206136145</v>
      </c>
      <c r="BG12" s="44">
        <v>330044.2</v>
      </c>
      <c r="BH12" s="44">
        <v>447632.1</v>
      </c>
      <c r="BI12" s="44">
        <v>102510.8</v>
      </c>
      <c r="BJ12" s="44">
        <f t="shared" si="13"/>
        <v>22.9006811620525</v>
      </c>
      <c r="BK12" s="44">
        <v>796400.9</v>
      </c>
      <c r="BL12" s="44">
        <v>884772.2</v>
      </c>
      <c r="BM12" s="44">
        <v>239100.1</v>
      </c>
      <c r="BN12" s="44">
        <f t="shared" si="14"/>
        <v>27.0239164386042</v>
      </c>
      <c r="BO12" s="44">
        <v>7343.4</v>
      </c>
      <c r="BP12" s="44">
        <v>8754</v>
      </c>
      <c r="BQ12" s="44">
        <v>1639.306</v>
      </c>
      <c r="BR12" s="44">
        <f t="shared" si="15"/>
        <v>18.72636509024446</v>
      </c>
      <c r="BS12" s="44">
        <v>8337.7000000000007</v>
      </c>
      <c r="BT12" s="44">
        <v>9889.6</v>
      </c>
      <c r="BU12" s="44">
        <v>2420</v>
      </c>
      <c r="BV12" s="44">
        <f t="shared" si="16"/>
        <v>24.470150461090437</v>
      </c>
      <c r="BW12" s="44">
        <v>7548.4</v>
      </c>
      <c r="BX12" s="44">
        <v>7548.4</v>
      </c>
      <c r="BY12" s="44">
        <v>1817.625</v>
      </c>
      <c r="BZ12" s="44">
        <f t="shared" si="17"/>
        <v>24.079606274177308</v>
      </c>
      <c r="CA12" s="44"/>
      <c r="CB12" s="44"/>
      <c r="CC12" s="44"/>
      <c r="CD12" s="44"/>
      <c r="CE12" s="44"/>
      <c r="CF12" s="44"/>
      <c r="CG12" s="44"/>
      <c r="CH12" s="26"/>
      <c r="CI12" s="44"/>
      <c r="CJ12" s="44"/>
      <c r="CK12" s="44"/>
      <c r="CL12" s="44"/>
      <c r="CM12" s="44">
        <v>1201.8</v>
      </c>
      <c r="CN12" s="44">
        <v>1201.8</v>
      </c>
      <c r="CO12" s="44">
        <v>354.38148999999999</v>
      </c>
      <c r="CP12" s="44">
        <f t="shared" si="18"/>
        <v>29.487559494092196</v>
      </c>
      <c r="CQ12" s="44">
        <v>1668</v>
      </c>
      <c r="CR12" s="44">
        <v>1668</v>
      </c>
      <c r="CS12" s="44">
        <v>0</v>
      </c>
      <c r="CT12" s="44">
        <f t="shared" si="19"/>
        <v>0</v>
      </c>
      <c r="CU12" s="44">
        <v>4055</v>
      </c>
      <c r="CV12" s="44">
        <v>4055</v>
      </c>
      <c r="CW12" s="44">
        <v>1013.7</v>
      </c>
      <c r="CX12" s="44">
        <f t="shared" si="20"/>
        <v>24.998766954377313</v>
      </c>
    </row>
    <row r="13" spans="1:102" ht="17.25" customHeight="1">
      <c r="A13" s="30">
        <v>7</v>
      </c>
      <c r="B13" s="31" t="s">
        <v>9</v>
      </c>
      <c r="C13" s="26">
        <f t="shared" si="21"/>
        <v>224491.94597</v>
      </c>
      <c r="D13" s="26">
        <f t="shared" si="22"/>
        <v>319143.74051000003</v>
      </c>
      <c r="E13" s="26">
        <f t="shared" si="23"/>
        <v>74173.599260000003</v>
      </c>
      <c r="F13" s="26">
        <f t="shared" si="24"/>
        <v>23.241439465949938</v>
      </c>
      <c r="G13" s="26">
        <v>1.1000000000000001</v>
      </c>
      <c r="H13" s="26">
        <v>1.1000000000000001</v>
      </c>
      <c r="I13" s="26">
        <v>1.1000000000000001</v>
      </c>
      <c r="J13" s="44">
        <f t="shared" si="4"/>
        <v>100</v>
      </c>
      <c r="K13" s="44">
        <v>88.9</v>
      </c>
      <c r="L13" s="44">
        <v>81.7</v>
      </c>
      <c r="M13" s="44">
        <v>0</v>
      </c>
      <c r="N13" s="44">
        <f t="shared" si="5"/>
        <v>0</v>
      </c>
      <c r="O13" s="44">
        <v>1904.6</v>
      </c>
      <c r="P13" s="44">
        <v>1904.6</v>
      </c>
      <c r="Q13" s="44">
        <v>507</v>
      </c>
      <c r="R13" s="44">
        <f t="shared" si="6"/>
        <v>26.619762679827787</v>
      </c>
      <c r="S13" s="44">
        <v>6</v>
      </c>
      <c r="T13" s="44">
        <v>6</v>
      </c>
      <c r="U13" s="44"/>
      <c r="V13" s="44">
        <f>U13/T13*100</f>
        <v>0</v>
      </c>
      <c r="W13" s="44"/>
      <c r="X13" s="44"/>
      <c r="Y13" s="44"/>
      <c r="Z13" s="44"/>
      <c r="AA13" s="44">
        <v>2.5</v>
      </c>
      <c r="AB13" s="44">
        <v>2.5</v>
      </c>
      <c r="AC13" s="44">
        <v>0</v>
      </c>
      <c r="AD13" s="44">
        <f t="shared" si="7"/>
        <v>0</v>
      </c>
      <c r="AE13" s="26">
        <v>0</v>
      </c>
      <c r="AF13" s="26">
        <v>9334.1945400000004</v>
      </c>
      <c r="AG13" s="26">
        <v>0</v>
      </c>
      <c r="AH13" s="44">
        <f t="shared" si="8"/>
        <v>0</v>
      </c>
      <c r="AI13" s="44">
        <v>17409.045969999999</v>
      </c>
      <c r="AJ13" s="44">
        <v>17409.045969999999</v>
      </c>
      <c r="AK13" s="44">
        <v>2171.1689999999999</v>
      </c>
      <c r="AL13" s="44"/>
      <c r="AM13" s="44"/>
      <c r="AN13" s="44"/>
      <c r="AO13" s="44"/>
      <c r="AP13" s="44"/>
      <c r="AQ13" s="44">
        <v>1991.1</v>
      </c>
      <c r="AR13" s="44">
        <v>1991.1</v>
      </c>
      <c r="AS13" s="44">
        <v>497.72399999999999</v>
      </c>
      <c r="AT13" s="44">
        <f t="shared" si="9"/>
        <v>24.997438601777912</v>
      </c>
      <c r="AU13" s="44">
        <v>308.2</v>
      </c>
      <c r="AV13" s="44">
        <v>308.2</v>
      </c>
      <c r="AW13" s="44">
        <v>76.95</v>
      </c>
      <c r="AX13" s="44">
        <f t="shared" si="10"/>
        <v>24.967553536664504</v>
      </c>
      <c r="AY13" s="44">
        <v>815</v>
      </c>
      <c r="AZ13" s="44">
        <v>815</v>
      </c>
      <c r="BA13" s="44">
        <v>178.29</v>
      </c>
      <c r="BB13" s="44">
        <f t="shared" si="11"/>
        <v>21.876073619631899</v>
      </c>
      <c r="BC13" s="44">
        <v>1232.8</v>
      </c>
      <c r="BD13" s="44">
        <v>1232.8</v>
      </c>
      <c r="BE13" s="44">
        <v>308.19900000000001</v>
      </c>
      <c r="BF13" s="44">
        <f t="shared" si="12"/>
        <v>24.999918883841662</v>
      </c>
      <c r="BG13" s="44">
        <v>47236.1</v>
      </c>
      <c r="BH13" s="44">
        <v>80181.100000000006</v>
      </c>
      <c r="BI13" s="44">
        <v>18908.900000000001</v>
      </c>
      <c r="BJ13" s="44">
        <f t="shared" si="13"/>
        <v>23.582739573290961</v>
      </c>
      <c r="BK13" s="44">
        <v>145167</v>
      </c>
      <c r="BL13" s="44">
        <v>196649.2</v>
      </c>
      <c r="BM13" s="44">
        <v>49991.9</v>
      </c>
      <c r="BN13" s="44">
        <f t="shared" si="14"/>
        <v>25.421867976071095</v>
      </c>
      <c r="BO13" s="44">
        <v>1797.7</v>
      </c>
      <c r="BP13" s="44">
        <v>2208.5</v>
      </c>
      <c r="BQ13" s="44">
        <v>0</v>
      </c>
      <c r="BR13" s="44">
        <f t="shared" si="15"/>
        <v>0</v>
      </c>
      <c r="BS13" s="44">
        <v>2130.1</v>
      </c>
      <c r="BT13" s="44">
        <v>2616.9</v>
      </c>
      <c r="BU13" s="44">
        <v>637.48689999999999</v>
      </c>
      <c r="BV13" s="44">
        <f t="shared" si="16"/>
        <v>24.360384424318848</v>
      </c>
      <c r="BW13" s="44">
        <v>2040.1</v>
      </c>
      <c r="BX13" s="44">
        <v>2040.1</v>
      </c>
      <c r="BY13" s="44">
        <v>443.178</v>
      </c>
      <c r="BZ13" s="44">
        <f t="shared" si="17"/>
        <v>21.723346894760063</v>
      </c>
      <c r="CA13" s="44"/>
      <c r="CB13" s="44"/>
      <c r="CC13" s="44"/>
      <c r="CD13" s="44"/>
      <c r="CE13" s="44"/>
      <c r="CF13" s="44"/>
      <c r="CG13" s="44"/>
      <c r="CH13" s="26"/>
      <c r="CI13" s="44"/>
      <c r="CJ13" s="44"/>
      <c r="CK13" s="44"/>
      <c r="CL13" s="44"/>
      <c r="CM13" s="44">
        <v>327.5</v>
      </c>
      <c r="CN13" s="44">
        <v>327.5</v>
      </c>
      <c r="CO13" s="44">
        <v>17.30236</v>
      </c>
      <c r="CP13" s="44">
        <f t="shared" si="18"/>
        <v>5.2831633587786264</v>
      </c>
      <c r="CQ13" s="44">
        <v>296.39999999999998</v>
      </c>
      <c r="CR13" s="44">
        <v>296.39999999999998</v>
      </c>
      <c r="CS13" s="44">
        <v>0</v>
      </c>
      <c r="CT13" s="44">
        <f t="shared" si="19"/>
        <v>0</v>
      </c>
      <c r="CU13" s="44">
        <v>1737.8</v>
      </c>
      <c r="CV13" s="44">
        <v>1737.8</v>
      </c>
      <c r="CW13" s="44">
        <v>434.4</v>
      </c>
      <c r="CX13" s="44">
        <f t="shared" si="20"/>
        <v>24.997122798941191</v>
      </c>
    </row>
    <row r="14" spans="1:102" ht="17.25" customHeight="1">
      <c r="A14" s="30">
        <v>8</v>
      </c>
      <c r="B14" s="31" t="s">
        <v>10</v>
      </c>
      <c r="C14" s="26">
        <f t="shared" si="21"/>
        <v>382928.08574999997</v>
      </c>
      <c r="D14" s="26">
        <f t="shared" si="22"/>
        <v>469951.78013999999</v>
      </c>
      <c r="E14" s="26">
        <f t="shared" si="23"/>
        <v>108041.57777999999</v>
      </c>
      <c r="F14" s="26">
        <f t="shared" si="24"/>
        <v>22.989928402402072</v>
      </c>
      <c r="G14" s="26">
        <v>0.7</v>
      </c>
      <c r="H14" s="26">
        <v>0.7</v>
      </c>
      <c r="I14" s="26">
        <v>0</v>
      </c>
      <c r="J14" s="44">
        <f t="shared" si="4"/>
        <v>0</v>
      </c>
      <c r="K14" s="44">
        <v>35.200000000000003</v>
      </c>
      <c r="L14" s="44">
        <v>50.8</v>
      </c>
      <c r="M14" s="44">
        <v>0</v>
      </c>
      <c r="N14" s="44">
        <f t="shared" si="5"/>
        <v>0</v>
      </c>
      <c r="O14" s="44">
        <v>1970.9</v>
      </c>
      <c r="P14" s="44">
        <v>1970.9</v>
      </c>
      <c r="Q14" s="44">
        <v>492.75</v>
      </c>
      <c r="R14" s="44">
        <f t="shared" si="6"/>
        <v>25.001268456035312</v>
      </c>
      <c r="S14" s="44"/>
      <c r="T14" s="44"/>
      <c r="U14" s="44"/>
      <c r="V14" s="44"/>
      <c r="W14" s="44"/>
      <c r="X14" s="44">
        <v>1958.1</v>
      </c>
      <c r="Y14" s="44">
        <v>0</v>
      </c>
      <c r="Z14" s="44"/>
      <c r="AA14" s="44">
        <v>2.4</v>
      </c>
      <c r="AB14" s="44">
        <v>2.4</v>
      </c>
      <c r="AC14" s="44">
        <v>0.4</v>
      </c>
      <c r="AD14" s="44">
        <f t="shared" si="7"/>
        <v>16.666666666666668</v>
      </c>
      <c r="AE14" s="26">
        <v>15191.156070000001</v>
      </c>
      <c r="AF14" s="26">
        <v>16175.750460000001</v>
      </c>
      <c r="AG14" s="26">
        <v>0</v>
      </c>
      <c r="AH14" s="44">
        <f t="shared" si="8"/>
        <v>0</v>
      </c>
      <c r="AI14" s="44">
        <v>19741.329679999999</v>
      </c>
      <c r="AJ14" s="44">
        <v>19741.329679999999</v>
      </c>
      <c r="AK14" s="44">
        <v>6522.0540000000001</v>
      </c>
      <c r="AL14" s="44"/>
      <c r="AM14" s="44"/>
      <c r="AN14" s="44"/>
      <c r="AO14" s="44"/>
      <c r="AP14" s="44"/>
      <c r="AQ14" s="44">
        <v>1991.1</v>
      </c>
      <c r="AR14" s="44">
        <v>1991.1</v>
      </c>
      <c r="AS14" s="44">
        <v>280.21792999999997</v>
      </c>
      <c r="AT14" s="44">
        <f t="shared" si="9"/>
        <v>14.073523680377681</v>
      </c>
      <c r="AU14" s="44">
        <v>308.2</v>
      </c>
      <c r="AV14" s="44">
        <v>308.2</v>
      </c>
      <c r="AW14" s="44">
        <v>76.95</v>
      </c>
      <c r="AX14" s="44">
        <f t="shared" si="10"/>
        <v>24.967553536664504</v>
      </c>
      <c r="AY14" s="44">
        <v>1324.4</v>
      </c>
      <c r="AZ14" s="44">
        <v>1324.4</v>
      </c>
      <c r="BA14" s="44">
        <v>312.52721000000003</v>
      </c>
      <c r="BB14" s="44">
        <f t="shared" si="11"/>
        <v>23.597644971307762</v>
      </c>
      <c r="BC14" s="44">
        <v>1232.8</v>
      </c>
      <c r="BD14" s="44">
        <v>1232.8</v>
      </c>
      <c r="BE14" s="44">
        <v>262.88999000000001</v>
      </c>
      <c r="BF14" s="44">
        <f t="shared" si="12"/>
        <v>21.324626054510059</v>
      </c>
      <c r="BG14" s="44">
        <v>53373.8</v>
      </c>
      <c r="BH14" s="44">
        <v>76266.7</v>
      </c>
      <c r="BI14" s="44">
        <v>19151.099999999999</v>
      </c>
      <c r="BJ14" s="44">
        <f t="shared" si="13"/>
        <v>25.110697067003031</v>
      </c>
      <c r="BK14" s="44">
        <v>272854.2</v>
      </c>
      <c r="BL14" s="44">
        <v>334026.7</v>
      </c>
      <c r="BM14" s="44">
        <v>77440</v>
      </c>
      <c r="BN14" s="44">
        <f t="shared" si="14"/>
        <v>23.183775428730698</v>
      </c>
      <c r="BO14" s="44">
        <v>1540.9</v>
      </c>
      <c r="BP14" s="44">
        <v>1540.9</v>
      </c>
      <c r="BQ14" s="44">
        <v>471.14936</v>
      </c>
      <c r="BR14" s="44">
        <f t="shared" si="15"/>
        <v>30.576245051593219</v>
      </c>
      <c r="BS14" s="44">
        <v>1825.8</v>
      </c>
      <c r="BT14" s="44">
        <v>1825.8</v>
      </c>
      <c r="BU14" s="44">
        <v>450</v>
      </c>
      <c r="BV14" s="44">
        <f t="shared" si="16"/>
        <v>24.646730200460073</v>
      </c>
      <c r="BW14" s="44">
        <v>7630</v>
      </c>
      <c r="BX14" s="44">
        <v>7630</v>
      </c>
      <c r="BY14" s="44">
        <v>1872.7819999999999</v>
      </c>
      <c r="BZ14" s="44">
        <f t="shared" si="17"/>
        <v>24.544980340760155</v>
      </c>
      <c r="CA14" s="44">
        <v>300.39999999999998</v>
      </c>
      <c r="CB14" s="44">
        <v>300.39999999999998</v>
      </c>
      <c r="CC14" s="44">
        <v>0</v>
      </c>
      <c r="CD14" s="44">
        <f t="shared" si="25"/>
        <v>0</v>
      </c>
      <c r="CE14" s="44"/>
      <c r="CF14" s="44"/>
      <c r="CG14" s="44"/>
      <c r="CH14" s="26"/>
      <c r="CI14" s="44"/>
      <c r="CJ14" s="44"/>
      <c r="CK14" s="44"/>
      <c r="CL14" s="44"/>
      <c r="CM14" s="44">
        <v>875.6</v>
      </c>
      <c r="CN14" s="44">
        <v>875.6</v>
      </c>
      <c r="CO14" s="44">
        <v>129.50728999999998</v>
      </c>
      <c r="CP14" s="44">
        <f t="shared" si="18"/>
        <v>14.790690954773867</v>
      </c>
      <c r="CQ14" s="44">
        <v>412.1</v>
      </c>
      <c r="CR14" s="44">
        <v>412.1</v>
      </c>
      <c r="CS14" s="44">
        <v>0</v>
      </c>
      <c r="CT14" s="44">
        <f t="shared" si="19"/>
        <v>0</v>
      </c>
      <c r="CU14" s="44">
        <v>2317.1</v>
      </c>
      <c r="CV14" s="44">
        <v>2317.1</v>
      </c>
      <c r="CW14" s="44">
        <v>579.25</v>
      </c>
      <c r="CX14" s="44">
        <f t="shared" si="20"/>
        <v>24.99892106512451</v>
      </c>
    </row>
    <row r="15" spans="1:102" ht="17.25" customHeight="1">
      <c r="A15" s="30">
        <v>9</v>
      </c>
      <c r="B15" s="31" t="s">
        <v>11</v>
      </c>
      <c r="C15" s="26">
        <f t="shared" si="21"/>
        <v>188029.66225999998</v>
      </c>
      <c r="D15" s="26">
        <f t="shared" si="22"/>
        <v>232983.66226000001</v>
      </c>
      <c r="E15" s="26">
        <f t="shared" si="23"/>
        <v>42549.336390000004</v>
      </c>
      <c r="F15" s="26">
        <f t="shared" si="24"/>
        <v>18.262798334123843</v>
      </c>
      <c r="G15" s="26">
        <v>1.6</v>
      </c>
      <c r="H15" s="26">
        <v>1.6</v>
      </c>
      <c r="I15" s="26">
        <v>0</v>
      </c>
      <c r="J15" s="44">
        <f t="shared" si="4"/>
        <v>0</v>
      </c>
      <c r="K15" s="44">
        <v>75.8</v>
      </c>
      <c r="L15" s="44">
        <v>69.599999999999994</v>
      </c>
      <c r="M15" s="44">
        <v>0</v>
      </c>
      <c r="N15" s="44">
        <f t="shared" si="5"/>
        <v>0</v>
      </c>
      <c r="O15" s="44">
        <v>1395.9</v>
      </c>
      <c r="P15" s="44">
        <v>1464.3</v>
      </c>
      <c r="Q15" s="44">
        <v>240.9</v>
      </c>
      <c r="R15" s="44">
        <f t="shared" si="6"/>
        <v>16.451546814177423</v>
      </c>
      <c r="S15" s="44">
        <v>6</v>
      </c>
      <c r="T15" s="44">
        <v>6</v>
      </c>
      <c r="U15" s="44"/>
      <c r="V15" s="44">
        <f>U15/T15*100</f>
        <v>0</v>
      </c>
      <c r="W15" s="44"/>
      <c r="X15" s="44"/>
      <c r="Y15" s="44"/>
      <c r="Z15" s="44"/>
      <c r="AA15" s="44">
        <v>4.9000000000000004</v>
      </c>
      <c r="AB15" s="44">
        <v>4.9000000000000004</v>
      </c>
      <c r="AC15" s="44">
        <v>0</v>
      </c>
      <c r="AD15" s="44">
        <f t="shared" si="7"/>
        <v>0</v>
      </c>
      <c r="AE15" s="26"/>
      <c r="AF15" s="26"/>
      <c r="AG15" s="26"/>
      <c r="AH15" s="44"/>
      <c r="AI15" s="44">
        <v>15076.76226</v>
      </c>
      <c r="AJ15" s="44">
        <v>15076.76226</v>
      </c>
      <c r="AK15" s="44">
        <v>0</v>
      </c>
      <c r="AL15" s="44"/>
      <c r="AM15" s="44"/>
      <c r="AN15" s="44"/>
      <c r="AO15" s="44"/>
      <c r="AP15" s="44"/>
      <c r="AQ15" s="44">
        <v>1991.1</v>
      </c>
      <c r="AR15" s="44">
        <v>1991.1</v>
      </c>
      <c r="AS15" s="44">
        <v>355.41451000000001</v>
      </c>
      <c r="AT15" s="44">
        <f t="shared" si="9"/>
        <v>17.85015870624278</v>
      </c>
      <c r="AU15" s="44">
        <v>308.2</v>
      </c>
      <c r="AV15" s="44">
        <v>308.2</v>
      </c>
      <c r="AW15" s="44">
        <v>50.452529999999996</v>
      </c>
      <c r="AX15" s="44">
        <f t="shared" si="10"/>
        <v>16.370061648280338</v>
      </c>
      <c r="AY15" s="44">
        <v>815</v>
      </c>
      <c r="AZ15" s="44">
        <v>815</v>
      </c>
      <c r="BA15" s="44">
        <v>157.91399999999999</v>
      </c>
      <c r="BB15" s="44">
        <f t="shared" si="11"/>
        <v>19.375950920245398</v>
      </c>
      <c r="BC15" s="44">
        <v>1232.8</v>
      </c>
      <c r="BD15" s="44">
        <v>1232.8</v>
      </c>
      <c r="BE15" s="44">
        <v>194.45444000000001</v>
      </c>
      <c r="BF15" s="44">
        <f t="shared" si="12"/>
        <v>15.773397144711227</v>
      </c>
      <c r="BG15" s="44">
        <v>35069.699999999997</v>
      </c>
      <c r="BH15" s="44">
        <v>46223.3</v>
      </c>
      <c r="BI15" s="44">
        <v>8767.5</v>
      </c>
      <c r="BJ15" s="44">
        <f t="shared" si="13"/>
        <v>18.967706762606738</v>
      </c>
      <c r="BK15" s="44">
        <v>123272.4</v>
      </c>
      <c r="BL15" s="44">
        <v>157010.6</v>
      </c>
      <c r="BM15" s="44">
        <v>30818.1</v>
      </c>
      <c r="BN15" s="44">
        <f t="shared" si="14"/>
        <v>19.628037852221443</v>
      </c>
      <c r="BO15" s="44">
        <v>1258.4000000000001</v>
      </c>
      <c r="BP15" s="44">
        <v>1258.4000000000001</v>
      </c>
      <c r="BQ15" s="44">
        <v>273.14999999999998</v>
      </c>
      <c r="BR15" s="44">
        <f t="shared" si="15"/>
        <v>21.706134774316588</v>
      </c>
      <c r="BS15" s="44">
        <v>1491.1</v>
      </c>
      <c r="BT15" s="44">
        <v>1491.1</v>
      </c>
      <c r="BU15" s="44">
        <v>351.7</v>
      </c>
      <c r="BV15" s="44">
        <f t="shared" si="16"/>
        <v>23.586613909194554</v>
      </c>
      <c r="BW15" s="44">
        <v>3794.6</v>
      </c>
      <c r="BX15" s="44">
        <v>3794.6</v>
      </c>
      <c r="BY15" s="44">
        <v>895.625</v>
      </c>
      <c r="BZ15" s="44">
        <f t="shared" si="17"/>
        <v>23.602619511938016</v>
      </c>
      <c r="CA15" s="44"/>
      <c r="CB15" s="44"/>
      <c r="CC15" s="44"/>
      <c r="CD15" s="44"/>
      <c r="CE15" s="44"/>
      <c r="CF15" s="44"/>
      <c r="CG15" s="44"/>
      <c r="CH15" s="26"/>
      <c r="CI15" s="44"/>
      <c r="CJ15" s="44"/>
      <c r="CK15" s="44"/>
      <c r="CL15" s="44"/>
      <c r="CM15" s="44">
        <v>151.6</v>
      </c>
      <c r="CN15" s="44">
        <v>151.6</v>
      </c>
      <c r="CO15" s="44">
        <v>9.7509099999999993</v>
      </c>
      <c r="CP15" s="44">
        <f t="shared" si="18"/>
        <v>6.4319986807387863</v>
      </c>
      <c r="CQ15" s="44">
        <v>346</v>
      </c>
      <c r="CR15" s="44">
        <v>346</v>
      </c>
      <c r="CS15" s="44">
        <v>0</v>
      </c>
      <c r="CT15" s="44">
        <f t="shared" si="19"/>
        <v>0</v>
      </c>
      <c r="CU15" s="44">
        <v>1737.8</v>
      </c>
      <c r="CV15" s="44">
        <v>1737.8</v>
      </c>
      <c r="CW15" s="44">
        <v>434.375</v>
      </c>
      <c r="CX15" s="44">
        <f t="shared" si="20"/>
        <v>24.995684198411787</v>
      </c>
    </row>
    <row r="16" spans="1:102" ht="17.25" customHeight="1">
      <c r="A16" s="30">
        <v>10</v>
      </c>
      <c r="B16" s="31" t="s">
        <v>12</v>
      </c>
      <c r="C16" s="26">
        <f t="shared" si="21"/>
        <v>185438.86168</v>
      </c>
      <c r="D16" s="26">
        <f t="shared" si="22"/>
        <v>268335.96168000001</v>
      </c>
      <c r="E16" s="26">
        <f t="shared" si="23"/>
        <v>62290.16605</v>
      </c>
      <c r="F16" s="26">
        <f t="shared" si="24"/>
        <v>23.213499100162803</v>
      </c>
      <c r="G16" s="26">
        <v>1.1000000000000001</v>
      </c>
      <c r="H16" s="26">
        <v>1.1000000000000001</v>
      </c>
      <c r="I16" s="26">
        <v>1.1000000000000001</v>
      </c>
      <c r="J16" s="44">
        <f t="shared" si="4"/>
        <v>100</v>
      </c>
      <c r="K16" s="44">
        <v>45.3</v>
      </c>
      <c r="L16" s="44">
        <v>41.6</v>
      </c>
      <c r="M16" s="44">
        <v>0</v>
      </c>
      <c r="N16" s="44">
        <f t="shared" si="5"/>
        <v>0</v>
      </c>
      <c r="O16" s="44">
        <v>1190.2</v>
      </c>
      <c r="P16" s="44">
        <v>1190.2</v>
      </c>
      <c r="Q16" s="44">
        <v>256.82249000000002</v>
      </c>
      <c r="R16" s="44">
        <f t="shared" si="6"/>
        <v>21.57809527810452</v>
      </c>
      <c r="S16" s="44"/>
      <c r="T16" s="44"/>
      <c r="U16" s="44"/>
      <c r="V16" s="44"/>
      <c r="W16" s="44"/>
      <c r="X16" s="44"/>
      <c r="Y16" s="44"/>
      <c r="Z16" s="44"/>
      <c r="AA16" s="44">
        <v>2.2999999999999998</v>
      </c>
      <c r="AB16" s="44">
        <v>2.2999999999999998</v>
      </c>
      <c r="AC16" s="44">
        <v>0</v>
      </c>
      <c r="AD16" s="44">
        <f t="shared" si="7"/>
        <v>0</v>
      </c>
      <c r="AE16" s="26"/>
      <c r="AF16" s="26"/>
      <c r="AG16" s="26"/>
      <c r="AH16" s="44"/>
      <c r="AI16" s="44">
        <v>21813.861679999998</v>
      </c>
      <c r="AJ16" s="44">
        <v>21813.861679999998</v>
      </c>
      <c r="AK16" s="44">
        <v>6522.0540000000001</v>
      </c>
      <c r="AL16" s="44"/>
      <c r="AM16" s="44"/>
      <c r="AN16" s="44"/>
      <c r="AO16" s="44"/>
      <c r="AP16" s="44"/>
      <c r="AQ16" s="44">
        <v>1991.1</v>
      </c>
      <c r="AR16" s="44">
        <v>1991.1</v>
      </c>
      <c r="AS16" s="44">
        <v>329.23018000000002</v>
      </c>
      <c r="AT16" s="44">
        <f t="shared" si="9"/>
        <v>16.535090151172721</v>
      </c>
      <c r="AU16" s="44">
        <v>308.2</v>
      </c>
      <c r="AV16" s="44">
        <v>308.2</v>
      </c>
      <c r="AW16" s="44">
        <v>45.185050000000004</v>
      </c>
      <c r="AX16" s="44">
        <f t="shared" si="10"/>
        <v>14.660950681375731</v>
      </c>
      <c r="AY16" s="44">
        <v>1018.7</v>
      </c>
      <c r="AZ16" s="44">
        <v>1018.7</v>
      </c>
      <c r="BA16" s="44">
        <v>205.43</v>
      </c>
      <c r="BB16" s="44">
        <f t="shared" si="11"/>
        <v>20.165897712771176</v>
      </c>
      <c r="BC16" s="44">
        <v>1232.8</v>
      </c>
      <c r="BD16" s="44">
        <v>1232.8</v>
      </c>
      <c r="BE16" s="44">
        <v>210.9451</v>
      </c>
      <c r="BF16" s="44">
        <f t="shared" si="12"/>
        <v>17.11105613238157</v>
      </c>
      <c r="BG16" s="44">
        <v>27152.9</v>
      </c>
      <c r="BH16" s="44">
        <v>48830.2</v>
      </c>
      <c r="BI16" s="44">
        <v>11388.4</v>
      </c>
      <c r="BJ16" s="44">
        <f t="shared" si="13"/>
        <v>23.322452089076023</v>
      </c>
      <c r="BK16" s="44">
        <v>121286.8</v>
      </c>
      <c r="BL16" s="44">
        <v>182510.3</v>
      </c>
      <c r="BM16" s="44">
        <v>41728.400000000001</v>
      </c>
      <c r="BN16" s="44">
        <f t="shared" si="14"/>
        <v>22.863586329100333</v>
      </c>
      <c r="BO16" s="44">
        <v>1091.5</v>
      </c>
      <c r="BP16" s="44">
        <v>1091.5</v>
      </c>
      <c r="BQ16" s="44">
        <v>283</v>
      </c>
      <c r="BR16" s="44">
        <f t="shared" si="15"/>
        <v>25.927622537792029</v>
      </c>
      <c r="BS16" s="44">
        <v>1217.2</v>
      </c>
      <c r="BT16" s="44">
        <v>1217.2</v>
      </c>
      <c r="BU16" s="44">
        <v>277.5</v>
      </c>
      <c r="BV16" s="44">
        <f t="shared" si="16"/>
        <v>22.798225435425564</v>
      </c>
      <c r="BW16" s="44">
        <v>3835.4</v>
      </c>
      <c r="BX16" s="44">
        <v>3835.4</v>
      </c>
      <c r="BY16" s="44">
        <v>616.32799999999997</v>
      </c>
      <c r="BZ16" s="44">
        <f t="shared" si="17"/>
        <v>16.069458205141572</v>
      </c>
      <c r="CA16" s="44"/>
      <c r="CB16" s="44"/>
      <c r="CC16" s="44"/>
      <c r="CD16" s="44"/>
      <c r="CE16" s="44"/>
      <c r="CF16" s="44"/>
      <c r="CG16" s="44"/>
      <c r="CH16" s="26"/>
      <c r="CI16" s="44"/>
      <c r="CJ16" s="44"/>
      <c r="CK16" s="44"/>
      <c r="CL16" s="44"/>
      <c r="CM16" s="44">
        <v>1275.2</v>
      </c>
      <c r="CN16" s="44">
        <v>1275.2</v>
      </c>
      <c r="CO16" s="44">
        <v>38.431230000000006</v>
      </c>
      <c r="CP16" s="44">
        <f t="shared" si="18"/>
        <v>3.0137413739021337</v>
      </c>
      <c r="CQ16" s="44">
        <v>238.5</v>
      </c>
      <c r="CR16" s="44">
        <v>238.5</v>
      </c>
      <c r="CS16" s="44">
        <v>0</v>
      </c>
      <c r="CT16" s="44">
        <f t="shared" si="19"/>
        <v>0</v>
      </c>
      <c r="CU16" s="44">
        <v>1737.8</v>
      </c>
      <c r="CV16" s="44">
        <v>1737.8</v>
      </c>
      <c r="CW16" s="44">
        <v>387.34</v>
      </c>
      <c r="CX16" s="44">
        <f t="shared" si="20"/>
        <v>22.289101162389226</v>
      </c>
    </row>
    <row r="17" spans="1:102" ht="17.25" customHeight="1">
      <c r="A17" s="30">
        <v>11</v>
      </c>
      <c r="B17" s="31" t="s">
        <v>13</v>
      </c>
      <c r="C17" s="26">
        <f t="shared" si="21"/>
        <v>278508.77392000007</v>
      </c>
      <c r="D17" s="26">
        <f t="shared" si="22"/>
        <v>396409.21656000003</v>
      </c>
      <c r="E17" s="26">
        <f t="shared" si="23"/>
        <v>93964.566879999998</v>
      </c>
      <c r="F17" s="26">
        <f t="shared" si="24"/>
        <v>23.703930926585212</v>
      </c>
      <c r="G17" s="26">
        <v>1.1000000000000001</v>
      </c>
      <c r="H17" s="26">
        <v>1.1000000000000001</v>
      </c>
      <c r="I17" s="26">
        <v>1.1000000000000001</v>
      </c>
      <c r="J17" s="44">
        <f t="shared" si="4"/>
        <v>100</v>
      </c>
      <c r="K17" s="44">
        <v>115.4</v>
      </c>
      <c r="L17" s="44">
        <v>106</v>
      </c>
      <c r="M17" s="44">
        <v>0</v>
      </c>
      <c r="N17" s="44">
        <f t="shared" si="5"/>
        <v>0</v>
      </c>
      <c r="O17" s="44">
        <v>2095.1999999999998</v>
      </c>
      <c r="P17" s="44">
        <v>2095.1999999999998</v>
      </c>
      <c r="Q17" s="44">
        <v>526.79999999999995</v>
      </c>
      <c r="R17" s="44">
        <f t="shared" si="6"/>
        <v>25.143184421534936</v>
      </c>
      <c r="S17" s="44"/>
      <c r="T17" s="44"/>
      <c r="U17" s="44"/>
      <c r="V17" s="44"/>
      <c r="W17" s="44"/>
      <c r="X17" s="44"/>
      <c r="Y17" s="44"/>
      <c r="Z17" s="44"/>
      <c r="AA17" s="44">
        <v>2</v>
      </c>
      <c r="AB17" s="44">
        <v>2</v>
      </c>
      <c r="AC17" s="44">
        <v>0</v>
      </c>
      <c r="AD17" s="44">
        <f t="shared" si="7"/>
        <v>0</v>
      </c>
      <c r="AE17" s="26">
        <v>10263.944240000001</v>
      </c>
      <c r="AF17" s="26">
        <v>15382.286880000001</v>
      </c>
      <c r="AG17" s="26">
        <v>0</v>
      </c>
      <c r="AH17" s="44">
        <f t="shared" si="8"/>
        <v>0</v>
      </c>
      <c r="AI17" s="44">
        <v>19741.329679999999</v>
      </c>
      <c r="AJ17" s="44">
        <v>19741.329679999999</v>
      </c>
      <c r="AK17" s="44">
        <v>0</v>
      </c>
      <c r="AL17" s="44"/>
      <c r="AM17" s="44"/>
      <c r="AN17" s="44"/>
      <c r="AO17" s="44"/>
      <c r="AP17" s="44"/>
      <c r="AQ17" s="44">
        <v>1991.1</v>
      </c>
      <c r="AR17" s="44">
        <v>1991.1</v>
      </c>
      <c r="AS17" s="44">
        <v>268.89578999999998</v>
      </c>
      <c r="AT17" s="44">
        <f t="shared" si="9"/>
        <v>13.504886243784842</v>
      </c>
      <c r="AU17" s="44">
        <v>308.2</v>
      </c>
      <c r="AV17" s="44">
        <v>308.2</v>
      </c>
      <c r="AW17" s="44">
        <v>54.401269999999997</v>
      </c>
      <c r="AX17" s="44">
        <f t="shared" si="10"/>
        <v>17.651288124594419</v>
      </c>
      <c r="AY17" s="44">
        <v>815</v>
      </c>
      <c r="AZ17" s="44">
        <v>815</v>
      </c>
      <c r="BA17" s="44">
        <v>128.4271</v>
      </c>
      <c r="BB17" s="44">
        <f t="shared" si="11"/>
        <v>15.757926380368097</v>
      </c>
      <c r="BC17" s="44">
        <v>1232.8</v>
      </c>
      <c r="BD17" s="44">
        <v>1232.8</v>
      </c>
      <c r="BE17" s="44">
        <v>264.61571000000004</v>
      </c>
      <c r="BF17" s="44">
        <f t="shared" si="12"/>
        <v>21.464609831278395</v>
      </c>
      <c r="BG17" s="44">
        <v>52604.4</v>
      </c>
      <c r="BH17" s="44">
        <v>90825.3</v>
      </c>
      <c r="BI17" s="44">
        <v>20451.099999999999</v>
      </c>
      <c r="BJ17" s="44">
        <f t="shared" si="13"/>
        <v>22.516963885613368</v>
      </c>
      <c r="BK17" s="44">
        <v>179365.7</v>
      </c>
      <c r="BL17" s="44">
        <v>253038.5</v>
      </c>
      <c r="BM17" s="44">
        <v>70041.600000000006</v>
      </c>
      <c r="BN17" s="44">
        <f t="shared" si="14"/>
        <v>27.680214670890006</v>
      </c>
      <c r="BO17" s="44">
        <v>1900.4</v>
      </c>
      <c r="BP17" s="44">
        <v>2311.3000000000002</v>
      </c>
      <c r="BQ17" s="44">
        <v>835</v>
      </c>
      <c r="BR17" s="44">
        <f t="shared" si="15"/>
        <v>36.126855016657288</v>
      </c>
      <c r="BS17" s="44">
        <v>2251.8000000000002</v>
      </c>
      <c r="BT17" s="44">
        <v>2738.7</v>
      </c>
      <c r="BU17" s="44">
        <v>432.5</v>
      </c>
      <c r="BV17" s="44">
        <f t="shared" si="16"/>
        <v>15.792164165479974</v>
      </c>
      <c r="BW17" s="44">
        <v>2182.9</v>
      </c>
      <c r="BX17" s="44">
        <v>2182.9</v>
      </c>
      <c r="BY17" s="44">
        <v>344.36</v>
      </c>
      <c r="BZ17" s="44">
        <f t="shared" si="17"/>
        <v>15.775344724907233</v>
      </c>
      <c r="CA17" s="44"/>
      <c r="CB17" s="44"/>
      <c r="CC17" s="44"/>
      <c r="CD17" s="44"/>
      <c r="CE17" s="44"/>
      <c r="CF17" s="44"/>
      <c r="CG17" s="44"/>
      <c r="CH17" s="26"/>
      <c r="CI17" s="44"/>
      <c r="CJ17" s="44"/>
      <c r="CK17" s="44"/>
      <c r="CL17" s="44"/>
      <c r="CM17" s="44">
        <v>378.6</v>
      </c>
      <c r="CN17" s="44">
        <v>378.6</v>
      </c>
      <c r="CO17" s="44">
        <v>60.787010000000002</v>
      </c>
      <c r="CP17" s="44">
        <f t="shared" si="18"/>
        <v>16.055734284204963</v>
      </c>
      <c r="CQ17" s="44">
        <v>362.5</v>
      </c>
      <c r="CR17" s="44">
        <v>362.5</v>
      </c>
      <c r="CS17" s="44">
        <v>0</v>
      </c>
      <c r="CT17" s="44">
        <f t="shared" si="19"/>
        <v>0</v>
      </c>
      <c r="CU17" s="44">
        <v>2896.4</v>
      </c>
      <c r="CV17" s="44">
        <v>2896.4</v>
      </c>
      <c r="CW17" s="44">
        <v>554.98</v>
      </c>
      <c r="CX17" s="44">
        <f t="shared" si="20"/>
        <v>19.161027482391933</v>
      </c>
    </row>
    <row r="18" spans="1:102" ht="17.25" customHeight="1">
      <c r="A18" s="30">
        <v>12</v>
      </c>
      <c r="B18" s="31" t="s">
        <v>14</v>
      </c>
      <c r="C18" s="26">
        <f t="shared" si="21"/>
        <v>504197.12117</v>
      </c>
      <c r="D18" s="26">
        <f t="shared" si="22"/>
        <v>650325.26344000001</v>
      </c>
      <c r="E18" s="26">
        <f t="shared" si="23"/>
        <v>123697.41181000001</v>
      </c>
      <c r="F18" s="26">
        <f t="shared" si="24"/>
        <v>19.020852912230822</v>
      </c>
      <c r="G18" s="26">
        <v>1.1000000000000001</v>
      </c>
      <c r="H18" s="26">
        <v>1.1000000000000001</v>
      </c>
      <c r="I18" s="26">
        <v>0</v>
      </c>
      <c r="J18" s="44">
        <f t="shared" si="4"/>
        <v>0</v>
      </c>
      <c r="K18" s="44">
        <v>110.7</v>
      </c>
      <c r="L18" s="44">
        <v>110.9</v>
      </c>
      <c r="M18" s="44">
        <v>0</v>
      </c>
      <c r="N18" s="44">
        <f t="shared" si="5"/>
        <v>0</v>
      </c>
      <c r="O18" s="44">
        <v>1985.6</v>
      </c>
      <c r="P18" s="44">
        <v>1985.6</v>
      </c>
      <c r="Q18" s="44">
        <v>461.50200000000001</v>
      </c>
      <c r="R18" s="44">
        <f t="shared" si="6"/>
        <v>23.24244560838034</v>
      </c>
      <c r="S18" s="44"/>
      <c r="T18" s="44"/>
      <c r="U18" s="44"/>
      <c r="V18" s="44"/>
      <c r="W18" s="44"/>
      <c r="X18" s="44"/>
      <c r="Y18" s="44"/>
      <c r="Z18" s="44"/>
      <c r="AA18" s="44">
        <v>2.2999999999999998</v>
      </c>
      <c r="AB18" s="44">
        <v>2.2999999999999998</v>
      </c>
      <c r="AC18" s="44">
        <v>0</v>
      </c>
      <c r="AD18" s="44">
        <f t="shared" si="7"/>
        <v>0</v>
      </c>
      <c r="AE18" s="26">
        <v>11965.572940000002</v>
      </c>
      <c r="AF18" s="26">
        <v>18856.815210000001</v>
      </c>
      <c r="AG18" s="26">
        <v>0</v>
      </c>
      <c r="AH18" s="44">
        <f t="shared" si="8"/>
        <v>0</v>
      </c>
      <c r="AI18" s="44">
        <v>31402.748230000001</v>
      </c>
      <c r="AJ18" s="44">
        <v>31402.748230000001</v>
      </c>
      <c r="AK18" s="44">
        <v>0</v>
      </c>
      <c r="AL18" s="44"/>
      <c r="AM18" s="44"/>
      <c r="AN18" s="44"/>
      <c r="AO18" s="44"/>
      <c r="AP18" s="44"/>
      <c r="AQ18" s="44">
        <v>1991.1</v>
      </c>
      <c r="AR18" s="44">
        <v>1991.1</v>
      </c>
      <c r="AS18" s="44">
        <v>322.48056000000003</v>
      </c>
      <c r="AT18" s="44">
        <f t="shared" si="9"/>
        <v>16.196100647883082</v>
      </c>
      <c r="AU18" s="44">
        <v>308.2</v>
      </c>
      <c r="AV18" s="44">
        <v>308.2</v>
      </c>
      <c r="AW18" s="44">
        <v>54.185910000000007</v>
      </c>
      <c r="AX18" s="44">
        <f t="shared" si="10"/>
        <v>17.581411421155096</v>
      </c>
      <c r="AY18" s="44">
        <v>1731.9</v>
      </c>
      <c r="AZ18" s="44">
        <v>1731.9</v>
      </c>
      <c r="BA18" s="44">
        <v>404.91699999999997</v>
      </c>
      <c r="BB18" s="44">
        <f t="shared" si="11"/>
        <v>23.379929557133782</v>
      </c>
      <c r="BC18" s="44">
        <v>1232.8</v>
      </c>
      <c r="BD18" s="44">
        <v>1232.8</v>
      </c>
      <c r="BE18" s="44">
        <v>210.90275</v>
      </c>
      <c r="BF18" s="44">
        <f t="shared" si="12"/>
        <v>17.107620863075926</v>
      </c>
      <c r="BG18" s="44">
        <v>94469.2</v>
      </c>
      <c r="BH18" s="44">
        <v>146423</v>
      </c>
      <c r="BI18" s="44">
        <v>27946.799999999999</v>
      </c>
      <c r="BJ18" s="44">
        <f t="shared" si="13"/>
        <v>19.086345724373903</v>
      </c>
      <c r="BK18" s="44">
        <v>338294.3</v>
      </c>
      <c r="BL18" s="44">
        <v>425577.2</v>
      </c>
      <c r="BM18" s="44">
        <v>91847.2</v>
      </c>
      <c r="BN18" s="44">
        <f t="shared" si="14"/>
        <v>21.581795265347861</v>
      </c>
      <c r="BO18" s="44">
        <v>2670.8</v>
      </c>
      <c r="BP18" s="44">
        <v>2670.8</v>
      </c>
      <c r="BQ18" s="44">
        <v>0</v>
      </c>
      <c r="BR18" s="44">
        <f t="shared" si="15"/>
        <v>0</v>
      </c>
      <c r="BS18" s="44">
        <v>3164.7</v>
      </c>
      <c r="BT18" s="44">
        <v>3164.7</v>
      </c>
      <c r="BU18" s="44">
        <v>468.58620000000002</v>
      </c>
      <c r="BV18" s="44">
        <f t="shared" si="16"/>
        <v>14.806654659209407</v>
      </c>
      <c r="BW18" s="44">
        <v>9139.7000000000007</v>
      </c>
      <c r="BX18" s="44">
        <v>9139.7000000000007</v>
      </c>
      <c r="BY18" s="44">
        <v>1071.7888700000001</v>
      </c>
      <c r="BZ18" s="44">
        <f t="shared" si="17"/>
        <v>11.726740155584976</v>
      </c>
      <c r="CA18" s="44">
        <v>675.9</v>
      </c>
      <c r="CB18" s="44">
        <v>675.9</v>
      </c>
      <c r="CC18" s="44">
        <v>0</v>
      </c>
      <c r="CD18" s="44">
        <f t="shared" si="25"/>
        <v>0</v>
      </c>
      <c r="CE18" s="44"/>
      <c r="CF18" s="44"/>
      <c r="CG18" s="44"/>
      <c r="CH18" s="26"/>
      <c r="CI18" s="44"/>
      <c r="CJ18" s="44"/>
      <c r="CK18" s="44"/>
      <c r="CL18" s="44"/>
      <c r="CM18" s="44">
        <v>1038.8</v>
      </c>
      <c r="CN18" s="44">
        <v>1038.8</v>
      </c>
      <c r="CO18" s="44">
        <v>162.44607999999999</v>
      </c>
      <c r="CP18" s="44">
        <f t="shared" si="18"/>
        <v>15.637859068155564</v>
      </c>
      <c r="CQ18" s="44">
        <v>536</v>
      </c>
      <c r="CR18" s="44">
        <v>536</v>
      </c>
      <c r="CS18" s="44">
        <v>0</v>
      </c>
      <c r="CT18" s="44">
        <f t="shared" si="19"/>
        <v>0</v>
      </c>
      <c r="CU18" s="44">
        <v>3475.7</v>
      </c>
      <c r="CV18" s="44">
        <v>3475.7</v>
      </c>
      <c r="CW18" s="44">
        <v>746.60243999999989</v>
      </c>
      <c r="CX18" s="44">
        <f t="shared" si="20"/>
        <v>21.480635267715854</v>
      </c>
    </row>
    <row r="19" spans="1:102" ht="17.25" customHeight="1">
      <c r="A19" s="30">
        <v>13</v>
      </c>
      <c r="B19" s="31" t="s">
        <v>15</v>
      </c>
      <c r="C19" s="26">
        <f t="shared" si="21"/>
        <v>127184.06742000002</v>
      </c>
      <c r="D19" s="26">
        <f t="shared" si="22"/>
        <v>166983.16741999998</v>
      </c>
      <c r="E19" s="26">
        <f t="shared" si="23"/>
        <v>35218.807189999992</v>
      </c>
      <c r="F19" s="26">
        <f t="shared" si="24"/>
        <v>21.091231969158198</v>
      </c>
      <c r="G19" s="26">
        <v>0.7</v>
      </c>
      <c r="H19" s="26">
        <v>0.7</v>
      </c>
      <c r="I19" s="26">
        <v>0</v>
      </c>
      <c r="J19" s="44">
        <f t="shared" si="4"/>
        <v>0</v>
      </c>
      <c r="K19" s="44">
        <v>32.9</v>
      </c>
      <c r="L19" s="44">
        <v>30.2</v>
      </c>
      <c r="M19" s="44">
        <v>0</v>
      </c>
      <c r="N19" s="44">
        <f t="shared" si="5"/>
        <v>0</v>
      </c>
      <c r="O19" s="44">
        <v>1064.5</v>
      </c>
      <c r="P19" s="44">
        <v>1064.5</v>
      </c>
      <c r="Q19" s="44">
        <v>220.3</v>
      </c>
      <c r="R19" s="44">
        <f t="shared" si="6"/>
        <v>20.695162047909818</v>
      </c>
      <c r="S19" s="44"/>
      <c r="T19" s="44"/>
      <c r="U19" s="44"/>
      <c r="V19" s="44"/>
      <c r="W19" s="44"/>
      <c r="X19" s="44"/>
      <c r="Y19" s="44"/>
      <c r="Z19" s="44"/>
      <c r="AA19" s="44">
        <v>3</v>
      </c>
      <c r="AB19" s="44">
        <v>3</v>
      </c>
      <c r="AC19" s="44">
        <v>0</v>
      </c>
      <c r="AD19" s="44">
        <f t="shared" si="7"/>
        <v>0</v>
      </c>
      <c r="AE19" s="26"/>
      <c r="AF19" s="26"/>
      <c r="AG19" s="26"/>
      <c r="AH19" s="44"/>
      <c r="AI19" s="44">
        <v>4664.5674200000003</v>
      </c>
      <c r="AJ19" s="44">
        <v>4664.5674200000003</v>
      </c>
      <c r="AK19" s="44">
        <v>0</v>
      </c>
      <c r="AL19" s="44"/>
      <c r="AM19" s="44"/>
      <c r="AN19" s="44"/>
      <c r="AO19" s="44"/>
      <c r="AP19" s="44"/>
      <c r="AQ19" s="44">
        <v>616.4</v>
      </c>
      <c r="AR19" s="44">
        <v>924.6</v>
      </c>
      <c r="AS19" s="44">
        <v>145.23954999999998</v>
      </c>
      <c r="AT19" s="44">
        <f t="shared" si="9"/>
        <v>15.708365779796665</v>
      </c>
      <c r="AU19" s="44">
        <v>308.2</v>
      </c>
      <c r="AV19" s="44">
        <v>308.2</v>
      </c>
      <c r="AW19" s="44">
        <v>50.452500000000001</v>
      </c>
      <c r="AX19" s="44">
        <f t="shared" si="10"/>
        <v>16.370051914341339</v>
      </c>
      <c r="AY19" s="44">
        <v>1018.7</v>
      </c>
      <c r="AZ19" s="44">
        <v>1018.7</v>
      </c>
      <c r="BA19" s="44">
        <v>247.059</v>
      </c>
      <c r="BB19" s="44">
        <f t="shared" si="11"/>
        <v>24.252380484931773</v>
      </c>
      <c r="BC19" s="44">
        <v>1232.8</v>
      </c>
      <c r="BD19" s="44">
        <v>1232.8</v>
      </c>
      <c r="BE19" s="44">
        <v>152.90034</v>
      </c>
      <c r="BF19" s="44">
        <f t="shared" si="12"/>
        <v>12.402688189487346</v>
      </c>
      <c r="BG19" s="44">
        <v>16074.2</v>
      </c>
      <c r="BH19" s="44">
        <v>27844.5</v>
      </c>
      <c r="BI19" s="44">
        <v>5633.9</v>
      </c>
      <c r="BJ19" s="44">
        <f t="shared" si="13"/>
        <v>20.233439278852195</v>
      </c>
      <c r="BK19" s="44">
        <v>95328.8</v>
      </c>
      <c r="BL19" s="44">
        <v>122443.5</v>
      </c>
      <c r="BM19" s="44">
        <v>27354.39</v>
      </c>
      <c r="BN19" s="44">
        <f t="shared" si="14"/>
        <v>22.340418233715958</v>
      </c>
      <c r="BO19" s="44">
        <v>1412.5</v>
      </c>
      <c r="BP19" s="44">
        <v>1412.5</v>
      </c>
      <c r="BQ19" s="44">
        <v>228.22300000000001</v>
      </c>
      <c r="BR19" s="44">
        <f t="shared" si="15"/>
        <v>16.157380530973452</v>
      </c>
      <c r="BS19" s="44">
        <v>1065</v>
      </c>
      <c r="BT19" s="44">
        <v>1673.6</v>
      </c>
      <c r="BU19" s="44">
        <v>322.5</v>
      </c>
      <c r="BV19" s="44">
        <f t="shared" si="16"/>
        <v>19.269837476099426</v>
      </c>
      <c r="BW19" s="44">
        <v>2835.8</v>
      </c>
      <c r="BX19" s="44">
        <v>2835.8</v>
      </c>
      <c r="BY19" s="44">
        <v>676.55499999999995</v>
      </c>
      <c r="BZ19" s="44">
        <f t="shared" si="17"/>
        <v>23.857641582622186</v>
      </c>
      <c r="CA19" s="44"/>
      <c r="CB19" s="44"/>
      <c r="CC19" s="44"/>
      <c r="CD19" s="44"/>
      <c r="CE19" s="44"/>
      <c r="CF19" s="44"/>
      <c r="CG19" s="44"/>
      <c r="CH19" s="26"/>
      <c r="CI19" s="44"/>
      <c r="CJ19" s="44"/>
      <c r="CK19" s="44"/>
      <c r="CL19" s="44"/>
      <c r="CM19" s="44">
        <v>104.1</v>
      </c>
      <c r="CN19" s="44">
        <v>104.1</v>
      </c>
      <c r="CO19" s="44">
        <v>8.70946</v>
      </c>
      <c r="CP19" s="44">
        <f t="shared" si="18"/>
        <v>8.3664361191162335</v>
      </c>
      <c r="CQ19" s="44">
        <v>263.3</v>
      </c>
      <c r="CR19" s="44">
        <v>263.3</v>
      </c>
      <c r="CS19" s="44">
        <v>0</v>
      </c>
      <c r="CT19" s="44">
        <f t="shared" si="19"/>
        <v>0</v>
      </c>
      <c r="CU19" s="44">
        <v>1158.5999999999999</v>
      </c>
      <c r="CV19" s="44">
        <v>1158.5999999999999</v>
      </c>
      <c r="CW19" s="44">
        <v>178.57834</v>
      </c>
      <c r="CX19" s="44">
        <f t="shared" si="20"/>
        <v>15.413286725358191</v>
      </c>
    </row>
    <row r="20" spans="1:102" ht="17.25" customHeight="1">
      <c r="A20" s="30">
        <v>14</v>
      </c>
      <c r="B20" s="31" t="s">
        <v>16</v>
      </c>
      <c r="C20" s="26">
        <f t="shared" si="21"/>
        <v>317747.99710000004</v>
      </c>
      <c r="D20" s="26">
        <f t="shared" si="22"/>
        <v>389761.19442000007</v>
      </c>
      <c r="E20" s="26">
        <f t="shared" si="23"/>
        <v>100429.30905000001</v>
      </c>
      <c r="F20" s="26">
        <f t="shared" si="24"/>
        <v>25.766882513649907</v>
      </c>
      <c r="G20" s="26">
        <v>0.8</v>
      </c>
      <c r="H20" s="26">
        <v>0.8</v>
      </c>
      <c r="I20" s="26">
        <v>0</v>
      </c>
      <c r="J20" s="44">
        <f t="shared" si="4"/>
        <v>0</v>
      </c>
      <c r="K20" s="44">
        <v>69.099999999999994</v>
      </c>
      <c r="L20" s="44">
        <v>78.900000000000006</v>
      </c>
      <c r="M20" s="44">
        <v>0</v>
      </c>
      <c r="N20" s="44">
        <f t="shared" si="5"/>
        <v>0</v>
      </c>
      <c r="O20" s="44">
        <v>1879.7</v>
      </c>
      <c r="P20" s="44">
        <v>1879.7</v>
      </c>
      <c r="Q20" s="44">
        <v>340</v>
      </c>
      <c r="R20" s="44">
        <f t="shared" si="6"/>
        <v>18.087992764802895</v>
      </c>
      <c r="S20" s="44">
        <v>6</v>
      </c>
      <c r="T20" s="44">
        <v>6</v>
      </c>
      <c r="U20" s="44"/>
      <c r="V20" s="44">
        <f>U20/T20*100</f>
        <v>0</v>
      </c>
      <c r="W20" s="44"/>
      <c r="X20" s="44"/>
      <c r="Y20" s="44"/>
      <c r="Z20" s="44"/>
      <c r="AA20" s="44">
        <v>3.6</v>
      </c>
      <c r="AB20" s="44">
        <v>3.6</v>
      </c>
      <c r="AC20" s="44">
        <v>0</v>
      </c>
      <c r="AD20" s="44">
        <f t="shared" si="7"/>
        <v>0</v>
      </c>
      <c r="AE20" s="26">
        <v>0</v>
      </c>
      <c r="AF20" s="26">
        <v>6828.39732</v>
      </c>
      <c r="AG20" s="26">
        <v>0</v>
      </c>
      <c r="AH20" s="44">
        <f t="shared" si="8"/>
        <v>0</v>
      </c>
      <c r="AI20" s="44">
        <v>24405.897100000002</v>
      </c>
      <c r="AJ20" s="44">
        <v>24405.897100000002</v>
      </c>
      <c r="AK20" s="44">
        <v>2171.1689999999999</v>
      </c>
      <c r="AL20" s="44"/>
      <c r="AM20" s="44"/>
      <c r="AN20" s="44"/>
      <c r="AO20" s="44"/>
      <c r="AP20" s="44"/>
      <c r="AQ20" s="44">
        <v>1991.1</v>
      </c>
      <c r="AR20" s="44">
        <v>1991.1</v>
      </c>
      <c r="AS20" s="44">
        <v>330.66879999999998</v>
      </c>
      <c r="AT20" s="44">
        <f t="shared" si="9"/>
        <v>16.607342674903318</v>
      </c>
      <c r="AU20" s="44">
        <v>308.2</v>
      </c>
      <c r="AV20" s="44">
        <v>308.2</v>
      </c>
      <c r="AW20" s="44">
        <v>39.706160000000004</v>
      </c>
      <c r="AX20" s="44">
        <f t="shared" si="10"/>
        <v>12.883244646333553</v>
      </c>
      <c r="AY20" s="44">
        <v>1324.4</v>
      </c>
      <c r="AZ20" s="44">
        <v>1324.4</v>
      </c>
      <c r="BA20" s="44">
        <v>301.36700000000002</v>
      </c>
      <c r="BB20" s="44">
        <f t="shared" si="11"/>
        <v>22.754983388704318</v>
      </c>
      <c r="BC20" s="44">
        <v>1232.8</v>
      </c>
      <c r="BD20" s="44">
        <v>1232.8</v>
      </c>
      <c r="BE20" s="44">
        <v>223.98351</v>
      </c>
      <c r="BF20" s="44">
        <f t="shared" si="12"/>
        <v>18.168681862426997</v>
      </c>
      <c r="BG20" s="44">
        <v>35528.699999999997</v>
      </c>
      <c r="BH20" s="44">
        <v>66278.8</v>
      </c>
      <c r="BI20" s="44">
        <v>14803.5</v>
      </c>
      <c r="BJ20" s="44">
        <f t="shared" si="13"/>
        <v>22.335196171324768</v>
      </c>
      <c r="BK20" s="44">
        <v>237542.9</v>
      </c>
      <c r="BL20" s="44">
        <v>271903.2</v>
      </c>
      <c r="BM20" s="44">
        <v>79180.800000000003</v>
      </c>
      <c r="BN20" s="44">
        <f t="shared" si="14"/>
        <v>29.120951868164845</v>
      </c>
      <c r="BO20" s="44">
        <v>1417.5</v>
      </c>
      <c r="BP20" s="44">
        <v>1421.3</v>
      </c>
      <c r="BQ20" s="44">
        <v>541</v>
      </c>
      <c r="BR20" s="44">
        <f t="shared" si="15"/>
        <v>38.06374445929783</v>
      </c>
      <c r="BS20" s="44">
        <v>1521.5</v>
      </c>
      <c r="BT20" s="44">
        <v>1582.3</v>
      </c>
      <c r="BU20" s="44">
        <v>425</v>
      </c>
      <c r="BV20" s="44">
        <f t="shared" si="16"/>
        <v>26.85963470896796</v>
      </c>
      <c r="BW20" s="44">
        <v>6936.4</v>
      </c>
      <c r="BX20" s="44">
        <v>6936.4</v>
      </c>
      <c r="BY20" s="44">
        <v>1600.2809999999999</v>
      </c>
      <c r="BZ20" s="44">
        <f t="shared" si="17"/>
        <v>23.070771581800358</v>
      </c>
      <c r="CA20" s="44"/>
      <c r="CB20" s="44"/>
      <c r="CC20" s="44"/>
      <c r="CD20" s="44"/>
      <c r="CE20" s="44"/>
      <c r="CF20" s="44"/>
      <c r="CG20" s="44"/>
      <c r="CH20" s="26"/>
      <c r="CI20" s="44"/>
      <c r="CJ20" s="44"/>
      <c r="CK20" s="44"/>
      <c r="CL20" s="44"/>
      <c r="CM20" s="44">
        <v>477.5</v>
      </c>
      <c r="CN20" s="44">
        <v>477.5</v>
      </c>
      <c r="CO20" s="44">
        <v>66.888589999999994</v>
      </c>
      <c r="CP20" s="44">
        <f t="shared" si="18"/>
        <v>14.00808167539267</v>
      </c>
      <c r="CQ20" s="44">
        <v>205.5</v>
      </c>
      <c r="CR20" s="44">
        <v>205.5</v>
      </c>
      <c r="CS20" s="44">
        <v>0</v>
      </c>
      <c r="CT20" s="44">
        <f t="shared" si="19"/>
        <v>0</v>
      </c>
      <c r="CU20" s="44">
        <v>2896.4</v>
      </c>
      <c r="CV20" s="44">
        <v>2896.4</v>
      </c>
      <c r="CW20" s="44">
        <v>404.94499000000002</v>
      </c>
      <c r="CX20" s="44">
        <f t="shared" si="20"/>
        <v>13.980976039221101</v>
      </c>
    </row>
    <row r="21" spans="1:102" ht="17.25" customHeight="1">
      <c r="A21" s="30">
        <v>15</v>
      </c>
      <c r="B21" s="31" t="s">
        <v>17</v>
      </c>
      <c r="C21" s="26">
        <f t="shared" si="21"/>
        <v>556846.64933000004</v>
      </c>
      <c r="D21" s="26">
        <f t="shared" si="22"/>
        <v>645779.68206999998</v>
      </c>
      <c r="E21" s="26">
        <f t="shared" si="23"/>
        <v>149432.66130000001</v>
      </c>
      <c r="F21" s="26">
        <f t="shared" si="24"/>
        <v>23.139882757073501</v>
      </c>
      <c r="G21" s="26">
        <v>1.5</v>
      </c>
      <c r="H21" s="26">
        <v>1.5</v>
      </c>
      <c r="I21" s="26">
        <v>1.5</v>
      </c>
      <c r="J21" s="44">
        <f t="shared" si="4"/>
        <v>100</v>
      </c>
      <c r="K21" s="44">
        <v>109.4</v>
      </c>
      <c r="L21" s="44">
        <v>109.7</v>
      </c>
      <c r="M21" s="44">
        <v>0</v>
      </c>
      <c r="N21" s="44">
        <f t="shared" si="5"/>
        <v>0</v>
      </c>
      <c r="O21" s="44">
        <v>2002.9</v>
      </c>
      <c r="P21" s="44">
        <v>2002.9</v>
      </c>
      <c r="Q21" s="44">
        <v>490</v>
      </c>
      <c r="R21" s="44">
        <f t="shared" si="6"/>
        <v>24.46452643666683</v>
      </c>
      <c r="S21" s="44"/>
      <c r="T21" s="44"/>
      <c r="U21" s="44"/>
      <c r="V21" s="44"/>
      <c r="W21" s="44"/>
      <c r="X21" s="44"/>
      <c r="Y21" s="44"/>
      <c r="Z21" s="44"/>
      <c r="AA21" s="44">
        <v>1.5</v>
      </c>
      <c r="AB21" s="44">
        <v>1.5</v>
      </c>
      <c r="AC21" s="44">
        <v>0</v>
      </c>
      <c r="AD21" s="44">
        <f t="shared" si="7"/>
        <v>0</v>
      </c>
      <c r="AE21" s="26">
        <v>9216.5870699999996</v>
      </c>
      <c r="AF21" s="26">
        <v>14938.419810000001</v>
      </c>
      <c r="AG21" s="26">
        <v>0</v>
      </c>
      <c r="AH21" s="44">
        <f t="shared" si="8"/>
        <v>0</v>
      </c>
      <c r="AI21" s="44">
        <v>15076.76226</v>
      </c>
      <c r="AJ21" s="44">
        <v>15076.76226</v>
      </c>
      <c r="AK21" s="44">
        <v>0</v>
      </c>
      <c r="AL21" s="44"/>
      <c r="AM21" s="44"/>
      <c r="AN21" s="44"/>
      <c r="AO21" s="44"/>
      <c r="AP21" s="44"/>
      <c r="AQ21" s="44">
        <v>2607.5</v>
      </c>
      <c r="AR21" s="44">
        <v>2607.5</v>
      </c>
      <c r="AS21" s="44">
        <v>588.09083999999996</v>
      </c>
      <c r="AT21" s="44">
        <f t="shared" si="9"/>
        <v>22.553819367209972</v>
      </c>
      <c r="AU21" s="44">
        <v>308.2</v>
      </c>
      <c r="AV21" s="44">
        <v>308.2</v>
      </c>
      <c r="AW21" s="44">
        <v>72.479600000000005</v>
      </c>
      <c r="AX21" s="44">
        <f t="shared" si="10"/>
        <v>23.517066839714474</v>
      </c>
      <c r="AY21" s="44">
        <v>1324.4</v>
      </c>
      <c r="AZ21" s="44">
        <v>1324.4</v>
      </c>
      <c r="BA21" s="44">
        <v>366.30139000000003</v>
      </c>
      <c r="BB21" s="44">
        <f t="shared" si="11"/>
        <v>27.657912262156447</v>
      </c>
      <c r="BC21" s="44">
        <v>1991.2</v>
      </c>
      <c r="BD21" s="44">
        <v>1991.2</v>
      </c>
      <c r="BE21" s="44">
        <v>494.71048999999999</v>
      </c>
      <c r="BF21" s="44">
        <f t="shared" si="12"/>
        <v>24.844841803937324</v>
      </c>
      <c r="BG21" s="44">
        <v>194229.1</v>
      </c>
      <c r="BH21" s="44">
        <v>208223.8</v>
      </c>
      <c r="BI21" s="44">
        <v>51557.4</v>
      </c>
      <c r="BJ21" s="44">
        <f t="shared" si="13"/>
        <v>24.760570117344898</v>
      </c>
      <c r="BK21" s="44">
        <v>313353.3</v>
      </c>
      <c r="BL21" s="44">
        <v>382569.4</v>
      </c>
      <c r="BM21" s="44">
        <v>93338.4</v>
      </c>
      <c r="BN21" s="44">
        <f t="shared" si="14"/>
        <v>24.397769398179779</v>
      </c>
      <c r="BO21" s="44">
        <v>3733.8</v>
      </c>
      <c r="BP21" s="44">
        <v>3733.9</v>
      </c>
      <c r="BQ21" s="44">
        <v>0</v>
      </c>
      <c r="BR21" s="44">
        <f t="shared" si="15"/>
        <v>0</v>
      </c>
      <c r="BS21" s="44">
        <v>4868.7</v>
      </c>
      <c r="BT21" s="44">
        <v>4868.7</v>
      </c>
      <c r="BU21" s="44">
        <v>1032.5</v>
      </c>
      <c r="BV21" s="44">
        <f t="shared" si="16"/>
        <v>21.206893010454536</v>
      </c>
      <c r="BW21" s="44">
        <v>3631.4</v>
      </c>
      <c r="BX21" s="44">
        <v>3631.4</v>
      </c>
      <c r="BY21" s="44">
        <v>500.95</v>
      </c>
      <c r="BZ21" s="44">
        <f t="shared" si="17"/>
        <v>13.794955113730243</v>
      </c>
      <c r="CA21" s="44"/>
      <c r="CB21" s="44"/>
      <c r="CC21" s="44"/>
      <c r="CD21" s="44"/>
      <c r="CE21" s="44"/>
      <c r="CF21" s="44"/>
      <c r="CG21" s="44"/>
      <c r="CH21" s="26"/>
      <c r="CI21" s="44"/>
      <c r="CJ21" s="44"/>
      <c r="CK21" s="44"/>
      <c r="CL21" s="44"/>
      <c r="CM21" s="44">
        <v>1024.0999999999999</v>
      </c>
      <c r="CN21" s="44">
        <v>1024.0999999999999</v>
      </c>
      <c r="CO21" s="44">
        <v>276.83249000000001</v>
      </c>
      <c r="CP21" s="44">
        <f t="shared" si="18"/>
        <v>27.031783029001076</v>
      </c>
      <c r="CQ21" s="44">
        <v>469.9</v>
      </c>
      <c r="CR21" s="44">
        <v>469.9</v>
      </c>
      <c r="CS21" s="44">
        <v>0</v>
      </c>
      <c r="CT21" s="44">
        <f t="shared" si="19"/>
        <v>0</v>
      </c>
      <c r="CU21" s="44">
        <v>2896.4</v>
      </c>
      <c r="CV21" s="44">
        <v>2896.4</v>
      </c>
      <c r="CW21" s="44">
        <v>713.49648999999999</v>
      </c>
      <c r="CX21" s="44">
        <f t="shared" si="20"/>
        <v>24.633907264190029</v>
      </c>
    </row>
    <row r="22" spans="1:102" ht="17.25" customHeight="1">
      <c r="A22" s="30">
        <v>16</v>
      </c>
      <c r="B22" s="31" t="s">
        <v>18</v>
      </c>
      <c r="C22" s="26">
        <f t="shared" si="21"/>
        <v>1076988.6355900003</v>
      </c>
      <c r="D22" s="26">
        <f t="shared" si="22"/>
        <v>1007687.9495400001</v>
      </c>
      <c r="E22" s="26">
        <f t="shared" si="23"/>
        <v>221268.34469</v>
      </c>
      <c r="F22" s="26">
        <f t="shared" si="24"/>
        <v>21.958022301547505</v>
      </c>
      <c r="G22" s="26">
        <v>1.7</v>
      </c>
      <c r="H22" s="26">
        <v>1.7</v>
      </c>
      <c r="I22" s="26">
        <v>1.7</v>
      </c>
      <c r="J22" s="44">
        <f t="shared" si="4"/>
        <v>100</v>
      </c>
      <c r="K22" s="44">
        <v>154.30000000000001</v>
      </c>
      <c r="L22" s="44">
        <v>160.19999999999999</v>
      </c>
      <c r="M22" s="44">
        <v>0</v>
      </c>
      <c r="N22" s="44">
        <f t="shared" si="5"/>
        <v>0</v>
      </c>
      <c r="O22" s="44">
        <v>3996.5</v>
      </c>
      <c r="P22" s="44">
        <v>3996.5</v>
      </c>
      <c r="Q22" s="44">
        <v>912</v>
      </c>
      <c r="R22" s="44">
        <f t="shared" si="6"/>
        <v>22.819967471537595</v>
      </c>
      <c r="S22" s="44"/>
      <c r="T22" s="44"/>
      <c r="U22" s="44"/>
      <c r="V22" s="44"/>
      <c r="W22" s="44"/>
      <c r="X22" s="44"/>
      <c r="Y22" s="44"/>
      <c r="Z22" s="44"/>
      <c r="AA22" s="44">
        <v>4</v>
      </c>
      <c r="AB22" s="44">
        <v>4</v>
      </c>
      <c r="AC22" s="44">
        <v>0</v>
      </c>
      <c r="AD22" s="44">
        <f t="shared" si="7"/>
        <v>0</v>
      </c>
      <c r="AE22" s="26">
        <v>59301.364629999996</v>
      </c>
      <c r="AF22" s="26">
        <v>58576.278579999998</v>
      </c>
      <c r="AG22" s="26">
        <v>0</v>
      </c>
      <c r="AH22" s="44">
        <f t="shared" si="8"/>
        <v>0</v>
      </c>
      <c r="AI22" s="44">
        <v>119063.17095999999</v>
      </c>
      <c r="AJ22" s="44">
        <v>119063.17095999999</v>
      </c>
      <c r="AK22" s="44">
        <v>0</v>
      </c>
      <c r="AL22" s="44"/>
      <c r="AM22" s="44"/>
      <c r="AN22" s="44"/>
      <c r="AO22" s="44"/>
      <c r="AP22" s="44"/>
      <c r="AQ22" s="44">
        <v>4197.5</v>
      </c>
      <c r="AR22" s="44">
        <v>4197.5</v>
      </c>
      <c r="AS22" s="44">
        <v>532.02059999999994</v>
      </c>
      <c r="AT22" s="44">
        <f t="shared" si="9"/>
        <v>12.674701608100058</v>
      </c>
      <c r="AU22" s="44">
        <v>616.4</v>
      </c>
      <c r="AV22" s="44">
        <v>616.4</v>
      </c>
      <c r="AW22" s="44">
        <v>100.89173</v>
      </c>
      <c r="AX22" s="44">
        <f t="shared" si="10"/>
        <v>16.367899091499027</v>
      </c>
      <c r="AY22" s="44">
        <v>2610.4</v>
      </c>
      <c r="AZ22" s="44">
        <v>2610.4</v>
      </c>
      <c r="BA22" s="44">
        <v>480.24</v>
      </c>
      <c r="BB22" s="44">
        <f t="shared" si="11"/>
        <v>18.397180508734294</v>
      </c>
      <c r="BC22" s="44">
        <v>1991.2</v>
      </c>
      <c r="BD22" s="44">
        <v>1991.2</v>
      </c>
      <c r="BE22" s="44">
        <v>317.47631999999999</v>
      </c>
      <c r="BF22" s="44">
        <f t="shared" si="12"/>
        <v>15.943969465648856</v>
      </c>
      <c r="BG22" s="44">
        <v>224045.2</v>
      </c>
      <c r="BH22" s="44">
        <v>223046.7</v>
      </c>
      <c r="BI22" s="44">
        <v>56011.199999999997</v>
      </c>
      <c r="BJ22" s="44">
        <f t="shared" si="13"/>
        <v>25.111871191100338</v>
      </c>
      <c r="BK22" s="44">
        <v>629671.80000000005</v>
      </c>
      <c r="BL22" s="44">
        <v>560064</v>
      </c>
      <c r="BM22" s="44">
        <v>157388.571</v>
      </c>
      <c r="BN22" s="44">
        <f t="shared" si="14"/>
        <v>28.101890319677754</v>
      </c>
      <c r="BO22" s="44">
        <v>3903.5</v>
      </c>
      <c r="BP22" s="44">
        <v>4802.3999999999996</v>
      </c>
      <c r="BQ22" s="44">
        <v>0</v>
      </c>
      <c r="BR22" s="44">
        <f t="shared" si="15"/>
        <v>0</v>
      </c>
      <c r="BS22" s="44">
        <v>4625.3</v>
      </c>
      <c r="BT22" s="44">
        <v>5751.2</v>
      </c>
      <c r="BU22" s="44">
        <v>1738.4</v>
      </c>
      <c r="BV22" s="44">
        <f t="shared" si="16"/>
        <v>30.226735290026429</v>
      </c>
      <c r="BW22" s="44">
        <v>12159.1</v>
      </c>
      <c r="BX22" s="44">
        <v>12159.1</v>
      </c>
      <c r="BY22" s="44">
        <v>1925.2614599999999</v>
      </c>
      <c r="BZ22" s="44">
        <f t="shared" si="17"/>
        <v>15.833914187727711</v>
      </c>
      <c r="CA22" s="44">
        <v>901.3</v>
      </c>
      <c r="CB22" s="44">
        <v>901.3</v>
      </c>
      <c r="CC22" s="44">
        <v>0</v>
      </c>
      <c r="CD22" s="44">
        <f t="shared" si="25"/>
        <v>0</v>
      </c>
      <c r="CE22" s="44">
        <v>165.6</v>
      </c>
      <c r="CF22" s="44">
        <v>165.6</v>
      </c>
      <c r="CG22" s="44">
        <v>0</v>
      </c>
      <c r="CH22" s="26">
        <f>CG22/CF22*100</f>
        <v>0</v>
      </c>
      <c r="CI22" s="44">
        <v>614.5</v>
      </c>
      <c r="CJ22" s="44">
        <v>614.5</v>
      </c>
      <c r="CK22" s="44">
        <v>0</v>
      </c>
      <c r="CL22" s="44">
        <f>CK22/CJ22*100</f>
        <v>0</v>
      </c>
      <c r="CM22" s="44">
        <v>1102.0999999999999</v>
      </c>
      <c r="CN22" s="44">
        <v>1102.0999999999999</v>
      </c>
      <c r="CO22" s="44">
        <v>309.11571999999995</v>
      </c>
      <c r="CP22" s="44">
        <f t="shared" si="18"/>
        <v>28.047883132202156</v>
      </c>
      <c r="CQ22" s="44">
        <v>907.8</v>
      </c>
      <c r="CR22" s="44">
        <v>907.8</v>
      </c>
      <c r="CS22" s="44">
        <v>0</v>
      </c>
      <c r="CT22" s="44">
        <f t="shared" si="19"/>
        <v>0</v>
      </c>
      <c r="CU22" s="44">
        <v>6955.9</v>
      </c>
      <c r="CV22" s="44">
        <v>6955.9</v>
      </c>
      <c r="CW22" s="44">
        <v>1551.4678600000002</v>
      </c>
      <c r="CX22" s="44">
        <f t="shared" si="20"/>
        <v>22.304343938239484</v>
      </c>
    </row>
    <row r="23" spans="1:102" s="2" customFormat="1" ht="17.25" customHeight="1">
      <c r="A23" s="30">
        <v>17</v>
      </c>
      <c r="B23" s="31" t="s">
        <v>19</v>
      </c>
      <c r="C23" s="26">
        <f t="shared" si="21"/>
        <v>199113.96951</v>
      </c>
      <c r="D23" s="26">
        <f t="shared" si="22"/>
        <v>227986.98731</v>
      </c>
      <c r="E23" s="26">
        <f t="shared" si="23"/>
        <v>42813.968600000007</v>
      </c>
      <c r="F23" s="26">
        <f t="shared" si="24"/>
        <v>18.779128188480648</v>
      </c>
      <c r="G23" s="26">
        <v>0.3</v>
      </c>
      <c r="H23" s="26">
        <v>0.3</v>
      </c>
      <c r="I23" s="26">
        <v>0</v>
      </c>
      <c r="J23" s="44">
        <f t="shared" si="4"/>
        <v>0</v>
      </c>
      <c r="K23" s="44">
        <v>32.200000000000003</v>
      </c>
      <c r="L23" s="44">
        <v>29.6</v>
      </c>
      <c r="M23" s="44">
        <v>0</v>
      </c>
      <c r="N23" s="44">
        <f t="shared" si="5"/>
        <v>0</v>
      </c>
      <c r="O23" s="44">
        <v>1234.9000000000001</v>
      </c>
      <c r="P23" s="44">
        <v>1234.9000000000001</v>
      </c>
      <c r="Q23" s="44">
        <v>310</v>
      </c>
      <c r="R23" s="44">
        <f t="shared" si="6"/>
        <v>25.103247226496073</v>
      </c>
      <c r="S23" s="44"/>
      <c r="T23" s="44"/>
      <c r="U23" s="44"/>
      <c r="V23" s="44"/>
      <c r="W23" s="44"/>
      <c r="X23" s="44"/>
      <c r="Y23" s="44"/>
      <c r="Z23" s="44"/>
      <c r="AA23" s="44">
        <v>5</v>
      </c>
      <c r="AB23" s="44">
        <v>5</v>
      </c>
      <c r="AC23" s="44">
        <v>0.83333000000000002</v>
      </c>
      <c r="AD23" s="44">
        <f t="shared" si="7"/>
        <v>16.666600000000003</v>
      </c>
      <c r="AE23" s="26">
        <v>8284.57467</v>
      </c>
      <c r="AF23" s="26">
        <v>7719.8924699999998</v>
      </c>
      <c r="AG23" s="26">
        <v>0</v>
      </c>
      <c r="AH23" s="44">
        <f t="shared" si="8"/>
        <v>0</v>
      </c>
      <c r="AI23" s="44">
        <v>10412.19484</v>
      </c>
      <c r="AJ23" s="44">
        <v>10412.19484</v>
      </c>
      <c r="AK23" s="44">
        <v>0</v>
      </c>
      <c r="AL23" s="44"/>
      <c r="AM23" s="44"/>
      <c r="AN23" s="44"/>
      <c r="AO23" s="44"/>
      <c r="AP23" s="44"/>
      <c r="AQ23" s="44">
        <v>1991.1</v>
      </c>
      <c r="AR23" s="44">
        <v>1991.1</v>
      </c>
      <c r="AS23" s="44">
        <v>320.13400000000001</v>
      </c>
      <c r="AT23" s="44">
        <f t="shared" si="9"/>
        <v>16.078248204510071</v>
      </c>
      <c r="AU23" s="44">
        <v>308.2</v>
      </c>
      <c r="AV23" s="44">
        <v>308.2</v>
      </c>
      <c r="AW23" s="44">
        <v>69.01082000000001</v>
      </c>
      <c r="AX23" s="44">
        <f t="shared" si="10"/>
        <v>22.391570408825441</v>
      </c>
      <c r="AY23" s="44">
        <v>815</v>
      </c>
      <c r="AZ23" s="44">
        <v>815</v>
      </c>
      <c r="BA23" s="44">
        <v>159.584</v>
      </c>
      <c r="BB23" s="44">
        <f t="shared" si="11"/>
        <v>19.580858895705521</v>
      </c>
      <c r="BC23" s="44">
        <v>1232.8</v>
      </c>
      <c r="BD23" s="44">
        <v>1232.8</v>
      </c>
      <c r="BE23" s="44">
        <v>167.95864</v>
      </c>
      <c r="BF23" s="44">
        <f t="shared" si="12"/>
        <v>13.624159636599611</v>
      </c>
      <c r="BG23" s="44">
        <v>26742.6</v>
      </c>
      <c r="BH23" s="44">
        <v>37211.800000000003</v>
      </c>
      <c r="BI23" s="44">
        <v>6685.5</v>
      </c>
      <c r="BJ23" s="44">
        <f t="shared" si="13"/>
        <v>17.966075277197017</v>
      </c>
      <c r="BK23" s="44">
        <v>138754.70000000001</v>
      </c>
      <c r="BL23" s="44">
        <v>157669.70000000001</v>
      </c>
      <c r="BM23" s="44">
        <v>33022.639869999999</v>
      </c>
      <c r="BN23" s="44">
        <f t="shared" si="14"/>
        <v>20.944188940551037</v>
      </c>
      <c r="BO23" s="44">
        <v>1335.4</v>
      </c>
      <c r="BP23" s="44">
        <v>1361</v>
      </c>
      <c r="BQ23" s="44">
        <v>300</v>
      </c>
      <c r="BR23" s="44">
        <f t="shared" si="15"/>
        <v>22.042615723732549</v>
      </c>
      <c r="BS23" s="44">
        <v>1582.3</v>
      </c>
      <c r="BT23" s="44">
        <v>1612.8</v>
      </c>
      <c r="BU23" s="44">
        <v>377.5</v>
      </c>
      <c r="BV23" s="44">
        <f t="shared" si="16"/>
        <v>23.406498015873016</v>
      </c>
      <c r="BW23" s="44">
        <v>3692.6</v>
      </c>
      <c r="BX23" s="44">
        <v>3692.6</v>
      </c>
      <c r="BY23" s="44">
        <v>889.72400000000005</v>
      </c>
      <c r="BZ23" s="44">
        <f t="shared" si="17"/>
        <v>24.094784162920437</v>
      </c>
      <c r="CA23" s="44"/>
      <c r="CB23" s="44"/>
      <c r="CC23" s="44"/>
      <c r="CD23" s="44"/>
      <c r="CE23" s="44"/>
      <c r="CF23" s="44"/>
      <c r="CG23" s="44"/>
      <c r="CH23" s="26"/>
      <c r="CI23" s="44"/>
      <c r="CJ23" s="44"/>
      <c r="CK23" s="44"/>
      <c r="CL23" s="44"/>
      <c r="CM23" s="44">
        <v>647.6</v>
      </c>
      <c r="CN23" s="44">
        <v>647.6</v>
      </c>
      <c r="CO23" s="44">
        <v>76.683940000000007</v>
      </c>
      <c r="CP23" s="44">
        <f t="shared" si="18"/>
        <v>11.841250772081532</v>
      </c>
      <c r="CQ23" s="44">
        <v>304.7</v>
      </c>
      <c r="CR23" s="44">
        <v>304.7</v>
      </c>
      <c r="CS23" s="44">
        <v>0</v>
      </c>
      <c r="CT23" s="44">
        <f t="shared" si="19"/>
        <v>0</v>
      </c>
      <c r="CU23" s="44">
        <v>1737.8</v>
      </c>
      <c r="CV23" s="44">
        <v>1737.8</v>
      </c>
      <c r="CW23" s="44">
        <v>434.4</v>
      </c>
      <c r="CX23" s="44">
        <f t="shared" si="20"/>
        <v>24.997122798941191</v>
      </c>
    </row>
    <row r="24" spans="1:102" ht="17.25" customHeight="1">
      <c r="A24" s="30">
        <v>18</v>
      </c>
      <c r="B24" s="31" t="s">
        <v>20</v>
      </c>
      <c r="C24" s="26">
        <f t="shared" si="21"/>
        <v>447942.85475</v>
      </c>
      <c r="D24" s="26">
        <f t="shared" si="22"/>
        <v>597183.21461999998</v>
      </c>
      <c r="E24" s="26">
        <f t="shared" si="23"/>
        <v>104905.33580999999</v>
      </c>
      <c r="F24" s="26">
        <f t="shared" si="24"/>
        <v>17.566691970194341</v>
      </c>
      <c r="G24" s="26">
        <v>3.8</v>
      </c>
      <c r="H24" s="26">
        <v>3.8</v>
      </c>
      <c r="I24" s="26">
        <v>3.8</v>
      </c>
      <c r="J24" s="44">
        <f t="shared" si="4"/>
        <v>100</v>
      </c>
      <c r="K24" s="44">
        <v>126.2</v>
      </c>
      <c r="L24" s="44">
        <v>115.9</v>
      </c>
      <c r="M24" s="44">
        <v>0</v>
      </c>
      <c r="N24" s="44">
        <f t="shared" si="5"/>
        <v>0</v>
      </c>
      <c r="O24" s="44">
        <v>2980.3</v>
      </c>
      <c r="P24" s="44">
        <v>2980.3</v>
      </c>
      <c r="Q24" s="44">
        <v>540</v>
      </c>
      <c r="R24" s="44">
        <f t="shared" si="6"/>
        <v>18.118981310606312</v>
      </c>
      <c r="S24" s="44"/>
      <c r="T24" s="44"/>
      <c r="U24" s="44"/>
      <c r="V24" s="44"/>
      <c r="W24" s="44"/>
      <c r="X24" s="44"/>
      <c r="Y24" s="44"/>
      <c r="Z24" s="44"/>
      <c r="AA24" s="44">
        <v>5.8</v>
      </c>
      <c r="AB24" s="44">
        <v>5.8</v>
      </c>
      <c r="AC24" s="44">
        <v>0</v>
      </c>
      <c r="AD24" s="44">
        <f t="shared" si="7"/>
        <v>0</v>
      </c>
      <c r="AE24" s="26">
        <v>16097.994520000002</v>
      </c>
      <c r="AF24" s="26">
        <v>43752.054390000005</v>
      </c>
      <c r="AG24" s="26">
        <v>0</v>
      </c>
      <c r="AH24" s="44">
        <f t="shared" si="8"/>
        <v>0</v>
      </c>
      <c r="AI24" s="44">
        <v>34955.660229999994</v>
      </c>
      <c r="AJ24" s="44">
        <v>34955.660229999994</v>
      </c>
      <c r="AK24" s="44">
        <v>0</v>
      </c>
      <c r="AL24" s="44"/>
      <c r="AM24" s="44"/>
      <c r="AN24" s="44">
        <v>0.7</v>
      </c>
      <c r="AO24" s="44"/>
      <c r="AP24" s="44">
        <f t="shared" si="2"/>
        <v>0</v>
      </c>
      <c r="AQ24" s="44">
        <v>2607.5</v>
      </c>
      <c r="AR24" s="44">
        <v>2607.5</v>
      </c>
      <c r="AS24" s="44">
        <v>457.74423999999999</v>
      </c>
      <c r="AT24" s="44">
        <f t="shared" si="9"/>
        <v>17.554908533077658</v>
      </c>
      <c r="AU24" s="44">
        <v>308.2</v>
      </c>
      <c r="AV24" s="44">
        <v>308.2</v>
      </c>
      <c r="AW24" s="44">
        <v>50.21763</v>
      </c>
      <c r="AX24" s="44">
        <f t="shared" si="10"/>
        <v>16.293844905905257</v>
      </c>
      <c r="AY24" s="44">
        <v>509.4</v>
      </c>
      <c r="AZ24" s="44">
        <v>509.4</v>
      </c>
      <c r="BA24" s="44">
        <v>133.99460000000002</v>
      </c>
      <c r="BB24" s="44">
        <f t="shared" si="11"/>
        <v>26.304397330192387</v>
      </c>
      <c r="BC24" s="44">
        <v>1991.2</v>
      </c>
      <c r="BD24" s="44">
        <v>1991.2</v>
      </c>
      <c r="BE24" s="44">
        <v>435.60406999999998</v>
      </c>
      <c r="BF24" s="44">
        <f t="shared" si="12"/>
        <v>21.876459923664122</v>
      </c>
      <c r="BG24" s="44">
        <v>124682.8</v>
      </c>
      <c r="BH24" s="44">
        <v>176113.7</v>
      </c>
      <c r="BI24" s="44">
        <v>35670.6</v>
      </c>
      <c r="BJ24" s="44">
        <f t="shared" si="13"/>
        <v>20.254301624461924</v>
      </c>
      <c r="BK24" s="44">
        <v>254026.5</v>
      </c>
      <c r="BL24" s="44">
        <v>322834.8</v>
      </c>
      <c r="BM24" s="44">
        <v>65006.400000000001</v>
      </c>
      <c r="BN24" s="44">
        <f t="shared" si="14"/>
        <v>20.1361191544406</v>
      </c>
      <c r="BO24" s="44">
        <v>2523.6999999999998</v>
      </c>
      <c r="BP24" s="44">
        <v>3180.6</v>
      </c>
      <c r="BQ24" s="44">
        <v>851.04840999999999</v>
      </c>
      <c r="BR24" s="44">
        <f t="shared" si="15"/>
        <v>26.757480035213483</v>
      </c>
      <c r="BS24" s="44">
        <v>3043</v>
      </c>
      <c r="BT24" s="44">
        <v>3742.8</v>
      </c>
      <c r="BU24" s="44">
        <v>932.5</v>
      </c>
      <c r="BV24" s="44">
        <f t="shared" si="16"/>
        <v>24.914502511488724</v>
      </c>
      <c r="BW24" s="44">
        <v>1734.1</v>
      </c>
      <c r="BX24" s="44">
        <v>1734.1</v>
      </c>
      <c r="BY24" s="44">
        <v>473.62799999999999</v>
      </c>
      <c r="BZ24" s="44">
        <f t="shared" si="17"/>
        <v>27.31261172942737</v>
      </c>
      <c r="CA24" s="44"/>
      <c r="CB24" s="44"/>
      <c r="CC24" s="44"/>
      <c r="CD24" s="44"/>
      <c r="CE24" s="44"/>
      <c r="CF24" s="44"/>
      <c r="CG24" s="44"/>
      <c r="CH24" s="26"/>
      <c r="CI24" s="44"/>
      <c r="CJ24" s="44"/>
      <c r="CK24" s="44"/>
      <c r="CL24" s="44"/>
      <c r="CM24" s="44">
        <v>420.7</v>
      </c>
      <c r="CN24" s="44">
        <v>420.7</v>
      </c>
      <c r="CO24" s="44">
        <v>92.527529999999999</v>
      </c>
      <c r="CP24" s="44">
        <f t="shared" si="18"/>
        <v>21.993708105538389</v>
      </c>
      <c r="CQ24" s="44">
        <v>767.4</v>
      </c>
      <c r="CR24" s="44">
        <v>767.4</v>
      </c>
      <c r="CS24" s="44">
        <v>96.4</v>
      </c>
      <c r="CT24" s="44">
        <f t="shared" si="19"/>
        <v>12.561897315611157</v>
      </c>
      <c r="CU24" s="44">
        <v>1158.5999999999999</v>
      </c>
      <c r="CV24" s="44">
        <v>1158.5999999999999</v>
      </c>
      <c r="CW24" s="44">
        <v>160.87133</v>
      </c>
      <c r="CX24" s="44">
        <f t="shared" si="20"/>
        <v>13.88497583290178</v>
      </c>
    </row>
    <row r="25" spans="1:102" ht="17.25" customHeight="1">
      <c r="A25" s="30">
        <v>19</v>
      </c>
      <c r="B25" s="31" t="s">
        <v>21</v>
      </c>
      <c r="C25" s="26">
        <f t="shared" si="21"/>
        <v>318704.23637999996</v>
      </c>
      <c r="D25" s="26">
        <f t="shared" si="22"/>
        <v>435233.77237999998</v>
      </c>
      <c r="E25" s="26">
        <f t="shared" si="23"/>
        <v>84399.524279999983</v>
      </c>
      <c r="F25" s="26">
        <f t="shared" si="24"/>
        <v>19.391768202746746</v>
      </c>
      <c r="G25" s="26">
        <v>0.7</v>
      </c>
      <c r="H25" s="26">
        <v>0.7</v>
      </c>
      <c r="I25" s="26">
        <v>0</v>
      </c>
      <c r="J25" s="44">
        <f t="shared" si="4"/>
        <v>0</v>
      </c>
      <c r="K25" s="44">
        <v>109.7</v>
      </c>
      <c r="L25" s="44">
        <v>100.8</v>
      </c>
      <c r="M25" s="44">
        <v>0</v>
      </c>
      <c r="N25" s="44">
        <f t="shared" si="5"/>
        <v>0</v>
      </c>
      <c r="O25" s="44">
        <v>2055.8000000000002</v>
      </c>
      <c r="P25" s="44">
        <v>2055.8000000000002</v>
      </c>
      <c r="Q25" s="44">
        <v>450</v>
      </c>
      <c r="R25" s="44">
        <f t="shared" si="6"/>
        <v>21.889288841326977</v>
      </c>
      <c r="S25" s="44">
        <v>6</v>
      </c>
      <c r="T25" s="44">
        <v>6</v>
      </c>
      <c r="U25" s="44"/>
      <c r="V25" s="44">
        <f>U25/T25*100</f>
        <v>0</v>
      </c>
      <c r="W25" s="44"/>
      <c r="X25" s="44">
        <v>1403.7</v>
      </c>
      <c r="Y25" s="44">
        <v>0</v>
      </c>
      <c r="Z25" s="44"/>
      <c r="AA25" s="44">
        <v>0.8</v>
      </c>
      <c r="AB25" s="44">
        <v>0.8</v>
      </c>
      <c r="AC25" s="44">
        <v>0</v>
      </c>
      <c r="AD25" s="44">
        <f t="shared" si="7"/>
        <v>0</v>
      </c>
      <c r="AE25" s="26">
        <v>8898.8555699999997</v>
      </c>
      <c r="AF25" s="26">
        <v>8292.2915699999994</v>
      </c>
      <c r="AG25" s="26">
        <v>0</v>
      </c>
      <c r="AH25" s="44">
        <f t="shared" si="8"/>
        <v>0</v>
      </c>
      <c r="AI25" s="44">
        <v>26738.180809999998</v>
      </c>
      <c r="AJ25" s="44">
        <v>26738.180809999998</v>
      </c>
      <c r="AK25" s="44">
        <v>0</v>
      </c>
      <c r="AL25" s="44"/>
      <c r="AM25" s="44"/>
      <c r="AN25" s="44"/>
      <c r="AO25" s="44"/>
      <c r="AP25" s="44"/>
      <c r="AQ25" s="44">
        <v>1991.1</v>
      </c>
      <c r="AR25" s="44">
        <v>1991.1</v>
      </c>
      <c r="AS25" s="44">
        <v>322.77755999999999</v>
      </c>
      <c r="AT25" s="44">
        <f t="shared" si="9"/>
        <v>16.211017025764654</v>
      </c>
      <c r="AU25" s="44">
        <v>308.2</v>
      </c>
      <c r="AV25" s="44">
        <v>308.2</v>
      </c>
      <c r="AW25" s="44">
        <v>60.115000000000002</v>
      </c>
      <c r="AX25" s="44">
        <f t="shared" si="10"/>
        <v>19.505191434133682</v>
      </c>
      <c r="AY25" s="44">
        <v>916.9</v>
      </c>
      <c r="AZ25" s="44">
        <v>916.9</v>
      </c>
      <c r="BA25" s="44">
        <v>157.91399999999999</v>
      </c>
      <c r="BB25" s="44">
        <f t="shared" si="11"/>
        <v>17.222597884174938</v>
      </c>
      <c r="BC25" s="44">
        <v>1232.8</v>
      </c>
      <c r="BD25" s="44">
        <v>1232.8</v>
      </c>
      <c r="BE25" s="44">
        <v>159.95162999999999</v>
      </c>
      <c r="BF25" s="44">
        <f t="shared" si="12"/>
        <v>12.974661745619729</v>
      </c>
      <c r="BG25" s="44">
        <v>64819.6</v>
      </c>
      <c r="BH25" s="44">
        <v>89131.8</v>
      </c>
      <c r="BI25" s="44">
        <v>16205.1</v>
      </c>
      <c r="BJ25" s="44">
        <f t="shared" si="13"/>
        <v>18.181053226794479</v>
      </c>
      <c r="BK25" s="44">
        <v>197982.1</v>
      </c>
      <c r="BL25" s="44">
        <v>288311</v>
      </c>
      <c r="BM25" s="44">
        <v>64495.5</v>
      </c>
      <c r="BN25" s="44">
        <f t="shared" si="14"/>
        <v>22.370114216939346</v>
      </c>
      <c r="BO25" s="44">
        <v>2214.5</v>
      </c>
      <c r="BP25" s="44">
        <v>2645.2</v>
      </c>
      <c r="BQ25" s="44">
        <v>571.35649999999998</v>
      </c>
      <c r="BR25" s="44">
        <f t="shared" si="15"/>
        <v>21.599746711023744</v>
      </c>
      <c r="BS25" s="44">
        <v>2464.8000000000002</v>
      </c>
      <c r="BT25" s="44">
        <v>3134.3</v>
      </c>
      <c r="BU25" s="44">
        <v>790</v>
      </c>
      <c r="BV25" s="44">
        <f t="shared" si="16"/>
        <v>25.204989949909066</v>
      </c>
      <c r="BW25" s="44">
        <v>2305.3000000000002</v>
      </c>
      <c r="BX25" s="44">
        <v>2305.3000000000002</v>
      </c>
      <c r="BY25" s="44">
        <v>545.00199999999995</v>
      </c>
      <c r="BZ25" s="44">
        <f t="shared" si="17"/>
        <v>23.641261441027194</v>
      </c>
      <c r="CA25" s="44"/>
      <c r="CB25" s="44"/>
      <c r="CC25" s="44"/>
      <c r="CD25" s="44"/>
      <c r="CE25" s="44"/>
      <c r="CF25" s="44"/>
      <c r="CG25" s="44"/>
      <c r="CH25" s="26"/>
      <c r="CI25" s="44"/>
      <c r="CJ25" s="44"/>
      <c r="CK25" s="44"/>
      <c r="CL25" s="44"/>
      <c r="CM25" s="44">
        <v>3946.3</v>
      </c>
      <c r="CN25" s="44">
        <v>3946.3</v>
      </c>
      <c r="CO25" s="44">
        <v>62.507589999999993</v>
      </c>
      <c r="CP25" s="44">
        <f t="shared" si="18"/>
        <v>1.583954336973874</v>
      </c>
      <c r="CQ25" s="44">
        <v>395.5</v>
      </c>
      <c r="CR25" s="44">
        <v>395.5</v>
      </c>
      <c r="CS25" s="44">
        <v>0</v>
      </c>
      <c r="CT25" s="44">
        <f t="shared" si="19"/>
        <v>0</v>
      </c>
      <c r="CU25" s="44">
        <v>2317.1</v>
      </c>
      <c r="CV25" s="44">
        <v>2317.1</v>
      </c>
      <c r="CW25" s="44">
        <v>579.29999999999995</v>
      </c>
      <c r="CX25" s="44">
        <f t="shared" si="20"/>
        <v>25.001078934875494</v>
      </c>
    </row>
    <row r="26" spans="1:102" ht="17.25" customHeight="1">
      <c r="A26" s="30">
        <v>20</v>
      </c>
      <c r="B26" s="31" t="s">
        <v>22</v>
      </c>
      <c r="C26" s="26">
        <f t="shared" si="21"/>
        <v>207503.52451000005</v>
      </c>
      <c r="D26" s="26">
        <f t="shared" si="22"/>
        <v>233674.83231</v>
      </c>
      <c r="E26" s="26">
        <f t="shared" si="23"/>
        <v>46543.312119999995</v>
      </c>
      <c r="F26" s="26">
        <f t="shared" si="24"/>
        <v>19.9179824630212</v>
      </c>
      <c r="G26" s="26">
        <v>0.4</v>
      </c>
      <c r="H26" s="26">
        <v>0.4</v>
      </c>
      <c r="I26" s="26">
        <v>0</v>
      </c>
      <c r="J26" s="44">
        <f t="shared" si="4"/>
        <v>0</v>
      </c>
      <c r="K26" s="44">
        <v>39.9</v>
      </c>
      <c r="L26" s="44">
        <v>64.400000000000006</v>
      </c>
      <c r="M26" s="44">
        <v>0</v>
      </c>
      <c r="N26" s="44">
        <f t="shared" si="5"/>
        <v>0</v>
      </c>
      <c r="O26" s="44">
        <v>1245.4000000000001</v>
      </c>
      <c r="P26" s="44">
        <v>1245.4000000000001</v>
      </c>
      <c r="Q26" s="44">
        <v>232.63300000000001</v>
      </c>
      <c r="R26" s="44">
        <f t="shared" si="6"/>
        <v>18.679380118837322</v>
      </c>
      <c r="S26" s="44"/>
      <c r="T26" s="44"/>
      <c r="U26" s="44"/>
      <c r="V26" s="44"/>
      <c r="W26" s="44"/>
      <c r="X26" s="44"/>
      <c r="Y26" s="44"/>
      <c r="Z26" s="44"/>
      <c r="AA26" s="44">
        <v>3</v>
      </c>
      <c r="AB26" s="44">
        <v>3</v>
      </c>
      <c r="AC26" s="44">
        <v>0</v>
      </c>
      <c r="AD26" s="44">
        <f t="shared" si="7"/>
        <v>0</v>
      </c>
      <c r="AE26" s="26">
        <v>5813.3296700000001</v>
      </c>
      <c r="AF26" s="26">
        <v>5417.1374699999997</v>
      </c>
      <c r="AG26" s="26">
        <v>0</v>
      </c>
      <c r="AH26" s="44">
        <f t="shared" si="8"/>
        <v>0</v>
      </c>
      <c r="AI26" s="44">
        <v>10412.19484</v>
      </c>
      <c r="AJ26" s="44">
        <v>10412.19484</v>
      </c>
      <c r="AK26" s="44">
        <v>0</v>
      </c>
      <c r="AL26" s="44"/>
      <c r="AM26" s="44"/>
      <c r="AN26" s="44"/>
      <c r="AO26" s="44"/>
      <c r="AP26" s="44"/>
      <c r="AQ26" s="44">
        <v>1991.1</v>
      </c>
      <c r="AR26" s="44">
        <v>1991.1</v>
      </c>
      <c r="AS26" s="44">
        <v>307.54205999999999</v>
      </c>
      <c r="AT26" s="44">
        <f t="shared" si="9"/>
        <v>15.445836974536689</v>
      </c>
      <c r="AU26" s="44">
        <v>308.2</v>
      </c>
      <c r="AV26" s="44">
        <v>308.2</v>
      </c>
      <c r="AW26" s="44">
        <v>38.42944</v>
      </c>
      <c r="AX26" s="44">
        <f t="shared" si="10"/>
        <v>12.468994159636599</v>
      </c>
      <c r="AY26" s="44">
        <v>1304</v>
      </c>
      <c r="AZ26" s="44">
        <v>1304</v>
      </c>
      <c r="BA26" s="44">
        <v>262.28500000000003</v>
      </c>
      <c r="BB26" s="44">
        <f t="shared" si="11"/>
        <v>20.113880368098162</v>
      </c>
      <c r="BC26" s="44">
        <v>1232.8</v>
      </c>
      <c r="BD26" s="44">
        <v>1232.8</v>
      </c>
      <c r="BE26" s="44">
        <v>129.99597</v>
      </c>
      <c r="BF26" s="44">
        <f t="shared" si="12"/>
        <v>10.544773685918235</v>
      </c>
      <c r="BG26" s="44">
        <v>22494.2</v>
      </c>
      <c r="BH26" s="44">
        <v>24975.4</v>
      </c>
      <c r="BI26" s="44">
        <v>5623.5</v>
      </c>
      <c r="BJ26" s="44">
        <f t="shared" si="13"/>
        <v>22.516155897403042</v>
      </c>
      <c r="BK26" s="44">
        <v>153681.20000000001</v>
      </c>
      <c r="BL26" s="44">
        <v>177345.5</v>
      </c>
      <c r="BM26" s="44">
        <v>38420.1</v>
      </c>
      <c r="BN26" s="44">
        <f t="shared" si="14"/>
        <v>21.663983580073921</v>
      </c>
      <c r="BO26" s="44">
        <v>1078.5999999999999</v>
      </c>
      <c r="BP26" s="44">
        <v>1232.7</v>
      </c>
      <c r="BQ26" s="44">
        <v>155.38499999999999</v>
      </c>
      <c r="BR26" s="44">
        <f t="shared" si="15"/>
        <v>12.605256753467998</v>
      </c>
      <c r="BS26" s="44">
        <v>1217.2</v>
      </c>
      <c r="BT26" s="44">
        <v>1460.6</v>
      </c>
      <c r="BU26" s="44">
        <v>365</v>
      </c>
      <c r="BV26" s="44">
        <f t="shared" si="16"/>
        <v>24.989730247843355</v>
      </c>
      <c r="BW26" s="44">
        <v>3672.2</v>
      </c>
      <c r="BX26" s="44">
        <v>3672.2</v>
      </c>
      <c r="BY26" s="44">
        <v>563.73599999999999</v>
      </c>
      <c r="BZ26" s="44">
        <f t="shared" si="17"/>
        <v>15.351451445999672</v>
      </c>
      <c r="CA26" s="44"/>
      <c r="CB26" s="44"/>
      <c r="CC26" s="44"/>
      <c r="CD26" s="44"/>
      <c r="CE26" s="44"/>
      <c r="CF26" s="44"/>
      <c r="CG26" s="44"/>
      <c r="CH26" s="26"/>
      <c r="CI26" s="44"/>
      <c r="CJ26" s="44"/>
      <c r="CK26" s="44"/>
      <c r="CL26" s="44"/>
      <c r="CM26" s="44">
        <v>379.8</v>
      </c>
      <c r="CN26" s="44">
        <v>379.8</v>
      </c>
      <c r="CO26" s="44">
        <v>90.553880000000007</v>
      </c>
      <c r="CP26" s="44">
        <f t="shared" si="18"/>
        <v>23.84251711427067</v>
      </c>
      <c r="CQ26" s="44">
        <v>312.89999999999998</v>
      </c>
      <c r="CR26" s="44">
        <v>312.89999999999998</v>
      </c>
      <c r="CS26" s="44">
        <v>0</v>
      </c>
      <c r="CT26" s="44">
        <f t="shared" si="19"/>
        <v>0</v>
      </c>
      <c r="CU26" s="44">
        <v>2317.1</v>
      </c>
      <c r="CV26" s="44">
        <v>2317.1</v>
      </c>
      <c r="CW26" s="44">
        <v>354.15177</v>
      </c>
      <c r="CX26" s="44">
        <f t="shared" si="20"/>
        <v>15.284267834793491</v>
      </c>
    </row>
    <row r="27" spans="1:102" ht="17.25" customHeight="1">
      <c r="A27" s="30">
        <v>21</v>
      </c>
      <c r="B27" s="31" t="s">
        <v>23</v>
      </c>
      <c r="C27" s="26">
        <f t="shared" si="21"/>
        <v>178315.59483999995</v>
      </c>
      <c r="D27" s="26">
        <f t="shared" si="22"/>
        <v>242019.79483999999</v>
      </c>
      <c r="E27" s="26">
        <f t="shared" si="23"/>
        <v>43089.584629999998</v>
      </c>
      <c r="F27" s="26">
        <f t="shared" si="24"/>
        <v>17.804157159329321</v>
      </c>
      <c r="G27" s="26">
        <v>0.8</v>
      </c>
      <c r="H27" s="26">
        <v>0.8</v>
      </c>
      <c r="I27" s="26">
        <v>0.8</v>
      </c>
      <c r="J27" s="44">
        <f t="shared" si="4"/>
        <v>100</v>
      </c>
      <c r="K27" s="44">
        <v>36.9</v>
      </c>
      <c r="L27" s="44">
        <v>40.1</v>
      </c>
      <c r="M27" s="44">
        <v>0</v>
      </c>
      <c r="N27" s="44">
        <f t="shared" si="5"/>
        <v>0</v>
      </c>
      <c r="O27" s="44">
        <v>1257.2</v>
      </c>
      <c r="P27" s="44">
        <v>1352.2</v>
      </c>
      <c r="Q27" s="44">
        <v>310</v>
      </c>
      <c r="R27" s="44">
        <f t="shared" si="6"/>
        <v>22.925602721490904</v>
      </c>
      <c r="S27" s="44"/>
      <c r="T27" s="44"/>
      <c r="U27" s="44"/>
      <c r="V27" s="44"/>
      <c r="W27" s="44"/>
      <c r="X27" s="44"/>
      <c r="Y27" s="44"/>
      <c r="Z27" s="44"/>
      <c r="AA27" s="44">
        <v>3.8</v>
      </c>
      <c r="AB27" s="44">
        <v>3.8</v>
      </c>
      <c r="AC27" s="44">
        <v>0</v>
      </c>
      <c r="AD27" s="44">
        <f t="shared" si="7"/>
        <v>0</v>
      </c>
      <c r="AE27" s="26"/>
      <c r="AF27" s="26"/>
      <c r="AG27" s="26"/>
      <c r="AH27" s="44"/>
      <c r="AI27" s="44">
        <v>10412.19484</v>
      </c>
      <c r="AJ27" s="44">
        <v>10412.19484</v>
      </c>
      <c r="AK27" s="44">
        <v>0</v>
      </c>
      <c r="AL27" s="44"/>
      <c r="AM27" s="44"/>
      <c r="AN27" s="44"/>
      <c r="AO27" s="44"/>
      <c r="AP27" s="44"/>
      <c r="AQ27" s="44">
        <v>1374.7</v>
      </c>
      <c r="AR27" s="44">
        <v>1682.9</v>
      </c>
      <c r="AS27" s="44">
        <v>259.70409000000001</v>
      </c>
      <c r="AT27" s="44">
        <f t="shared" si="9"/>
        <v>15.431938320755838</v>
      </c>
      <c r="AU27" s="44">
        <v>308.2</v>
      </c>
      <c r="AV27" s="44">
        <v>308.2</v>
      </c>
      <c r="AW27" s="44">
        <v>51.450720000000004</v>
      </c>
      <c r="AX27" s="44">
        <f t="shared" si="10"/>
        <v>16.693939000648932</v>
      </c>
      <c r="AY27" s="44">
        <v>815</v>
      </c>
      <c r="AZ27" s="44">
        <v>815</v>
      </c>
      <c r="BA27" s="44">
        <v>200.71</v>
      </c>
      <c r="BB27" s="44">
        <f t="shared" si="11"/>
        <v>24.626993865030673</v>
      </c>
      <c r="BC27" s="44">
        <v>1232.8</v>
      </c>
      <c r="BD27" s="44">
        <v>1232.8</v>
      </c>
      <c r="BE27" s="44">
        <v>134.59007</v>
      </c>
      <c r="BF27" s="44">
        <f t="shared" si="12"/>
        <v>10.917429428942246</v>
      </c>
      <c r="BG27" s="44">
        <v>22246.400000000001</v>
      </c>
      <c r="BH27" s="44">
        <v>35866</v>
      </c>
      <c r="BI27" s="44">
        <v>5561.4</v>
      </c>
      <c r="BJ27" s="44">
        <f t="shared" si="13"/>
        <v>15.506050298332683</v>
      </c>
      <c r="BK27" s="44">
        <v>133090.4</v>
      </c>
      <c r="BL27" s="44">
        <v>182544.1</v>
      </c>
      <c r="BM27" s="44">
        <v>34772.699999999997</v>
      </c>
      <c r="BN27" s="44">
        <f t="shared" si="14"/>
        <v>19.048931189778248</v>
      </c>
      <c r="BO27" s="44">
        <v>616.29999999999995</v>
      </c>
      <c r="BP27" s="44">
        <v>719.1</v>
      </c>
      <c r="BQ27" s="44">
        <v>154.07499999999999</v>
      </c>
      <c r="BR27" s="44">
        <f t="shared" si="15"/>
        <v>21.426088165762756</v>
      </c>
      <c r="BS27" s="44">
        <v>730.3</v>
      </c>
      <c r="BT27" s="44">
        <v>852</v>
      </c>
      <c r="BU27" s="44">
        <v>210</v>
      </c>
      <c r="BV27" s="44">
        <f t="shared" si="16"/>
        <v>24.647887323943664</v>
      </c>
      <c r="BW27" s="44">
        <v>4019</v>
      </c>
      <c r="BX27" s="44">
        <v>4019</v>
      </c>
      <c r="BY27" s="44">
        <v>980.43600000000004</v>
      </c>
      <c r="BZ27" s="44">
        <f t="shared" si="17"/>
        <v>24.395023637720829</v>
      </c>
      <c r="CA27" s="44"/>
      <c r="CB27" s="44"/>
      <c r="CC27" s="44"/>
      <c r="CD27" s="44"/>
      <c r="CE27" s="44"/>
      <c r="CF27" s="44"/>
      <c r="CG27" s="44"/>
      <c r="CH27" s="26"/>
      <c r="CI27" s="44"/>
      <c r="CJ27" s="44"/>
      <c r="CK27" s="44"/>
      <c r="CL27" s="44"/>
      <c r="CM27" s="44">
        <v>104.4</v>
      </c>
      <c r="CN27" s="44">
        <v>104.4</v>
      </c>
      <c r="CO27" s="44">
        <v>19.318750000000001</v>
      </c>
      <c r="CP27" s="44">
        <f t="shared" si="18"/>
        <v>18.504549808429118</v>
      </c>
      <c r="CQ27" s="44">
        <v>329.4</v>
      </c>
      <c r="CR27" s="44">
        <v>329.4</v>
      </c>
      <c r="CS27" s="44">
        <v>0</v>
      </c>
      <c r="CT27" s="44">
        <f t="shared" si="19"/>
        <v>0</v>
      </c>
      <c r="CU27" s="44">
        <v>1737.8</v>
      </c>
      <c r="CV27" s="44">
        <v>1737.8</v>
      </c>
      <c r="CW27" s="44">
        <v>434.4</v>
      </c>
      <c r="CX27" s="44">
        <f t="shared" si="20"/>
        <v>24.997122798941191</v>
      </c>
    </row>
    <row r="28" spans="1:102" ht="18" customHeight="1">
      <c r="A28" s="30"/>
      <c r="B28" s="33" t="s">
        <v>70</v>
      </c>
      <c r="C28" s="29">
        <f>SUM(C29:C30)</f>
        <v>12086649.596959999</v>
      </c>
      <c r="D28" s="29">
        <f>SUM(D29:D30)</f>
        <v>11813231.690809999</v>
      </c>
      <c r="E28" s="29">
        <f>SUM(E29:E30)</f>
        <v>2788471.2201899998</v>
      </c>
      <c r="F28" s="29">
        <f t="shared" si="24"/>
        <v>23.604643447053249</v>
      </c>
      <c r="G28" s="29">
        <f>SUM(G29:G30)</f>
        <v>1428.3999999999999</v>
      </c>
      <c r="H28" s="29">
        <f>SUM(H29:H30)</f>
        <v>1428.3999999999999</v>
      </c>
      <c r="I28" s="29">
        <f>SUM(I29:I30)</f>
        <v>231.5343</v>
      </c>
      <c r="J28" s="29">
        <f t="shared" si="4"/>
        <v>16.209346121534583</v>
      </c>
      <c r="K28" s="29">
        <f>SUM(K29:K30)</f>
        <v>1484.6</v>
      </c>
      <c r="L28" s="29">
        <f>SUM(L29:L30)</f>
        <v>1487.3000000000002</v>
      </c>
      <c r="M28" s="29">
        <f>SUM(M29:M30)</f>
        <v>0</v>
      </c>
      <c r="N28" s="29">
        <f t="shared" ref="N28:N32" si="26">M28/L28*100</f>
        <v>0</v>
      </c>
      <c r="O28" s="29">
        <f>SUM(O29:O30)</f>
        <v>46824.2</v>
      </c>
      <c r="P28" s="29">
        <f>SUM(P29:P30)</f>
        <v>47425.599999999999</v>
      </c>
      <c r="Q28" s="29">
        <f>SUM(Q29:Q30)</f>
        <v>6385.1235000000006</v>
      </c>
      <c r="R28" s="29">
        <f t="shared" ref="R28:R32" si="27">Q28/P28*100</f>
        <v>13.463453282615298</v>
      </c>
      <c r="S28" s="29">
        <f>SUM(S29:S30)</f>
        <v>0</v>
      </c>
      <c r="T28" s="29">
        <f>SUM(T29:T30)</f>
        <v>0</v>
      </c>
      <c r="U28" s="29">
        <f>SUM(U29:U30)</f>
        <v>0</v>
      </c>
      <c r="V28" s="29">
        <v>0</v>
      </c>
      <c r="W28" s="29">
        <f>SUM(W29:W30)</f>
        <v>758.7</v>
      </c>
      <c r="X28" s="29">
        <f>SUM(X29:X30)</f>
        <v>1528</v>
      </c>
      <c r="Y28" s="29">
        <f>SUM(Y29:Y30)</f>
        <v>0</v>
      </c>
      <c r="Z28" s="29">
        <v>0</v>
      </c>
      <c r="AA28" s="29">
        <f>SUM(AA29:AA30)</f>
        <v>66.2</v>
      </c>
      <c r="AB28" s="29">
        <f>SUM(AB29:AB30)</f>
        <v>66.2</v>
      </c>
      <c r="AC28" s="29">
        <f>SUM(AC29:AC30)</f>
        <v>0</v>
      </c>
      <c r="AD28" s="29">
        <f>AC28/AB28*100</f>
        <v>0</v>
      </c>
      <c r="AE28" s="29">
        <f>SUM(AE29:AE30)</f>
        <v>607382.23465</v>
      </c>
      <c r="AF28" s="29">
        <f>SUM(AF29:AF30)</f>
        <v>662639.82816999988</v>
      </c>
      <c r="AG28" s="29">
        <f>SUM(AG29:AG30)</f>
        <v>0</v>
      </c>
      <c r="AH28" s="29">
        <f t="shared" si="8"/>
        <v>0</v>
      </c>
      <c r="AI28" s="29">
        <f>SUM(AI29:AI30)</f>
        <v>760960.24714000011</v>
      </c>
      <c r="AJ28" s="29">
        <f>SUM(AJ29:AJ30)</f>
        <v>760960.24714000011</v>
      </c>
      <c r="AK28" s="29">
        <f>SUM(AK29:AK30)</f>
        <v>0</v>
      </c>
      <c r="AL28" s="29">
        <f t="shared" ref="AL28" si="28">AK28/AJ28*100</f>
        <v>0</v>
      </c>
      <c r="AM28" s="29">
        <f>SUM(AM29:AM30)</f>
        <v>122.3</v>
      </c>
      <c r="AN28" s="29">
        <f>SUM(AN29:AN30)</f>
        <v>126.7</v>
      </c>
      <c r="AO28" s="29">
        <f>SUM(AO29:AO30)</f>
        <v>0</v>
      </c>
      <c r="AP28" s="29">
        <f t="shared" si="2"/>
        <v>0</v>
      </c>
      <c r="AQ28" s="29">
        <f>SUM(AQ29:AQ30)</f>
        <v>29404.5</v>
      </c>
      <c r="AR28" s="29">
        <f>SUM(AR29:AR30)</f>
        <v>29404.5</v>
      </c>
      <c r="AS28" s="29">
        <f>SUM(AS29:AS30)</f>
        <v>4539.4699000000001</v>
      </c>
      <c r="AT28" s="29">
        <f t="shared" si="9"/>
        <v>15.438010848679623</v>
      </c>
      <c r="AU28" s="29">
        <f>SUM(AU29:AU30)</f>
        <v>2925.5</v>
      </c>
      <c r="AV28" s="29">
        <f>SUM(AV29:AV30)</f>
        <v>2925.5</v>
      </c>
      <c r="AW28" s="29">
        <f>SUM(AW29:AW30)</f>
        <v>387.61135999999999</v>
      </c>
      <c r="AX28" s="29">
        <f t="shared" si="10"/>
        <v>13.249405571697146</v>
      </c>
      <c r="AY28" s="29">
        <f>SUM(AY29:AY30)</f>
        <v>81.5</v>
      </c>
      <c r="AZ28" s="29">
        <f>SUM(AZ29:AZ30)</f>
        <v>81.5</v>
      </c>
      <c r="BA28" s="29">
        <f>SUM(BA29:BA30)</f>
        <v>8.49</v>
      </c>
      <c r="BB28" s="29">
        <f t="shared" ref="BB28:BB32" si="29">BA28/AZ28*100</f>
        <v>10.417177914110431</v>
      </c>
      <c r="BC28" s="29">
        <f>SUM(BC29:BC30)</f>
        <v>13847.6</v>
      </c>
      <c r="BD28" s="29">
        <f>SUM(BD29:BD30)</f>
        <v>13847.6</v>
      </c>
      <c r="BE28" s="29">
        <f>SUM(BE29:BE30)</f>
        <v>2306.73603</v>
      </c>
      <c r="BF28" s="29">
        <f t="shared" si="12"/>
        <v>16.658020378982638</v>
      </c>
      <c r="BG28" s="29">
        <f>SUM(BG29:BG30)</f>
        <v>4998712.0999999996</v>
      </c>
      <c r="BH28" s="29">
        <f>SUM(BH29:BH30)</f>
        <v>4990265.2</v>
      </c>
      <c r="BI28" s="29">
        <f>SUM(BI29:BI30)</f>
        <v>1245389.3865</v>
      </c>
      <c r="BJ28" s="29">
        <f t="shared" si="13"/>
        <v>24.956376797369405</v>
      </c>
      <c r="BK28" s="29">
        <f>SUM(BK29:BK30)</f>
        <v>5476859.2000000002</v>
      </c>
      <c r="BL28" s="29">
        <f>SUM(BL29:BL30)</f>
        <v>5116553.5</v>
      </c>
      <c r="BM28" s="29">
        <f>SUM(BM29:BM30)</f>
        <v>1488396.8405399998</v>
      </c>
      <c r="BN28" s="29">
        <f t="shared" si="14"/>
        <v>29.089832453427871</v>
      </c>
      <c r="BO28" s="29">
        <f>SUM(BO29:BO30)</f>
        <v>44395.7</v>
      </c>
      <c r="BP28" s="29">
        <f>SUM(BP29:BP30)</f>
        <v>67880.2</v>
      </c>
      <c r="BQ28" s="29">
        <f>SUM(BQ29:BQ30)</f>
        <v>15077.990109999999</v>
      </c>
      <c r="BR28" s="29">
        <f t="shared" si="15"/>
        <v>22.212648327494612</v>
      </c>
      <c r="BS28" s="29">
        <f>SUM(BS29:BS30)</f>
        <v>63963.1</v>
      </c>
      <c r="BT28" s="29">
        <f>SUM(BT29:BT30)</f>
        <v>79177.900330000004</v>
      </c>
      <c r="BU28" s="29">
        <f>SUM(BU29:BU30)</f>
        <v>19886.124980000001</v>
      </c>
      <c r="BV28" s="29">
        <f t="shared" si="16"/>
        <v>25.115751866515808</v>
      </c>
      <c r="BW28" s="29">
        <f>SUM(BW29:BW30)</f>
        <v>1122.2</v>
      </c>
      <c r="BX28" s="29">
        <f>SUM(BX29:BX30)</f>
        <v>1122.2</v>
      </c>
      <c r="BY28" s="29">
        <f>SUM(BY29:BY30)</f>
        <v>182.38800000000001</v>
      </c>
      <c r="BZ28" s="29">
        <f t="shared" ref="BZ28:BZ32" si="30">BY28/BX28*100</f>
        <v>16.252717875601498</v>
      </c>
      <c r="CA28" s="29">
        <f>SUM(CA29:CA30)</f>
        <v>3004.3</v>
      </c>
      <c r="CB28" s="29">
        <f>SUM(CB29:CB30)</f>
        <v>3004.3</v>
      </c>
      <c r="CC28" s="29">
        <f>SUM(CC29:CC30)</f>
        <v>880.75684999999999</v>
      </c>
      <c r="CD28" s="29">
        <f t="shared" ref="CD28:CD30" si="31">CC28/CB28*100</f>
        <v>29.316541290816495</v>
      </c>
      <c r="CE28" s="29">
        <f>SUM(CE29:CE30)</f>
        <v>441.6</v>
      </c>
      <c r="CF28" s="29">
        <f>SUM(CF29:CF30)</f>
        <v>441.6</v>
      </c>
      <c r="CG28" s="29">
        <f>SUM(CG29:CG30)</f>
        <v>122.6</v>
      </c>
      <c r="CH28" s="29">
        <f t="shared" ref="CH28:CH32" si="32">CG28/CF28*100</f>
        <v>27.762681159420289</v>
      </c>
      <c r="CI28" s="29">
        <f>SUM(CI29:CI30)</f>
        <v>863.3</v>
      </c>
      <c r="CJ28" s="29">
        <f>SUM(CJ29:CJ30)</f>
        <v>863.3</v>
      </c>
      <c r="CK28" s="29">
        <f>SUM(CK29:CK30)</f>
        <v>0</v>
      </c>
      <c r="CL28" s="29">
        <f t="shared" ref="CL28:CL30" si="33">CK28/CJ28*100</f>
        <v>0</v>
      </c>
      <c r="CM28" s="29">
        <f>SUM(CM29:CM30)</f>
        <v>28633.115170000001</v>
      </c>
      <c r="CN28" s="29">
        <f>SUM(CN29:CN30)</f>
        <v>28633.115170000001</v>
      </c>
      <c r="CO28" s="29">
        <f>SUM(CO29:CO30)</f>
        <v>4520.4277199999997</v>
      </c>
      <c r="CP28" s="29">
        <f t="shared" si="18"/>
        <v>15.787411509929674</v>
      </c>
      <c r="CQ28" s="29">
        <f>SUM(CQ29:CQ30)</f>
        <v>3369</v>
      </c>
      <c r="CR28" s="29">
        <f>SUM(CR29:CR30)</f>
        <v>3369</v>
      </c>
      <c r="CS28" s="29">
        <f>SUM(CS29:CS30)</f>
        <v>155.74039999999999</v>
      </c>
      <c r="CT28" s="29">
        <f t="shared" si="19"/>
        <v>4.6227485900860792</v>
      </c>
      <c r="CU28" s="29">
        <f>SUM(CU29:CU30)</f>
        <v>0</v>
      </c>
      <c r="CV28" s="29">
        <f>SUM(CV29:CV30)</f>
        <v>0</v>
      </c>
      <c r="CW28" s="29">
        <f>SUM(CW29:CW30)</f>
        <v>0</v>
      </c>
      <c r="CX28" s="29">
        <v>0</v>
      </c>
    </row>
    <row r="29" spans="1:102" ht="17.25" customHeight="1">
      <c r="A29" s="30">
        <v>24</v>
      </c>
      <c r="B29" s="31" t="s">
        <v>24</v>
      </c>
      <c r="C29" s="26">
        <f t="shared" ref="C29:C30" si="34">G29+K29+O29+S29+W29+AA29+AE29+AI29+AM29+AQ29+AU29+AY29+BC29+BG29+BK29+BO29+BS29+BW29+CA29+CE29+CI29+CM29+CQ29+CU29</f>
        <v>2124690.7136099995</v>
      </c>
      <c r="D29" s="26">
        <f t="shared" ref="D29:D30" si="35">H29+L29+P29+T29+X29+AB29+AF29+AJ29+AN29+AR29+AV29+AZ29+BD29+BH29+BL29+BP29+BT29+BX29+CB29+CF29+CJ29+CN29+CR29+CV29</f>
        <v>2092620.28626</v>
      </c>
      <c r="E29" s="26">
        <f t="shared" ref="E29:E30" si="36">I29+M29+Q29+U29+Y29+AC29+AG29+AK29+AO29+AS29+AW29+BA29+BE29+BI29+BM29+BQ29+BU29+BY29+CC29+CG29+CK29+CO29+CS29+CW29</f>
        <v>498808.33381000004</v>
      </c>
      <c r="F29" s="26">
        <f t="shared" si="24"/>
        <v>23.836542973665171</v>
      </c>
      <c r="G29" s="26">
        <v>25.3</v>
      </c>
      <c r="H29" s="26">
        <v>25.3</v>
      </c>
      <c r="I29" s="26">
        <v>0</v>
      </c>
      <c r="J29" s="44">
        <f t="shared" si="4"/>
        <v>0</v>
      </c>
      <c r="K29" s="44">
        <v>349.3</v>
      </c>
      <c r="L29" s="44">
        <v>351.6</v>
      </c>
      <c r="M29" s="44">
        <v>0</v>
      </c>
      <c r="N29" s="44">
        <f t="shared" si="26"/>
        <v>0</v>
      </c>
      <c r="O29" s="44">
        <v>7778.2</v>
      </c>
      <c r="P29" s="44">
        <v>7829.9</v>
      </c>
      <c r="Q29" s="44">
        <v>1942.3</v>
      </c>
      <c r="R29" s="44">
        <f t="shared" si="27"/>
        <v>24.806191649957217</v>
      </c>
      <c r="S29" s="44"/>
      <c r="T29" s="44"/>
      <c r="U29" s="44"/>
      <c r="V29" s="44"/>
      <c r="W29" s="44"/>
      <c r="X29" s="44"/>
      <c r="Y29" s="44"/>
      <c r="Z29" s="44"/>
      <c r="AA29" s="44">
        <v>9</v>
      </c>
      <c r="AB29" s="44">
        <v>9</v>
      </c>
      <c r="AC29" s="44">
        <v>0</v>
      </c>
      <c r="AD29" s="44">
        <f t="shared" ref="AD29:AD30" si="37">AC29/AB29*100</f>
        <v>0</v>
      </c>
      <c r="AE29" s="26">
        <v>43066.793180000001</v>
      </c>
      <c r="AF29" s="26">
        <v>69935.665829999998</v>
      </c>
      <c r="AG29" s="26">
        <v>0</v>
      </c>
      <c r="AH29" s="44">
        <f t="shared" si="8"/>
        <v>0</v>
      </c>
      <c r="AI29" s="44">
        <v>113253.02043</v>
      </c>
      <c r="AJ29" s="44">
        <v>113253.02043</v>
      </c>
      <c r="AK29" s="44">
        <v>0</v>
      </c>
      <c r="AL29" s="44"/>
      <c r="AM29" s="44"/>
      <c r="AN29" s="44">
        <v>4.4000000000000004</v>
      </c>
      <c r="AO29" s="44"/>
      <c r="AP29" s="44">
        <f t="shared" si="2"/>
        <v>0</v>
      </c>
      <c r="AQ29" s="44">
        <v>5877.9</v>
      </c>
      <c r="AR29" s="44">
        <v>5877.9</v>
      </c>
      <c r="AS29" s="44">
        <v>1043.3924099999999</v>
      </c>
      <c r="AT29" s="44">
        <f t="shared" si="9"/>
        <v>17.751108559179301</v>
      </c>
      <c r="AU29" s="44">
        <v>1232.5999999999999</v>
      </c>
      <c r="AV29" s="44">
        <v>1232.5999999999999</v>
      </c>
      <c r="AW29" s="44">
        <v>205.4</v>
      </c>
      <c r="AX29" s="44">
        <f t="shared" si="10"/>
        <v>16.663962355995459</v>
      </c>
      <c r="AY29" s="44"/>
      <c r="AZ29" s="44"/>
      <c r="BA29" s="44"/>
      <c r="BB29" s="44"/>
      <c r="BC29" s="44">
        <v>3223.9</v>
      </c>
      <c r="BD29" s="44">
        <v>3223.9</v>
      </c>
      <c r="BE29" s="44">
        <v>673.13351999999998</v>
      </c>
      <c r="BF29" s="44">
        <f t="shared" si="12"/>
        <v>20.879478892025187</v>
      </c>
      <c r="BG29" s="44">
        <v>848233.5</v>
      </c>
      <c r="BH29" s="44">
        <v>929587.5</v>
      </c>
      <c r="BI29" s="44">
        <v>219058.3</v>
      </c>
      <c r="BJ29" s="44">
        <f t="shared" si="13"/>
        <v>23.565108179703362</v>
      </c>
      <c r="BK29" s="44">
        <v>1064678.2</v>
      </c>
      <c r="BL29" s="44">
        <v>916995.6</v>
      </c>
      <c r="BM29" s="44">
        <v>266169.59999999998</v>
      </c>
      <c r="BN29" s="44">
        <f t="shared" si="14"/>
        <v>29.0262679559204</v>
      </c>
      <c r="BO29" s="44">
        <v>12249.9</v>
      </c>
      <c r="BP29" s="44">
        <v>17237.7</v>
      </c>
      <c r="BQ29" s="44">
        <v>4067.9901099999997</v>
      </c>
      <c r="BR29" s="44">
        <f t="shared" si="15"/>
        <v>23.599378745424271</v>
      </c>
      <c r="BS29" s="44">
        <v>14514.9</v>
      </c>
      <c r="BT29" s="44">
        <v>16858</v>
      </c>
      <c r="BU29" s="44">
        <v>4388.6249800000005</v>
      </c>
      <c r="BV29" s="44">
        <f t="shared" si="16"/>
        <v>26.032892276663901</v>
      </c>
      <c r="BW29" s="44"/>
      <c r="BX29" s="44"/>
      <c r="BY29" s="44"/>
      <c r="BZ29" s="44"/>
      <c r="CA29" s="44">
        <v>300.39999999999998</v>
      </c>
      <c r="CB29" s="44">
        <v>300.39999999999998</v>
      </c>
      <c r="CC29" s="44">
        <v>300</v>
      </c>
      <c r="CD29" s="26">
        <f t="shared" si="31"/>
        <v>99.866844207723048</v>
      </c>
      <c r="CE29" s="44"/>
      <c r="CF29" s="44"/>
      <c r="CG29" s="44"/>
      <c r="CH29" s="26"/>
      <c r="CI29" s="44"/>
      <c r="CJ29" s="44"/>
      <c r="CK29" s="44"/>
      <c r="CL29" s="44"/>
      <c r="CM29" s="44">
        <v>8857.7999999999993</v>
      </c>
      <c r="CN29" s="44">
        <v>8857.7999999999993</v>
      </c>
      <c r="CO29" s="44">
        <v>803.85239000000001</v>
      </c>
      <c r="CP29" s="44">
        <f t="shared" si="18"/>
        <v>9.0750794779742154</v>
      </c>
      <c r="CQ29" s="44">
        <v>1040</v>
      </c>
      <c r="CR29" s="44">
        <v>1040</v>
      </c>
      <c r="CS29" s="44">
        <v>155.74039999999999</v>
      </c>
      <c r="CT29" s="44">
        <f t="shared" si="19"/>
        <v>14.975038461538462</v>
      </c>
      <c r="CU29" s="44"/>
      <c r="CV29" s="44"/>
      <c r="CW29" s="44"/>
      <c r="CX29" s="44"/>
    </row>
    <row r="30" spans="1:102" s="2" customFormat="1" ht="17.25" customHeight="1">
      <c r="A30" s="30">
        <v>26</v>
      </c>
      <c r="B30" s="31" t="s">
        <v>25</v>
      </c>
      <c r="C30" s="26">
        <f t="shared" si="34"/>
        <v>9961958.8833499998</v>
      </c>
      <c r="D30" s="26">
        <f t="shared" si="35"/>
        <v>9720611.4045499992</v>
      </c>
      <c r="E30" s="26">
        <f t="shared" si="36"/>
        <v>2289662.8863799996</v>
      </c>
      <c r="F30" s="26">
        <f t="shared" si="24"/>
        <v>23.554720902722849</v>
      </c>
      <c r="G30" s="26">
        <v>1403.1</v>
      </c>
      <c r="H30" s="26">
        <v>1403.1</v>
      </c>
      <c r="I30" s="26">
        <v>231.5343</v>
      </c>
      <c r="J30" s="44">
        <f t="shared" si="4"/>
        <v>16.501624973273469</v>
      </c>
      <c r="K30" s="44">
        <v>1135.3</v>
      </c>
      <c r="L30" s="44">
        <v>1135.7</v>
      </c>
      <c r="M30" s="44">
        <v>0</v>
      </c>
      <c r="N30" s="44">
        <f t="shared" si="26"/>
        <v>0</v>
      </c>
      <c r="O30" s="44">
        <v>39046</v>
      </c>
      <c r="P30" s="44">
        <v>39595.699999999997</v>
      </c>
      <c r="Q30" s="44">
        <v>4442.8235000000004</v>
      </c>
      <c r="R30" s="44">
        <f t="shared" si="27"/>
        <v>11.220469646956616</v>
      </c>
      <c r="S30" s="44"/>
      <c r="T30" s="44"/>
      <c r="U30" s="44"/>
      <c r="V30" s="44"/>
      <c r="W30" s="44">
        <v>758.7</v>
      </c>
      <c r="X30" s="44">
        <v>1528</v>
      </c>
      <c r="Y30" s="44">
        <v>0</v>
      </c>
      <c r="Z30" s="44">
        <f>Y30/X30*100</f>
        <v>0</v>
      </c>
      <c r="AA30" s="44">
        <v>57.2</v>
      </c>
      <c r="AB30" s="44">
        <v>57.2</v>
      </c>
      <c r="AC30" s="44">
        <v>0</v>
      </c>
      <c r="AD30" s="44">
        <f t="shared" si="37"/>
        <v>0</v>
      </c>
      <c r="AE30" s="26">
        <v>564315.44146999996</v>
      </c>
      <c r="AF30" s="26">
        <v>592704.16233999992</v>
      </c>
      <c r="AG30" s="26">
        <v>0</v>
      </c>
      <c r="AH30" s="44">
        <f t="shared" si="8"/>
        <v>0</v>
      </c>
      <c r="AI30" s="44">
        <v>647707.22671000008</v>
      </c>
      <c r="AJ30" s="44">
        <v>647707.22671000008</v>
      </c>
      <c r="AK30" s="44">
        <v>0</v>
      </c>
      <c r="AL30" s="44"/>
      <c r="AM30" s="44">
        <v>122.3</v>
      </c>
      <c r="AN30" s="44">
        <v>122.3</v>
      </c>
      <c r="AO30" s="44"/>
      <c r="AP30" s="44">
        <f t="shared" si="2"/>
        <v>0</v>
      </c>
      <c r="AQ30" s="44">
        <v>23526.6</v>
      </c>
      <c r="AR30" s="44">
        <v>23526.6</v>
      </c>
      <c r="AS30" s="44">
        <v>3496.0774900000001</v>
      </c>
      <c r="AT30" s="44">
        <f t="shared" si="9"/>
        <v>14.86010511506125</v>
      </c>
      <c r="AU30" s="44">
        <v>1692.9</v>
      </c>
      <c r="AV30" s="44">
        <v>1692.9</v>
      </c>
      <c r="AW30" s="44">
        <v>182.21135999999998</v>
      </c>
      <c r="AX30" s="44">
        <f t="shared" si="10"/>
        <v>10.763267765373028</v>
      </c>
      <c r="AY30" s="44">
        <v>81.5</v>
      </c>
      <c r="AZ30" s="44">
        <v>81.5</v>
      </c>
      <c r="BA30" s="44">
        <v>8.49</v>
      </c>
      <c r="BB30" s="44">
        <f>BA30/AZ30*100</f>
        <v>10.417177914110431</v>
      </c>
      <c r="BC30" s="44">
        <v>10623.7</v>
      </c>
      <c r="BD30" s="44">
        <v>10623.7</v>
      </c>
      <c r="BE30" s="44">
        <v>1633.6025099999999</v>
      </c>
      <c r="BF30" s="44">
        <f t="shared" si="12"/>
        <v>15.376963863813925</v>
      </c>
      <c r="BG30" s="44">
        <v>4150478.6</v>
      </c>
      <c r="BH30" s="44">
        <v>4060677.7</v>
      </c>
      <c r="BI30" s="44">
        <v>1026331.0865</v>
      </c>
      <c r="BJ30" s="44">
        <f t="shared" si="13"/>
        <v>25.274871888995275</v>
      </c>
      <c r="BK30" s="44">
        <v>4412181</v>
      </c>
      <c r="BL30" s="44">
        <v>4199557.9000000004</v>
      </c>
      <c r="BM30" s="44">
        <v>1222227.2405399999</v>
      </c>
      <c r="BN30" s="44">
        <f t="shared" si="14"/>
        <v>29.103712096456626</v>
      </c>
      <c r="BO30" s="44">
        <v>32145.8</v>
      </c>
      <c r="BP30" s="44">
        <v>50642.5</v>
      </c>
      <c r="BQ30" s="44">
        <v>11010</v>
      </c>
      <c r="BR30" s="44">
        <f t="shared" si="15"/>
        <v>21.740632867650689</v>
      </c>
      <c r="BS30" s="44">
        <v>49448.2</v>
      </c>
      <c r="BT30" s="44">
        <v>62319.900329999997</v>
      </c>
      <c r="BU30" s="44">
        <v>15497.5</v>
      </c>
      <c r="BV30" s="44">
        <f t="shared" si="16"/>
        <v>24.867658513471184</v>
      </c>
      <c r="BW30" s="44">
        <v>1122.2</v>
      </c>
      <c r="BX30" s="44">
        <v>1122.2</v>
      </c>
      <c r="BY30" s="44">
        <v>182.38800000000001</v>
      </c>
      <c r="BZ30" s="44">
        <f>BY30/BX30*100</f>
        <v>16.252717875601498</v>
      </c>
      <c r="CA30" s="44">
        <v>2703.9</v>
      </c>
      <c r="CB30" s="44">
        <v>2703.9</v>
      </c>
      <c r="CC30" s="44">
        <v>580.75684999999999</v>
      </c>
      <c r="CD30" s="26">
        <f t="shared" si="31"/>
        <v>21.478488479603534</v>
      </c>
      <c r="CE30" s="44">
        <v>441.6</v>
      </c>
      <c r="CF30" s="44">
        <v>441.6</v>
      </c>
      <c r="CG30" s="44">
        <v>122.6</v>
      </c>
      <c r="CH30" s="26">
        <f t="shared" si="32"/>
        <v>27.762681159420289</v>
      </c>
      <c r="CI30" s="44">
        <v>863.3</v>
      </c>
      <c r="CJ30" s="44">
        <v>863.3</v>
      </c>
      <c r="CK30" s="44">
        <v>0</v>
      </c>
      <c r="CL30" s="44">
        <f t="shared" si="33"/>
        <v>0</v>
      </c>
      <c r="CM30" s="44">
        <v>19775.315170000002</v>
      </c>
      <c r="CN30" s="44">
        <v>19775.315170000002</v>
      </c>
      <c r="CO30" s="44">
        <v>3716.5753300000001</v>
      </c>
      <c r="CP30" s="44">
        <f t="shared" si="18"/>
        <v>18.794013132282227</v>
      </c>
      <c r="CQ30" s="44">
        <v>2329</v>
      </c>
      <c r="CR30" s="44">
        <v>2329</v>
      </c>
      <c r="CS30" s="44">
        <v>0</v>
      </c>
      <c r="CT30" s="44">
        <f t="shared" si="19"/>
        <v>0</v>
      </c>
      <c r="CU30" s="44"/>
      <c r="CV30" s="44"/>
      <c r="CW30" s="44"/>
      <c r="CX30" s="44"/>
    </row>
    <row r="31" spans="1:102" s="71" customFormat="1" ht="14">
      <c r="A31" s="136" t="s">
        <v>72</v>
      </c>
      <c r="B31" s="136"/>
      <c r="C31" s="68"/>
      <c r="D31" s="65"/>
      <c r="E31" s="69"/>
      <c r="F31" s="69"/>
      <c r="G31" s="69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69"/>
      <c r="AF31" s="70"/>
      <c r="AG31" s="70"/>
      <c r="AH31" s="70"/>
      <c r="AI31" s="70"/>
      <c r="AJ31" s="65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29"/>
      <c r="CE31" s="70"/>
      <c r="CF31" s="70"/>
      <c r="CG31" s="70"/>
      <c r="CH31" s="26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</row>
    <row r="32" spans="1:102" s="8" customFormat="1" ht="24" customHeight="1">
      <c r="A32" s="110" t="s">
        <v>26</v>
      </c>
      <c r="B32" s="110"/>
      <c r="C32" s="29">
        <f>C6+C28+C31</f>
        <v>20874075.315169998</v>
      </c>
      <c r="D32" s="62">
        <f>D6+D28+D31</f>
        <v>22352580.879249997</v>
      </c>
      <c r="E32" s="29">
        <f>E6+E28+E31</f>
        <v>5045118.4222499998</v>
      </c>
      <c r="F32" s="29">
        <f t="shared" si="24"/>
        <v>22.570630431913148</v>
      </c>
      <c r="G32" s="29">
        <f>G6+G28+G31</f>
        <v>1459.1999999999998</v>
      </c>
      <c r="H32" s="29">
        <f>H6+H28+H31</f>
        <v>1459.1999999999998</v>
      </c>
      <c r="I32" s="29">
        <f>I6+I28+I31</f>
        <v>251.1343</v>
      </c>
      <c r="J32" s="29">
        <f t="shared" ref="J32" si="38">I32/H32*100</f>
        <v>17.210409813596495</v>
      </c>
      <c r="K32" s="29">
        <f>K6+K28+K31</f>
        <v>3482.5000000000005</v>
      </c>
      <c r="L32" s="29">
        <f>L6+L28+L31</f>
        <v>3482.5000000000005</v>
      </c>
      <c r="M32" s="29">
        <f>M6+M28+M31</f>
        <v>0</v>
      </c>
      <c r="N32" s="29">
        <f t="shared" si="26"/>
        <v>0</v>
      </c>
      <c r="O32" s="29">
        <f>O6+O28+O31</f>
        <v>92920.9</v>
      </c>
      <c r="P32" s="29">
        <f>P6+P28+P31</f>
        <v>94245.5</v>
      </c>
      <c r="Q32" s="29">
        <f>Q6+Q28+Q31</f>
        <v>16723.622490000002</v>
      </c>
      <c r="R32" s="29">
        <f t="shared" si="27"/>
        <v>17.744743770259589</v>
      </c>
      <c r="S32" s="29">
        <f>S6+S28+S31</f>
        <v>24</v>
      </c>
      <c r="T32" s="29">
        <f>T6+T28+T31</f>
        <v>24</v>
      </c>
      <c r="U32" s="29">
        <f>U6+U28+U31</f>
        <v>0</v>
      </c>
      <c r="V32" s="29">
        <f>U32/T32*100</f>
        <v>0</v>
      </c>
      <c r="W32" s="29">
        <f>W6+W28+W31</f>
        <v>758.7</v>
      </c>
      <c r="X32" s="29">
        <f>X6+X28+X31</f>
        <v>4889.8</v>
      </c>
      <c r="Y32" s="29">
        <f>Y6+Y28+Y31</f>
        <v>0</v>
      </c>
      <c r="Z32" s="29">
        <f>Y32/X32*100</f>
        <v>0</v>
      </c>
      <c r="AA32" s="29">
        <f>AA6+AA28+AA31</f>
        <v>139.1</v>
      </c>
      <c r="AB32" s="29">
        <f>AB6+AB28+AB31</f>
        <v>139.1</v>
      </c>
      <c r="AC32" s="29">
        <f>AC6+AC28+AC31</f>
        <v>1.23333</v>
      </c>
      <c r="AD32" s="29">
        <f>AC32/AB32*100</f>
        <v>0.88664989216391088</v>
      </c>
      <c r="AE32" s="62">
        <f>AE6+AE28+AE31</f>
        <v>832205.2</v>
      </c>
      <c r="AF32" s="29">
        <f>AF6+AF28+AF31</f>
        <v>1012934.4637499999</v>
      </c>
      <c r="AG32" s="29">
        <f>AG6+AG28+AG31</f>
        <v>0</v>
      </c>
      <c r="AH32" s="29">
        <f t="shared" ref="AH32" si="39">AG32/AF32*100</f>
        <v>0</v>
      </c>
      <c r="AI32" s="29">
        <f>AI6+AI28+AI31</f>
        <v>1375639.2000000002</v>
      </c>
      <c r="AJ32" s="29">
        <f>AJ6+AJ28+AJ31</f>
        <v>1375639.2000000002</v>
      </c>
      <c r="AK32" s="29">
        <f>AK6+AK28+AK31</f>
        <v>20647.472999999998</v>
      </c>
      <c r="AL32" s="29">
        <f>AK32/AJ32*100</f>
        <v>1.5009366554835015</v>
      </c>
      <c r="AM32" s="29">
        <f>AM6+AM28+AM31</f>
        <v>122.3</v>
      </c>
      <c r="AN32" s="29">
        <f>AN6+AN28+AN31</f>
        <v>128.80000000000001</v>
      </c>
      <c r="AO32" s="29">
        <f>AO6+AO28+AO31</f>
        <v>0</v>
      </c>
      <c r="AP32" s="29">
        <f>AO32/AN32*100</f>
        <v>0</v>
      </c>
      <c r="AQ32" s="29">
        <f>AQ6+AQ28+AQ31</f>
        <v>79785.899999999994</v>
      </c>
      <c r="AR32" s="29">
        <f>AR6+AR28+AR31</f>
        <v>80402.299999999988</v>
      </c>
      <c r="AS32" s="29">
        <f>AS6+AS28+AS31</f>
        <v>13228.702539999998</v>
      </c>
      <c r="AT32" s="29">
        <f>AS32/AR32*100</f>
        <v>16.453139449990857</v>
      </c>
      <c r="AU32" s="29">
        <f>AU6+AU28+AU31</f>
        <v>10938.499999999996</v>
      </c>
      <c r="AV32" s="29">
        <f>AV6+AV28+AV31</f>
        <v>10938.499999999996</v>
      </c>
      <c r="AW32" s="29">
        <f>AW6+AW28+AW31</f>
        <v>1868.7462300000002</v>
      </c>
      <c r="AX32" s="29">
        <f t="shared" ref="AX32" si="40">AW32/AV32*100</f>
        <v>17.084117840654574</v>
      </c>
      <c r="AY32" s="29">
        <f>AY6+AY28+AY31</f>
        <v>26758.200000000008</v>
      </c>
      <c r="AZ32" s="29">
        <f>AZ6+AZ28+AZ31</f>
        <v>26758.200000000008</v>
      </c>
      <c r="BA32" s="29">
        <f>BA6+BA28+BA31</f>
        <v>5901.4933699999983</v>
      </c>
      <c r="BB32" s="29">
        <f t="shared" si="29"/>
        <v>22.054896704561582</v>
      </c>
      <c r="BC32" s="29">
        <f>BC6+BC28+BC31</f>
        <v>44903.099999999991</v>
      </c>
      <c r="BD32" s="29">
        <f>BD6+BD28+BD31</f>
        <v>44903.099999999991</v>
      </c>
      <c r="BE32" s="29">
        <f>BE6+BE28+BE31</f>
        <v>7602.9057899999998</v>
      </c>
      <c r="BF32" s="29">
        <f t="shared" ref="BF32" si="41">BE32/BD32*100</f>
        <v>16.931806022301359</v>
      </c>
      <c r="BG32" s="29">
        <f>BG6+BG28+BG31</f>
        <v>6774413.6999999993</v>
      </c>
      <c r="BH32" s="29">
        <f>BH6+BH28+BH31</f>
        <v>7395488.7000000002</v>
      </c>
      <c r="BI32" s="29">
        <f>BI6+BI28+BI31</f>
        <v>1769616.2864999999</v>
      </c>
      <c r="BJ32" s="29">
        <f t="shared" ref="BJ32" si="42">BI32/BH32*100</f>
        <v>23.928321146647143</v>
      </c>
      <c r="BK32" s="29">
        <f>BK6+BK28+BK31</f>
        <v>11185552.9</v>
      </c>
      <c r="BL32" s="29">
        <f>BL6+BL28+BL31</f>
        <v>11804015.800000001</v>
      </c>
      <c r="BM32" s="29">
        <f>BM6+BM28+BM31</f>
        <v>3107471.0414099996</v>
      </c>
      <c r="BN32" s="29">
        <f t="shared" ref="BN32" si="43">BM32/BL32*100</f>
        <v>26.325541189211211</v>
      </c>
      <c r="BO32" s="29">
        <f>BO6+BO28+BO31</f>
        <v>90798</v>
      </c>
      <c r="BP32" s="29">
        <f>BP6+BP28+BP31</f>
        <v>120166.2</v>
      </c>
      <c r="BQ32" s="29">
        <f>BQ6+BQ28+BQ31</f>
        <v>24004.62832</v>
      </c>
      <c r="BR32" s="29">
        <f t="shared" ref="BR32" si="44">BQ32/BP32*100</f>
        <v>19.976189910307557</v>
      </c>
      <c r="BS32" s="29">
        <f>BS6+BS28+BS31</f>
        <v>118188.8</v>
      </c>
      <c r="BT32" s="29">
        <f>BT6+BT28+BT31</f>
        <v>140980.40033</v>
      </c>
      <c r="BU32" s="29">
        <f>BU6+BU28+BU31</f>
        <v>34567.29808</v>
      </c>
      <c r="BV32" s="29">
        <f t="shared" ref="BV32" si="45">BU32/BT32*100</f>
        <v>24.519222529576144</v>
      </c>
      <c r="BW32" s="29">
        <f>BW6+BW28+BW31</f>
        <v>113430.5</v>
      </c>
      <c r="BX32" s="29">
        <f>BX6+BX28+BX31</f>
        <v>113430.5</v>
      </c>
      <c r="BY32" s="29">
        <f>BY6+BY28+BY31</f>
        <v>23297.949510000002</v>
      </c>
      <c r="BZ32" s="29">
        <f t="shared" si="30"/>
        <v>20.539404754453169</v>
      </c>
      <c r="CA32" s="29">
        <f>CA6+CA28+CA31</f>
        <v>6984.9000000000005</v>
      </c>
      <c r="CB32" s="29">
        <f>CB6+CB28+CB31</f>
        <v>6984.9000000000005</v>
      </c>
      <c r="CC32" s="29">
        <f>CC6+CC28+CC31</f>
        <v>880.75684999999999</v>
      </c>
      <c r="CD32" s="29">
        <f t="shared" ref="CD32" si="46">CC32/CB32*100</f>
        <v>12.609441080044093</v>
      </c>
      <c r="CE32" s="29">
        <f>CE6+CE28+CE31</f>
        <v>717.6</v>
      </c>
      <c r="CF32" s="29">
        <f>CF6+CF28+CF31</f>
        <v>717.6</v>
      </c>
      <c r="CG32" s="29">
        <f>CG6+CG28+CG31</f>
        <v>122.6</v>
      </c>
      <c r="CH32" s="29">
        <f t="shared" si="32"/>
        <v>17.084726867335561</v>
      </c>
      <c r="CI32" s="29">
        <f>CI6+CI28+CI31</f>
        <v>1906.7</v>
      </c>
      <c r="CJ32" s="29">
        <f>CJ6+CJ28+CJ31</f>
        <v>1906.7</v>
      </c>
      <c r="CK32" s="29">
        <f>CK6+CK28+CK31</f>
        <v>0</v>
      </c>
      <c r="CL32" s="29">
        <f t="shared" ref="CL32" si="47">CK32/CJ32*100</f>
        <v>0</v>
      </c>
      <c r="CM32" s="29">
        <f>CM6+CM28+CM31</f>
        <v>45128.615170000005</v>
      </c>
      <c r="CN32" s="29">
        <f>CN6+CN28+CN31</f>
        <v>45128.615170000005</v>
      </c>
      <c r="CO32" s="29">
        <f>CO6+CO28+CO31</f>
        <v>6947.9435999999987</v>
      </c>
      <c r="CP32" s="29">
        <f t="shared" ref="CP32" si="48">CO32/CN32*100</f>
        <v>15.395871497113342</v>
      </c>
      <c r="CQ32" s="29">
        <f>CQ6+CQ28+CQ31</f>
        <v>13939.3</v>
      </c>
      <c r="CR32" s="29">
        <f>CR6+CR28+CR31</f>
        <v>13939.3</v>
      </c>
      <c r="CS32" s="29">
        <f>CS6+CS28+CS31</f>
        <v>252.1404</v>
      </c>
      <c r="CT32" s="29">
        <f t="shared" ref="CT32" si="49">CS32/CR32*100</f>
        <v>1.8088454943935492</v>
      </c>
      <c r="CU32" s="29">
        <f>CU6+CU28+CU31</f>
        <v>53877.5</v>
      </c>
      <c r="CV32" s="29">
        <f>CV6+CV28+CV31</f>
        <v>53877.5</v>
      </c>
      <c r="CW32" s="29">
        <f>CW6+CW28+CW31</f>
        <v>11732.46653</v>
      </c>
      <c r="CX32" s="29">
        <f t="shared" ref="CX32" si="50">CW32/CV32*100</f>
        <v>21.776189559649204</v>
      </c>
    </row>
    <row r="33" spans="4:13">
      <c r="D33" s="60"/>
      <c r="E33" s="60"/>
      <c r="F33" s="60"/>
      <c r="G33" s="60"/>
    </row>
    <row r="35" spans="4:13">
      <c r="K35" s="6"/>
      <c r="L35" s="6"/>
      <c r="M35" s="6"/>
    </row>
  </sheetData>
  <mergeCells count="31">
    <mergeCell ref="C2:R2"/>
    <mergeCell ref="A32:B32"/>
    <mergeCell ref="B4:B5"/>
    <mergeCell ref="A4:A5"/>
    <mergeCell ref="A31:B31"/>
    <mergeCell ref="AI4:AL4"/>
    <mergeCell ref="CU4:CX4"/>
    <mergeCell ref="Q3:R3"/>
    <mergeCell ref="C4:F4"/>
    <mergeCell ref="G4:J4"/>
    <mergeCell ref="K4:N4"/>
    <mergeCell ref="O4:R4"/>
    <mergeCell ref="S4:V4"/>
    <mergeCell ref="W4:Z4"/>
    <mergeCell ref="AA4:AD4"/>
    <mergeCell ref="AE4:AH4"/>
    <mergeCell ref="AM4:AP4"/>
    <mergeCell ref="CA4:CD4"/>
    <mergeCell ref="CE4:CH4"/>
    <mergeCell ref="CI4:CL4"/>
    <mergeCell ref="CM4:CP4"/>
    <mergeCell ref="CQ4:CT4"/>
    <mergeCell ref="AQ4:AT4"/>
    <mergeCell ref="AU4:AX4"/>
    <mergeCell ref="AY4:BB4"/>
    <mergeCell ref="BC4:BF4"/>
    <mergeCell ref="BG4:BJ4"/>
    <mergeCell ref="BK4:BN4"/>
    <mergeCell ref="BO4:BR4"/>
    <mergeCell ref="BS4:BV4"/>
    <mergeCell ref="BW4:BZ4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32"/>
  <sheetViews>
    <sheetView showGridLines="0" view="pageBreakPreview" zoomScale="90" zoomScaleNormal="100" zoomScaleSheetLayoutView="9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C4" sqref="C4:F4"/>
    </sheetView>
  </sheetViews>
  <sheetFormatPr defaultColWidth="9.1796875" defaultRowHeight="13"/>
  <cols>
    <col min="1" max="1" width="4.81640625" style="1" customWidth="1"/>
    <col min="2" max="2" width="23" style="2" customWidth="1"/>
    <col min="3" max="3" width="11.453125" style="2" customWidth="1"/>
    <col min="4" max="4" width="13.54296875" style="2" customWidth="1"/>
    <col min="5" max="5" width="10.81640625" style="2" customWidth="1"/>
    <col min="6" max="6" width="10.1796875" style="2" customWidth="1"/>
    <col min="7" max="7" width="10" style="2" customWidth="1"/>
    <col min="8" max="8" width="12" style="2" customWidth="1"/>
    <col min="9" max="9" width="8.7265625" style="2" customWidth="1"/>
    <col min="10" max="10" width="7.7265625" style="2" customWidth="1"/>
    <col min="11" max="11" width="9.453125" style="2" customWidth="1"/>
    <col min="12" max="16" width="10.54296875" style="2" customWidth="1"/>
    <col min="17" max="17" width="8.81640625" style="2" customWidth="1"/>
    <col min="18" max="18" width="7.81640625" style="2" customWidth="1"/>
    <col min="19" max="19" width="9.7265625" style="2" customWidth="1"/>
    <col min="20" max="20" width="10.453125" style="2" customWidth="1"/>
    <col min="21" max="21" width="9" style="2" customWidth="1"/>
    <col min="22" max="22" width="6.81640625" style="2" customWidth="1"/>
    <col min="23" max="23" width="11.453125" style="2" customWidth="1"/>
    <col min="24" max="24" width="11.54296875" style="2" customWidth="1"/>
    <col min="25" max="25" width="10" style="2" customWidth="1"/>
    <col min="26" max="26" width="9.26953125" style="2" customWidth="1"/>
    <col min="27" max="27" width="10.453125" style="2" customWidth="1"/>
    <col min="28" max="28" width="10" style="2" customWidth="1"/>
    <col min="29" max="29" width="9.453125" style="2" customWidth="1"/>
    <col min="30" max="30" width="7.1796875" style="2" customWidth="1"/>
    <col min="31" max="31" width="11.7265625" style="5" customWidth="1"/>
    <col min="32" max="32" width="12" style="5" customWidth="1"/>
    <col min="33" max="33" width="8.81640625" style="5" customWidth="1"/>
    <col min="34" max="34" width="8" style="5" customWidth="1"/>
    <col min="35" max="35" width="11.7265625" style="5" customWidth="1"/>
    <col min="36" max="36" width="11.81640625" style="5" customWidth="1"/>
    <col min="37" max="37" width="8.54296875" style="5" customWidth="1"/>
    <col min="38" max="38" width="8.81640625" style="5" customWidth="1"/>
    <col min="39" max="39" width="8.453125" style="5" customWidth="1"/>
    <col min="40" max="40" width="11.7265625" style="5" customWidth="1"/>
    <col min="41" max="41" width="9.54296875" style="5" customWidth="1"/>
    <col min="42" max="42" width="7.453125" style="5" customWidth="1"/>
    <col min="43" max="43" width="9.26953125" style="5" customWidth="1"/>
    <col min="44" max="44" width="11" style="5" customWidth="1"/>
    <col min="45" max="45" width="9.26953125" style="5" customWidth="1"/>
    <col min="46" max="46" width="9.453125" style="5" customWidth="1"/>
    <col min="47" max="47" width="7.81640625" style="5" customWidth="1"/>
    <col min="48" max="48" width="12.54296875" style="5" customWidth="1"/>
    <col min="49" max="49" width="9.1796875" style="5" customWidth="1"/>
    <col min="50" max="50" width="7.26953125" style="5" customWidth="1"/>
    <col min="51" max="51" width="11.26953125" style="5" customWidth="1"/>
    <col min="52" max="52" width="11.7265625" style="5" customWidth="1"/>
    <col min="53" max="53" width="10.26953125" style="5" customWidth="1"/>
    <col min="54" max="54" width="7.54296875" style="5" customWidth="1"/>
    <col min="55" max="55" width="11.81640625" style="5" customWidth="1"/>
    <col min="56" max="56" width="11.54296875" style="5" customWidth="1"/>
    <col min="57" max="57" width="10" style="5" customWidth="1"/>
    <col min="58" max="58" width="8.1796875" style="5" customWidth="1"/>
    <col min="59" max="59" width="10.1796875" style="5" customWidth="1"/>
    <col min="60" max="60" width="11.26953125" style="5" customWidth="1"/>
    <col min="61" max="61" width="10.26953125" style="5" customWidth="1"/>
    <col min="62" max="62" width="7.54296875" style="5" customWidth="1"/>
    <col min="63" max="63" width="9.54296875" style="5" customWidth="1"/>
    <col min="64" max="64" width="12.26953125" style="5" customWidth="1"/>
    <col min="65" max="65" width="8.26953125" style="5" customWidth="1"/>
    <col min="66" max="66" width="8.54296875" style="5" customWidth="1"/>
    <col min="67" max="67" width="10.1796875" style="5" customWidth="1"/>
    <col min="68" max="68" width="11.54296875" style="5" customWidth="1"/>
    <col min="69" max="69" width="9.54296875" style="5" customWidth="1"/>
    <col min="70" max="70" width="7.453125" style="5" customWidth="1"/>
    <col min="71" max="71" width="9.26953125" style="5" customWidth="1"/>
    <col min="72" max="72" width="11.1796875" style="5" customWidth="1"/>
    <col min="73" max="73" width="8.453125" style="5" customWidth="1"/>
    <col min="74" max="74" width="8.54296875" style="5" customWidth="1"/>
    <col min="75" max="75" width="10.81640625" style="5" customWidth="1"/>
    <col min="76" max="76" width="11.1796875" style="5" customWidth="1"/>
    <col min="77" max="77" width="12.453125" style="5" customWidth="1"/>
    <col min="78" max="78" width="10.453125" style="5" customWidth="1"/>
    <col min="79" max="16384" width="9.1796875" style="5"/>
  </cols>
  <sheetData>
    <row r="1" spans="1:78" ht="26.25" hidden="1" customHeight="1">
      <c r="A1" s="1" t="s">
        <v>0</v>
      </c>
    </row>
    <row r="2" spans="1:78" ht="42.75" customHeight="1">
      <c r="A2" s="40" t="s">
        <v>1</v>
      </c>
      <c r="B2" s="41"/>
      <c r="C2" s="135" t="s">
        <v>314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61"/>
      <c r="AE2" s="61"/>
      <c r="AF2" s="61"/>
      <c r="AG2" s="61"/>
      <c r="AH2" s="61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61"/>
      <c r="AV2" s="61"/>
      <c r="AW2" s="61"/>
      <c r="AX2" s="88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</row>
    <row r="3" spans="1:78" s="98" customFormat="1" ht="30" customHeight="1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1"/>
      <c r="AF3" s="101"/>
      <c r="AG3" s="133" t="s">
        <v>143</v>
      </c>
      <c r="AH3" s="133"/>
      <c r="AI3" s="97"/>
      <c r="AJ3" s="97"/>
      <c r="AK3" s="97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97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2"/>
      <c r="BX3" s="102"/>
      <c r="BY3" s="102"/>
      <c r="BZ3" s="102"/>
    </row>
    <row r="4" spans="1:78" s="36" customFormat="1" ht="151.5" customHeight="1">
      <c r="A4" s="130" t="s">
        <v>27</v>
      </c>
      <c r="B4" s="118" t="s">
        <v>111</v>
      </c>
      <c r="C4" s="141" t="s">
        <v>2</v>
      </c>
      <c r="D4" s="141"/>
      <c r="E4" s="141"/>
      <c r="F4" s="141"/>
      <c r="G4" s="132" t="s">
        <v>265</v>
      </c>
      <c r="H4" s="132"/>
      <c r="I4" s="132"/>
      <c r="J4" s="132"/>
      <c r="K4" s="132" t="s">
        <v>385</v>
      </c>
      <c r="L4" s="132"/>
      <c r="M4" s="132"/>
      <c r="N4" s="132"/>
      <c r="O4" s="132" t="s">
        <v>386</v>
      </c>
      <c r="P4" s="132"/>
      <c r="Q4" s="132"/>
      <c r="R4" s="132"/>
      <c r="S4" s="138" t="s">
        <v>268</v>
      </c>
      <c r="T4" s="139"/>
      <c r="U4" s="139"/>
      <c r="V4" s="140"/>
      <c r="W4" s="138" t="s">
        <v>267</v>
      </c>
      <c r="X4" s="139"/>
      <c r="Y4" s="139"/>
      <c r="Z4" s="140"/>
      <c r="AA4" s="132" t="s">
        <v>270</v>
      </c>
      <c r="AB4" s="132"/>
      <c r="AC4" s="132"/>
      <c r="AD4" s="132"/>
      <c r="AE4" s="132" t="s">
        <v>272</v>
      </c>
      <c r="AF4" s="132"/>
      <c r="AG4" s="132"/>
      <c r="AH4" s="132"/>
      <c r="AI4" s="132" t="s">
        <v>274</v>
      </c>
      <c r="AJ4" s="132"/>
      <c r="AK4" s="132"/>
      <c r="AL4" s="132"/>
      <c r="AM4" s="132" t="s">
        <v>276</v>
      </c>
      <c r="AN4" s="132"/>
      <c r="AO4" s="132"/>
      <c r="AP4" s="132"/>
      <c r="AQ4" s="132" t="s">
        <v>278</v>
      </c>
      <c r="AR4" s="132"/>
      <c r="AS4" s="132"/>
      <c r="AT4" s="132"/>
      <c r="AU4" s="132" t="s">
        <v>280</v>
      </c>
      <c r="AV4" s="132"/>
      <c r="AW4" s="132"/>
      <c r="AX4" s="132"/>
      <c r="AY4" s="132" t="s">
        <v>282</v>
      </c>
      <c r="AZ4" s="132"/>
      <c r="BA4" s="132"/>
      <c r="BB4" s="132"/>
      <c r="BC4" s="132" t="s">
        <v>110</v>
      </c>
      <c r="BD4" s="132"/>
      <c r="BE4" s="132"/>
      <c r="BF4" s="132"/>
      <c r="BG4" s="132" t="s">
        <v>285</v>
      </c>
      <c r="BH4" s="132"/>
      <c r="BI4" s="132"/>
      <c r="BJ4" s="132"/>
      <c r="BK4" s="138" t="s">
        <v>287</v>
      </c>
      <c r="BL4" s="139"/>
      <c r="BM4" s="139"/>
      <c r="BN4" s="140"/>
      <c r="BO4" s="132" t="s">
        <v>289</v>
      </c>
      <c r="BP4" s="132"/>
      <c r="BQ4" s="132"/>
      <c r="BR4" s="132"/>
      <c r="BS4" s="138" t="s">
        <v>291</v>
      </c>
      <c r="BT4" s="139"/>
      <c r="BU4" s="139"/>
      <c r="BV4" s="140"/>
      <c r="BW4" s="137" t="s">
        <v>293</v>
      </c>
      <c r="BX4" s="137"/>
      <c r="BY4" s="137"/>
      <c r="BZ4" s="137"/>
    </row>
    <row r="5" spans="1:78" s="36" customFormat="1" ht="87.75" customHeight="1">
      <c r="A5" s="130"/>
      <c r="B5" s="118"/>
      <c r="C5" s="35" t="s">
        <v>75</v>
      </c>
      <c r="D5" s="35" t="s">
        <v>315</v>
      </c>
      <c r="E5" s="35" t="s">
        <v>77</v>
      </c>
      <c r="F5" s="35" t="s">
        <v>144</v>
      </c>
      <c r="G5" s="35" t="s">
        <v>75</v>
      </c>
      <c r="H5" s="35" t="s">
        <v>315</v>
      </c>
      <c r="I5" s="35" t="s">
        <v>77</v>
      </c>
      <c r="J5" s="35" t="s">
        <v>144</v>
      </c>
      <c r="K5" s="35" t="s">
        <v>75</v>
      </c>
      <c r="L5" s="35" t="s">
        <v>315</v>
      </c>
      <c r="M5" s="35" t="s">
        <v>77</v>
      </c>
      <c r="N5" s="35" t="s">
        <v>144</v>
      </c>
      <c r="O5" s="35" t="s">
        <v>75</v>
      </c>
      <c r="P5" s="35" t="s">
        <v>315</v>
      </c>
      <c r="Q5" s="35" t="s">
        <v>77</v>
      </c>
      <c r="R5" s="35" t="s">
        <v>144</v>
      </c>
      <c r="S5" s="35" t="s">
        <v>75</v>
      </c>
      <c r="T5" s="35" t="s">
        <v>315</v>
      </c>
      <c r="U5" s="35" t="s">
        <v>77</v>
      </c>
      <c r="V5" s="35" t="s">
        <v>144</v>
      </c>
      <c r="W5" s="35" t="s">
        <v>75</v>
      </c>
      <c r="X5" s="35" t="s">
        <v>315</v>
      </c>
      <c r="Y5" s="35" t="s">
        <v>77</v>
      </c>
      <c r="Z5" s="35" t="s">
        <v>144</v>
      </c>
      <c r="AA5" s="35" t="s">
        <v>75</v>
      </c>
      <c r="AB5" s="35" t="s">
        <v>315</v>
      </c>
      <c r="AC5" s="35" t="s">
        <v>77</v>
      </c>
      <c r="AD5" s="35" t="s">
        <v>144</v>
      </c>
      <c r="AE5" s="35" t="s">
        <v>75</v>
      </c>
      <c r="AF5" s="35" t="s">
        <v>315</v>
      </c>
      <c r="AG5" s="35" t="s">
        <v>77</v>
      </c>
      <c r="AH5" s="35" t="s">
        <v>144</v>
      </c>
      <c r="AI5" s="35" t="s">
        <v>75</v>
      </c>
      <c r="AJ5" s="35" t="s">
        <v>315</v>
      </c>
      <c r="AK5" s="35" t="s">
        <v>77</v>
      </c>
      <c r="AL5" s="35" t="s">
        <v>144</v>
      </c>
      <c r="AM5" s="35" t="s">
        <v>75</v>
      </c>
      <c r="AN5" s="35" t="s">
        <v>315</v>
      </c>
      <c r="AO5" s="35" t="s">
        <v>77</v>
      </c>
      <c r="AP5" s="35" t="s">
        <v>144</v>
      </c>
      <c r="AQ5" s="35" t="s">
        <v>75</v>
      </c>
      <c r="AR5" s="35" t="s">
        <v>315</v>
      </c>
      <c r="AS5" s="35" t="s">
        <v>77</v>
      </c>
      <c r="AT5" s="35" t="s">
        <v>144</v>
      </c>
      <c r="AU5" s="35" t="s">
        <v>75</v>
      </c>
      <c r="AV5" s="35" t="s">
        <v>315</v>
      </c>
      <c r="AW5" s="35" t="s">
        <v>77</v>
      </c>
      <c r="AX5" s="35" t="s">
        <v>144</v>
      </c>
      <c r="AY5" s="35" t="s">
        <v>75</v>
      </c>
      <c r="AZ5" s="35" t="s">
        <v>315</v>
      </c>
      <c r="BA5" s="35" t="s">
        <v>77</v>
      </c>
      <c r="BB5" s="35" t="s">
        <v>144</v>
      </c>
      <c r="BC5" s="35" t="s">
        <v>75</v>
      </c>
      <c r="BD5" s="35" t="s">
        <v>315</v>
      </c>
      <c r="BE5" s="35" t="s">
        <v>77</v>
      </c>
      <c r="BF5" s="35" t="s">
        <v>144</v>
      </c>
      <c r="BG5" s="35" t="s">
        <v>75</v>
      </c>
      <c r="BH5" s="35" t="s">
        <v>315</v>
      </c>
      <c r="BI5" s="35" t="s">
        <v>77</v>
      </c>
      <c r="BJ5" s="35" t="s">
        <v>144</v>
      </c>
      <c r="BK5" s="35" t="s">
        <v>75</v>
      </c>
      <c r="BL5" s="35" t="s">
        <v>315</v>
      </c>
      <c r="BM5" s="35" t="s">
        <v>77</v>
      </c>
      <c r="BN5" s="35" t="s">
        <v>144</v>
      </c>
      <c r="BO5" s="35" t="s">
        <v>75</v>
      </c>
      <c r="BP5" s="35" t="s">
        <v>315</v>
      </c>
      <c r="BQ5" s="35" t="s">
        <v>77</v>
      </c>
      <c r="BR5" s="35" t="s">
        <v>144</v>
      </c>
      <c r="BS5" s="35" t="s">
        <v>75</v>
      </c>
      <c r="BT5" s="35" t="s">
        <v>315</v>
      </c>
      <c r="BU5" s="35" t="s">
        <v>77</v>
      </c>
      <c r="BV5" s="35" t="s">
        <v>144</v>
      </c>
      <c r="BW5" s="35" t="s">
        <v>75</v>
      </c>
      <c r="BX5" s="35" t="s">
        <v>315</v>
      </c>
      <c r="BY5" s="35" t="s">
        <v>77</v>
      </c>
      <c r="BZ5" s="35" t="s">
        <v>144</v>
      </c>
    </row>
    <row r="6" spans="1:78" ht="31.5" customHeight="1">
      <c r="A6" s="89"/>
      <c r="B6" s="33" t="s">
        <v>103</v>
      </c>
      <c r="C6" s="29">
        <f>SUM(C7:C27)</f>
        <v>666303.84545999998</v>
      </c>
      <c r="D6" s="29">
        <f t="shared" ref="D6:BY6" si="0">SUM(D7:D27)</f>
        <v>1056514.5454599999</v>
      </c>
      <c r="E6" s="29">
        <f t="shared" si="0"/>
        <v>161630.47813999996</v>
      </c>
      <c r="F6" s="29">
        <f>E6/D6*100</f>
        <v>15.298462177785451</v>
      </c>
      <c r="G6" s="29">
        <f t="shared" si="0"/>
        <v>0</v>
      </c>
      <c r="H6" s="29">
        <f t="shared" si="0"/>
        <v>0</v>
      </c>
      <c r="I6" s="29">
        <f t="shared" si="0"/>
        <v>0</v>
      </c>
      <c r="J6" s="29">
        <v>0</v>
      </c>
      <c r="K6" s="29">
        <f t="shared" ref="K6:M6" si="1">SUM(K7:K27)</f>
        <v>0</v>
      </c>
      <c r="L6" s="29">
        <f t="shared" si="1"/>
        <v>7446.6</v>
      </c>
      <c r="M6" s="29">
        <f t="shared" si="1"/>
        <v>0</v>
      </c>
      <c r="N6" s="29">
        <f>M6/L6*100</f>
        <v>0</v>
      </c>
      <c r="O6" s="29">
        <f t="shared" ref="O6:Q6" si="2">SUM(O7:O27)</f>
        <v>0</v>
      </c>
      <c r="P6" s="29">
        <f t="shared" si="2"/>
        <v>10043.9</v>
      </c>
      <c r="Q6" s="29">
        <f t="shared" si="2"/>
        <v>0</v>
      </c>
      <c r="R6" s="29">
        <f>Q6/P6*100</f>
        <v>0</v>
      </c>
      <c r="S6" s="29">
        <f t="shared" ref="S6:U6" si="3">SUM(S7:S27)</f>
        <v>0</v>
      </c>
      <c r="T6" s="29">
        <f t="shared" si="3"/>
        <v>20000</v>
      </c>
      <c r="U6" s="29">
        <f t="shared" si="3"/>
        <v>0</v>
      </c>
      <c r="V6" s="29">
        <f>U6/T6*100</f>
        <v>0</v>
      </c>
      <c r="W6" s="29">
        <f>SUM(W7:W27)</f>
        <v>0</v>
      </c>
      <c r="X6" s="29">
        <f>SUM(X7:X27)</f>
        <v>0</v>
      </c>
      <c r="Y6" s="29">
        <f>SUM(Y7:Y27)</f>
        <v>0</v>
      </c>
      <c r="Z6" s="29">
        <v>0</v>
      </c>
      <c r="AA6" s="29">
        <f t="shared" si="0"/>
        <v>0</v>
      </c>
      <c r="AB6" s="29">
        <f t="shared" si="0"/>
        <v>0</v>
      </c>
      <c r="AC6" s="29">
        <f t="shared" si="0"/>
        <v>0</v>
      </c>
      <c r="AD6" s="29">
        <v>0</v>
      </c>
      <c r="AE6" s="62">
        <f t="shared" si="0"/>
        <v>0</v>
      </c>
      <c r="AF6" s="62">
        <f t="shared" si="0"/>
        <v>0</v>
      </c>
      <c r="AG6" s="62">
        <f t="shared" si="0"/>
        <v>0</v>
      </c>
      <c r="AH6" s="62">
        <f t="shared" si="0"/>
        <v>0</v>
      </c>
      <c r="AI6" s="62">
        <f t="shared" si="0"/>
        <v>0</v>
      </c>
      <c r="AJ6" s="62">
        <f t="shared" si="0"/>
        <v>0</v>
      </c>
      <c r="AK6" s="62">
        <f t="shared" si="0"/>
        <v>0</v>
      </c>
      <c r="AL6" s="62">
        <f t="shared" si="0"/>
        <v>0</v>
      </c>
      <c r="AM6" s="62">
        <f t="shared" si="0"/>
        <v>0</v>
      </c>
      <c r="AN6" s="62">
        <f t="shared" si="0"/>
        <v>0</v>
      </c>
      <c r="AO6" s="62">
        <f t="shared" si="0"/>
        <v>0</v>
      </c>
      <c r="AP6" s="62">
        <f t="shared" si="0"/>
        <v>0</v>
      </c>
      <c r="AQ6" s="62">
        <f t="shared" si="0"/>
        <v>0</v>
      </c>
      <c r="AR6" s="62">
        <f t="shared" si="0"/>
        <v>0</v>
      </c>
      <c r="AS6" s="62">
        <f t="shared" si="0"/>
        <v>0</v>
      </c>
      <c r="AT6" s="62">
        <f t="shared" si="0"/>
        <v>0</v>
      </c>
      <c r="AU6" s="62">
        <f t="shared" si="0"/>
        <v>0</v>
      </c>
      <c r="AV6" s="62">
        <f t="shared" si="0"/>
        <v>134645.20000000001</v>
      </c>
      <c r="AW6" s="62">
        <f t="shared" si="0"/>
        <v>0</v>
      </c>
      <c r="AX6" s="62">
        <f>AW6/AV6*100</f>
        <v>0</v>
      </c>
      <c r="AY6" s="62">
        <f t="shared" si="0"/>
        <v>595743.10000000009</v>
      </c>
      <c r="AZ6" s="62">
        <f t="shared" si="0"/>
        <v>595743.10000000009</v>
      </c>
      <c r="BA6" s="62">
        <f t="shared" si="0"/>
        <v>144036.90630999999</v>
      </c>
      <c r="BB6" s="62">
        <f>BA6/AZ6*100</f>
        <v>24.177687716399898</v>
      </c>
      <c r="BC6" s="62">
        <f t="shared" si="0"/>
        <v>46544.545459999994</v>
      </c>
      <c r="BD6" s="62">
        <f t="shared" si="0"/>
        <v>46544.545459999994</v>
      </c>
      <c r="BE6" s="62">
        <f t="shared" si="0"/>
        <v>11668.967229999998</v>
      </c>
      <c r="BF6" s="62">
        <f>BE6/BD6*100</f>
        <v>25.070536439179996</v>
      </c>
      <c r="BG6" s="62">
        <f t="shared" si="0"/>
        <v>24016.2</v>
      </c>
      <c r="BH6" s="62">
        <f t="shared" si="0"/>
        <v>24016.2</v>
      </c>
      <c r="BI6" s="62">
        <f t="shared" si="0"/>
        <v>5924.6046000000006</v>
      </c>
      <c r="BJ6" s="62">
        <f>BI6/BH6*100</f>
        <v>24.669200789467112</v>
      </c>
      <c r="BK6" s="62">
        <f t="shared" si="0"/>
        <v>0</v>
      </c>
      <c r="BL6" s="62">
        <f t="shared" si="0"/>
        <v>97503.599999999991</v>
      </c>
      <c r="BM6" s="62">
        <f t="shared" si="0"/>
        <v>0</v>
      </c>
      <c r="BN6" s="62">
        <f>BM6/BL6*100</f>
        <v>0</v>
      </c>
      <c r="BO6" s="62">
        <f t="shared" si="0"/>
        <v>0</v>
      </c>
      <c r="BP6" s="62">
        <f t="shared" si="0"/>
        <v>0</v>
      </c>
      <c r="BQ6" s="62">
        <f t="shared" si="0"/>
        <v>0</v>
      </c>
      <c r="BR6" s="62">
        <v>0</v>
      </c>
      <c r="BS6" s="62">
        <f t="shared" si="0"/>
        <v>0</v>
      </c>
      <c r="BT6" s="62">
        <f t="shared" si="0"/>
        <v>0</v>
      </c>
      <c r="BU6" s="62">
        <f t="shared" si="0"/>
        <v>0</v>
      </c>
      <c r="BV6" s="62">
        <v>0</v>
      </c>
      <c r="BW6" s="62">
        <f t="shared" si="0"/>
        <v>0</v>
      </c>
      <c r="BX6" s="62">
        <f t="shared" si="0"/>
        <v>120571.39999999998</v>
      </c>
      <c r="BY6" s="62">
        <f t="shared" si="0"/>
        <v>0</v>
      </c>
      <c r="BZ6" s="62">
        <f>BY6/BX6*100</f>
        <v>0</v>
      </c>
    </row>
    <row r="7" spans="1:78" ht="18.75" customHeight="1">
      <c r="A7" s="30">
        <v>1</v>
      </c>
      <c r="B7" s="31" t="s">
        <v>3</v>
      </c>
      <c r="C7" s="44">
        <f>G7+K7+O7+S7+W7+AA7+AE7+AI7+AM7+AQ7+AU7+AY7+BC7+BG7+BK7+BO7+BS7+BW7</f>
        <v>48324.058590000001</v>
      </c>
      <c r="D7" s="44">
        <f t="shared" ref="D7:E7" si="4">H7+L7+P7+T7+X7+AB7+AF7+AJ7+AN7+AR7+AV7+AZ7+BD7+BH7+BL7+BP7+BT7+BX7</f>
        <v>82082.358589999989</v>
      </c>
      <c r="E7" s="44">
        <f t="shared" si="4"/>
        <v>11941.53969</v>
      </c>
      <c r="F7" s="44">
        <f t="shared" ref="F7:F32" si="5">E7/D7*100</f>
        <v>14.548241418899513</v>
      </c>
      <c r="G7" s="44"/>
      <c r="H7" s="44"/>
      <c r="I7" s="44"/>
      <c r="J7" s="44"/>
      <c r="K7" s="44"/>
      <c r="L7" s="44"/>
      <c r="M7" s="44"/>
      <c r="N7" s="44"/>
      <c r="O7" s="44"/>
      <c r="P7" s="44">
        <v>10043.9</v>
      </c>
      <c r="Q7" s="44">
        <v>0</v>
      </c>
      <c r="R7" s="44">
        <f>Q7/P7*100</f>
        <v>0</v>
      </c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>
        <v>5732.6</v>
      </c>
      <c r="AW7" s="63">
        <v>0</v>
      </c>
      <c r="AX7" s="63">
        <f t="shared" ref="AX7:AX30" si="6">AW7/AV7*100</f>
        <v>0</v>
      </c>
      <c r="AY7" s="63">
        <v>43434.7</v>
      </c>
      <c r="AZ7" s="63">
        <v>43434.7</v>
      </c>
      <c r="BA7" s="63">
        <v>10741.5</v>
      </c>
      <c r="BB7" s="63">
        <f t="shared" ref="BB7:BB30" si="7">BA7/AZ7*100</f>
        <v>24.730227214646355</v>
      </c>
      <c r="BC7" s="63">
        <v>3315.8585899999998</v>
      </c>
      <c r="BD7" s="63">
        <v>3315.8585899999998</v>
      </c>
      <c r="BE7" s="63">
        <v>828.96969000000001</v>
      </c>
      <c r="BF7" s="63">
        <f t="shared" ref="BF7:BF30" si="8">BE7/BD7*100</f>
        <v>25.000152072226946</v>
      </c>
      <c r="BG7" s="63">
        <v>1573.5</v>
      </c>
      <c r="BH7" s="63">
        <v>1573.5</v>
      </c>
      <c r="BI7" s="63">
        <v>371.07</v>
      </c>
      <c r="BJ7" s="63">
        <f t="shared" ref="BJ7:BJ30" si="9">BI7/BH7*100</f>
        <v>23.582459485224021</v>
      </c>
      <c r="BK7" s="63"/>
      <c r="BL7" s="63">
        <v>7571.9</v>
      </c>
      <c r="BM7" s="63">
        <v>0</v>
      </c>
      <c r="BN7" s="63">
        <f t="shared" ref="BN7:BN30" si="10">BM7/BL7*100</f>
        <v>0</v>
      </c>
      <c r="BO7" s="63"/>
      <c r="BP7" s="63"/>
      <c r="BQ7" s="63"/>
      <c r="BR7" s="63"/>
      <c r="BS7" s="63"/>
      <c r="BT7" s="63"/>
      <c r="BU7" s="63"/>
      <c r="BV7" s="63"/>
      <c r="BW7" s="82"/>
      <c r="BX7" s="82">
        <v>10409.9</v>
      </c>
      <c r="BY7" s="82">
        <v>0</v>
      </c>
      <c r="BZ7" s="82">
        <f t="shared" ref="BZ7:BZ30" si="11">BY7/BX7*100</f>
        <v>0</v>
      </c>
    </row>
    <row r="8" spans="1:78" ht="18.75" customHeight="1">
      <c r="A8" s="30">
        <v>2</v>
      </c>
      <c r="B8" s="31" t="s">
        <v>4</v>
      </c>
      <c r="C8" s="44">
        <f t="shared" ref="C8:C27" si="12">G8+K8+O8+S8+W8+AA8+AE8+AI8+AM8+AQ8+AU8+AY8+BC8+BG8+BK8+BO8+BS8+BW8</f>
        <v>18394.537369999998</v>
      </c>
      <c r="D8" s="44">
        <f t="shared" ref="D8:D27" si="13">H8+L8+P8+T8+X8+AB8+AF8+AJ8+AN8+AR8+AV8+AZ8+BD8+BH8+BL8+BP8+BT8+BX8</f>
        <v>29553.037369999998</v>
      </c>
      <c r="E8" s="44">
        <f t="shared" ref="E8:E27" si="14">I8+M8+Q8+U8+Y8+AC8+AG8+AK8+AO8+AS8+AW8+BA8+BE8+BI8+BM8+BQ8+BU8+BY8</f>
        <v>4466.6827000000003</v>
      </c>
      <c r="F8" s="44">
        <f t="shared" si="5"/>
        <v>15.114123953073729</v>
      </c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>
        <v>6126.9</v>
      </c>
      <c r="AW8" s="63">
        <v>0</v>
      </c>
      <c r="AX8" s="63">
        <f t="shared" si="6"/>
        <v>0</v>
      </c>
      <c r="AY8" s="63">
        <v>16092.7</v>
      </c>
      <c r="AZ8" s="63">
        <v>16092.7</v>
      </c>
      <c r="BA8" s="63">
        <v>3906.19</v>
      </c>
      <c r="BB8" s="63">
        <f t="shared" si="7"/>
        <v>24.273055484785026</v>
      </c>
      <c r="BC8" s="63">
        <v>1473.7373700000001</v>
      </c>
      <c r="BD8" s="63">
        <v>1473.7373700000001</v>
      </c>
      <c r="BE8" s="63">
        <v>380.67970000000003</v>
      </c>
      <c r="BF8" s="63">
        <f t="shared" si="8"/>
        <v>25.83090500039366</v>
      </c>
      <c r="BG8" s="63">
        <v>828.1</v>
      </c>
      <c r="BH8" s="63">
        <v>828.1</v>
      </c>
      <c r="BI8" s="63">
        <v>179.81299999999999</v>
      </c>
      <c r="BJ8" s="63">
        <f t="shared" si="9"/>
        <v>21.713923439198162</v>
      </c>
      <c r="BK8" s="63"/>
      <c r="BL8" s="63">
        <v>2957.4</v>
      </c>
      <c r="BM8" s="63">
        <v>0</v>
      </c>
      <c r="BN8" s="63">
        <f t="shared" si="10"/>
        <v>0</v>
      </c>
      <c r="BO8" s="63"/>
      <c r="BP8" s="63"/>
      <c r="BQ8" s="63"/>
      <c r="BR8" s="63"/>
      <c r="BS8" s="63"/>
      <c r="BT8" s="63"/>
      <c r="BU8" s="63"/>
      <c r="BV8" s="63"/>
      <c r="BW8" s="82"/>
      <c r="BX8" s="82">
        <v>2074.1999999999998</v>
      </c>
      <c r="BY8" s="82">
        <v>0</v>
      </c>
      <c r="BZ8" s="82">
        <f t="shared" si="11"/>
        <v>0</v>
      </c>
    </row>
    <row r="9" spans="1:78" ht="18.75" customHeight="1">
      <c r="A9" s="30">
        <v>3</v>
      </c>
      <c r="B9" s="31" t="s">
        <v>5</v>
      </c>
      <c r="C9" s="44">
        <f t="shared" si="12"/>
        <v>45701.4303</v>
      </c>
      <c r="D9" s="44">
        <f t="shared" si="13"/>
        <v>70159.530299999999</v>
      </c>
      <c r="E9" s="44">
        <f t="shared" si="14"/>
        <v>11363.945819999999</v>
      </c>
      <c r="F9" s="44">
        <f t="shared" si="5"/>
        <v>16.197294610451518</v>
      </c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>
        <v>8845</v>
      </c>
      <c r="AW9" s="63">
        <v>0</v>
      </c>
      <c r="AX9" s="63">
        <f t="shared" si="6"/>
        <v>0</v>
      </c>
      <c r="AY9" s="63">
        <v>40934.9</v>
      </c>
      <c r="AZ9" s="63">
        <v>40934.9</v>
      </c>
      <c r="BA9" s="63">
        <v>10194.66</v>
      </c>
      <c r="BB9" s="63">
        <f t="shared" si="7"/>
        <v>24.904567984775824</v>
      </c>
      <c r="BC9" s="63">
        <v>3193.0302999999999</v>
      </c>
      <c r="BD9" s="63">
        <v>3193.0302999999999</v>
      </c>
      <c r="BE9" s="63">
        <v>798.21581999999989</v>
      </c>
      <c r="BF9" s="63">
        <f t="shared" si="8"/>
        <v>24.998692308056079</v>
      </c>
      <c r="BG9" s="63">
        <v>1573.5</v>
      </c>
      <c r="BH9" s="63">
        <v>1573.5</v>
      </c>
      <c r="BI9" s="63">
        <v>371.07</v>
      </c>
      <c r="BJ9" s="63">
        <f t="shared" si="9"/>
        <v>23.582459485224021</v>
      </c>
      <c r="BK9" s="63"/>
      <c r="BL9" s="63">
        <v>5688.2</v>
      </c>
      <c r="BM9" s="63">
        <v>0</v>
      </c>
      <c r="BN9" s="63">
        <f t="shared" si="10"/>
        <v>0</v>
      </c>
      <c r="BO9" s="63"/>
      <c r="BP9" s="63"/>
      <c r="BQ9" s="63"/>
      <c r="BR9" s="63"/>
      <c r="BS9" s="63"/>
      <c r="BT9" s="63"/>
      <c r="BU9" s="63"/>
      <c r="BV9" s="63"/>
      <c r="BW9" s="82"/>
      <c r="BX9" s="82">
        <v>9924.9</v>
      </c>
      <c r="BY9" s="82">
        <v>0</v>
      </c>
      <c r="BZ9" s="82">
        <f t="shared" si="11"/>
        <v>0</v>
      </c>
    </row>
    <row r="10" spans="1:78" ht="18.75" customHeight="1">
      <c r="A10" s="30">
        <v>4</v>
      </c>
      <c r="B10" s="31" t="s">
        <v>6</v>
      </c>
      <c r="C10" s="44">
        <f t="shared" si="12"/>
        <v>38053.746459999995</v>
      </c>
      <c r="D10" s="44">
        <f t="shared" si="13"/>
        <v>51809.346460000001</v>
      </c>
      <c r="E10" s="44">
        <f t="shared" si="14"/>
        <v>10808.64061</v>
      </c>
      <c r="F10" s="44">
        <f t="shared" si="5"/>
        <v>20.86233729727692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>
        <v>6255.3</v>
      </c>
      <c r="AW10" s="63">
        <v>0</v>
      </c>
      <c r="AX10" s="63">
        <f t="shared" si="6"/>
        <v>0</v>
      </c>
      <c r="AY10" s="63">
        <v>33904.1</v>
      </c>
      <c r="AZ10" s="63">
        <v>33904.1</v>
      </c>
      <c r="BA10" s="63">
        <v>9790</v>
      </c>
      <c r="BB10" s="63">
        <f t="shared" si="7"/>
        <v>28.87556372238166</v>
      </c>
      <c r="BC10" s="63">
        <v>2824.6464599999999</v>
      </c>
      <c r="BD10" s="63">
        <v>2824.6464599999999</v>
      </c>
      <c r="BE10" s="63">
        <v>706.16061000000002</v>
      </c>
      <c r="BF10" s="63">
        <f t="shared" si="8"/>
        <v>24.999964420326076</v>
      </c>
      <c r="BG10" s="63">
        <v>1325</v>
      </c>
      <c r="BH10" s="63">
        <v>1325</v>
      </c>
      <c r="BI10" s="63">
        <v>312.48</v>
      </c>
      <c r="BJ10" s="63">
        <f t="shared" si="9"/>
        <v>23.583396226415097</v>
      </c>
      <c r="BK10" s="63"/>
      <c r="BL10" s="63">
        <v>5162.3999999999996</v>
      </c>
      <c r="BM10" s="63">
        <v>0</v>
      </c>
      <c r="BN10" s="63">
        <f t="shared" si="10"/>
        <v>0</v>
      </c>
      <c r="BO10" s="63"/>
      <c r="BP10" s="63"/>
      <c r="BQ10" s="63"/>
      <c r="BR10" s="63"/>
      <c r="BS10" s="63"/>
      <c r="BT10" s="63"/>
      <c r="BU10" s="63"/>
      <c r="BV10" s="63"/>
      <c r="BW10" s="82"/>
      <c r="BX10" s="82">
        <v>2337.9</v>
      </c>
      <c r="BY10" s="82">
        <v>0</v>
      </c>
      <c r="BZ10" s="82">
        <f t="shared" si="11"/>
        <v>0</v>
      </c>
    </row>
    <row r="11" spans="1:78" ht="18.75" customHeight="1">
      <c r="A11" s="30">
        <v>5</v>
      </c>
      <c r="B11" s="31" t="s">
        <v>7</v>
      </c>
      <c r="C11" s="44">
        <f t="shared" si="12"/>
        <v>26574.92121</v>
      </c>
      <c r="D11" s="44">
        <f t="shared" si="13"/>
        <v>47479.521210000006</v>
      </c>
      <c r="E11" s="44">
        <f t="shared" si="14"/>
        <v>6495.3004000000001</v>
      </c>
      <c r="F11" s="44">
        <f t="shared" si="5"/>
        <v>13.680214615626701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>
        <v>6575.2</v>
      </c>
      <c r="AW11" s="63">
        <v>0</v>
      </c>
      <c r="AX11" s="63">
        <f t="shared" si="6"/>
        <v>0</v>
      </c>
      <c r="AY11" s="63">
        <v>23904.7</v>
      </c>
      <c r="AZ11" s="63">
        <v>23904.7</v>
      </c>
      <c r="BA11" s="63">
        <v>5859</v>
      </c>
      <c r="BB11" s="63">
        <f t="shared" si="7"/>
        <v>24.509824427832182</v>
      </c>
      <c r="BC11" s="63">
        <v>1842.12121</v>
      </c>
      <c r="BD11" s="63">
        <v>1842.12121</v>
      </c>
      <c r="BE11" s="63">
        <v>460.53030000000001</v>
      </c>
      <c r="BF11" s="63">
        <f t="shared" si="8"/>
        <v>24.999999864286888</v>
      </c>
      <c r="BG11" s="63">
        <v>828.1</v>
      </c>
      <c r="BH11" s="63">
        <v>828.1</v>
      </c>
      <c r="BI11" s="63">
        <v>175.77010000000001</v>
      </c>
      <c r="BJ11" s="63">
        <f t="shared" si="9"/>
        <v>21.225709455379786</v>
      </c>
      <c r="BK11" s="63"/>
      <c r="BL11" s="63">
        <v>5048</v>
      </c>
      <c r="BM11" s="63">
        <v>0</v>
      </c>
      <c r="BN11" s="63">
        <f t="shared" si="10"/>
        <v>0</v>
      </c>
      <c r="BO11" s="63"/>
      <c r="BP11" s="63"/>
      <c r="BQ11" s="63"/>
      <c r="BR11" s="63"/>
      <c r="BS11" s="63"/>
      <c r="BT11" s="63"/>
      <c r="BU11" s="63"/>
      <c r="BV11" s="63"/>
      <c r="BW11" s="82"/>
      <c r="BX11" s="82">
        <v>9281.4</v>
      </c>
      <c r="BY11" s="82">
        <v>0</v>
      </c>
      <c r="BZ11" s="82">
        <f t="shared" si="11"/>
        <v>0</v>
      </c>
    </row>
    <row r="12" spans="1:78" ht="18.75" customHeight="1">
      <c r="A12" s="30">
        <v>6</v>
      </c>
      <c r="B12" s="31" t="s">
        <v>8</v>
      </c>
      <c r="C12" s="44">
        <f t="shared" si="12"/>
        <v>92340.260609999998</v>
      </c>
      <c r="D12" s="44">
        <f t="shared" si="13"/>
        <v>130497.36061</v>
      </c>
      <c r="E12" s="44">
        <f t="shared" si="14"/>
        <v>15410.73516</v>
      </c>
      <c r="F12" s="44">
        <f t="shared" si="5"/>
        <v>11.809231303961774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>
        <v>11300.8</v>
      </c>
      <c r="AW12" s="63">
        <v>0</v>
      </c>
      <c r="AX12" s="63">
        <f t="shared" si="6"/>
        <v>0</v>
      </c>
      <c r="AY12" s="63">
        <v>82807.199999999997</v>
      </c>
      <c r="AZ12" s="63">
        <v>82807.199999999997</v>
      </c>
      <c r="BA12" s="63">
        <v>13072.08</v>
      </c>
      <c r="BB12" s="63">
        <f t="shared" si="7"/>
        <v>15.786163522012577</v>
      </c>
      <c r="BC12" s="63">
        <v>6386.0606100000005</v>
      </c>
      <c r="BD12" s="63">
        <v>6386.0606100000005</v>
      </c>
      <c r="BE12" s="63">
        <v>1596.5151600000002</v>
      </c>
      <c r="BF12" s="63">
        <f t="shared" si="8"/>
        <v>25.000000117443292</v>
      </c>
      <c r="BG12" s="63">
        <v>3147</v>
      </c>
      <c r="BH12" s="63">
        <v>3147</v>
      </c>
      <c r="BI12" s="63">
        <v>742.14</v>
      </c>
      <c r="BJ12" s="63">
        <f t="shared" si="9"/>
        <v>23.582459485224021</v>
      </c>
      <c r="BK12" s="63"/>
      <c r="BL12" s="63">
        <v>12644.2</v>
      </c>
      <c r="BM12" s="63">
        <v>0</v>
      </c>
      <c r="BN12" s="63">
        <f t="shared" si="10"/>
        <v>0</v>
      </c>
      <c r="BO12" s="63"/>
      <c r="BP12" s="63"/>
      <c r="BQ12" s="63"/>
      <c r="BR12" s="63"/>
      <c r="BS12" s="63"/>
      <c r="BT12" s="63"/>
      <c r="BU12" s="63"/>
      <c r="BV12" s="63"/>
      <c r="BW12" s="82"/>
      <c r="BX12" s="82">
        <v>14212.1</v>
      </c>
      <c r="BY12" s="82">
        <v>0</v>
      </c>
      <c r="BZ12" s="82">
        <f t="shared" si="11"/>
        <v>0</v>
      </c>
    </row>
    <row r="13" spans="1:78" ht="18.75" customHeight="1">
      <c r="A13" s="30">
        <v>7</v>
      </c>
      <c r="B13" s="31" t="s">
        <v>9</v>
      </c>
      <c r="C13" s="44">
        <f t="shared" si="12"/>
        <v>16790.824240000002</v>
      </c>
      <c r="D13" s="44">
        <f t="shared" si="13"/>
        <v>32784.42424</v>
      </c>
      <c r="E13" s="44">
        <f t="shared" si="14"/>
        <v>4237.2518200000004</v>
      </c>
      <c r="F13" s="44">
        <f t="shared" si="5"/>
        <v>12.924588179377466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>
        <v>5432.5</v>
      </c>
      <c r="AW13" s="63">
        <v>0</v>
      </c>
      <c r="AX13" s="63">
        <f t="shared" si="6"/>
        <v>0</v>
      </c>
      <c r="AY13" s="63">
        <v>15311.5</v>
      </c>
      <c r="AZ13" s="63">
        <v>15311.5</v>
      </c>
      <c r="BA13" s="63">
        <v>3853.92</v>
      </c>
      <c r="BB13" s="63">
        <f t="shared" si="7"/>
        <v>25.170100904548871</v>
      </c>
      <c r="BC13" s="63">
        <v>982.42423999999994</v>
      </c>
      <c r="BD13" s="63">
        <v>982.42423999999994</v>
      </c>
      <c r="BE13" s="63">
        <v>266.15181999999999</v>
      </c>
      <c r="BF13" s="63">
        <f t="shared" si="8"/>
        <v>27.091332762717663</v>
      </c>
      <c r="BG13" s="63">
        <v>496.9</v>
      </c>
      <c r="BH13" s="63">
        <v>496.9</v>
      </c>
      <c r="BI13" s="63">
        <v>117.18</v>
      </c>
      <c r="BJ13" s="63">
        <f t="shared" si="9"/>
        <v>23.582209700140876</v>
      </c>
      <c r="BK13" s="63"/>
      <c r="BL13" s="63">
        <v>3823.4</v>
      </c>
      <c r="BM13" s="63">
        <v>0</v>
      </c>
      <c r="BN13" s="63">
        <f t="shared" si="10"/>
        <v>0</v>
      </c>
      <c r="BO13" s="63"/>
      <c r="BP13" s="63"/>
      <c r="BQ13" s="63"/>
      <c r="BR13" s="63"/>
      <c r="BS13" s="63"/>
      <c r="BT13" s="63"/>
      <c r="BU13" s="63"/>
      <c r="BV13" s="63"/>
      <c r="BW13" s="82"/>
      <c r="BX13" s="82">
        <v>6737.7</v>
      </c>
      <c r="BY13" s="82">
        <v>0</v>
      </c>
      <c r="BZ13" s="82">
        <f t="shared" si="11"/>
        <v>0</v>
      </c>
    </row>
    <row r="14" spans="1:78" ht="18.75" customHeight="1">
      <c r="A14" s="30">
        <v>8</v>
      </c>
      <c r="B14" s="31" t="s">
        <v>10</v>
      </c>
      <c r="C14" s="44">
        <f t="shared" si="12"/>
        <v>34716.661619999999</v>
      </c>
      <c r="D14" s="44">
        <f t="shared" si="13"/>
        <v>53930.161619999999</v>
      </c>
      <c r="E14" s="44">
        <f t="shared" si="14"/>
        <v>8543.2197399999986</v>
      </c>
      <c r="F14" s="44">
        <f t="shared" si="5"/>
        <v>15.84126485693999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>
        <v>7663.2</v>
      </c>
      <c r="AW14" s="63">
        <v>0</v>
      </c>
      <c r="AX14" s="63">
        <f t="shared" si="6"/>
        <v>0</v>
      </c>
      <c r="AY14" s="63">
        <v>30935.5</v>
      </c>
      <c r="AZ14" s="63">
        <v>30935.5</v>
      </c>
      <c r="BA14" s="63">
        <v>7616.7</v>
      </c>
      <c r="BB14" s="63">
        <f t="shared" si="7"/>
        <v>24.621228038984338</v>
      </c>
      <c r="BC14" s="63">
        <v>2456.1616200000003</v>
      </c>
      <c r="BD14" s="63">
        <v>2456.1616200000003</v>
      </c>
      <c r="BE14" s="63">
        <v>614.03974000000005</v>
      </c>
      <c r="BF14" s="63">
        <f t="shared" si="8"/>
        <v>24.999972925234452</v>
      </c>
      <c r="BG14" s="63">
        <v>1325</v>
      </c>
      <c r="BH14" s="63">
        <v>1325</v>
      </c>
      <c r="BI14" s="63">
        <v>312.48</v>
      </c>
      <c r="BJ14" s="63">
        <f t="shared" si="9"/>
        <v>23.583396226415097</v>
      </c>
      <c r="BK14" s="63"/>
      <c r="BL14" s="63">
        <v>3990</v>
      </c>
      <c r="BM14" s="63">
        <v>0</v>
      </c>
      <c r="BN14" s="63">
        <f t="shared" si="10"/>
        <v>0</v>
      </c>
      <c r="BO14" s="63"/>
      <c r="BP14" s="63"/>
      <c r="BQ14" s="63"/>
      <c r="BR14" s="63"/>
      <c r="BS14" s="63"/>
      <c r="BT14" s="63"/>
      <c r="BU14" s="63"/>
      <c r="BV14" s="63"/>
      <c r="BW14" s="82"/>
      <c r="BX14" s="82">
        <v>7560.3</v>
      </c>
      <c r="BY14" s="82">
        <v>0</v>
      </c>
      <c r="BZ14" s="82">
        <f t="shared" si="11"/>
        <v>0</v>
      </c>
    </row>
    <row r="15" spans="1:78" ht="18.75" customHeight="1">
      <c r="A15" s="30">
        <v>9</v>
      </c>
      <c r="B15" s="31" t="s">
        <v>11</v>
      </c>
      <c r="C15" s="44">
        <f t="shared" si="12"/>
        <v>16816.180809999998</v>
      </c>
      <c r="D15" s="44">
        <f t="shared" si="13"/>
        <v>24697.880809999999</v>
      </c>
      <c r="E15" s="44">
        <f t="shared" si="14"/>
        <v>4029.1090100000001</v>
      </c>
      <c r="F15" s="44">
        <f t="shared" si="5"/>
        <v>16.31358188581363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>
        <v>3421.4</v>
      </c>
      <c r="AW15" s="63">
        <v>0</v>
      </c>
      <c r="AX15" s="63">
        <f t="shared" si="6"/>
        <v>0</v>
      </c>
      <c r="AY15" s="63">
        <v>14842.8</v>
      </c>
      <c r="AZ15" s="63">
        <v>14842.8</v>
      </c>
      <c r="BA15" s="63">
        <v>3597.5763099999999</v>
      </c>
      <c r="BB15" s="63">
        <f t="shared" si="7"/>
        <v>24.237854784811493</v>
      </c>
      <c r="BC15" s="63">
        <v>1228.0808100000002</v>
      </c>
      <c r="BD15" s="63">
        <v>1228.0808100000002</v>
      </c>
      <c r="BE15" s="63">
        <v>307.02120000000002</v>
      </c>
      <c r="BF15" s="63">
        <f t="shared" si="8"/>
        <v>25.000081224296633</v>
      </c>
      <c r="BG15" s="63">
        <v>745.3</v>
      </c>
      <c r="BH15" s="63">
        <v>745.3</v>
      </c>
      <c r="BI15" s="63">
        <v>124.5115</v>
      </c>
      <c r="BJ15" s="63">
        <f t="shared" si="9"/>
        <v>16.706225680933855</v>
      </c>
      <c r="BK15" s="63"/>
      <c r="BL15" s="63">
        <v>1226.0999999999999</v>
      </c>
      <c r="BM15" s="63">
        <v>0</v>
      </c>
      <c r="BN15" s="63">
        <f t="shared" si="10"/>
        <v>0</v>
      </c>
      <c r="BO15" s="63"/>
      <c r="BP15" s="63"/>
      <c r="BQ15" s="63"/>
      <c r="BR15" s="63"/>
      <c r="BS15" s="63"/>
      <c r="BT15" s="63"/>
      <c r="BU15" s="63"/>
      <c r="BV15" s="63"/>
      <c r="BW15" s="82"/>
      <c r="BX15" s="82">
        <v>3234.2</v>
      </c>
      <c r="BY15" s="82">
        <v>0</v>
      </c>
      <c r="BZ15" s="82">
        <f t="shared" si="11"/>
        <v>0</v>
      </c>
    </row>
    <row r="16" spans="1:78" ht="18.75" customHeight="1">
      <c r="A16" s="30">
        <v>10</v>
      </c>
      <c r="B16" s="31" t="s">
        <v>12</v>
      </c>
      <c r="C16" s="44">
        <f t="shared" si="12"/>
        <v>15985.552529999999</v>
      </c>
      <c r="D16" s="44">
        <f t="shared" si="13"/>
        <v>26677.952530000002</v>
      </c>
      <c r="E16" s="44">
        <f t="shared" si="14"/>
        <v>3947.9521199999999</v>
      </c>
      <c r="F16" s="44">
        <f t="shared" si="5"/>
        <v>14.798557406384289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>
        <v>4401.3</v>
      </c>
      <c r="AW16" s="63">
        <v>0</v>
      </c>
      <c r="AX16" s="63">
        <f t="shared" si="6"/>
        <v>0</v>
      </c>
      <c r="AY16" s="63">
        <v>14217.8</v>
      </c>
      <c r="AZ16" s="63">
        <v>14217.8</v>
      </c>
      <c r="BA16" s="63">
        <v>3515.4</v>
      </c>
      <c r="BB16" s="63">
        <f t="shared" si="7"/>
        <v>24.725344286739158</v>
      </c>
      <c r="BC16" s="63">
        <v>1105.25253</v>
      </c>
      <c r="BD16" s="63">
        <v>1105.25253</v>
      </c>
      <c r="BE16" s="63">
        <v>276.31211999999999</v>
      </c>
      <c r="BF16" s="63">
        <f t="shared" si="8"/>
        <v>24.999908391976266</v>
      </c>
      <c r="BG16" s="63">
        <v>662.5</v>
      </c>
      <c r="BH16" s="63">
        <v>662.5</v>
      </c>
      <c r="BI16" s="63">
        <v>156.24</v>
      </c>
      <c r="BJ16" s="63">
        <f t="shared" si="9"/>
        <v>23.583396226415097</v>
      </c>
      <c r="BK16" s="63"/>
      <c r="BL16" s="63">
        <v>2516.6999999999998</v>
      </c>
      <c r="BM16" s="63">
        <v>0</v>
      </c>
      <c r="BN16" s="63">
        <f t="shared" si="10"/>
        <v>0</v>
      </c>
      <c r="BO16" s="63"/>
      <c r="BP16" s="63"/>
      <c r="BQ16" s="63"/>
      <c r="BR16" s="63"/>
      <c r="BS16" s="63"/>
      <c r="BT16" s="63"/>
      <c r="BU16" s="63"/>
      <c r="BV16" s="63"/>
      <c r="BW16" s="82"/>
      <c r="BX16" s="82">
        <v>3774.4</v>
      </c>
      <c r="BY16" s="82">
        <v>0</v>
      </c>
      <c r="BZ16" s="82">
        <f t="shared" si="11"/>
        <v>0</v>
      </c>
    </row>
    <row r="17" spans="1:78" ht="18.75" customHeight="1">
      <c r="A17" s="30">
        <v>11</v>
      </c>
      <c r="B17" s="31" t="s">
        <v>13</v>
      </c>
      <c r="C17" s="44">
        <f t="shared" si="12"/>
        <v>30514.392929999998</v>
      </c>
      <c r="D17" s="44">
        <f t="shared" si="13"/>
        <v>45547.49293</v>
      </c>
      <c r="E17" s="44">
        <f t="shared" si="14"/>
        <v>3782.4742500000002</v>
      </c>
      <c r="F17" s="44">
        <f t="shared" si="5"/>
        <v>8.304462016851561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>
        <v>7200.1</v>
      </c>
      <c r="AW17" s="63">
        <v>0</v>
      </c>
      <c r="AX17" s="63">
        <f t="shared" si="6"/>
        <v>0</v>
      </c>
      <c r="AY17" s="63">
        <v>27967</v>
      </c>
      <c r="AZ17" s="63">
        <v>27967</v>
      </c>
      <c r="BA17" s="63">
        <v>3176.88</v>
      </c>
      <c r="BB17" s="63">
        <f t="shared" si="7"/>
        <v>11.359387849966032</v>
      </c>
      <c r="BC17" s="63">
        <v>1719.2929299999998</v>
      </c>
      <c r="BD17" s="63">
        <v>1719.2929299999998</v>
      </c>
      <c r="BE17" s="63">
        <v>429.82425000000001</v>
      </c>
      <c r="BF17" s="63">
        <f t="shared" si="8"/>
        <v>25.000059181305424</v>
      </c>
      <c r="BG17" s="63">
        <v>828.1</v>
      </c>
      <c r="BH17" s="63">
        <v>828.1</v>
      </c>
      <c r="BI17" s="63">
        <v>175.77</v>
      </c>
      <c r="BJ17" s="63">
        <f t="shared" si="9"/>
        <v>21.225697379543533</v>
      </c>
      <c r="BK17" s="63"/>
      <c r="BL17" s="63">
        <v>2482</v>
      </c>
      <c r="BM17" s="63">
        <v>0</v>
      </c>
      <c r="BN17" s="63">
        <f t="shared" si="10"/>
        <v>0</v>
      </c>
      <c r="BO17" s="63"/>
      <c r="BP17" s="63"/>
      <c r="BQ17" s="63"/>
      <c r="BR17" s="63"/>
      <c r="BS17" s="63"/>
      <c r="BT17" s="63"/>
      <c r="BU17" s="63"/>
      <c r="BV17" s="63"/>
      <c r="BW17" s="82"/>
      <c r="BX17" s="82">
        <v>5351</v>
      </c>
      <c r="BY17" s="82">
        <v>0</v>
      </c>
      <c r="BZ17" s="82">
        <f t="shared" si="11"/>
        <v>0</v>
      </c>
    </row>
    <row r="18" spans="1:78" ht="18.75" customHeight="1">
      <c r="A18" s="30">
        <v>12</v>
      </c>
      <c r="B18" s="31" t="s">
        <v>14</v>
      </c>
      <c r="C18" s="44">
        <f t="shared" si="12"/>
        <v>40432.002019999993</v>
      </c>
      <c r="D18" s="44">
        <f t="shared" si="13"/>
        <v>59702.802019999988</v>
      </c>
      <c r="E18" s="44">
        <f t="shared" si="14"/>
        <v>9770.8815300000006</v>
      </c>
      <c r="F18" s="44">
        <f t="shared" si="5"/>
        <v>16.365867596510512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>
        <v>8171.6</v>
      </c>
      <c r="AW18" s="63">
        <v>0</v>
      </c>
      <c r="AX18" s="63">
        <f t="shared" si="6"/>
        <v>0</v>
      </c>
      <c r="AY18" s="63">
        <v>35622.699999999997</v>
      </c>
      <c r="AZ18" s="63">
        <v>35622.699999999997</v>
      </c>
      <c r="BA18" s="63">
        <v>8593.2000000000007</v>
      </c>
      <c r="BB18" s="63">
        <f t="shared" si="7"/>
        <v>24.122820561046751</v>
      </c>
      <c r="BC18" s="63">
        <v>3070.2020200000002</v>
      </c>
      <c r="BD18" s="63">
        <v>3070.2020200000002</v>
      </c>
      <c r="BE18" s="63">
        <v>767.55153000000007</v>
      </c>
      <c r="BF18" s="63">
        <f t="shared" si="8"/>
        <v>25.000033385425237</v>
      </c>
      <c r="BG18" s="63">
        <v>1739.1</v>
      </c>
      <c r="BH18" s="63">
        <v>1739.1</v>
      </c>
      <c r="BI18" s="63">
        <v>410.13</v>
      </c>
      <c r="BJ18" s="63">
        <f t="shared" si="9"/>
        <v>23.582887700534762</v>
      </c>
      <c r="BK18" s="63"/>
      <c r="BL18" s="63">
        <v>4322.5</v>
      </c>
      <c r="BM18" s="63">
        <v>0</v>
      </c>
      <c r="BN18" s="63">
        <f t="shared" si="10"/>
        <v>0</v>
      </c>
      <c r="BO18" s="63"/>
      <c r="BP18" s="63"/>
      <c r="BQ18" s="63"/>
      <c r="BR18" s="63"/>
      <c r="BS18" s="63"/>
      <c r="BT18" s="63"/>
      <c r="BU18" s="63"/>
      <c r="BV18" s="63"/>
      <c r="BW18" s="82"/>
      <c r="BX18" s="82">
        <v>6776.7</v>
      </c>
      <c r="BY18" s="82">
        <v>0</v>
      </c>
      <c r="BZ18" s="82">
        <f t="shared" si="11"/>
        <v>0</v>
      </c>
    </row>
    <row r="19" spans="1:78" ht="18.75" customHeight="1">
      <c r="A19" s="30">
        <v>13</v>
      </c>
      <c r="B19" s="31" t="s">
        <v>15</v>
      </c>
      <c r="C19" s="44">
        <f t="shared" si="12"/>
        <v>11619.06869</v>
      </c>
      <c r="D19" s="44">
        <f t="shared" si="13"/>
        <v>22405.56869</v>
      </c>
      <c r="E19" s="44">
        <f t="shared" si="14"/>
        <v>2742.6481800000001</v>
      </c>
      <c r="F19" s="44">
        <f t="shared" si="5"/>
        <v>12.240921968760794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>
        <v>4588.7</v>
      </c>
      <c r="AW19" s="63">
        <v>0</v>
      </c>
      <c r="AX19" s="63">
        <f t="shared" si="6"/>
        <v>0</v>
      </c>
      <c r="AY19" s="63">
        <v>10468.1</v>
      </c>
      <c r="AZ19" s="63">
        <v>10468.1</v>
      </c>
      <c r="BA19" s="63">
        <v>2460.7800000000002</v>
      </c>
      <c r="BB19" s="63">
        <f t="shared" si="7"/>
        <v>23.507417773999105</v>
      </c>
      <c r="BC19" s="63">
        <v>736.8686899999999</v>
      </c>
      <c r="BD19" s="63">
        <v>736.8686899999999</v>
      </c>
      <c r="BE19" s="63">
        <v>184.21818000000002</v>
      </c>
      <c r="BF19" s="63">
        <f t="shared" si="8"/>
        <v>25.000136727209842</v>
      </c>
      <c r="BG19" s="63">
        <v>414.1</v>
      </c>
      <c r="BH19" s="63">
        <v>414.1</v>
      </c>
      <c r="BI19" s="63">
        <v>97.65</v>
      </c>
      <c r="BJ19" s="63">
        <f t="shared" si="9"/>
        <v>23.581260565080896</v>
      </c>
      <c r="BK19" s="63"/>
      <c r="BL19" s="63">
        <v>2072.9</v>
      </c>
      <c r="BM19" s="63">
        <v>0</v>
      </c>
      <c r="BN19" s="63">
        <f t="shared" si="10"/>
        <v>0</v>
      </c>
      <c r="BO19" s="63"/>
      <c r="BP19" s="63"/>
      <c r="BQ19" s="63"/>
      <c r="BR19" s="63"/>
      <c r="BS19" s="63"/>
      <c r="BT19" s="63"/>
      <c r="BU19" s="63"/>
      <c r="BV19" s="63"/>
      <c r="BW19" s="82"/>
      <c r="BX19" s="82">
        <v>4124.8999999999996</v>
      </c>
      <c r="BY19" s="82">
        <v>0</v>
      </c>
      <c r="BZ19" s="82">
        <f t="shared" si="11"/>
        <v>0</v>
      </c>
    </row>
    <row r="20" spans="1:78" ht="18.75" customHeight="1">
      <c r="A20" s="30">
        <v>14</v>
      </c>
      <c r="B20" s="31" t="s">
        <v>16</v>
      </c>
      <c r="C20" s="44">
        <f t="shared" si="12"/>
        <v>26486.949489999999</v>
      </c>
      <c r="D20" s="44">
        <f t="shared" si="13"/>
        <v>40361.349490000001</v>
      </c>
      <c r="E20" s="44">
        <f t="shared" si="14"/>
        <v>8394.3824100000002</v>
      </c>
      <c r="F20" s="44">
        <f t="shared" si="5"/>
        <v>20.798071709866409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>
        <v>5614.6</v>
      </c>
      <c r="AW20" s="63">
        <v>0</v>
      </c>
      <c r="AX20" s="63">
        <f t="shared" si="6"/>
        <v>0</v>
      </c>
      <c r="AY20" s="63">
        <v>23279.8</v>
      </c>
      <c r="AZ20" s="63">
        <v>23279.8</v>
      </c>
      <c r="BA20" s="63">
        <v>7447.44</v>
      </c>
      <c r="BB20" s="63">
        <f t="shared" si="7"/>
        <v>31.990996486224109</v>
      </c>
      <c r="BC20" s="63">
        <v>1964.94949</v>
      </c>
      <c r="BD20" s="63">
        <v>1964.94949</v>
      </c>
      <c r="BE20" s="63">
        <v>491.24240999999995</v>
      </c>
      <c r="BF20" s="63">
        <f t="shared" si="8"/>
        <v>25.00025636791305</v>
      </c>
      <c r="BG20" s="63">
        <v>1242.2</v>
      </c>
      <c r="BH20" s="63">
        <v>1242.2</v>
      </c>
      <c r="BI20" s="63">
        <v>455.7</v>
      </c>
      <c r="BJ20" s="63">
        <f t="shared" si="9"/>
        <v>36.684913862502015</v>
      </c>
      <c r="BK20" s="63"/>
      <c r="BL20" s="63">
        <v>5726.1</v>
      </c>
      <c r="BM20" s="63">
        <v>0</v>
      </c>
      <c r="BN20" s="63">
        <f t="shared" si="10"/>
        <v>0</v>
      </c>
      <c r="BO20" s="63"/>
      <c r="BP20" s="63"/>
      <c r="BQ20" s="63"/>
      <c r="BR20" s="63"/>
      <c r="BS20" s="63"/>
      <c r="BT20" s="63"/>
      <c r="BU20" s="63"/>
      <c r="BV20" s="63"/>
      <c r="BW20" s="82"/>
      <c r="BX20" s="82">
        <v>2533.6999999999998</v>
      </c>
      <c r="BY20" s="82">
        <v>0</v>
      </c>
      <c r="BZ20" s="82">
        <f t="shared" si="11"/>
        <v>0</v>
      </c>
    </row>
    <row r="21" spans="1:78" ht="18.75" customHeight="1">
      <c r="A21" s="30">
        <v>15</v>
      </c>
      <c r="B21" s="31" t="s">
        <v>17</v>
      </c>
      <c r="C21" s="44">
        <f t="shared" si="12"/>
        <v>36376.533329999998</v>
      </c>
      <c r="D21" s="44">
        <f t="shared" si="13"/>
        <v>52099.433329999993</v>
      </c>
      <c r="E21" s="44">
        <f t="shared" si="14"/>
        <v>11800.91332</v>
      </c>
      <c r="F21" s="44">
        <f t="shared" si="5"/>
        <v>22.650751775460819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>
        <v>5235.7</v>
      </c>
      <c r="AW21" s="63">
        <v>0</v>
      </c>
      <c r="AX21" s="63">
        <f t="shared" si="6"/>
        <v>0</v>
      </c>
      <c r="AY21" s="63">
        <v>32966.6</v>
      </c>
      <c r="AZ21" s="63">
        <v>32966.6</v>
      </c>
      <c r="BA21" s="63">
        <v>10840</v>
      </c>
      <c r="BB21" s="63">
        <f t="shared" si="7"/>
        <v>32.881765180516034</v>
      </c>
      <c r="BC21" s="63">
        <v>2333.3333299999999</v>
      </c>
      <c r="BD21" s="63">
        <v>2333.3333299999999</v>
      </c>
      <c r="BE21" s="63">
        <v>583.33331999999996</v>
      </c>
      <c r="BF21" s="63">
        <f t="shared" si="8"/>
        <v>24.999999464285715</v>
      </c>
      <c r="BG21" s="63">
        <v>1076.5999999999999</v>
      </c>
      <c r="BH21" s="63">
        <v>1076.5999999999999</v>
      </c>
      <c r="BI21" s="63">
        <v>377.58</v>
      </c>
      <c r="BJ21" s="63">
        <f t="shared" si="9"/>
        <v>35.071521456436933</v>
      </c>
      <c r="BK21" s="63"/>
      <c r="BL21" s="63">
        <v>5299.5</v>
      </c>
      <c r="BM21" s="63">
        <v>0</v>
      </c>
      <c r="BN21" s="63">
        <f t="shared" si="10"/>
        <v>0</v>
      </c>
      <c r="BO21" s="63"/>
      <c r="BP21" s="63"/>
      <c r="BQ21" s="63"/>
      <c r="BR21" s="63"/>
      <c r="BS21" s="63"/>
      <c r="BT21" s="63"/>
      <c r="BU21" s="63"/>
      <c r="BV21" s="63"/>
      <c r="BW21" s="82"/>
      <c r="BX21" s="82">
        <v>5187.7</v>
      </c>
      <c r="BY21" s="82">
        <v>0</v>
      </c>
      <c r="BZ21" s="82">
        <f t="shared" si="11"/>
        <v>0</v>
      </c>
    </row>
    <row r="22" spans="1:78" ht="18.75" customHeight="1">
      <c r="A22" s="30">
        <v>16</v>
      </c>
      <c r="B22" s="31" t="s">
        <v>18</v>
      </c>
      <c r="C22" s="44">
        <f t="shared" si="12"/>
        <v>57556.655559999999</v>
      </c>
      <c r="D22" s="44">
        <f t="shared" si="13"/>
        <v>104696.55555999998</v>
      </c>
      <c r="E22" s="44">
        <f t="shared" si="14"/>
        <v>15144.45789</v>
      </c>
      <c r="F22" s="44">
        <f t="shared" si="5"/>
        <v>14.465096591760313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>
        <v>20000</v>
      </c>
      <c r="U22" s="44"/>
      <c r="V22" s="44">
        <f>U22/T22*100</f>
        <v>0</v>
      </c>
      <c r="W22" s="44"/>
      <c r="X22" s="44"/>
      <c r="Y22" s="44"/>
      <c r="Z22" s="44"/>
      <c r="AA22" s="44"/>
      <c r="AB22" s="44"/>
      <c r="AC22" s="44"/>
      <c r="AD22" s="44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>
        <v>12015</v>
      </c>
      <c r="AW22" s="63">
        <v>0</v>
      </c>
      <c r="AX22" s="63">
        <f t="shared" si="6"/>
        <v>0</v>
      </c>
      <c r="AY22" s="63">
        <v>51559.199999999997</v>
      </c>
      <c r="AZ22" s="63">
        <v>51559.199999999997</v>
      </c>
      <c r="BA22" s="63">
        <v>13631.94</v>
      </c>
      <c r="BB22" s="63">
        <f t="shared" si="7"/>
        <v>26.439393939393941</v>
      </c>
      <c r="BC22" s="63">
        <v>4175.5555599999998</v>
      </c>
      <c r="BD22" s="63">
        <v>4175.5555599999998</v>
      </c>
      <c r="BE22" s="63">
        <v>1043.88789</v>
      </c>
      <c r="BF22" s="63">
        <f t="shared" si="8"/>
        <v>24.999976051091032</v>
      </c>
      <c r="BG22" s="63">
        <v>1821.9</v>
      </c>
      <c r="BH22" s="63">
        <v>1821.9</v>
      </c>
      <c r="BI22" s="63">
        <v>468.63</v>
      </c>
      <c r="BJ22" s="63">
        <f t="shared" si="9"/>
        <v>25.722048410999506</v>
      </c>
      <c r="BK22" s="63"/>
      <c r="BL22" s="63">
        <v>6680</v>
      </c>
      <c r="BM22" s="63">
        <v>0</v>
      </c>
      <c r="BN22" s="63">
        <f t="shared" si="10"/>
        <v>0</v>
      </c>
      <c r="BO22" s="63"/>
      <c r="BP22" s="63"/>
      <c r="BQ22" s="63"/>
      <c r="BR22" s="63"/>
      <c r="BS22" s="63"/>
      <c r="BT22" s="63"/>
      <c r="BU22" s="63"/>
      <c r="BV22" s="63"/>
      <c r="BW22" s="82"/>
      <c r="BX22" s="82">
        <v>8444.9</v>
      </c>
      <c r="BY22" s="82">
        <v>0</v>
      </c>
      <c r="BZ22" s="82">
        <f t="shared" si="11"/>
        <v>0</v>
      </c>
    </row>
    <row r="23" spans="1:78" ht="18.75" customHeight="1">
      <c r="A23" s="30">
        <v>17</v>
      </c>
      <c r="B23" s="31" t="s">
        <v>19</v>
      </c>
      <c r="C23" s="44">
        <f t="shared" si="12"/>
        <v>14842.524240000001</v>
      </c>
      <c r="D23" s="44">
        <f t="shared" si="13"/>
        <v>24969.124240000001</v>
      </c>
      <c r="E23" s="44">
        <f t="shared" si="14"/>
        <v>4791.2860699999992</v>
      </c>
      <c r="F23" s="44">
        <f t="shared" si="5"/>
        <v>19.188843084550243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>
        <v>4297.3999999999996</v>
      </c>
      <c r="AW23" s="63">
        <v>0</v>
      </c>
      <c r="AX23" s="63">
        <f t="shared" si="6"/>
        <v>0</v>
      </c>
      <c r="AY23" s="63">
        <v>13280.4</v>
      </c>
      <c r="AZ23" s="63">
        <v>13280.4</v>
      </c>
      <c r="BA23" s="63">
        <v>4363.3999999999996</v>
      </c>
      <c r="BB23" s="63">
        <f t="shared" si="7"/>
        <v>32.855938074154388</v>
      </c>
      <c r="BC23" s="63">
        <v>982.42423999999994</v>
      </c>
      <c r="BD23" s="63">
        <v>982.42423999999994</v>
      </c>
      <c r="BE23" s="63">
        <v>245.60606999999999</v>
      </c>
      <c r="BF23" s="63">
        <f t="shared" si="8"/>
        <v>25.000001017890195</v>
      </c>
      <c r="BG23" s="63">
        <v>579.70000000000005</v>
      </c>
      <c r="BH23" s="63">
        <v>579.70000000000005</v>
      </c>
      <c r="BI23" s="63">
        <v>182.28</v>
      </c>
      <c r="BJ23" s="63">
        <f t="shared" si="9"/>
        <v>31.443850267379673</v>
      </c>
      <c r="BK23" s="63"/>
      <c r="BL23" s="63">
        <v>2420.4</v>
      </c>
      <c r="BM23" s="63">
        <v>0</v>
      </c>
      <c r="BN23" s="63">
        <f t="shared" si="10"/>
        <v>0</v>
      </c>
      <c r="BO23" s="63"/>
      <c r="BP23" s="63"/>
      <c r="BQ23" s="63"/>
      <c r="BR23" s="63"/>
      <c r="BS23" s="63"/>
      <c r="BT23" s="63"/>
      <c r="BU23" s="63"/>
      <c r="BV23" s="63"/>
      <c r="BW23" s="82"/>
      <c r="BX23" s="82">
        <v>3408.8</v>
      </c>
      <c r="BY23" s="82">
        <v>0</v>
      </c>
      <c r="BZ23" s="82">
        <f t="shared" si="11"/>
        <v>0</v>
      </c>
    </row>
    <row r="24" spans="1:78" ht="18.75" customHeight="1">
      <c r="A24" s="30">
        <v>18</v>
      </c>
      <c r="B24" s="31" t="s">
        <v>20</v>
      </c>
      <c r="C24" s="44">
        <f t="shared" si="12"/>
        <v>33631.177779999998</v>
      </c>
      <c r="D24" s="44">
        <f t="shared" si="13"/>
        <v>56770.477779999994</v>
      </c>
      <c r="E24" s="44">
        <f t="shared" si="14"/>
        <v>8353.4754599999997</v>
      </c>
      <c r="F24" s="44">
        <f t="shared" si="5"/>
        <v>14.714470948037176</v>
      </c>
      <c r="G24" s="44"/>
      <c r="H24" s="44"/>
      <c r="I24" s="44"/>
      <c r="J24" s="44"/>
      <c r="K24" s="44"/>
      <c r="L24" s="44">
        <v>7446.6</v>
      </c>
      <c r="M24" s="44"/>
      <c r="N24" s="44">
        <f>M24/L24*100</f>
        <v>0</v>
      </c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>
        <v>5381.5</v>
      </c>
      <c r="AW24" s="63">
        <v>0</v>
      </c>
      <c r="AX24" s="63">
        <f t="shared" si="6"/>
        <v>0</v>
      </c>
      <c r="AY24" s="63">
        <v>30466.799999999999</v>
      </c>
      <c r="AZ24" s="63">
        <v>30466.799999999999</v>
      </c>
      <c r="BA24" s="63">
        <v>7577.64</v>
      </c>
      <c r="BB24" s="63">
        <f t="shared" si="7"/>
        <v>24.871794871794872</v>
      </c>
      <c r="BC24" s="63">
        <v>2087.7777799999999</v>
      </c>
      <c r="BD24" s="63">
        <v>2087.7777799999999</v>
      </c>
      <c r="BE24" s="63">
        <v>521.94545999999991</v>
      </c>
      <c r="BF24" s="63">
        <f t="shared" si="8"/>
        <v>25.000048616285202</v>
      </c>
      <c r="BG24" s="63">
        <v>1076.5999999999999</v>
      </c>
      <c r="BH24" s="63">
        <v>1076.5999999999999</v>
      </c>
      <c r="BI24" s="63">
        <v>253.89</v>
      </c>
      <c r="BJ24" s="63">
        <f t="shared" si="9"/>
        <v>23.58257477243173</v>
      </c>
      <c r="BK24" s="63"/>
      <c r="BL24" s="63">
        <v>7831.6</v>
      </c>
      <c r="BM24" s="63">
        <v>0</v>
      </c>
      <c r="BN24" s="63">
        <f t="shared" si="10"/>
        <v>0</v>
      </c>
      <c r="BO24" s="63"/>
      <c r="BP24" s="63"/>
      <c r="BQ24" s="63"/>
      <c r="BR24" s="63"/>
      <c r="BS24" s="63"/>
      <c r="BT24" s="63"/>
      <c r="BU24" s="63"/>
      <c r="BV24" s="63"/>
      <c r="BW24" s="82"/>
      <c r="BX24" s="82">
        <v>2479.6</v>
      </c>
      <c r="BY24" s="82">
        <v>0</v>
      </c>
      <c r="BZ24" s="82">
        <f t="shared" si="11"/>
        <v>0</v>
      </c>
    </row>
    <row r="25" spans="1:78" ht="18.75" customHeight="1">
      <c r="A25" s="30">
        <v>19</v>
      </c>
      <c r="B25" s="31" t="s">
        <v>21</v>
      </c>
      <c r="C25" s="44">
        <f t="shared" si="12"/>
        <v>26131.677779999998</v>
      </c>
      <c r="D25" s="44">
        <f t="shared" si="13"/>
        <v>39149.977779999994</v>
      </c>
      <c r="E25" s="44">
        <f t="shared" si="14"/>
        <v>6923.51512</v>
      </c>
      <c r="F25" s="44">
        <f t="shared" si="5"/>
        <v>17.684595273351395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>
        <v>0</v>
      </c>
      <c r="V25" s="44"/>
      <c r="W25" s="44"/>
      <c r="X25" s="44"/>
      <c r="Y25" s="44"/>
      <c r="Z25" s="44"/>
      <c r="AA25" s="44"/>
      <c r="AB25" s="44"/>
      <c r="AC25" s="44"/>
      <c r="AD25" s="44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>
        <v>5412.2</v>
      </c>
      <c r="AW25" s="63">
        <v>0</v>
      </c>
      <c r="AX25" s="63">
        <f t="shared" si="6"/>
        <v>0</v>
      </c>
      <c r="AY25" s="63">
        <v>22967.3</v>
      </c>
      <c r="AZ25" s="63">
        <v>22967.3</v>
      </c>
      <c r="BA25" s="63">
        <v>6132.42</v>
      </c>
      <c r="BB25" s="63">
        <f t="shared" si="7"/>
        <v>26.700657021069084</v>
      </c>
      <c r="BC25" s="63">
        <v>2087.7777799999999</v>
      </c>
      <c r="BD25" s="63">
        <v>2087.7777799999999</v>
      </c>
      <c r="BE25" s="63">
        <v>521.94512000000009</v>
      </c>
      <c r="BF25" s="63">
        <f t="shared" si="8"/>
        <v>25.000032331027111</v>
      </c>
      <c r="BG25" s="63">
        <v>1076.5999999999999</v>
      </c>
      <c r="BH25" s="63">
        <v>1076.5999999999999</v>
      </c>
      <c r="BI25" s="63">
        <v>269.14999999999998</v>
      </c>
      <c r="BJ25" s="63">
        <f t="shared" si="9"/>
        <v>25</v>
      </c>
      <c r="BK25" s="63"/>
      <c r="BL25" s="63">
        <v>3389.4</v>
      </c>
      <c r="BM25" s="63">
        <v>0</v>
      </c>
      <c r="BN25" s="63">
        <f t="shared" si="10"/>
        <v>0</v>
      </c>
      <c r="BO25" s="63"/>
      <c r="BP25" s="63"/>
      <c r="BQ25" s="63"/>
      <c r="BR25" s="63"/>
      <c r="BS25" s="63"/>
      <c r="BT25" s="63"/>
      <c r="BU25" s="63"/>
      <c r="BV25" s="63"/>
      <c r="BW25" s="82"/>
      <c r="BX25" s="82">
        <v>4216.7</v>
      </c>
      <c r="BY25" s="82">
        <v>0</v>
      </c>
      <c r="BZ25" s="82">
        <f t="shared" si="11"/>
        <v>0</v>
      </c>
    </row>
    <row r="26" spans="1:78" ht="18.75" customHeight="1">
      <c r="A26" s="30">
        <v>20</v>
      </c>
      <c r="B26" s="31" t="s">
        <v>22</v>
      </c>
      <c r="C26" s="44">
        <f t="shared" si="12"/>
        <v>17646.909090000001</v>
      </c>
      <c r="D26" s="44">
        <f t="shared" si="13"/>
        <v>34122.409090000001</v>
      </c>
      <c r="E26" s="44">
        <f t="shared" si="14"/>
        <v>4332.3507900000004</v>
      </c>
      <c r="F26" s="44">
        <f t="shared" si="5"/>
        <v>12.696497420721828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>
        <v>6627.5</v>
      </c>
      <c r="AW26" s="63">
        <v>0</v>
      </c>
      <c r="AX26" s="63">
        <f t="shared" si="6"/>
        <v>0</v>
      </c>
      <c r="AY26" s="63">
        <v>15467.8</v>
      </c>
      <c r="AZ26" s="63">
        <v>15467.8</v>
      </c>
      <c r="BA26" s="63">
        <v>3799.24</v>
      </c>
      <c r="BB26" s="63">
        <f t="shared" si="7"/>
        <v>24.562251903955314</v>
      </c>
      <c r="BC26" s="63">
        <v>1350.9090900000001</v>
      </c>
      <c r="BD26" s="63">
        <v>1350.9090900000001</v>
      </c>
      <c r="BE26" s="63">
        <v>337.81079000000005</v>
      </c>
      <c r="BF26" s="63">
        <f t="shared" si="8"/>
        <v>25.006182318308333</v>
      </c>
      <c r="BG26" s="63">
        <v>828.2</v>
      </c>
      <c r="BH26" s="63">
        <v>828.2</v>
      </c>
      <c r="BI26" s="63">
        <v>195.3</v>
      </c>
      <c r="BJ26" s="63">
        <f t="shared" si="9"/>
        <v>23.581260565080896</v>
      </c>
      <c r="BK26" s="63"/>
      <c r="BL26" s="63">
        <v>2949</v>
      </c>
      <c r="BM26" s="63">
        <v>0</v>
      </c>
      <c r="BN26" s="63">
        <f t="shared" si="10"/>
        <v>0</v>
      </c>
      <c r="BO26" s="63"/>
      <c r="BP26" s="63"/>
      <c r="BQ26" s="63"/>
      <c r="BR26" s="63"/>
      <c r="BS26" s="63"/>
      <c r="BT26" s="63"/>
      <c r="BU26" s="63"/>
      <c r="BV26" s="63"/>
      <c r="BW26" s="82"/>
      <c r="BX26" s="82">
        <v>6899</v>
      </c>
      <c r="BY26" s="82">
        <v>0</v>
      </c>
      <c r="BZ26" s="82">
        <f t="shared" si="11"/>
        <v>0</v>
      </c>
    </row>
    <row r="27" spans="1:78" ht="18.75" customHeight="1">
      <c r="A27" s="30">
        <v>21</v>
      </c>
      <c r="B27" s="31" t="s">
        <v>23</v>
      </c>
      <c r="C27" s="44">
        <f t="shared" si="12"/>
        <v>17367.78081</v>
      </c>
      <c r="D27" s="44">
        <f t="shared" si="13"/>
        <v>27017.780810000004</v>
      </c>
      <c r="E27" s="44">
        <f t="shared" si="14"/>
        <v>4349.7160500000009</v>
      </c>
      <c r="F27" s="44">
        <f t="shared" si="5"/>
        <v>16.099457170775679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>
        <v>4346.7</v>
      </c>
      <c r="AW27" s="63">
        <v>0</v>
      </c>
      <c r="AX27" s="63">
        <f t="shared" si="6"/>
        <v>0</v>
      </c>
      <c r="AY27" s="63">
        <v>15311.5</v>
      </c>
      <c r="AZ27" s="63">
        <v>15311.5</v>
      </c>
      <c r="BA27" s="63">
        <v>3866.94</v>
      </c>
      <c r="BB27" s="63">
        <f t="shared" si="7"/>
        <v>25.255135029226398</v>
      </c>
      <c r="BC27" s="63">
        <v>1228.0808100000002</v>
      </c>
      <c r="BD27" s="63">
        <v>1228.0808100000002</v>
      </c>
      <c r="BE27" s="63">
        <v>307.00605000000002</v>
      </c>
      <c r="BF27" s="63">
        <f t="shared" si="8"/>
        <v>24.998847592122214</v>
      </c>
      <c r="BG27" s="63">
        <v>828.2</v>
      </c>
      <c r="BH27" s="63">
        <v>828.2</v>
      </c>
      <c r="BI27" s="63">
        <v>175.77</v>
      </c>
      <c r="BJ27" s="63">
        <f t="shared" si="9"/>
        <v>21.223134508572809</v>
      </c>
      <c r="BK27" s="63"/>
      <c r="BL27" s="63">
        <v>3701.9</v>
      </c>
      <c r="BM27" s="63">
        <v>0</v>
      </c>
      <c r="BN27" s="63">
        <f t="shared" si="10"/>
        <v>0</v>
      </c>
      <c r="BO27" s="63"/>
      <c r="BP27" s="63"/>
      <c r="BQ27" s="63"/>
      <c r="BR27" s="63"/>
      <c r="BS27" s="63"/>
      <c r="BT27" s="63"/>
      <c r="BU27" s="63"/>
      <c r="BV27" s="63"/>
      <c r="BW27" s="82"/>
      <c r="BX27" s="82">
        <v>1601.4</v>
      </c>
      <c r="BY27" s="82">
        <v>0</v>
      </c>
      <c r="BZ27" s="82">
        <f t="shared" si="11"/>
        <v>0</v>
      </c>
    </row>
    <row r="28" spans="1:78" ht="21.75" customHeight="1">
      <c r="A28" s="30"/>
      <c r="B28" s="33" t="s">
        <v>70</v>
      </c>
      <c r="C28" s="39">
        <f>SUM(C29:C30)</f>
        <v>297708.74825999996</v>
      </c>
      <c r="D28" s="39">
        <f>SUM(D29:D30)</f>
        <v>443764.14825999993</v>
      </c>
      <c r="E28" s="39">
        <f>SUM(E29:E30)</f>
        <v>74827.000639999998</v>
      </c>
      <c r="F28" s="39">
        <f t="shared" si="5"/>
        <v>16.861885065162838</v>
      </c>
      <c r="G28" s="39">
        <f>SUM(G29:G30)</f>
        <v>0</v>
      </c>
      <c r="H28" s="39">
        <f>SUM(H29:H30)</f>
        <v>0</v>
      </c>
      <c r="I28" s="39">
        <f>SUM(I29:I30)</f>
        <v>0</v>
      </c>
      <c r="J28" s="39">
        <v>0</v>
      </c>
      <c r="K28" s="39">
        <f>SUM(K29:K30)</f>
        <v>0</v>
      </c>
      <c r="L28" s="39">
        <f>SUM(L29:L30)</f>
        <v>0</v>
      </c>
      <c r="M28" s="39">
        <f>SUM(M29:M30)</f>
        <v>0</v>
      </c>
      <c r="N28" s="39">
        <v>0</v>
      </c>
      <c r="O28" s="39">
        <f>SUM(O29:O30)</f>
        <v>0</v>
      </c>
      <c r="P28" s="39">
        <f>SUM(P29:P30)</f>
        <v>0</v>
      </c>
      <c r="Q28" s="39">
        <f>SUM(Q29:Q30)</f>
        <v>0</v>
      </c>
      <c r="R28" s="39">
        <v>0</v>
      </c>
      <c r="S28" s="39">
        <f>SUM(S29:S30)</f>
        <v>0</v>
      </c>
      <c r="T28" s="39">
        <f>SUM(T29:T30)</f>
        <v>0</v>
      </c>
      <c r="U28" s="39">
        <f>SUM(U29:U30)</f>
        <v>0</v>
      </c>
      <c r="V28" s="39">
        <v>0</v>
      </c>
      <c r="W28" s="39">
        <f>SUM(W29:W30)</f>
        <v>0</v>
      </c>
      <c r="X28" s="39">
        <f>SUM(X29:X30)</f>
        <v>0</v>
      </c>
      <c r="Y28" s="39">
        <f>SUM(Y29:Y30)</f>
        <v>0</v>
      </c>
      <c r="Z28" s="39">
        <v>0</v>
      </c>
      <c r="AA28" s="39">
        <f>SUM(AA29:AA30)</f>
        <v>0</v>
      </c>
      <c r="AB28" s="39">
        <f>SUM(AB29:AB30)</f>
        <v>0</v>
      </c>
      <c r="AC28" s="39">
        <f>SUM(AC29:AC30)</f>
        <v>0</v>
      </c>
      <c r="AD28" s="39">
        <v>0</v>
      </c>
      <c r="AE28" s="64">
        <f t="shared" ref="AE28:AW28" si="15">SUM(AE29:AE30)</f>
        <v>0</v>
      </c>
      <c r="AF28" s="64">
        <f t="shared" si="15"/>
        <v>0</v>
      </c>
      <c r="AG28" s="64">
        <f t="shared" si="15"/>
        <v>0</v>
      </c>
      <c r="AH28" s="64">
        <f t="shared" si="15"/>
        <v>0</v>
      </c>
      <c r="AI28" s="64">
        <f t="shared" si="15"/>
        <v>0</v>
      </c>
      <c r="AJ28" s="64">
        <f t="shared" si="15"/>
        <v>0</v>
      </c>
      <c r="AK28" s="64">
        <f t="shared" si="15"/>
        <v>0</v>
      </c>
      <c r="AL28" s="64">
        <f t="shared" si="15"/>
        <v>0</v>
      </c>
      <c r="AM28" s="64">
        <f t="shared" si="15"/>
        <v>0</v>
      </c>
      <c r="AN28" s="64">
        <f t="shared" si="15"/>
        <v>0</v>
      </c>
      <c r="AO28" s="64">
        <f t="shared" si="15"/>
        <v>0</v>
      </c>
      <c r="AP28" s="64">
        <f t="shared" si="15"/>
        <v>0</v>
      </c>
      <c r="AQ28" s="64">
        <f t="shared" si="15"/>
        <v>0</v>
      </c>
      <c r="AR28" s="64">
        <f t="shared" si="15"/>
        <v>0</v>
      </c>
      <c r="AS28" s="64">
        <f t="shared" si="15"/>
        <v>0</v>
      </c>
      <c r="AT28" s="64">
        <f t="shared" si="15"/>
        <v>0</v>
      </c>
      <c r="AU28" s="64">
        <f t="shared" si="15"/>
        <v>0</v>
      </c>
      <c r="AV28" s="64">
        <f t="shared" si="15"/>
        <v>28075.1</v>
      </c>
      <c r="AW28" s="64">
        <f t="shared" si="15"/>
        <v>0</v>
      </c>
      <c r="AX28" s="64">
        <f t="shared" si="6"/>
        <v>0</v>
      </c>
      <c r="AY28" s="64">
        <f>SUM(AY29:AY30)</f>
        <v>249593.4</v>
      </c>
      <c r="AZ28" s="64">
        <f>SUM(AZ29:AZ30)</f>
        <v>249593.4</v>
      </c>
      <c r="BA28" s="64">
        <f>SUM(BA29:BA30)</f>
        <v>62593.649999999994</v>
      </c>
      <c r="BB28" s="64">
        <f t="shared" si="7"/>
        <v>25.078247261345847</v>
      </c>
      <c r="BC28" s="64">
        <f>SUM(BC29:BC30)</f>
        <v>33772.648260000002</v>
      </c>
      <c r="BD28" s="64">
        <f>SUM(BD29:BD30)</f>
        <v>33772.648260000002</v>
      </c>
      <c r="BE28" s="64">
        <f>SUM(BE29:BE30)</f>
        <v>8443.1606400000001</v>
      </c>
      <c r="BF28" s="64">
        <f t="shared" si="8"/>
        <v>24.99999578060924</v>
      </c>
      <c r="BG28" s="64">
        <f>SUM(BG29:BG30)</f>
        <v>11262.7</v>
      </c>
      <c r="BH28" s="64">
        <f>SUM(BH29:BH30)</f>
        <v>11262.7</v>
      </c>
      <c r="BI28" s="64">
        <f>SUM(BI29:BI30)</f>
        <v>2789.19</v>
      </c>
      <c r="BJ28" s="64">
        <f t="shared" si="9"/>
        <v>24.764843243627194</v>
      </c>
      <c r="BK28" s="64">
        <f>SUM(BK29:BK30)</f>
        <v>0</v>
      </c>
      <c r="BL28" s="64">
        <f>SUM(BL29:BL30)</f>
        <v>65815.8</v>
      </c>
      <c r="BM28" s="64">
        <f>SUM(BM29:BM30)</f>
        <v>0</v>
      </c>
      <c r="BN28" s="64">
        <f t="shared" si="10"/>
        <v>0</v>
      </c>
      <c r="BO28" s="64">
        <f>SUM(BO29:BO30)</f>
        <v>3080</v>
      </c>
      <c r="BP28" s="64">
        <f>SUM(BP29:BP30)</f>
        <v>3080</v>
      </c>
      <c r="BQ28" s="64">
        <f>SUM(BQ29:BQ30)</f>
        <v>1001</v>
      </c>
      <c r="BR28" s="64">
        <f t="shared" ref="BR28:BR32" si="16">BQ28/BP28*100</f>
        <v>32.5</v>
      </c>
      <c r="BS28" s="64">
        <f>SUM(BS29:BS30)</f>
        <v>0</v>
      </c>
      <c r="BT28" s="64">
        <f>SUM(BT29:BT30)</f>
        <v>0</v>
      </c>
      <c r="BU28" s="64">
        <f>SUM(BU29:BU30)</f>
        <v>0</v>
      </c>
      <c r="BV28" s="64">
        <v>0</v>
      </c>
      <c r="BW28" s="64">
        <f>SUM(BW29:BW30)</f>
        <v>0</v>
      </c>
      <c r="BX28" s="64">
        <f>SUM(BX29:BX30)</f>
        <v>52164.5</v>
      </c>
      <c r="BY28" s="64">
        <f>SUM(BY29:BY30)</f>
        <v>0</v>
      </c>
      <c r="BZ28" s="64">
        <f t="shared" si="11"/>
        <v>0</v>
      </c>
    </row>
    <row r="29" spans="1:78" ht="18" customHeight="1">
      <c r="A29" s="30">
        <v>24</v>
      </c>
      <c r="B29" s="31" t="s">
        <v>24</v>
      </c>
      <c r="C29" s="44">
        <f t="shared" ref="C29:C31" si="17">G29+K29+O29+S29+W29+AA29+AE29+AI29+AM29+AQ29+AU29+AY29+BC29+BG29+BK29+BO29+BS29+BW29</f>
        <v>55036.498919999998</v>
      </c>
      <c r="D29" s="44">
        <f t="shared" ref="D29:D31" si="18">H29+L29+P29+T29+X29+AB29+AF29+AJ29+AN29+AR29+AV29+AZ29+BD29+BH29+BL29+BP29+BT29+BX29</f>
        <v>123997.79891999999</v>
      </c>
      <c r="E29" s="44">
        <f t="shared" ref="E29:E31" si="19">I29+M29+Q29+U29+Y29+AC29+AG29+AK29+AO29+AS29+AW29+BA29+BE29+BI29+BM29+BQ29+BU29+BY29</f>
        <v>13932.943040000002</v>
      </c>
      <c r="F29" s="44">
        <f t="shared" si="5"/>
        <v>11.236443841224277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>
        <v>17345.599999999999</v>
      </c>
      <c r="AW29" s="63">
        <v>0</v>
      </c>
      <c r="AX29" s="63">
        <f t="shared" si="6"/>
        <v>0</v>
      </c>
      <c r="AY29" s="63">
        <v>47262.6</v>
      </c>
      <c r="AZ29" s="63">
        <v>47262.6</v>
      </c>
      <c r="BA29" s="63">
        <v>12010.95</v>
      </c>
      <c r="BB29" s="63">
        <f t="shared" si="7"/>
        <v>25.413223140495873</v>
      </c>
      <c r="BC29" s="63">
        <v>5649.1989199999998</v>
      </c>
      <c r="BD29" s="63">
        <v>5649.1989199999998</v>
      </c>
      <c r="BE29" s="63">
        <v>1412.30304</v>
      </c>
      <c r="BF29" s="63">
        <f t="shared" si="8"/>
        <v>25.000058592378267</v>
      </c>
      <c r="BG29" s="63">
        <v>1904.7</v>
      </c>
      <c r="BH29" s="63">
        <v>1904.7</v>
      </c>
      <c r="BI29" s="63">
        <v>449.19</v>
      </c>
      <c r="BJ29" s="63">
        <f t="shared" si="9"/>
        <v>23.583241455347299</v>
      </c>
      <c r="BK29" s="63"/>
      <c r="BL29" s="63">
        <v>24936.2</v>
      </c>
      <c r="BM29" s="63">
        <v>0</v>
      </c>
      <c r="BN29" s="63">
        <f t="shared" si="10"/>
        <v>0</v>
      </c>
      <c r="BO29" s="63">
        <v>220</v>
      </c>
      <c r="BP29" s="63">
        <v>220</v>
      </c>
      <c r="BQ29" s="63">
        <v>60.5</v>
      </c>
      <c r="BR29" s="63">
        <f t="shared" si="16"/>
        <v>27.500000000000004</v>
      </c>
      <c r="BS29" s="63"/>
      <c r="BT29" s="63"/>
      <c r="BU29" s="63"/>
      <c r="BV29" s="63"/>
      <c r="BW29" s="82"/>
      <c r="BX29" s="82">
        <v>26679.5</v>
      </c>
      <c r="BY29" s="82">
        <v>0</v>
      </c>
      <c r="BZ29" s="82">
        <f t="shared" si="11"/>
        <v>0</v>
      </c>
    </row>
    <row r="30" spans="1:78" s="2" customFormat="1" ht="18" customHeight="1">
      <c r="A30" s="30">
        <v>26</v>
      </c>
      <c r="B30" s="31" t="s">
        <v>25</v>
      </c>
      <c r="C30" s="44">
        <f t="shared" si="17"/>
        <v>242672.24933999998</v>
      </c>
      <c r="D30" s="44">
        <f t="shared" si="18"/>
        <v>319766.34933999996</v>
      </c>
      <c r="E30" s="44">
        <f t="shared" si="19"/>
        <v>60894.0576</v>
      </c>
      <c r="F30" s="44">
        <f t="shared" si="5"/>
        <v>19.043297622056159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>
        <v>10729.5</v>
      </c>
      <c r="AW30" s="63">
        <v>0</v>
      </c>
      <c r="AX30" s="63">
        <f t="shared" si="6"/>
        <v>0</v>
      </c>
      <c r="AY30" s="63">
        <v>202330.8</v>
      </c>
      <c r="AZ30" s="63">
        <v>202330.8</v>
      </c>
      <c r="BA30" s="63">
        <v>50582.7</v>
      </c>
      <c r="BB30" s="63">
        <f t="shared" si="7"/>
        <v>25</v>
      </c>
      <c r="BC30" s="63">
        <v>28123.449339999999</v>
      </c>
      <c r="BD30" s="63">
        <v>28123.449339999999</v>
      </c>
      <c r="BE30" s="63">
        <v>7030.8576000000003</v>
      </c>
      <c r="BF30" s="63">
        <f t="shared" si="8"/>
        <v>24.999983163516173</v>
      </c>
      <c r="BG30" s="63">
        <v>9358</v>
      </c>
      <c r="BH30" s="63">
        <v>9358</v>
      </c>
      <c r="BI30" s="63">
        <v>2340</v>
      </c>
      <c r="BJ30" s="63">
        <f t="shared" si="9"/>
        <v>25.00534302201325</v>
      </c>
      <c r="BK30" s="63"/>
      <c r="BL30" s="63">
        <v>40879.599999999999</v>
      </c>
      <c r="BM30" s="63">
        <v>0</v>
      </c>
      <c r="BN30" s="63">
        <f t="shared" si="10"/>
        <v>0</v>
      </c>
      <c r="BO30" s="63">
        <v>2860</v>
      </c>
      <c r="BP30" s="63">
        <v>2860</v>
      </c>
      <c r="BQ30" s="63">
        <v>940.5</v>
      </c>
      <c r="BR30" s="63">
        <f t="shared" si="16"/>
        <v>32.884615384615387</v>
      </c>
      <c r="BS30" s="63"/>
      <c r="BT30" s="63"/>
      <c r="BU30" s="63"/>
      <c r="BV30" s="63"/>
      <c r="BW30" s="82"/>
      <c r="BX30" s="82">
        <v>25485</v>
      </c>
      <c r="BY30" s="82">
        <v>0</v>
      </c>
      <c r="BZ30" s="82">
        <f t="shared" si="11"/>
        <v>0</v>
      </c>
    </row>
    <row r="31" spans="1:78" s="67" customFormat="1" ht="16.5" customHeight="1">
      <c r="A31" s="129" t="s">
        <v>72</v>
      </c>
      <c r="B31" s="129"/>
      <c r="C31" s="72">
        <f t="shared" si="17"/>
        <v>125750</v>
      </c>
      <c r="D31" s="72">
        <f t="shared" si="18"/>
        <v>278250</v>
      </c>
      <c r="E31" s="72">
        <f t="shared" si="19"/>
        <v>0</v>
      </c>
      <c r="F31" s="72"/>
      <c r="G31" s="72"/>
      <c r="H31" s="72">
        <v>172500</v>
      </c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65">
        <v>20000</v>
      </c>
      <c r="T31" s="65"/>
      <c r="U31" s="65"/>
      <c r="V31" s="65"/>
      <c r="W31" s="65">
        <v>5000</v>
      </c>
      <c r="X31" s="65">
        <v>5000</v>
      </c>
      <c r="Y31" s="65"/>
      <c r="Z31" s="65"/>
      <c r="AA31" s="65">
        <v>20000</v>
      </c>
      <c r="AB31" s="65">
        <v>20000</v>
      </c>
      <c r="AC31" s="65"/>
      <c r="AD31" s="65"/>
      <c r="AE31" s="79">
        <v>30000</v>
      </c>
      <c r="AF31" s="79">
        <v>30000</v>
      </c>
      <c r="AG31" s="79"/>
      <c r="AH31" s="79"/>
      <c r="AI31" s="79">
        <v>50000</v>
      </c>
      <c r="AJ31" s="79">
        <v>50000</v>
      </c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>
        <v>750</v>
      </c>
      <c r="BT31" s="79">
        <v>750</v>
      </c>
      <c r="BU31" s="79"/>
      <c r="BV31" s="79"/>
      <c r="BW31" s="80"/>
      <c r="BX31" s="80"/>
      <c r="BY31" s="80"/>
      <c r="BZ31" s="80"/>
    </row>
    <row r="32" spans="1:78" s="8" customFormat="1" ht="21" customHeight="1">
      <c r="A32" s="110" t="s">
        <v>26</v>
      </c>
      <c r="B32" s="110"/>
      <c r="C32" s="29">
        <f>SUM(C6+C28+C31)</f>
        <v>1089762.59372</v>
      </c>
      <c r="D32" s="29">
        <f>SUM(D6+D28+D31)+AR32</f>
        <v>1781446.9937199999</v>
      </c>
      <c r="E32" s="29">
        <f>SUM(E6+E28+E31)+AS32+AO32</f>
        <v>261630.77877999994</v>
      </c>
      <c r="F32" s="29">
        <f t="shared" si="5"/>
        <v>14.686419506295001</v>
      </c>
      <c r="G32" s="29">
        <f>SUM(G6+G28+G31)</f>
        <v>0</v>
      </c>
      <c r="H32" s="29">
        <f>SUM(H6+H28+H31)</f>
        <v>172500</v>
      </c>
      <c r="I32" s="29">
        <f>SUM(I6+I28+I31)</f>
        <v>0</v>
      </c>
      <c r="J32" s="29">
        <f t="shared" ref="J32" si="20">I32/H32*100</f>
        <v>0</v>
      </c>
      <c r="K32" s="29">
        <f>SUM(K6+K28+K31)</f>
        <v>0</v>
      </c>
      <c r="L32" s="29">
        <f>SUM(L6+L28+L31)</f>
        <v>7446.6</v>
      </c>
      <c r="M32" s="29">
        <f>SUM(M6+M28+M31)</f>
        <v>0</v>
      </c>
      <c r="N32" s="29">
        <f t="shared" ref="N32" si="21">M32/L32*100</f>
        <v>0</v>
      </c>
      <c r="O32" s="29">
        <f>SUM(O6+O28+O31)</f>
        <v>0</v>
      </c>
      <c r="P32" s="29">
        <f>SUM(P6+P28+P31)</f>
        <v>10043.9</v>
      </c>
      <c r="Q32" s="29">
        <f>SUM(Q6+Q28+Q31)</f>
        <v>0</v>
      </c>
      <c r="R32" s="29">
        <f t="shared" ref="R32" si="22">Q32/P32*100</f>
        <v>0</v>
      </c>
      <c r="S32" s="29">
        <f>SUM(S6+S28+S31)</f>
        <v>20000</v>
      </c>
      <c r="T32" s="29">
        <f>SUM(T6+T28+T31)</f>
        <v>20000</v>
      </c>
      <c r="U32" s="29">
        <f>SUM(U6+U28+U31)</f>
        <v>0</v>
      </c>
      <c r="V32" s="29">
        <f>U32/T32*100</f>
        <v>0</v>
      </c>
      <c r="W32" s="29">
        <f>SUM(W6+W28+W31)</f>
        <v>5000</v>
      </c>
      <c r="X32" s="29">
        <f>SUM(X6+X28+X31)</f>
        <v>5000</v>
      </c>
      <c r="Y32" s="29">
        <f>SUM(Y6+Y28+Y31)</f>
        <v>0</v>
      </c>
      <c r="Z32" s="29">
        <f>Y32/X32*100</f>
        <v>0</v>
      </c>
      <c r="AA32" s="29">
        <f>SUM(AA6+AA28+AA31)</f>
        <v>20000</v>
      </c>
      <c r="AB32" s="29">
        <f>SUM(AB6+AB28+AB31)</f>
        <v>20000</v>
      </c>
      <c r="AC32" s="29">
        <f>SUM(AC6+AC28+AC31)</f>
        <v>0</v>
      </c>
      <c r="AD32" s="29">
        <f>AC32/AB32*100</f>
        <v>0</v>
      </c>
      <c r="AE32" s="62">
        <f t="shared" ref="AE32:AW32" si="23">SUM(AE6+AE28+AE31)</f>
        <v>30000</v>
      </c>
      <c r="AF32" s="62">
        <f t="shared" si="23"/>
        <v>30000</v>
      </c>
      <c r="AG32" s="62">
        <f t="shared" si="23"/>
        <v>0</v>
      </c>
      <c r="AH32" s="62">
        <f>AG32/AF32*100</f>
        <v>0</v>
      </c>
      <c r="AI32" s="62">
        <f t="shared" si="23"/>
        <v>50000</v>
      </c>
      <c r="AJ32" s="62">
        <f t="shared" si="23"/>
        <v>50000</v>
      </c>
      <c r="AK32" s="62">
        <f t="shared" si="23"/>
        <v>0</v>
      </c>
      <c r="AL32" s="62">
        <f>AK32/AJ32*100</f>
        <v>0</v>
      </c>
      <c r="AM32" s="62">
        <f t="shared" si="23"/>
        <v>0</v>
      </c>
      <c r="AN32" s="62">
        <f t="shared" si="23"/>
        <v>0</v>
      </c>
      <c r="AO32" s="62">
        <v>22255</v>
      </c>
      <c r="AP32" s="62">
        <v>0</v>
      </c>
      <c r="AQ32" s="62">
        <f t="shared" si="23"/>
        <v>0</v>
      </c>
      <c r="AR32" s="62">
        <v>2918.3</v>
      </c>
      <c r="AS32" s="62">
        <v>2918.3</v>
      </c>
      <c r="AT32" s="62">
        <f>AS32/AR32*100</f>
        <v>100</v>
      </c>
      <c r="AU32" s="62">
        <f t="shared" si="23"/>
        <v>0</v>
      </c>
      <c r="AV32" s="62">
        <f t="shared" si="23"/>
        <v>162720.30000000002</v>
      </c>
      <c r="AW32" s="62">
        <f t="shared" si="23"/>
        <v>0</v>
      </c>
      <c r="AX32" s="62">
        <f>AW32/AV32*100</f>
        <v>0</v>
      </c>
      <c r="AY32" s="62">
        <f>SUM(AY6+AY28+AY31)</f>
        <v>845336.50000000012</v>
      </c>
      <c r="AZ32" s="62">
        <f>SUM(AZ6+AZ28+AZ31)</f>
        <v>845336.50000000012</v>
      </c>
      <c r="BA32" s="62">
        <f>SUM(BA6+BA28+BA31)</f>
        <v>206630.55630999999</v>
      </c>
      <c r="BB32" s="62">
        <f>BA32/AZ32*100</f>
        <v>24.443586229862305</v>
      </c>
      <c r="BC32" s="62">
        <f>SUM(BC6+BC28+BC31)</f>
        <v>80317.193719999996</v>
      </c>
      <c r="BD32" s="62">
        <f>SUM(BD6+BD28+BD31)</f>
        <v>80317.193719999996</v>
      </c>
      <c r="BE32" s="62">
        <f>SUM(BE6+BE28+BE31)</f>
        <v>20112.127869999997</v>
      </c>
      <c r="BF32" s="62">
        <f>BE32/BD32*100</f>
        <v>25.040874734884845</v>
      </c>
      <c r="BG32" s="62">
        <f>SUM(BG6+BG28+BG31)</f>
        <v>35278.9</v>
      </c>
      <c r="BH32" s="62">
        <f>SUM(BH6+BH28+BH31)</f>
        <v>35278.9</v>
      </c>
      <c r="BI32" s="62">
        <f>SUM(BI6+BI28+BI31)</f>
        <v>8713.7946000000011</v>
      </c>
      <c r="BJ32" s="62">
        <f>BI32/BH32*100</f>
        <v>24.69973440214973</v>
      </c>
      <c r="BK32" s="62">
        <f>SUM(BK6+BK28+BK31)</f>
        <v>0</v>
      </c>
      <c r="BL32" s="62">
        <f>SUM(BL6+BL28+BL31)</f>
        <v>163319.4</v>
      </c>
      <c r="BM32" s="62">
        <f>SUM(BM6+BM28+BM31)</f>
        <v>0</v>
      </c>
      <c r="BN32" s="62">
        <v>0</v>
      </c>
      <c r="BO32" s="62">
        <f>SUM(BO6+BO28+BO31)</f>
        <v>3080</v>
      </c>
      <c r="BP32" s="62">
        <f>SUM(BP6+BP28+BP31)</f>
        <v>3080</v>
      </c>
      <c r="BQ32" s="62">
        <f>SUM(BQ6+BQ28+BQ31)</f>
        <v>1001</v>
      </c>
      <c r="BR32" s="62">
        <f t="shared" si="16"/>
        <v>32.5</v>
      </c>
      <c r="BS32" s="62">
        <f>SUM(BS6+BS28+BS31)</f>
        <v>750</v>
      </c>
      <c r="BT32" s="62">
        <f>SUM(BT6+BT28+BT31)</f>
        <v>750</v>
      </c>
      <c r="BU32" s="62">
        <f>SUM(BU6+BU28+BU31)</f>
        <v>0</v>
      </c>
      <c r="BV32" s="62">
        <f>BU32/BT32*100</f>
        <v>0</v>
      </c>
      <c r="BW32" s="62">
        <f>SUM(BW6+BW28+BW31)</f>
        <v>0</v>
      </c>
      <c r="BX32" s="62">
        <f>SUM(BX6+BX28+BX31)</f>
        <v>172735.89999999997</v>
      </c>
      <c r="BY32" s="62">
        <f>SUM(BY6+BY28+BY31)</f>
        <v>0</v>
      </c>
      <c r="BZ32" s="62">
        <f t="shared" ref="BZ32" si="24">BY32/BX32*100</f>
        <v>0</v>
      </c>
    </row>
  </sheetData>
  <mergeCells count="25">
    <mergeCell ref="AG3:AH3"/>
    <mergeCell ref="G4:J4"/>
    <mergeCell ref="AA4:AD4"/>
    <mergeCell ref="W4:Z4"/>
    <mergeCell ref="C2:AC2"/>
    <mergeCell ref="S4:V4"/>
    <mergeCell ref="AE4:AH4"/>
    <mergeCell ref="K4:N4"/>
    <mergeCell ref="O4:R4"/>
    <mergeCell ref="AU4:AX4"/>
    <mergeCell ref="AY4:BB4"/>
    <mergeCell ref="BC4:BF4"/>
    <mergeCell ref="AI4:AL4"/>
    <mergeCell ref="AM4:AP4"/>
    <mergeCell ref="AQ4:AT4"/>
    <mergeCell ref="A32:B32"/>
    <mergeCell ref="A31:B31"/>
    <mergeCell ref="B4:B5"/>
    <mergeCell ref="A4:A5"/>
    <mergeCell ref="C4:F4"/>
    <mergeCell ref="BG4:BJ4"/>
    <mergeCell ref="BO4:BR4"/>
    <mergeCell ref="BW4:BZ4"/>
    <mergeCell ref="BK4:BN4"/>
    <mergeCell ref="BS4:BV4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таблица В6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В6'!Заголовки_для_печати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  <vt:lpstr>'таблица В6'!Область_печати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2026-05-19T06:00:51Z</cp:lastPrinted>
  <dcterms:created xsi:type="dcterms:W3CDTF">2019-04-18T08:29:34Z</dcterms:created>
  <dcterms:modified xsi:type="dcterms:W3CDTF">2026-05-26T13:38:39Z</dcterms:modified>
</cp:coreProperties>
</file>