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В6'!$3:$3</definedName>
    <definedName name="_xlnm.Print_Area" localSheetId="1">дотации!$A$2:$N$32</definedName>
    <definedName name="_xlnm.Print_Area" localSheetId="4">иные!$A$2:$CP$32</definedName>
    <definedName name="_xlnm.Print_Area" localSheetId="3">субвенции!$A$2:$DB$32</definedName>
    <definedName name="_xlnm.Print_Area" localSheetId="2">субсидии!$A$2:$JB$32</definedName>
    <definedName name="_xlnm.Print_Area" localSheetId="0">'таблица В6'!$A$1:$G$129</definedName>
  </definedNames>
  <calcPr calcId="145621"/>
</workbook>
</file>

<file path=xl/calcChain.xml><?xml version="1.0" encoding="utf-8"?>
<calcChain xmlns="http://schemas.openxmlformats.org/spreadsheetml/2006/main">
  <c r="F104" i="2" l="1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CO28" i="6"/>
  <c r="CN28" i="6"/>
  <c r="CM28" i="6"/>
  <c r="CO6" i="6"/>
  <c r="CN6" i="6"/>
  <c r="CM6" i="6"/>
  <c r="CM32" i="6" s="1"/>
  <c r="R32" i="6"/>
  <c r="P32" i="6"/>
  <c r="O32" i="6"/>
  <c r="R28" i="6"/>
  <c r="Q28" i="6"/>
  <c r="P28" i="6"/>
  <c r="O28" i="6"/>
  <c r="Q6" i="6"/>
  <c r="Q32" i="6" s="1"/>
  <c r="P6" i="6"/>
  <c r="O6" i="6"/>
  <c r="BF32" i="6"/>
  <c r="BE32" i="6"/>
  <c r="BD32" i="6"/>
  <c r="BC32" i="6"/>
  <c r="BF28" i="6"/>
  <c r="BE28" i="6"/>
  <c r="BD28" i="6"/>
  <c r="BC28" i="6"/>
  <c r="BE6" i="6"/>
  <c r="BD6" i="6"/>
  <c r="BC6" i="6"/>
  <c r="CC28" i="6"/>
  <c r="CB32" i="6"/>
  <c r="CD28" i="6"/>
  <c r="CD32" i="6" s="1"/>
  <c r="CB28" i="6"/>
  <c r="CA28" i="6"/>
  <c r="CA32" i="6" s="1"/>
  <c r="CC6" i="6"/>
  <c r="CB6" i="6"/>
  <c r="CA6" i="6"/>
  <c r="Z32" i="6"/>
  <c r="Z28" i="6"/>
  <c r="Y28" i="6"/>
  <c r="X28" i="6"/>
  <c r="W28" i="6"/>
  <c r="V28" i="6"/>
  <c r="V32" i="6" s="1"/>
  <c r="U28" i="6"/>
  <c r="T28" i="6"/>
  <c r="S28" i="6"/>
  <c r="Y6" i="6"/>
  <c r="X6" i="6"/>
  <c r="W6" i="6"/>
  <c r="W32" i="6" s="1"/>
  <c r="U6" i="6"/>
  <c r="T6" i="6"/>
  <c r="S6" i="6"/>
  <c r="S32" i="6" s="1"/>
  <c r="BL3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59" i="6"/>
  <c r="BL37" i="6"/>
  <c r="E30" i="4"/>
  <c r="D30" i="4"/>
  <c r="C30" i="4"/>
  <c r="E29" i="4"/>
  <c r="D29" i="4"/>
  <c r="C29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BX32" i="4"/>
  <c r="BW32" i="4"/>
  <c r="BY28" i="4"/>
  <c r="BX28" i="4"/>
  <c r="BW28" i="4"/>
  <c r="BY6" i="4"/>
  <c r="BX6" i="4"/>
  <c r="BW6" i="4"/>
  <c r="GS28" i="4"/>
  <c r="GK28" i="4"/>
  <c r="FU28" i="4"/>
  <c r="EK28" i="4"/>
  <c r="CN32" i="6" l="1"/>
  <c r="X32" i="6"/>
  <c r="T32" i="6"/>
  <c r="Y32" i="6"/>
  <c r="U32" i="6"/>
  <c r="CC32" i="6"/>
  <c r="BY32" i="4"/>
  <c r="AB28" i="4"/>
  <c r="Y28" i="4"/>
  <c r="E7" i="5" l="1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AP7" i="5" l="1"/>
  <c r="AL30" i="5"/>
  <c r="AL29" i="5"/>
  <c r="AL27" i="5"/>
  <c r="AL26" i="5"/>
  <c r="AL25" i="5"/>
  <c r="AL24" i="5"/>
  <c r="AL23" i="5"/>
  <c r="AL22" i="5"/>
  <c r="AL21" i="5"/>
  <c r="AL20" i="5"/>
  <c r="AL19" i="5"/>
  <c r="AL18" i="5"/>
  <c r="AL17" i="5"/>
  <c r="AL16" i="5"/>
  <c r="AL15" i="5"/>
  <c r="AL14" i="5"/>
  <c r="AL13" i="5"/>
  <c r="AL12" i="5"/>
  <c r="AL11" i="5"/>
  <c r="AL10" i="5"/>
  <c r="AL9" i="5"/>
  <c r="AL8" i="5"/>
  <c r="AL7" i="5"/>
  <c r="AH30" i="5"/>
  <c r="AH29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IW28" i="4" l="1"/>
  <c r="GT16" i="4" l="1"/>
  <c r="E31" i="6" l="1"/>
  <c r="CL30" i="6"/>
  <c r="CL29" i="6"/>
  <c r="CL27" i="6"/>
  <c r="CL26" i="6"/>
  <c r="CL25" i="6"/>
  <c r="CL24" i="6"/>
  <c r="CL23" i="6"/>
  <c r="CL22" i="6"/>
  <c r="CL21" i="6"/>
  <c r="CL20" i="6"/>
  <c r="CL19" i="6"/>
  <c r="CL18" i="6"/>
  <c r="CL17" i="6"/>
  <c r="CL16" i="6"/>
  <c r="CL15" i="6"/>
  <c r="CL14" i="6"/>
  <c r="CL13" i="6"/>
  <c r="CL12" i="6"/>
  <c r="CL11" i="6"/>
  <c r="CL10" i="6"/>
  <c r="CL9" i="6"/>
  <c r="CL8" i="6"/>
  <c r="CL7" i="6"/>
  <c r="BV30" i="6"/>
  <c r="BV29" i="6"/>
  <c r="BV27" i="6"/>
  <c r="BV26" i="6"/>
  <c r="BV25" i="6"/>
  <c r="BV24" i="6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R30" i="6"/>
  <c r="BR29" i="6"/>
  <c r="BR27" i="6"/>
  <c r="BR26" i="6"/>
  <c r="BR25" i="6"/>
  <c r="BR24" i="6"/>
  <c r="BR23" i="6"/>
  <c r="BR22" i="6"/>
  <c r="BR21" i="6"/>
  <c r="BR20" i="6"/>
  <c r="BR19" i="6"/>
  <c r="BR18" i="6"/>
  <c r="BR17" i="6"/>
  <c r="BR16" i="6"/>
  <c r="BR15" i="6"/>
  <c r="BR14" i="6"/>
  <c r="BR13" i="6"/>
  <c r="BR12" i="6"/>
  <c r="BR11" i="6"/>
  <c r="BR10" i="6"/>
  <c r="BR9" i="6"/>
  <c r="BR8" i="6"/>
  <c r="BR7" i="6"/>
  <c r="BN30" i="6"/>
  <c r="BN29" i="6"/>
  <c r="BN27" i="6"/>
  <c r="BN26" i="6"/>
  <c r="BN25" i="6"/>
  <c r="BN24" i="6"/>
  <c r="BN23" i="6"/>
  <c r="BN22" i="6"/>
  <c r="BN21" i="6"/>
  <c r="BN20" i="6"/>
  <c r="BN19" i="6"/>
  <c r="BN18" i="6"/>
  <c r="BN17" i="6"/>
  <c r="BN16" i="6"/>
  <c r="BN15" i="6"/>
  <c r="BN14" i="6"/>
  <c r="BN13" i="6"/>
  <c r="BN12" i="6"/>
  <c r="BN11" i="6"/>
  <c r="BN10" i="6"/>
  <c r="BN9" i="6"/>
  <c r="BN8" i="6"/>
  <c r="BN7" i="6"/>
  <c r="BJ30" i="6"/>
  <c r="BJ29" i="6"/>
  <c r="BJ27" i="6"/>
  <c r="BJ26" i="6"/>
  <c r="BJ25" i="6"/>
  <c r="BJ24" i="6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B30" i="6"/>
  <c r="BB29" i="6"/>
  <c r="BB27" i="6"/>
  <c r="BB26" i="6"/>
  <c r="BB25" i="6"/>
  <c r="BB24" i="6"/>
  <c r="BB23" i="6"/>
  <c r="BB22" i="6"/>
  <c r="BB21" i="6"/>
  <c r="BB20" i="6"/>
  <c r="BB19" i="6"/>
  <c r="BB18" i="6"/>
  <c r="BB17" i="6"/>
  <c r="BB16" i="6"/>
  <c r="BB15" i="6"/>
  <c r="BB14" i="6"/>
  <c r="BB13" i="6"/>
  <c r="BB12" i="6"/>
  <c r="BB11" i="6"/>
  <c r="BB10" i="6"/>
  <c r="BB9" i="6"/>
  <c r="BB8" i="6"/>
  <c r="BB7" i="6"/>
  <c r="AX31" i="6"/>
  <c r="AT31" i="6"/>
  <c r="J31" i="6"/>
  <c r="AD25" i="6"/>
  <c r="DB27" i="5"/>
  <c r="DB26" i="5"/>
  <c r="DB25" i="5"/>
  <c r="DB24" i="5"/>
  <c r="DB23" i="5"/>
  <c r="DB22" i="5"/>
  <c r="DB21" i="5"/>
  <c r="DB20" i="5"/>
  <c r="DB19" i="5"/>
  <c r="DB18" i="5"/>
  <c r="DB17" i="5"/>
  <c r="DB16" i="5"/>
  <c r="DB15" i="5"/>
  <c r="DB14" i="5"/>
  <c r="DB13" i="5"/>
  <c r="DB12" i="5"/>
  <c r="DB11" i="5"/>
  <c r="DB10" i="5"/>
  <c r="DB9" i="5"/>
  <c r="DB8" i="5"/>
  <c r="DB7" i="5"/>
  <c r="CX30" i="5"/>
  <c r="CX29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T30" i="5"/>
  <c r="CT29" i="5"/>
  <c r="CT27" i="5"/>
  <c r="CT26" i="5"/>
  <c r="CT25" i="5"/>
  <c r="CT24" i="5"/>
  <c r="CT23" i="5"/>
  <c r="CT22" i="5"/>
  <c r="CT21" i="5"/>
  <c r="CT20" i="5"/>
  <c r="CT19" i="5"/>
  <c r="CT18" i="5"/>
  <c r="CT17" i="5"/>
  <c r="CT16" i="5"/>
  <c r="CT15" i="5"/>
  <c r="CT14" i="5"/>
  <c r="CT13" i="5"/>
  <c r="CT12" i="5"/>
  <c r="CT11" i="5"/>
  <c r="CT10" i="5"/>
  <c r="CT9" i="5"/>
  <c r="CT8" i="5"/>
  <c r="CT7" i="5"/>
  <c r="CP30" i="5"/>
  <c r="CP29" i="5"/>
  <c r="CP24" i="5"/>
  <c r="CP22" i="5"/>
  <c r="CP18" i="5"/>
  <c r="CP11" i="5"/>
  <c r="CP9" i="5"/>
  <c r="CL30" i="5"/>
  <c r="CL29" i="5"/>
  <c r="CL24" i="5"/>
  <c r="CL22" i="5"/>
  <c r="CL18" i="5"/>
  <c r="CL11" i="5"/>
  <c r="CL9" i="5"/>
  <c r="CH30" i="5"/>
  <c r="CH29" i="5"/>
  <c r="CH14" i="5"/>
  <c r="CH12" i="5"/>
  <c r="CH11" i="5"/>
  <c r="CH7" i="5"/>
  <c r="CD30" i="5"/>
  <c r="CD27" i="5"/>
  <c r="CD26" i="5"/>
  <c r="CD25" i="5"/>
  <c r="CD24" i="5"/>
  <c r="CD23" i="5"/>
  <c r="CD22" i="5"/>
  <c r="CD21" i="5"/>
  <c r="CD20" i="5"/>
  <c r="CD19" i="5"/>
  <c r="CD18" i="5"/>
  <c r="CD17" i="5"/>
  <c r="CD16" i="5"/>
  <c r="CD15" i="5"/>
  <c r="CD14" i="5"/>
  <c r="CD13" i="5"/>
  <c r="CD12" i="5"/>
  <c r="CD11" i="5"/>
  <c r="CD10" i="5"/>
  <c r="CD9" i="5"/>
  <c r="CD8" i="5"/>
  <c r="CD7" i="5"/>
  <c r="BZ30" i="5"/>
  <c r="BZ29" i="5"/>
  <c r="BZ27" i="5"/>
  <c r="BZ26" i="5"/>
  <c r="BZ25" i="5"/>
  <c r="BZ24" i="5"/>
  <c r="BZ23" i="5"/>
  <c r="BZ22" i="5"/>
  <c r="BZ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V30" i="5"/>
  <c r="BV29" i="5"/>
  <c r="BV27" i="5"/>
  <c r="BV26" i="5"/>
  <c r="BV25" i="5"/>
  <c r="BV24" i="5"/>
  <c r="BV23" i="5"/>
  <c r="BV22" i="5"/>
  <c r="BV21" i="5"/>
  <c r="BV20" i="5"/>
  <c r="BV19" i="5"/>
  <c r="BV18" i="5"/>
  <c r="BV17" i="5"/>
  <c r="BV16" i="5"/>
  <c r="BV15" i="5"/>
  <c r="BV14" i="5"/>
  <c r="BV13" i="5"/>
  <c r="BV12" i="5"/>
  <c r="BV11" i="5"/>
  <c r="BV10" i="5"/>
  <c r="BV9" i="5"/>
  <c r="BV8" i="5"/>
  <c r="BV7" i="5"/>
  <c r="BR30" i="5"/>
  <c r="BR29" i="5"/>
  <c r="BR27" i="5"/>
  <c r="BR26" i="5"/>
  <c r="BR25" i="5"/>
  <c r="BR24" i="5"/>
  <c r="BR23" i="5"/>
  <c r="BR22" i="5"/>
  <c r="BR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N30" i="5"/>
  <c r="BN29" i="5"/>
  <c r="BN27" i="5"/>
  <c r="BN26" i="5"/>
  <c r="BN25" i="5"/>
  <c r="BN24" i="5"/>
  <c r="BN23" i="5"/>
  <c r="BN22" i="5"/>
  <c r="BN21" i="5"/>
  <c r="BN20" i="5"/>
  <c r="BN19" i="5"/>
  <c r="BN18" i="5"/>
  <c r="BN17" i="5"/>
  <c r="BN16" i="5"/>
  <c r="BN15" i="5"/>
  <c r="BN14" i="5"/>
  <c r="BN13" i="5"/>
  <c r="BN12" i="5"/>
  <c r="BN11" i="5"/>
  <c r="BN10" i="5"/>
  <c r="BN9" i="5"/>
  <c r="BN8" i="5"/>
  <c r="BN7" i="5"/>
  <c r="BJ30" i="5"/>
  <c r="BJ29" i="5"/>
  <c r="BJ27" i="5"/>
  <c r="BJ26" i="5"/>
  <c r="BJ25" i="5"/>
  <c r="BJ24" i="5"/>
  <c r="BJ23" i="5"/>
  <c r="BJ22" i="5"/>
  <c r="BJ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F30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B30" i="5"/>
  <c r="BB29" i="5"/>
  <c r="BB27" i="5"/>
  <c r="BB26" i="5"/>
  <c r="BB25" i="5"/>
  <c r="BB24" i="5"/>
  <c r="BB23" i="5"/>
  <c r="BB22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AX30" i="5"/>
  <c r="AX29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P30" i="5"/>
  <c r="AP29" i="5"/>
  <c r="AP24" i="5"/>
  <c r="AP12" i="5"/>
  <c r="AD30" i="5"/>
  <c r="AD29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Z30" i="5"/>
  <c r="V25" i="5"/>
  <c r="V20" i="5"/>
  <c r="V15" i="5"/>
  <c r="V13" i="5"/>
  <c r="R30" i="5"/>
  <c r="R29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N30" i="5"/>
  <c r="N29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J30" i="5"/>
  <c r="J29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IX30" i="4"/>
  <c r="IX29" i="4"/>
  <c r="IX27" i="4"/>
  <c r="IX26" i="4"/>
  <c r="IX25" i="4"/>
  <c r="IX24" i="4"/>
  <c r="IX23" i="4"/>
  <c r="IX22" i="4"/>
  <c r="IX21" i="4"/>
  <c r="IX20" i="4"/>
  <c r="IX19" i="4"/>
  <c r="IX18" i="4"/>
  <c r="IX17" i="4"/>
  <c r="IX16" i="4"/>
  <c r="IX15" i="4"/>
  <c r="IX14" i="4"/>
  <c r="IX13" i="4"/>
  <c r="IX12" i="4"/>
  <c r="IX11" i="4"/>
  <c r="IX10" i="4"/>
  <c r="IX9" i="4"/>
  <c r="IX8" i="4"/>
  <c r="IX7" i="4"/>
  <c r="IT15" i="4"/>
  <c r="IP27" i="4"/>
  <c r="IP26" i="4"/>
  <c r="IP25" i="4"/>
  <c r="IP24" i="4"/>
  <c r="IP23" i="4"/>
  <c r="IP22" i="4"/>
  <c r="IP21" i="4"/>
  <c r="IP20" i="4"/>
  <c r="IP19" i="4"/>
  <c r="IP18" i="4"/>
  <c r="IP17" i="4"/>
  <c r="IP16" i="4"/>
  <c r="IP15" i="4"/>
  <c r="IP14" i="4"/>
  <c r="IP13" i="4"/>
  <c r="IP12" i="4"/>
  <c r="IP11" i="4"/>
  <c r="IP10" i="4"/>
  <c r="IP9" i="4"/>
  <c r="IP8" i="4"/>
  <c r="IP7" i="4"/>
  <c r="IL9" i="4"/>
  <c r="IH9" i="4"/>
  <c r="ID11" i="4"/>
  <c r="ID9" i="4"/>
  <c r="HZ15" i="4"/>
  <c r="HZ9" i="4"/>
  <c r="HV27" i="4"/>
  <c r="HV26" i="4"/>
  <c r="HV25" i="4"/>
  <c r="HV24" i="4"/>
  <c r="HV23" i="4"/>
  <c r="HV22" i="4"/>
  <c r="HV21" i="4"/>
  <c r="HV20" i="4"/>
  <c r="HV19" i="4"/>
  <c r="HV18" i="4"/>
  <c r="HV17" i="4"/>
  <c r="HV16" i="4"/>
  <c r="HV15" i="4"/>
  <c r="HV14" i="4"/>
  <c r="HV13" i="4"/>
  <c r="HV12" i="4"/>
  <c r="HV11" i="4"/>
  <c r="HV10" i="4"/>
  <c r="HV8" i="4"/>
  <c r="HV7" i="4"/>
  <c r="HR27" i="4"/>
  <c r="HR26" i="4"/>
  <c r="HR25" i="4"/>
  <c r="HR24" i="4"/>
  <c r="HR22" i="4"/>
  <c r="HR21" i="4"/>
  <c r="HR20" i="4"/>
  <c r="HR19" i="4"/>
  <c r="HR18" i="4"/>
  <c r="HR17" i="4"/>
  <c r="HR16" i="4"/>
  <c r="HR15" i="4"/>
  <c r="HR14" i="4"/>
  <c r="HR13" i="4"/>
  <c r="HR12" i="4"/>
  <c r="HR11" i="4"/>
  <c r="HR10" i="4"/>
  <c r="HR9" i="4"/>
  <c r="HR8" i="4"/>
  <c r="HR7" i="4"/>
  <c r="HN27" i="4"/>
  <c r="HN26" i="4"/>
  <c r="HN25" i="4"/>
  <c r="HN24" i="4"/>
  <c r="HN23" i="4"/>
  <c r="HN22" i="4"/>
  <c r="HN21" i="4"/>
  <c r="HN20" i="4"/>
  <c r="HN19" i="4"/>
  <c r="HN18" i="4"/>
  <c r="HN17" i="4"/>
  <c r="HN16" i="4"/>
  <c r="HN15" i="4"/>
  <c r="HN14" i="4"/>
  <c r="HN13" i="4"/>
  <c r="HN12" i="4"/>
  <c r="HN11" i="4"/>
  <c r="HN10" i="4"/>
  <c r="HN9" i="4"/>
  <c r="HN8" i="4"/>
  <c r="HN7" i="4"/>
  <c r="HJ27" i="4"/>
  <c r="HJ26" i="4"/>
  <c r="HJ25" i="4"/>
  <c r="HJ24" i="4"/>
  <c r="HJ23" i="4"/>
  <c r="HJ21" i="4"/>
  <c r="HJ20" i="4"/>
  <c r="HJ19" i="4"/>
  <c r="HJ17" i="4"/>
  <c r="HJ16" i="4"/>
  <c r="HJ15" i="4"/>
  <c r="HJ14" i="4"/>
  <c r="HJ13" i="4"/>
  <c r="HJ12" i="4"/>
  <c r="HJ11" i="4"/>
  <c r="HJ10" i="4"/>
  <c r="HJ9" i="4"/>
  <c r="HJ8" i="4"/>
  <c r="HJ7" i="4"/>
  <c r="HF30" i="4"/>
  <c r="HF29" i="4"/>
  <c r="HF27" i="4"/>
  <c r="HF26" i="4"/>
  <c r="HF25" i="4"/>
  <c r="HF23" i="4"/>
  <c r="HF22" i="4"/>
  <c r="HF21" i="4"/>
  <c r="HF20" i="4"/>
  <c r="HF19" i="4"/>
  <c r="HF18" i="4"/>
  <c r="HF17" i="4"/>
  <c r="HF16" i="4"/>
  <c r="HF15" i="4"/>
  <c r="HF14" i="4"/>
  <c r="HF13" i="4"/>
  <c r="HF12" i="4"/>
  <c r="HF11" i="4"/>
  <c r="HF10" i="4"/>
  <c r="HF9" i="4"/>
  <c r="HF8" i="4"/>
  <c r="HF7" i="4"/>
  <c r="HB30" i="4"/>
  <c r="HB29" i="4"/>
  <c r="HB27" i="4"/>
  <c r="HB26" i="4"/>
  <c r="HB25" i="4"/>
  <c r="HB24" i="4"/>
  <c r="HB23" i="4"/>
  <c r="HB22" i="4"/>
  <c r="HB21" i="4"/>
  <c r="HB20" i="4"/>
  <c r="HB19" i="4"/>
  <c r="HB18" i="4"/>
  <c r="HB17" i="4"/>
  <c r="HB16" i="4"/>
  <c r="HB15" i="4"/>
  <c r="HB14" i="4"/>
  <c r="HB13" i="4"/>
  <c r="HB12" i="4"/>
  <c r="HB11" i="4"/>
  <c r="HB10" i="4"/>
  <c r="HB9" i="4"/>
  <c r="HB8" i="4"/>
  <c r="HB7" i="4"/>
  <c r="GX22" i="4"/>
  <c r="GT30" i="4"/>
  <c r="GT10" i="4"/>
  <c r="GT9" i="4"/>
  <c r="GP30" i="4"/>
  <c r="GP29" i="4"/>
  <c r="GP27" i="4"/>
  <c r="GP26" i="4"/>
  <c r="GP25" i="4"/>
  <c r="GP24" i="4"/>
  <c r="GP23" i="4"/>
  <c r="GP22" i="4"/>
  <c r="GP21" i="4"/>
  <c r="GP20" i="4"/>
  <c r="GP19" i="4"/>
  <c r="GP18" i="4"/>
  <c r="GP17" i="4"/>
  <c r="GP16" i="4"/>
  <c r="GP15" i="4"/>
  <c r="GP14" i="4"/>
  <c r="GP13" i="4"/>
  <c r="GP12" i="4"/>
  <c r="GP11" i="4"/>
  <c r="GP10" i="4"/>
  <c r="GP9" i="4"/>
  <c r="GP8" i="4"/>
  <c r="GP7" i="4"/>
  <c r="GL29" i="4"/>
  <c r="GH27" i="4"/>
  <c r="GH26" i="4"/>
  <c r="GH25" i="4"/>
  <c r="GH18" i="4"/>
  <c r="GH14" i="4"/>
  <c r="GH12" i="4"/>
  <c r="GH9" i="4"/>
  <c r="GD17" i="4"/>
  <c r="GD16" i="4"/>
  <c r="GD9" i="4"/>
  <c r="FZ30" i="4"/>
  <c r="FV30" i="4"/>
  <c r="FV29" i="4"/>
  <c r="FV26" i="4"/>
  <c r="FV25" i="4"/>
  <c r="FV24" i="4"/>
  <c r="FV23" i="4"/>
  <c r="FV22" i="4"/>
  <c r="FV20" i="4"/>
  <c r="FV19" i="4"/>
  <c r="FV16" i="4"/>
  <c r="FV15" i="4"/>
  <c r="FV14" i="4"/>
  <c r="FV13" i="4"/>
  <c r="FV12" i="4"/>
  <c r="FV10" i="4"/>
  <c r="FV9" i="4"/>
  <c r="FV8" i="4"/>
  <c r="FV7" i="4"/>
  <c r="FF30" i="4"/>
  <c r="FB30" i="4"/>
  <c r="FB24" i="4"/>
  <c r="FB22" i="4"/>
  <c r="FB12" i="4"/>
  <c r="ET26" i="4"/>
  <c r="ET24" i="4"/>
  <c r="ET23" i="4"/>
  <c r="ET21" i="4"/>
  <c r="ET20" i="4"/>
  <c r="ET19" i="4"/>
  <c r="ET18" i="4"/>
  <c r="ET16" i="4"/>
  <c r="ET14" i="4"/>
  <c r="ET12" i="4"/>
  <c r="ET11" i="4"/>
  <c r="ET9" i="4"/>
  <c r="ET8" i="4"/>
  <c r="ET7" i="4"/>
  <c r="EP22" i="4"/>
  <c r="EP26" i="4"/>
  <c r="EP25" i="4"/>
  <c r="EP24" i="4"/>
  <c r="EP20" i="4"/>
  <c r="EP19" i="4"/>
  <c r="EP18" i="4"/>
  <c r="EP17" i="4"/>
  <c r="EP16" i="4"/>
  <c r="EP15" i="4"/>
  <c r="EP14" i="4"/>
  <c r="EP13" i="4"/>
  <c r="EP12" i="4"/>
  <c r="EP10" i="4"/>
  <c r="EP9" i="4"/>
  <c r="EP8" i="4"/>
  <c r="EP7" i="4"/>
  <c r="EL30" i="4"/>
  <c r="EL29" i="4"/>
  <c r="EL25" i="4"/>
  <c r="EL24" i="4"/>
  <c r="EL21" i="4"/>
  <c r="EL20" i="4"/>
  <c r="EL17" i="4"/>
  <c r="EL15" i="4"/>
  <c r="EL14" i="4"/>
  <c r="EL12" i="4"/>
  <c r="EL10" i="4"/>
  <c r="EL8" i="4"/>
  <c r="EH26" i="4"/>
  <c r="EH24" i="4"/>
  <c r="EH23" i="4"/>
  <c r="EH22" i="4"/>
  <c r="EH21" i="4"/>
  <c r="EH20" i="4"/>
  <c r="EH18" i="4"/>
  <c r="EH15" i="4"/>
  <c r="EH12" i="4"/>
  <c r="EH11" i="4"/>
  <c r="EH9" i="4"/>
  <c r="EH7" i="4"/>
  <c r="ED27" i="4"/>
  <c r="ED22" i="4"/>
  <c r="ED20" i="4"/>
  <c r="ED14" i="4"/>
  <c r="DZ30" i="4"/>
  <c r="DZ26" i="4"/>
  <c r="DZ22" i="4"/>
  <c r="DZ21" i="4"/>
  <c r="DZ20" i="4"/>
  <c r="DZ18" i="4"/>
  <c r="DZ16" i="4"/>
  <c r="DZ14" i="4"/>
  <c r="DZ13" i="4"/>
  <c r="DZ12" i="4"/>
  <c r="DZ10" i="4"/>
  <c r="DZ9" i="4"/>
  <c r="DZ8" i="4"/>
  <c r="DV19" i="4"/>
  <c r="DR20" i="4"/>
  <c r="DN8" i="4"/>
  <c r="DJ17" i="4"/>
  <c r="DJ16" i="4"/>
  <c r="DF30" i="4"/>
  <c r="DF29" i="4"/>
  <c r="DF27" i="4"/>
  <c r="DF26" i="4"/>
  <c r="DF25" i="4"/>
  <c r="DF24" i="4"/>
  <c r="DF23" i="4"/>
  <c r="DF22" i="4"/>
  <c r="DF21" i="4"/>
  <c r="DF20" i="4"/>
  <c r="DF19" i="4"/>
  <c r="DF18" i="4"/>
  <c r="DF17" i="4"/>
  <c r="DF16" i="4"/>
  <c r="DF15" i="4"/>
  <c r="DF14" i="4"/>
  <c r="DF13" i="4"/>
  <c r="DF12" i="4"/>
  <c r="DF11" i="4"/>
  <c r="DF10" i="4"/>
  <c r="DF9" i="4"/>
  <c r="DF8" i="4"/>
  <c r="DF7" i="4"/>
  <c r="DB12" i="4" l="1"/>
  <c r="CT27" i="4"/>
  <c r="CP27" i="4"/>
  <c r="CP25" i="4"/>
  <c r="CP14" i="4"/>
  <c r="CP11" i="4"/>
  <c r="CH24" i="4"/>
  <c r="CH11" i="4"/>
  <c r="CD24" i="4"/>
  <c r="CD21" i="4"/>
  <c r="CD18" i="4"/>
  <c r="CD17" i="4"/>
  <c r="CD12" i="4"/>
  <c r="BV30" i="4"/>
  <c r="BV29" i="4"/>
  <c r="BV27" i="4"/>
  <c r="BV26" i="4"/>
  <c r="BV25" i="4"/>
  <c r="BV24" i="4"/>
  <c r="BV23" i="4"/>
  <c r="BV22" i="4"/>
  <c r="BV21" i="4"/>
  <c r="BV20" i="4"/>
  <c r="BV19" i="4"/>
  <c r="BV18" i="4"/>
  <c r="BV17" i="4"/>
  <c r="BV16" i="4"/>
  <c r="BV15" i="4"/>
  <c r="BV14" i="4"/>
  <c r="BV13" i="4"/>
  <c r="BV12" i="4"/>
  <c r="BV11" i="4"/>
  <c r="BV10" i="4"/>
  <c r="BV9" i="4"/>
  <c r="BV8" i="4"/>
  <c r="BV7" i="4"/>
  <c r="G35" i="2"/>
  <c r="BR30" i="4"/>
  <c r="BR29" i="4"/>
  <c r="BR27" i="4"/>
  <c r="BR25" i="4"/>
  <c r="BR24" i="4"/>
  <c r="BR23" i="4"/>
  <c r="BR22" i="4"/>
  <c r="BR21" i="4"/>
  <c r="BR20" i="4"/>
  <c r="BR19" i="4"/>
  <c r="BR15" i="4"/>
  <c r="BR12" i="4"/>
  <c r="BR11" i="4"/>
  <c r="BR9" i="4"/>
  <c r="BR8" i="4"/>
  <c r="BR7" i="4"/>
  <c r="BN17" i="4"/>
  <c r="BN12" i="4"/>
  <c r="BJ25" i="4"/>
  <c r="BJ21" i="4"/>
  <c r="BF30" i="4"/>
  <c r="BF29" i="4"/>
  <c r="BF27" i="4"/>
  <c r="BF26" i="4"/>
  <c r="BF25" i="4"/>
  <c r="BF24" i="4"/>
  <c r="BF23" i="4"/>
  <c r="BF22" i="4"/>
  <c r="BF21" i="4"/>
  <c r="BF20" i="4"/>
  <c r="BF19" i="4"/>
  <c r="BF18" i="4"/>
  <c r="BF17" i="4"/>
  <c r="BF16" i="4"/>
  <c r="BF15" i="4"/>
  <c r="BF14" i="4"/>
  <c r="BF13" i="4"/>
  <c r="BF12" i="4"/>
  <c r="BF11" i="4"/>
  <c r="BF10" i="4"/>
  <c r="BF9" i="4"/>
  <c r="BF8" i="4"/>
  <c r="BF7" i="4"/>
  <c r="BB15" i="4"/>
  <c r="AX18" i="4"/>
  <c r="AX16" i="4"/>
  <c r="AT17" i="4"/>
  <c r="AL27" i="4"/>
  <c r="AL16" i="4"/>
  <c r="AH24" i="4"/>
  <c r="AD30" i="4"/>
  <c r="AD29" i="4"/>
  <c r="AD24" i="4"/>
  <c r="AD12" i="4"/>
  <c r="AD7" i="4"/>
  <c r="Z30" i="4"/>
  <c r="Z29" i="4"/>
  <c r="Z22" i="4"/>
  <c r="Z18" i="4"/>
  <c r="V30" i="4"/>
  <c r="V29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R24" i="4"/>
  <c r="R12" i="4"/>
  <c r="R7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D31" i="6" l="1"/>
  <c r="C31" i="6"/>
  <c r="BW28" i="5" l="1"/>
  <c r="S6" i="5"/>
  <c r="T6" i="5"/>
  <c r="U6" i="5"/>
  <c r="C31" i="4"/>
  <c r="V6" i="5" l="1"/>
  <c r="D31" i="4"/>
  <c r="G113" i="2" l="1"/>
  <c r="G114" i="2"/>
  <c r="G115" i="2"/>
  <c r="G116" i="2"/>
  <c r="G117" i="2"/>
  <c r="G119" i="2"/>
  <c r="G120" i="2"/>
  <c r="G121" i="2"/>
  <c r="G122" i="2"/>
  <c r="G123" i="2"/>
  <c r="G125" i="2"/>
  <c r="G126" i="2"/>
  <c r="G82" i="2" l="1"/>
  <c r="G70" i="2" l="1"/>
  <c r="G66" i="2"/>
  <c r="G69" i="2"/>
  <c r="G67" i="2"/>
  <c r="G68" i="2"/>
  <c r="G55" i="2"/>
  <c r="G31" i="2" l="1"/>
  <c r="G26" i="2" l="1"/>
  <c r="G22" i="2"/>
  <c r="G21" i="2"/>
  <c r="G19" i="2"/>
  <c r="G18" i="2"/>
  <c r="G16" i="2"/>
  <c r="G20" i="2" l="1"/>
  <c r="G17" i="2"/>
  <c r="L28" i="3" l="1"/>
  <c r="M28" i="3"/>
  <c r="N28" i="3" s="1"/>
  <c r="K28" i="3"/>
  <c r="I28" i="3"/>
  <c r="J28" i="3" s="1"/>
  <c r="H28" i="3"/>
  <c r="G28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9" i="3"/>
  <c r="E30" i="3"/>
  <c r="E7" i="3"/>
  <c r="E28" i="3" l="1"/>
  <c r="G111" i="2"/>
  <c r="G107" i="2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V32" i="6" l="1"/>
  <c r="AX32" i="6" s="1"/>
  <c r="AR32" i="6"/>
  <c r="AT32" i="6" s="1"/>
  <c r="AN32" i="6"/>
  <c r="AM32" i="6"/>
  <c r="AU32" i="6"/>
  <c r="AQ32" i="6"/>
  <c r="AO32" i="6"/>
  <c r="E30" i="5"/>
  <c r="E29" i="5"/>
  <c r="AP32" i="6" l="1"/>
  <c r="AC6" i="6"/>
  <c r="AB6" i="6"/>
  <c r="AA6" i="6"/>
  <c r="AC28" i="6"/>
  <c r="AB28" i="6"/>
  <c r="AA28" i="6"/>
  <c r="D30" i="5"/>
  <c r="D29" i="5"/>
  <c r="D24" i="5"/>
  <c r="D25" i="5"/>
  <c r="D26" i="5"/>
  <c r="D2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7" i="5"/>
  <c r="T28" i="5"/>
  <c r="AD6" i="6" l="1"/>
  <c r="AA32" i="6"/>
  <c r="AC32" i="6"/>
  <c r="AB32" i="6"/>
  <c r="AD32" i="6" l="1"/>
  <c r="G36" i="2" l="1"/>
  <c r="CC6" i="4"/>
  <c r="CB6" i="4"/>
  <c r="CA6" i="4"/>
  <c r="CC28" i="4"/>
  <c r="CB28" i="4"/>
  <c r="CA28" i="4"/>
  <c r="CD6" i="4" l="1"/>
  <c r="CA32" i="4"/>
  <c r="CC32" i="4"/>
  <c r="CB32" i="4"/>
  <c r="CD32" i="4" l="1"/>
  <c r="G15" i="2" l="1"/>
  <c r="M28" i="6" l="1"/>
  <c r="L28" i="6"/>
  <c r="K28" i="6"/>
  <c r="M6" i="6"/>
  <c r="L6" i="6"/>
  <c r="K6" i="6"/>
  <c r="BU28" i="6"/>
  <c r="BT28" i="6"/>
  <c r="BS28" i="6"/>
  <c r="BU6" i="6"/>
  <c r="BT6" i="6"/>
  <c r="BS6" i="6"/>
  <c r="CG28" i="6"/>
  <c r="CF28" i="6"/>
  <c r="CE28" i="6"/>
  <c r="CG6" i="6"/>
  <c r="CF6" i="6"/>
  <c r="CE6" i="6"/>
  <c r="BV28" i="6" l="1"/>
  <c r="BV6" i="6"/>
  <c r="BU32" i="6"/>
  <c r="BT32" i="6"/>
  <c r="K32" i="6"/>
  <c r="M32" i="6"/>
  <c r="BS32" i="6"/>
  <c r="L32" i="6"/>
  <c r="CE32" i="6"/>
  <c r="CF32" i="6"/>
  <c r="CG32" i="6"/>
  <c r="N32" i="6" l="1"/>
  <c r="CH32" i="6"/>
  <c r="D29" i="3" l="1"/>
  <c r="D28" i="3" s="1"/>
  <c r="F28" i="3" s="1"/>
  <c r="D30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D7" i="3"/>
  <c r="N11" i="3" l="1"/>
  <c r="N19" i="3"/>
  <c r="N24" i="3"/>
  <c r="N29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G6" i="2"/>
  <c r="G7" i="2"/>
  <c r="G11" i="2"/>
  <c r="G12" i="2"/>
  <c r="G13" i="2"/>
  <c r="G14" i="2"/>
  <c r="G23" i="2"/>
  <c r="G25" i="2"/>
  <c r="G27" i="2"/>
  <c r="G29" i="2"/>
  <c r="G30" i="2"/>
  <c r="G32" i="2"/>
  <c r="G33" i="2"/>
  <c r="G34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6" i="2"/>
  <c r="G57" i="2"/>
  <c r="G58" i="2"/>
  <c r="G59" i="2"/>
  <c r="G60" i="2"/>
  <c r="G61" i="2"/>
  <c r="G62" i="2"/>
  <c r="G63" i="2"/>
  <c r="G64" i="2"/>
  <c r="G65" i="2"/>
  <c r="G71" i="2"/>
  <c r="G72" i="2"/>
  <c r="G73" i="2"/>
  <c r="G74" i="2"/>
  <c r="G78" i="2"/>
  <c r="G79" i="2"/>
  <c r="G80" i="2"/>
  <c r="G81" i="2"/>
  <c r="G83" i="2"/>
  <c r="G84" i="2"/>
  <c r="G85" i="2"/>
  <c r="G86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6" i="2"/>
  <c r="G112" i="2"/>
  <c r="F9" i="3" l="1"/>
  <c r="F10" i="3"/>
  <c r="F11" i="3"/>
  <c r="F13" i="3"/>
  <c r="F14" i="3"/>
  <c r="F15" i="3"/>
  <c r="F17" i="3"/>
  <c r="F18" i="3"/>
  <c r="F19" i="3"/>
  <c r="F21" i="3"/>
  <c r="F22" i="3"/>
  <c r="F23" i="3"/>
  <c r="F25" i="3"/>
  <c r="F26" i="3"/>
  <c r="F27" i="3"/>
  <c r="C29" i="3"/>
  <c r="C28" i="3" s="1"/>
  <c r="F29" i="3"/>
  <c r="C30" i="3"/>
  <c r="C7" i="3"/>
  <c r="C6" i="3" s="1"/>
  <c r="C32" i="3" l="1"/>
  <c r="E6" i="3"/>
  <c r="E32" i="3" s="1"/>
  <c r="F7" i="3"/>
  <c r="D6" i="3"/>
  <c r="D32" i="3" s="1"/>
  <c r="F24" i="3"/>
  <c r="F20" i="3"/>
  <c r="F16" i="3"/>
  <c r="F12" i="3"/>
  <c r="F8" i="3"/>
  <c r="BO6" i="6"/>
  <c r="BP6" i="6"/>
  <c r="BQ6" i="6"/>
  <c r="BO28" i="6"/>
  <c r="BP28" i="6"/>
  <c r="BQ28" i="6"/>
  <c r="BR28" i="6" s="1"/>
  <c r="BP32" i="6" l="1"/>
  <c r="BQ32" i="6"/>
  <c r="BR6" i="6"/>
  <c r="F32" i="3"/>
  <c r="F6" i="3"/>
  <c r="BO32" i="6"/>
  <c r="F9" i="2"/>
  <c r="BR32" i="6" l="1"/>
  <c r="F76" i="2"/>
  <c r="F10" i="6" l="1"/>
  <c r="F11" i="6"/>
  <c r="F14" i="6"/>
  <c r="CI28" i="6"/>
  <c r="BW28" i="6"/>
  <c r="BX28" i="6"/>
  <c r="BY28" i="6"/>
  <c r="BW6" i="6"/>
  <c r="BX6" i="6"/>
  <c r="BY6" i="6"/>
  <c r="BG28" i="6"/>
  <c r="BH28" i="6"/>
  <c r="BI28" i="6"/>
  <c r="BK28" i="6"/>
  <c r="BL28" i="6"/>
  <c r="BM28" i="6"/>
  <c r="BG6" i="6"/>
  <c r="BH6" i="6"/>
  <c r="BI6" i="6"/>
  <c r="BJ6" i="6" s="1"/>
  <c r="BK6" i="6"/>
  <c r="BL6" i="6"/>
  <c r="BM6" i="6"/>
  <c r="AY28" i="6"/>
  <c r="AZ28" i="6"/>
  <c r="BA28" i="6"/>
  <c r="AY6" i="6"/>
  <c r="AZ6" i="6"/>
  <c r="BA6" i="6"/>
  <c r="C30" i="5"/>
  <c r="F29" i="5"/>
  <c r="C29" i="5"/>
  <c r="C8" i="5"/>
  <c r="C9" i="5"/>
  <c r="F9" i="5"/>
  <c r="C10" i="5"/>
  <c r="F10" i="5"/>
  <c r="C11" i="5"/>
  <c r="C12" i="5"/>
  <c r="C13" i="5"/>
  <c r="F13" i="5"/>
  <c r="C14" i="5"/>
  <c r="F14" i="5"/>
  <c r="C15" i="5"/>
  <c r="C16" i="5"/>
  <c r="C17" i="5"/>
  <c r="F17" i="5"/>
  <c r="C18" i="5"/>
  <c r="F18" i="5"/>
  <c r="C19" i="5"/>
  <c r="C20" i="5"/>
  <c r="C21" i="5"/>
  <c r="F21" i="5"/>
  <c r="C22" i="5"/>
  <c r="F22" i="5"/>
  <c r="C23" i="5"/>
  <c r="C24" i="5"/>
  <c r="C25" i="5"/>
  <c r="F25" i="5"/>
  <c r="C26" i="5"/>
  <c r="C27" i="5"/>
  <c r="F7" i="5"/>
  <c r="C7" i="5"/>
  <c r="BX28" i="5"/>
  <c r="BY28" i="5"/>
  <c r="BW6" i="5"/>
  <c r="BX6" i="5"/>
  <c r="BY6" i="5"/>
  <c r="BB6" i="6" l="1"/>
  <c r="BN28" i="6"/>
  <c r="BZ28" i="5"/>
  <c r="BB28" i="6"/>
  <c r="BJ28" i="6"/>
  <c r="BN6" i="6"/>
  <c r="BZ6" i="5"/>
  <c r="BZ28" i="6"/>
  <c r="F26" i="6"/>
  <c r="F22" i="6"/>
  <c r="F19" i="6"/>
  <c r="F17" i="6"/>
  <c r="F13" i="6"/>
  <c r="F9" i="6"/>
  <c r="F25" i="6"/>
  <c r="F21" i="6"/>
  <c r="F16" i="6"/>
  <c r="F27" i="6"/>
  <c r="F23" i="6"/>
  <c r="F30" i="6"/>
  <c r="F24" i="6"/>
  <c r="F20" i="6"/>
  <c r="F18" i="6"/>
  <c r="F15" i="6"/>
  <c r="F29" i="6"/>
  <c r="F7" i="6"/>
  <c r="F12" i="6"/>
  <c r="F8" i="6"/>
  <c r="F31" i="6"/>
  <c r="F26" i="5"/>
  <c r="F30" i="5"/>
  <c r="F27" i="5"/>
  <c r="F23" i="5"/>
  <c r="F19" i="5"/>
  <c r="F15" i="5"/>
  <c r="F11" i="5"/>
  <c r="F24" i="5"/>
  <c r="F20" i="5"/>
  <c r="F16" i="5"/>
  <c r="F12" i="5"/>
  <c r="F8" i="5"/>
  <c r="BX32" i="5"/>
  <c r="BW32" i="5"/>
  <c r="BA32" i="6"/>
  <c r="BW32" i="6"/>
  <c r="BY32" i="5"/>
  <c r="BM32" i="6"/>
  <c r="BH32" i="6"/>
  <c r="BY32" i="6"/>
  <c r="BL32" i="6"/>
  <c r="BK32" i="6"/>
  <c r="BI32" i="6"/>
  <c r="BG32" i="6"/>
  <c r="BX32" i="6"/>
  <c r="AZ32" i="6"/>
  <c r="AY32" i="6"/>
  <c r="BN32" i="6" l="1"/>
  <c r="BB32" i="6"/>
  <c r="BJ32" i="6"/>
  <c r="BZ32" i="6"/>
  <c r="BZ32" i="5"/>
  <c r="EU28" i="4"/>
  <c r="EV28" i="4"/>
  <c r="EW28" i="4"/>
  <c r="EU6" i="4"/>
  <c r="EV6" i="4"/>
  <c r="EW6" i="4"/>
  <c r="FW28" i="4"/>
  <c r="FX28" i="4"/>
  <c r="FY28" i="4"/>
  <c r="FZ28" i="4" s="1"/>
  <c r="FW6" i="4"/>
  <c r="FX6" i="4"/>
  <c r="FY6" i="4"/>
  <c r="F20" i="4" l="1"/>
  <c r="F16" i="4"/>
  <c r="F8" i="4"/>
  <c r="F23" i="4"/>
  <c r="F19" i="4"/>
  <c r="F15" i="4"/>
  <c r="F29" i="4"/>
  <c r="F24" i="4"/>
  <c r="F30" i="4"/>
  <c r="F27" i="4"/>
  <c r="F12" i="4"/>
  <c r="F11" i="4"/>
  <c r="F26" i="4"/>
  <c r="F22" i="4"/>
  <c r="F18" i="4"/>
  <c r="F14" i="4"/>
  <c r="F10" i="4"/>
  <c r="F31" i="4"/>
  <c r="EX28" i="4"/>
  <c r="F7" i="4"/>
  <c r="F25" i="4"/>
  <c r="F21" i="4"/>
  <c r="F17" i="4"/>
  <c r="F13" i="4"/>
  <c r="F9" i="4"/>
  <c r="EV32" i="4"/>
  <c r="EW32" i="4"/>
  <c r="EU32" i="4"/>
  <c r="FY32" i="4"/>
  <c r="FX32" i="4"/>
  <c r="FW32" i="4"/>
  <c r="FO28" i="4"/>
  <c r="FP28" i="4"/>
  <c r="FQ28" i="4"/>
  <c r="FO6" i="4"/>
  <c r="FP6" i="4"/>
  <c r="FQ6" i="4"/>
  <c r="FK28" i="4"/>
  <c r="FL28" i="4"/>
  <c r="FM28" i="4"/>
  <c r="FK6" i="4"/>
  <c r="FL6" i="4"/>
  <c r="FM6" i="4"/>
  <c r="FG28" i="4"/>
  <c r="FH28" i="4"/>
  <c r="FI28" i="4"/>
  <c r="FI6" i="4"/>
  <c r="FG6" i="4"/>
  <c r="FH6" i="4"/>
  <c r="EQ28" i="4"/>
  <c r="ER28" i="4"/>
  <c r="ES28" i="4"/>
  <c r="EQ6" i="4"/>
  <c r="ER6" i="4"/>
  <c r="ES6" i="4"/>
  <c r="DW28" i="4"/>
  <c r="DX28" i="4"/>
  <c r="DY28" i="4"/>
  <c r="DZ28" i="4" s="1"/>
  <c r="DW6" i="4"/>
  <c r="DX6" i="4"/>
  <c r="DY6" i="4"/>
  <c r="DS6" i="4"/>
  <c r="DT6" i="4"/>
  <c r="DU6" i="4"/>
  <c r="DS28" i="4"/>
  <c r="DT28" i="4"/>
  <c r="DU28" i="4"/>
  <c r="DC28" i="4"/>
  <c r="DD28" i="4"/>
  <c r="DE28" i="4"/>
  <c r="DF28" i="4" s="1"/>
  <c r="DC6" i="4"/>
  <c r="DD6" i="4"/>
  <c r="DE6" i="4"/>
  <c r="CQ28" i="4"/>
  <c r="CR28" i="4"/>
  <c r="CS28" i="4"/>
  <c r="CQ6" i="4"/>
  <c r="CR6" i="4"/>
  <c r="CS6" i="4"/>
  <c r="CT6" i="4" s="1"/>
  <c r="BS28" i="4"/>
  <c r="BT28" i="4"/>
  <c r="BU28" i="4"/>
  <c r="BV28" i="4" s="1"/>
  <c r="BU6" i="4"/>
  <c r="BS6" i="4"/>
  <c r="BT6" i="4"/>
  <c r="BO28" i="4"/>
  <c r="BP28" i="4"/>
  <c r="BQ28" i="4"/>
  <c r="BO6" i="4"/>
  <c r="BP6" i="4"/>
  <c r="BQ6" i="4"/>
  <c r="AQ28" i="4"/>
  <c r="AR28" i="4"/>
  <c r="AS28" i="4"/>
  <c r="AQ6" i="4"/>
  <c r="AR6" i="4"/>
  <c r="AS6" i="4"/>
  <c r="G28" i="4"/>
  <c r="H28" i="4"/>
  <c r="I28" i="4"/>
  <c r="G6" i="4"/>
  <c r="H6" i="4"/>
  <c r="I6" i="4"/>
  <c r="J6" i="4" s="1"/>
  <c r="BR28" i="4" l="1"/>
  <c r="AT6" i="4"/>
  <c r="DZ6" i="4"/>
  <c r="BS32" i="4"/>
  <c r="DV6" i="4"/>
  <c r="DF6" i="4"/>
  <c r="BV6" i="4"/>
  <c r="ET6" i="4"/>
  <c r="FZ32" i="4"/>
  <c r="BR6" i="4"/>
  <c r="EX32" i="4"/>
  <c r="BT32" i="4"/>
  <c r="FG32" i="4"/>
  <c r="FO32" i="4"/>
  <c r="FQ32" i="4"/>
  <c r="DW32" i="4"/>
  <c r="ES32" i="4"/>
  <c r="FP32" i="4"/>
  <c r="FM32" i="4"/>
  <c r="ER32" i="4"/>
  <c r="DU32" i="4"/>
  <c r="FI32" i="4"/>
  <c r="FL32" i="4"/>
  <c r="DE32" i="4"/>
  <c r="FK32" i="4"/>
  <c r="BU32" i="4"/>
  <c r="DY32" i="4"/>
  <c r="DZ32" i="4" s="1"/>
  <c r="DX32" i="4"/>
  <c r="FH32" i="4"/>
  <c r="EQ32" i="4"/>
  <c r="DS32" i="4"/>
  <c r="DC32" i="4"/>
  <c r="DT32" i="4"/>
  <c r="CQ32" i="4"/>
  <c r="CS32" i="4"/>
  <c r="CR32" i="4"/>
  <c r="DD32" i="4"/>
  <c r="BQ32" i="4"/>
  <c r="BO32" i="4"/>
  <c r="AS32" i="4"/>
  <c r="I32" i="4"/>
  <c r="BP32" i="4"/>
  <c r="AQ32" i="4"/>
  <c r="AR32" i="4"/>
  <c r="H32" i="4"/>
  <c r="G32" i="4"/>
  <c r="AT32" i="4" l="1"/>
  <c r="DV32" i="4"/>
  <c r="FR32" i="4"/>
  <c r="BV32" i="4"/>
  <c r="ET32" i="4"/>
  <c r="DF32" i="4"/>
  <c r="CT32" i="4"/>
  <c r="FN32" i="4"/>
  <c r="BR32" i="4"/>
  <c r="FJ32" i="4"/>
  <c r="J32" i="4"/>
  <c r="E9" i="2"/>
  <c r="G9" i="2" l="1"/>
  <c r="D9" i="2"/>
  <c r="E104" i="2" l="1"/>
  <c r="D104" i="2"/>
  <c r="AK28" i="6"/>
  <c r="AJ28" i="6"/>
  <c r="AI28" i="6"/>
  <c r="AK6" i="6"/>
  <c r="AJ6" i="6"/>
  <c r="AI6" i="6"/>
  <c r="G104" i="2" l="1"/>
  <c r="AI32" i="6"/>
  <c r="AJ32" i="6"/>
  <c r="AK32" i="6"/>
  <c r="AL32" i="6" s="1"/>
  <c r="E76" i="2"/>
  <c r="EJ28" i="4"/>
  <c r="EI28" i="4"/>
  <c r="EK6" i="4"/>
  <c r="EJ6" i="4"/>
  <c r="EI6" i="4"/>
  <c r="EL28" i="4" l="1"/>
  <c r="G76" i="2"/>
  <c r="EL6" i="4"/>
  <c r="EI32" i="4"/>
  <c r="EJ32" i="4"/>
  <c r="EK32" i="4"/>
  <c r="EL32" i="4" l="1"/>
  <c r="BI6" i="4"/>
  <c r="BG6" i="4"/>
  <c r="BH6" i="4"/>
  <c r="BG28" i="4"/>
  <c r="BH28" i="4"/>
  <c r="BI28" i="4"/>
  <c r="BJ6" i="4" l="1"/>
  <c r="BG32" i="4"/>
  <c r="BH32" i="4"/>
  <c r="BI32" i="4"/>
  <c r="BJ32" i="4" l="1"/>
  <c r="L28" i="4"/>
  <c r="M28" i="4"/>
  <c r="K28" i="4"/>
  <c r="CC28" i="5" l="1"/>
  <c r="M28" i="5"/>
  <c r="AA6" i="4" l="1"/>
  <c r="AB6" i="4"/>
  <c r="AC6" i="4"/>
  <c r="AA28" i="4"/>
  <c r="AC28" i="4"/>
  <c r="AD28" i="4" s="1"/>
  <c r="AD6" i="4" l="1"/>
  <c r="AA32" i="4"/>
  <c r="AC32" i="4"/>
  <c r="AB32" i="4"/>
  <c r="AD32" i="4" l="1"/>
  <c r="D76" i="2"/>
  <c r="CN28" i="5" l="1"/>
  <c r="CO28" i="5"/>
  <c r="CP28" i="5" l="1"/>
  <c r="GV28" i="4" l="1"/>
  <c r="CJ28" i="6" l="1"/>
  <c r="CK28" i="6"/>
  <c r="CL28" i="6" s="1"/>
  <c r="CI6" i="6"/>
  <c r="CJ6" i="6"/>
  <c r="CK6" i="6"/>
  <c r="G28" i="6"/>
  <c r="H28" i="6"/>
  <c r="I28" i="6"/>
  <c r="G6" i="6"/>
  <c r="H6" i="6"/>
  <c r="I6" i="6"/>
  <c r="CQ28" i="5"/>
  <c r="CR28" i="5"/>
  <c r="CS28" i="5"/>
  <c r="CT28" i="5" s="1"/>
  <c r="CQ6" i="5"/>
  <c r="CR6" i="5"/>
  <c r="CS6" i="5"/>
  <c r="CL6" i="6" l="1"/>
  <c r="CT6" i="5"/>
  <c r="CS32" i="5"/>
  <c r="CK32" i="6"/>
  <c r="CJ32" i="6"/>
  <c r="CI32" i="6"/>
  <c r="H32" i="6"/>
  <c r="G32" i="6"/>
  <c r="CR32" i="5"/>
  <c r="CQ32" i="5"/>
  <c r="CI28" i="5"/>
  <c r="CJ28" i="5"/>
  <c r="CK28" i="5"/>
  <c r="CI6" i="5"/>
  <c r="CJ6" i="5"/>
  <c r="CK6" i="5"/>
  <c r="J32" i="6" l="1"/>
  <c r="CL6" i="5"/>
  <c r="CL28" i="5"/>
  <c r="CL32" i="6"/>
  <c r="CT32" i="5"/>
  <c r="CK32" i="5"/>
  <c r="CI32" i="5"/>
  <c r="CJ32" i="5"/>
  <c r="CE28" i="5"/>
  <c r="CF28" i="5"/>
  <c r="CG28" i="5"/>
  <c r="CE6" i="5"/>
  <c r="CF6" i="5"/>
  <c r="CG6" i="5"/>
  <c r="CH6" i="5" s="1"/>
  <c r="CA28" i="5"/>
  <c r="CB28" i="5"/>
  <c r="CD28" i="5" s="1"/>
  <c r="CA6" i="5"/>
  <c r="CB6" i="5"/>
  <c r="CC6" i="5"/>
  <c r="BO28" i="5"/>
  <c r="BP28" i="5"/>
  <c r="BQ28" i="5"/>
  <c r="BR28" i="5" s="1"/>
  <c r="BS28" i="5"/>
  <c r="BT28" i="5"/>
  <c r="BU28" i="5"/>
  <c r="BO6" i="5"/>
  <c r="BP6" i="5"/>
  <c r="BQ6" i="5"/>
  <c r="BS6" i="5"/>
  <c r="BT6" i="5"/>
  <c r="BU6" i="5"/>
  <c r="AU28" i="5"/>
  <c r="AV28" i="5"/>
  <c r="AW28" i="5"/>
  <c r="AX28" i="5" s="1"/>
  <c r="AU6" i="5"/>
  <c r="AV6" i="5"/>
  <c r="AW6" i="5"/>
  <c r="AQ28" i="5"/>
  <c r="AR28" i="5"/>
  <c r="AS28" i="5"/>
  <c r="AQ6" i="5"/>
  <c r="AR6" i="5"/>
  <c r="AS6" i="5"/>
  <c r="AM28" i="5"/>
  <c r="AN28" i="5"/>
  <c r="AO28" i="5"/>
  <c r="AM6" i="5"/>
  <c r="AN6" i="5"/>
  <c r="AO6" i="5"/>
  <c r="S28" i="5"/>
  <c r="U28" i="5"/>
  <c r="K6" i="5"/>
  <c r="L6" i="5"/>
  <c r="M6" i="5"/>
  <c r="K28" i="5"/>
  <c r="L28" i="5"/>
  <c r="N28" i="5" s="1"/>
  <c r="AX6" i="5" l="1"/>
  <c r="BV28" i="5"/>
  <c r="CH28" i="5"/>
  <c r="AP28" i="5"/>
  <c r="CD6" i="5"/>
  <c r="BV6" i="5"/>
  <c r="N6" i="5"/>
  <c r="BR6" i="5"/>
  <c r="CL32" i="5"/>
  <c r="AP6" i="5"/>
  <c r="CG32" i="5"/>
  <c r="CB32" i="5"/>
  <c r="CC32" i="5"/>
  <c r="CE32" i="5"/>
  <c r="CA32" i="5"/>
  <c r="CF32" i="5"/>
  <c r="BS32" i="5"/>
  <c r="AV32" i="5"/>
  <c r="BT32" i="5"/>
  <c r="BU32" i="5"/>
  <c r="BO32" i="5"/>
  <c r="BQ32" i="5"/>
  <c r="BP32" i="5"/>
  <c r="AR32" i="5"/>
  <c r="AW32" i="5"/>
  <c r="AU32" i="5"/>
  <c r="AM32" i="5"/>
  <c r="AS32" i="5"/>
  <c r="AO32" i="5"/>
  <c r="AQ32" i="5"/>
  <c r="S32" i="5"/>
  <c r="M32" i="5"/>
  <c r="U32" i="5"/>
  <c r="AN32" i="5"/>
  <c r="T32" i="5"/>
  <c r="K32" i="5"/>
  <c r="L32" i="5"/>
  <c r="AX32" i="5" l="1"/>
  <c r="CD32" i="5"/>
  <c r="BV32" i="5"/>
  <c r="AP32" i="5"/>
  <c r="BR32" i="5"/>
  <c r="V32" i="5"/>
  <c r="N32" i="5"/>
  <c r="CH32" i="5"/>
  <c r="FC28" i="4"/>
  <c r="FD28" i="4"/>
  <c r="FE28" i="4"/>
  <c r="FC6" i="4"/>
  <c r="FD6" i="4"/>
  <c r="FE6" i="4"/>
  <c r="HW28" i="4"/>
  <c r="HX28" i="4"/>
  <c r="HY28" i="4"/>
  <c r="IA28" i="4"/>
  <c r="IB28" i="4"/>
  <c r="IC28" i="4"/>
  <c r="IE28" i="4"/>
  <c r="IF28" i="4"/>
  <c r="IG28" i="4"/>
  <c r="II28" i="4"/>
  <c r="IJ28" i="4"/>
  <c r="IK28" i="4"/>
  <c r="IM28" i="4"/>
  <c r="IN28" i="4"/>
  <c r="IO28" i="4"/>
  <c r="IQ28" i="4"/>
  <c r="IR28" i="4"/>
  <c r="IS28" i="4"/>
  <c r="IU28" i="4"/>
  <c r="IV28" i="4"/>
  <c r="IX28" i="4"/>
  <c r="HW6" i="4"/>
  <c r="HX6" i="4"/>
  <c r="HY6" i="4"/>
  <c r="HZ6" i="4" s="1"/>
  <c r="IA6" i="4"/>
  <c r="IB6" i="4"/>
  <c r="IC6" i="4"/>
  <c r="IE6" i="4"/>
  <c r="IF6" i="4"/>
  <c r="IG6" i="4"/>
  <c r="II6" i="4"/>
  <c r="IJ6" i="4"/>
  <c r="IK6" i="4"/>
  <c r="IM6" i="4"/>
  <c r="IN6" i="4"/>
  <c r="IO6" i="4"/>
  <c r="IP6" i="4" s="1"/>
  <c r="IQ6" i="4"/>
  <c r="IR6" i="4"/>
  <c r="IS6" i="4"/>
  <c r="IU6" i="4"/>
  <c r="IV6" i="4"/>
  <c r="IW6" i="4"/>
  <c r="HG28" i="4"/>
  <c r="HC28" i="4"/>
  <c r="HD28" i="4"/>
  <c r="HE28" i="4"/>
  <c r="HF28" i="4" s="1"/>
  <c r="HH28" i="4"/>
  <c r="HI28" i="4"/>
  <c r="HK28" i="4"/>
  <c r="HL28" i="4"/>
  <c r="HM28" i="4"/>
  <c r="HO28" i="4"/>
  <c r="HP28" i="4"/>
  <c r="HQ28" i="4"/>
  <c r="HS28" i="4"/>
  <c r="HT28" i="4"/>
  <c r="HU28" i="4"/>
  <c r="HC6" i="4"/>
  <c r="HD6" i="4"/>
  <c r="HE6" i="4"/>
  <c r="HF6" i="4" s="1"/>
  <c r="HG6" i="4"/>
  <c r="HH6" i="4"/>
  <c r="HI6" i="4"/>
  <c r="HK6" i="4"/>
  <c r="HL6" i="4"/>
  <c r="HM6" i="4"/>
  <c r="HO6" i="4"/>
  <c r="HP6" i="4"/>
  <c r="HQ6" i="4"/>
  <c r="HS6" i="4"/>
  <c r="HT6" i="4"/>
  <c r="HU6" i="4"/>
  <c r="GQ28" i="4"/>
  <c r="GR28" i="4"/>
  <c r="GT28" i="4" s="1"/>
  <c r="GU28" i="4"/>
  <c r="GW28" i="4"/>
  <c r="GY28" i="4"/>
  <c r="GZ28" i="4"/>
  <c r="HA28" i="4"/>
  <c r="HB28" i="4" s="1"/>
  <c r="GQ6" i="4"/>
  <c r="GR6" i="4"/>
  <c r="GS6" i="4"/>
  <c r="GU6" i="4"/>
  <c r="GV6" i="4"/>
  <c r="GW6" i="4"/>
  <c r="GY6" i="4"/>
  <c r="GZ6" i="4"/>
  <c r="HA6" i="4"/>
  <c r="FS6" i="4"/>
  <c r="FT6" i="4"/>
  <c r="FU6" i="4"/>
  <c r="GA6" i="4"/>
  <c r="GB6" i="4"/>
  <c r="GC6" i="4"/>
  <c r="GE6" i="4"/>
  <c r="GF6" i="4"/>
  <c r="GG6" i="4"/>
  <c r="GI6" i="4"/>
  <c r="GJ6" i="4"/>
  <c r="GK6" i="4"/>
  <c r="GM6" i="4"/>
  <c r="GN6" i="4"/>
  <c r="GO6" i="4"/>
  <c r="GO28" i="4"/>
  <c r="GP28" i="4" s="1"/>
  <c r="FS28" i="4"/>
  <c r="FT28" i="4"/>
  <c r="FV28" i="4"/>
  <c r="GA28" i="4"/>
  <c r="GB28" i="4"/>
  <c r="GC28" i="4"/>
  <c r="GE28" i="4"/>
  <c r="GF28" i="4"/>
  <c r="GG28" i="4"/>
  <c r="GI28" i="4"/>
  <c r="GJ28" i="4"/>
  <c r="GL28" i="4"/>
  <c r="GM28" i="4"/>
  <c r="GN28" i="4"/>
  <c r="GP6" i="4" l="1"/>
  <c r="IT6" i="4"/>
  <c r="HJ6" i="4"/>
  <c r="GX6" i="4"/>
  <c r="IX6" i="4"/>
  <c r="IH6" i="4"/>
  <c r="HN6" i="4"/>
  <c r="GT6" i="4"/>
  <c r="GL6" i="4"/>
  <c r="HB6" i="4"/>
  <c r="ID6" i="4"/>
  <c r="HV6" i="4"/>
  <c r="GH6" i="4"/>
  <c r="FV6" i="4"/>
  <c r="GD6" i="4"/>
  <c r="HR6" i="4"/>
  <c r="IL6" i="4"/>
  <c r="FF28" i="4"/>
  <c r="IU32" i="4"/>
  <c r="HW32" i="4"/>
  <c r="IE32" i="4"/>
  <c r="IO32" i="4"/>
  <c r="HY32" i="4"/>
  <c r="HX32" i="4"/>
  <c r="IV32" i="4"/>
  <c r="FE32" i="4"/>
  <c r="IW32" i="4"/>
  <c r="IM32" i="4"/>
  <c r="IC32" i="4"/>
  <c r="IB32" i="4"/>
  <c r="FD32" i="4"/>
  <c r="FC32" i="4"/>
  <c r="HC32" i="4"/>
  <c r="GO32" i="4"/>
  <c r="HM32" i="4"/>
  <c r="HS32" i="4"/>
  <c r="HG32" i="4"/>
  <c r="HE32" i="4"/>
  <c r="IN32" i="4"/>
  <c r="GW32" i="4"/>
  <c r="HU32" i="4"/>
  <c r="GS32" i="4"/>
  <c r="HQ32" i="4"/>
  <c r="HK32" i="4"/>
  <c r="HH32" i="4"/>
  <c r="GU32" i="4"/>
  <c r="GM32" i="4"/>
  <c r="GG32" i="4"/>
  <c r="GY32" i="4"/>
  <c r="HP32" i="4"/>
  <c r="HI32" i="4"/>
  <c r="HD32" i="4"/>
  <c r="GQ32" i="4"/>
  <c r="HL32" i="4"/>
  <c r="IS32" i="4"/>
  <c r="II32" i="4"/>
  <c r="HO32" i="4"/>
  <c r="IR32" i="4"/>
  <c r="IK32" i="4"/>
  <c r="GZ32" i="4"/>
  <c r="IQ32" i="4"/>
  <c r="IJ32" i="4"/>
  <c r="IG32" i="4"/>
  <c r="IF32" i="4"/>
  <c r="IA32" i="4"/>
  <c r="HT32" i="4"/>
  <c r="GR32" i="4"/>
  <c r="HA32" i="4"/>
  <c r="GV32" i="4"/>
  <c r="GK32" i="4"/>
  <c r="GF32" i="4"/>
  <c r="GA32" i="4"/>
  <c r="GE32" i="4"/>
  <c r="GN32" i="4"/>
  <c r="GI32" i="4"/>
  <c r="GC32" i="4"/>
  <c r="FU32" i="4"/>
  <c r="GJ32" i="4"/>
  <c r="FT32" i="4"/>
  <c r="GB32" i="4"/>
  <c r="FS32" i="4"/>
  <c r="EE28" i="4"/>
  <c r="EA28" i="4"/>
  <c r="EB28" i="4"/>
  <c r="EC28" i="4"/>
  <c r="EF28" i="4"/>
  <c r="EG28" i="4"/>
  <c r="EM28" i="4"/>
  <c r="EN28" i="4"/>
  <c r="EO28" i="4"/>
  <c r="EY28" i="4"/>
  <c r="EZ28" i="4"/>
  <c r="FA28" i="4"/>
  <c r="EA6" i="4"/>
  <c r="EB6" i="4"/>
  <c r="EC6" i="4"/>
  <c r="EE6" i="4"/>
  <c r="EF6" i="4"/>
  <c r="EG6" i="4"/>
  <c r="EM6" i="4"/>
  <c r="EN6" i="4"/>
  <c r="EN32" i="4" s="1"/>
  <c r="EO6" i="4"/>
  <c r="EY6" i="4"/>
  <c r="EZ6" i="4"/>
  <c r="FA6" i="4"/>
  <c r="CY6" i="4"/>
  <c r="CZ6" i="4"/>
  <c r="DA6" i="4"/>
  <c r="DG6" i="4"/>
  <c r="DH6" i="4"/>
  <c r="DI6" i="4"/>
  <c r="DK6" i="4"/>
  <c r="DL6" i="4"/>
  <c r="DM6" i="4"/>
  <c r="DO6" i="4"/>
  <c r="DP6" i="4"/>
  <c r="DQ6" i="4"/>
  <c r="CY28" i="4"/>
  <c r="CZ28" i="4"/>
  <c r="DA28" i="4"/>
  <c r="DG28" i="4"/>
  <c r="DH28" i="4"/>
  <c r="DI28" i="4"/>
  <c r="DK28" i="4"/>
  <c r="DL28" i="4"/>
  <c r="DM28" i="4"/>
  <c r="DO28" i="4"/>
  <c r="DP28" i="4"/>
  <c r="DQ28" i="4"/>
  <c r="CM28" i="4"/>
  <c r="CN28" i="4"/>
  <c r="CO28" i="4"/>
  <c r="CM6" i="4"/>
  <c r="CN6" i="4"/>
  <c r="CO6" i="4"/>
  <c r="CE28" i="4"/>
  <c r="CF28" i="4"/>
  <c r="CG28" i="4"/>
  <c r="CI28" i="4"/>
  <c r="CJ28" i="4"/>
  <c r="CK28" i="4"/>
  <c r="CE6" i="4"/>
  <c r="CF6" i="4"/>
  <c r="CG6" i="4"/>
  <c r="CI6" i="4"/>
  <c r="CJ6" i="4"/>
  <c r="CK6" i="4"/>
  <c r="BK6" i="4"/>
  <c r="BL6" i="4"/>
  <c r="BM6" i="4"/>
  <c r="BK28" i="4"/>
  <c r="BL28" i="4"/>
  <c r="BM28" i="4"/>
  <c r="BC6" i="4"/>
  <c r="BD6" i="4"/>
  <c r="BE6" i="4"/>
  <c r="BC28" i="4"/>
  <c r="BD28" i="4"/>
  <c r="BE28" i="4"/>
  <c r="BF28" i="4" s="1"/>
  <c r="CU28" i="4"/>
  <c r="AY28" i="4"/>
  <c r="AZ28" i="4"/>
  <c r="BA28" i="4"/>
  <c r="AY6" i="4"/>
  <c r="AZ6" i="4"/>
  <c r="BA6" i="4"/>
  <c r="CU6" i="4"/>
  <c r="CV6" i="4"/>
  <c r="CW6" i="4"/>
  <c r="CV28" i="4"/>
  <c r="CW28" i="4"/>
  <c r="DR6" i="4" l="1"/>
  <c r="BF6" i="4"/>
  <c r="DJ6" i="4"/>
  <c r="EH6" i="4"/>
  <c r="CY32" i="4"/>
  <c r="IT32" i="4"/>
  <c r="IL32" i="4"/>
  <c r="GX32" i="4"/>
  <c r="DN6" i="4"/>
  <c r="EP6" i="4"/>
  <c r="HB32" i="4"/>
  <c r="GH32" i="4"/>
  <c r="GP32" i="4"/>
  <c r="HV32" i="4"/>
  <c r="CH6" i="4"/>
  <c r="HZ32" i="4"/>
  <c r="CP6" i="4"/>
  <c r="BB6" i="4"/>
  <c r="IP32" i="4"/>
  <c r="IH32" i="4"/>
  <c r="ID32" i="4"/>
  <c r="HJ32" i="4"/>
  <c r="GT32" i="4"/>
  <c r="ED6" i="4"/>
  <c r="DB6" i="4"/>
  <c r="CX6" i="4"/>
  <c r="BM32" i="4"/>
  <c r="BN6" i="4"/>
  <c r="CL28" i="4"/>
  <c r="FB6" i="4"/>
  <c r="FB28" i="4"/>
  <c r="FV32" i="4"/>
  <c r="HR32" i="4"/>
  <c r="GD32" i="4"/>
  <c r="HN32" i="4"/>
  <c r="IX32" i="4"/>
  <c r="CL6" i="4"/>
  <c r="HF32" i="4"/>
  <c r="FF32" i="4"/>
  <c r="GL32" i="4"/>
  <c r="CE32" i="4"/>
  <c r="DO32" i="4"/>
  <c r="DQ32" i="4"/>
  <c r="FA32" i="4"/>
  <c r="CG32" i="4"/>
  <c r="DG32" i="4"/>
  <c r="CK32" i="4"/>
  <c r="EM32" i="4"/>
  <c r="EY32" i="4"/>
  <c r="CU32" i="4"/>
  <c r="CF32" i="4"/>
  <c r="EZ32" i="4"/>
  <c r="EA32" i="4"/>
  <c r="CN32" i="4"/>
  <c r="EB32" i="4"/>
  <c r="CO32" i="4"/>
  <c r="EC32" i="4"/>
  <c r="DK32" i="4"/>
  <c r="DA32" i="4"/>
  <c r="EO32" i="4"/>
  <c r="EP32" i="4" s="1"/>
  <c r="EF32" i="4"/>
  <c r="EG32" i="4"/>
  <c r="EE32" i="4"/>
  <c r="CM32" i="4"/>
  <c r="DP32" i="4"/>
  <c r="DL32" i="4"/>
  <c r="DM32" i="4"/>
  <c r="DI32" i="4"/>
  <c r="DH32" i="4"/>
  <c r="CZ32" i="4"/>
  <c r="CJ32" i="4"/>
  <c r="CI32" i="4"/>
  <c r="BK32" i="4"/>
  <c r="BL32" i="4"/>
  <c r="BE32" i="4"/>
  <c r="BD32" i="4"/>
  <c r="BC32" i="4"/>
  <c r="BA32" i="4"/>
  <c r="AZ32" i="4"/>
  <c r="AY32" i="4"/>
  <c r="CW32" i="4"/>
  <c r="CV32" i="4"/>
  <c r="DJ32" i="4" l="1"/>
  <c r="DR32" i="4"/>
  <c r="BB32" i="4"/>
  <c r="BN32" i="4"/>
  <c r="BF32" i="4"/>
  <c r="DN32" i="4"/>
  <c r="EH32" i="4"/>
  <c r="ED32" i="4"/>
  <c r="CX32" i="4"/>
  <c r="CP32" i="4"/>
  <c r="CH32" i="4"/>
  <c r="FB32" i="4"/>
  <c r="DB32" i="4"/>
  <c r="CL32" i="4"/>
  <c r="AE6" i="6"/>
  <c r="AF6" i="6"/>
  <c r="AG6" i="6"/>
  <c r="G28" i="5" l="1"/>
  <c r="H28" i="5"/>
  <c r="I28" i="5"/>
  <c r="J28" i="5" s="1"/>
  <c r="O28" i="5"/>
  <c r="P28" i="5"/>
  <c r="Q28" i="5"/>
  <c r="W28" i="5"/>
  <c r="X28" i="5"/>
  <c r="Y28" i="5"/>
  <c r="AA28" i="5"/>
  <c r="AB28" i="5"/>
  <c r="AC28" i="5"/>
  <c r="AE28" i="5"/>
  <c r="AF28" i="5"/>
  <c r="AG28" i="5"/>
  <c r="AI28" i="5"/>
  <c r="AJ28" i="5"/>
  <c r="AK28" i="5"/>
  <c r="AL28" i="5" s="1"/>
  <c r="AY28" i="5"/>
  <c r="AZ28" i="5"/>
  <c r="BA28" i="5"/>
  <c r="BC28" i="5"/>
  <c r="BD28" i="5"/>
  <c r="BE28" i="5"/>
  <c r="BG28" i="5"/>
  <c r="BH28" i="5"/>
  <c r="BI28" i="5"/>
  <c r="BJ28" i="5" s="1"/>
  <c r="BK28" i="5"/>
  <c r="BL28" i="5"/>
  <c r="BM28" i="5"/>
  <c r="BN28" i="5" s="1"/>
  <c r="CM28" i="5"/>
  <c r="CU28" i="5"/>
  <c r="CV28" i="5"/>
  <c r="CW28" i="5"/>
  <c r="CX28" i="5" s="1"/>
  <c r="CY28" i="5"/>
  <c r="CZ28" i="5"/>
  <c r="DA28" i="5"/>
  <c r="G6" i="5"/>
  <c r="H6" i="5"/>
  <c r="I6" i="5"/>
  <c r="O6" i="5"/>
  <c r="P6" i="5"/>
  <c r="Q6" i="5"/>
  <c r="W6" i="5"/>
  <c r="X6" i="5"/>
  <c r="Y6" i="5"/>
  <c r="AA6" i="5"/>
  <c r="AB6" i="5"/>
  <c r="AC6" i="5"/>
  <c r="AE6" i="5"/>
  <c r="AF6" i="5"/>
  <c r="AG6" i="5"/>
  <c r="AI6" i="5"/>
  <c r="AJ6" i="5"/>
  <c r="AK6" i="5"/>
  <c r="AY6" i="5"/>
  <c r="AZ6" i="5"/>
  <c r="BA6" i="5"/>
  <c r="BC6" i="5"/>
  <c r="BD6" i="5"/>
  <c r="BE6" i="5"/>
  <c r="BG6" i="5"/>
  <c r="BH6" i="5"/>
  <c r="BI6" i="5"/>
  <c r="BK6" i="5"/>
  <c r="BL6" i="5"/>
  <c r="BM6" i="5"/>
  <c r="CM6" i="5"/>
  <c r="CN6" i="5"/>
  <c r="CO6" i="5"/>
  <c r="CU6" i="5"/>
  <c r="CV6" i="5"/>
  <c r="CW6" i="5"/>
  <c r="CY6" i="5"/>
  <c r="CZ6" i="5"/>
  <c r="DA6" i="5"/>
  <c r="AD6" i="5" l="1"/>
  <c r="BB28" i="5"/>
  <c r="AD28" i="5"/>
  <c r="DB6" i="5"/>
  <c r="BJ6" i="5"/>
  <c r="AH6" i="5"/>
  <c r="BF28" i="5"/>
  <c r="R28" i="5"/>
  <c r="J6" i="5"/>
  <c r="CP6" i="5"/>
  <c r="BB6" i="5"/>
  <c r="BN6" i="5"/>
  <c r="AL6" i="5"/>
  <c r="AH28" i="5"/>
  <c r="R6" i="5"/>
  <c r="CX6" i="5"/>
  <c r="BF6" i="5"/>
  <c r="BA32" i="5"/>
  <c r="AJ32" i="5"/>
  <c r="Y32" i="5"/>
  <c r="AE32" i="5"/>
  <c r="DA32" i="5"/>
  <c r="CV32" i="5"/>
  <c r="BM32" i="5"/>
  <c r="AK32" i="5"/>
  <c r="AF32" i="5"/>
  <c r="H32" i="5"/>
  <c r="CW32" i="5"/>
  <c r="CM32" i="5"/>
  <c r="BH32" i="5"/>
  <c r="BC32" i="5"/>
  <c r="BI32" i="5"/>
  <c r="AA32" i="5"/>
  <c r="CZ32" i="5"/>
  <c r="CU32" i="5"/>
  <c r="CO32" i="5"/>
  <c r="BL32" i="5"/>
  <c r="BG32" i="5"/>
  <c r="BE32" i="5"/>
  <c r="AZ32" i="5"/>
  <c r="AI32" i="5"/>
  <c r="AC32" i="5"/>
  <c r="X32" i="5"/>
  <c r="CY32" i="5"/>
  <c r="CN32" i="5"/>
  <c r="BK32" i="5"/>
  <c r="BD32" i="5"/>
  <c r="AY32" i="5"/>
  <c r="AG32" i="5"/>
  <c r="AB32" i="5"/>
  <c r="W32" i="5"/>
  <c r="Q32" i="5"/>
  <c r="P32" i="5"/>
  <c r="O32" i="5"/>
  <c r="I32" i="5"/>
  <c r="G32" i="5"/>
  <c r="E28" i="6"/>
  <c r="Z32" i="5" l="1"/>
  <c r="AD32" i="5"/>
  <c r="R32" i="5"/>
  <c r="CX32" i="5"/>
  <c r="CP32" i="5"/>
  <c r="BN32" i="5"/>
  <c r="BB32" i="5"/>
  <c r="AL32" i="5"/>
  <c r="J32" i="5"/>
  <c r="DB32" i="5"/>
  <c r="AH32" i="5"/>
  <c r="BJ32" i="5"/>
  <c r="BF32" i="5"/>
  <c r="C28" i="6"/>
  <c r="C28" i="4"/>
  <c r="E28" i="4"/>
  <c r="D28" i="4"/>
  <c r="D28" i="6"/>
  <c r="F28" i="6" s="1"/>
  <c r="K6" i="4"/>
  <c r="L6" i="4"/>
  <c r="M6" i="4"/>
  <c r="O6" i="4"/>
  <c r="P6" i="4"/>
  <c r="Q6" i="4"/>
  <c r="S6" i="4"/>
  <c r="T6" i="4"/>
  <c r="U6" i="4"/>
  <c r="W6" i="4"/>
  <c r="X6" i="4"/>
  <c r="Y6" i="4"/>
  <c r="AE6" i="4"/>
  <c r="AF6" i="4"/>
  <c r="AG6" i="4"/>
  <c r="AI6" i="4"/>
  <c r="AJ6" i="4"/>
  <c r="AK6" i="4"/>
  <c r="AL6" i="4" s="1"/>
  <c r="AM6" i="4"/>
  <c r="AN6" i="4"/>
  <c r="AO6" i="4"/>
  <c r="AU6" i="4"/>
  <c r="AV6" i="4"/>
  <c r="AW6" i="4"/>
  <c r="AX6" i="4" s="1"/>
  <c r="IY6" i="4"/>
  <c r="IZ6" i="4"/>
  <c r="JA6" i="4"/>
  <c r="O28" i="4"/>
  <c r="P28" i="4"/>
  <c r="Q28" i="4"/>
  <c r="S28" i="4"/>
  <c r="T28" i="4"/>
  <c r="U28" i="4"/>
  <c r="V28" i="4" s="1"/>
  <c r="W28" i="4"/>
  <c r="X28" i="4"/>
  <c r="Z28" i="4"/>
  <c r="AE28" i="4"/>
  <c r="AF28" i="4"/>
  <c r="AG28" i="4"/>
  <c r="AI28" i="4"/>
  <c r="AJ28" i="4"/>
  <c r="AK28" i="4"/>
  <c r="AM28" i="4"/>
  <c r="AN28" i="4"/>
  <c r="AO28" i="4"/>
  <c r="AU28" i="4"/>
  <c r="AV28" i="4"/>
  <c r="AW28" i="4"/>
  <c r="IY28" i="4"/>
  <c r="IZ28" i="4"/>
  <c r="JA28" i="4"/>
  <c r="D4" i="2"/>
  <c r="AE28" i="6"/>
  <c r="AE32" i="6" s="1"/>
  <c r="AF28" i="6"/>
  <c r="AG28" i="6"/>
  <c r="JB28" i="4" l="1"/>
  <c r="JB6" i="4"/>
  <c r="AH6" i="4"/>
  <c r="V6" i="4"/>
  <c r="R6" i="4"/>
  <c r="N6" i="4"/>
  <c r="F28" i="4"/>
  <c r="Z6" i="4"/>
  <c r="D129" i="2"/>
  <c r="D133" i="2" s="1"/>
  <c r="AG32" i="6"/>
  <c r="AF32" i="6"/>
  <c r="JA32" i="4"/>
  <c r="AU32" i="4"/>
  <c r="AK32" i="4"/>
  <c r="AF32" i="4"/>
  <c r="U32" i="4"/>
  <c r="P32" i="4"/>
  <c r="K32" i="4"/>
  <c r="IZ32" i="4"/>
  <c r="AO32" i="4"/>
  <c r="AJ32" i="4"/>
  <c r="AE32" i="4"/>
  <c r="Y32" i="4"/>
  <c r="T32" i="4"/>
  <c r="O32" i="4"/>
  <c r="IY32" i="4"/>
  <c r="AW32" i="4"/>
  <c r="AN32" i="4"/>
  <c r="AI32" i="4"/>
  <c r="X32" i="4"/>
  <c r="S32" i="4"/>
  <c r="M32" i="4"/>
  <c r="AV32" i="4"/>
  <c r="AM32" i="4"/>
  <c r="AG32" i="4"/>
  <c r="W32" i="4"/>
  <c r="Q32" i="4"/>
  <c r="L32" i="4"/>
  <c r="C6" i="6"/>
  <c r="C32" i="6" s="1"/>
  <c r="D6" i="4"/>
  <c r="E6" i="4"/>
  <c r="AX32" i="4" l="1"/>
  <c r="AL32" i="4"/>
  <c r="AH32" i="4"/>
  <c r="AP32" i="4"/>
  <c r="AH32" i="6"/>
  <c r="R32" i="4"/>
  <c r="Z32" i="4"/>
  <c r="V32" i="4"/>
  <c r="JB32" i="4"/>
  <c r="N32" i="4"/>
  <c r="E32" i="4"/>
  <c r="F6" i="4"/>
  <c r="C28" i="5"/>
  <c r="D32" i="4"/>
  <c r="C6" i="5"/>
  <c r="C6" i="4"/>
  <c r="C32" i="4" s="1"/>
  <c r="F32" i="4" l="1"/>
  <c r="C32" i="5"/>
  <c r="K6" i="3"/>
  <c r="K32" i="3" s="1"/>
  <c r="G6" i="3" l="1"/>
  <c r="G32" i="3" s="1"/>
  <c r="D6" i="6"/>
  <c r="D32" i="6" s="1"/>
  <c r="E6" i="6"/>
  <c r="E32" i="6" s="1"/>
  <c r="F32" i="6" l="1"/>
  <c r="F6" i="6"/>
  <c r="D6" i="5"/>
  <c r="E28" i="5"/>
  <c r="D28" i="5"/>
  <c r="E6" i="5"/>
  <c r="F28" i="5" l="1"/>
  <c r="F6" i="5"/>
  <c r="E32" i="5"/>
  <c r="D32" i="5"/>
  <c r="E4" i="2"/>
  <c r="F32" i="5" l="1"/>
  <c r="L6" i="3"/>
  <c r="L32" i="3" s="1"/>
  <c r="M6" i="3"/>
  <c r="M32" i="3" s="1"/>
  <c r="N32" i="3" l="1"/>
  <c r="N6" i="3"/>
  <c r="I6" i="3"/>
  <c r="I32" i="3" s="1"/>
  <c r="H6" i="3"/>
  <c r="H32" i="3" s="1"/>
  <c r="J32" i="3" l="1"/>
  <c r="J6" i="3"/>
  <c r="F4" i="2"/>
  <c r="G4" i="2" s="1"/>
  <c r="E129" i="2" l="1"/>
  <c r="E133" i="2" s="1"/>
  <c r="F129" i="2"/>
  <c r="F133" i="2" s="1"/>
  <c r="G129" i="2" l="1"/>
</calcChain>
</file>

<file path=xl/sharedStrings.xml><?xml version="1.0" encoding="utf-8"?>
<sst xmlns="http://schemas.openxmlformats.org/spreadsheetml/2006/main" count="1069" uniqueCount="383">
  <si>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</si>
  <si>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</si>
  <si>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</si>
  <si>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</si>
  <si>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</si>
  <si>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</si>
  <si>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</si>
  <si>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</si>
  <si>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</si>
  <si>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</si>
  <si>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</si>
  <si>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</si>
  <si>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</si>
  <si>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</si>
  <si>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</si>
  <si>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</si>
  <si>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</si>
  <si>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</si>
  <si>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</si>
  <si>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</si>
  <si>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</si>
  <si>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</si>
  <si>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</si>
  <si>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</si>
  <si>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Новочебоксарск</t>
  </si>
  <si>
    <t>г. Чебоксары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</si>
  <si>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</si>
  <si>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</si>
  <si>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</si>
  <si>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</si>
  <si>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</si>
  <si>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</si>
  <si>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</si>
  <si>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</si>
  <si>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</si>
  <si>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</si>
  <si>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</si>
  <si>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</si>
  <si>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</si>
  <si>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</si>
  <si>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</si>
  <si>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</si>
  <si>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</si>
  <si>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2.17</t>
  </si>
  <si>
    <t>2.22</t>
  </si>
  <si>
    <t>2.25</t>
  </si>
  <si>
    <t>2.27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</si>
  <si>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</si>
  <si>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</si>
  <si>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</si>
  <si>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</si>
  <si>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</si>
  <si>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</si>
  <si>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</si>
  <si>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</si>
  <si>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</si>
  <si>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</si>
  <si>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</si>
  <si>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</si>
  <si>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</si>
  <si>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</si>
  <si>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</si>
  <si>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</si>
  <si>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</si>
  <si>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</si>
  <si>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</si>
  <si>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</si>
  <si>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</si>
  <si>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</si>
  <si>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</si>
  <si>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</si>
  <si>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</si>
  <si>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</si>
  <si>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</si>
  <si>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</si>
  <si>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</si>
  <si>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</si>
  <si>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</si>
  <si>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План по закону о бюджете первоначальный</t>
  </si>
  <si>
    <t>2.10</t>
  </si>
  <si>
    <t>Исполнено за отчетный период</t>
  </si>
  <si>
    <t>2.14</t>
  </si>
  <si>
    <t>2.16</t>
  </si>
  <si>
    <t>2.21</t>
  </si>
  <si>
    <t>2.26</t>
  </si>
  <si>
    <t>2.28</t>
  </si>
  <si>
    <t>2.29</t>
  </si>
  <si>
    <t>2.30</t>
  </si>
  <si>
    <t>2.31</t>
  </si>
  <si>
    <t>2.33</t>
  </si>
  <si>
    <t>2.34</t>
  </si>
  <si>
    <t>2.35</t>
  </si>
  <si>
    <t>2.58</t>
  </si>
  <si>
    <t>2.59</t>
  </si>
  <si>
    <t>2.62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</si>
  <si>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</si>
  <si>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</si>
  <si>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</si>
  <si>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</si>
  <si>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</si>
  <si>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</si>
  <si>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</si>
  <si>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</si>
  <si>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</si>
  <si>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</si>
  <si>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</si>
  <si>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</si>
  <si>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</si>
  <si>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</si>
  <si>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</si>
  <si>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</si>
  <si>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Муниципальные округа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</si>
  <si>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</si>
  <si>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</si>
  <si>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</si>
  <si>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</si>
  <si>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</si>
  <si>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</si>
  <si>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</si>
  <si>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</si>
  <si>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</si>
  <si>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2.61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</si>
  <si>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</si>
  <si>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</si>
  <si>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874 0702 Ц740701560 521</t>
  </si>
  <si>
    <t>867 1102 Ц520219820 521</t>
  </si>
  <si>
    <t>892 1403 Ч44031A720 521</t>
  </si>
  <si>
    <t>850 0406 Ч340621120 521</t>
  </si>
  <si>
    <t>857 0801 Ц430102350 521</t>
  </si>
  <si>
    <t>840 0113 A4401R5110 521</t>
  </si>
  <si>
    <t>882 0405 Ц9204R5990 521</t>
  </si>
  <si>
    <t>832 1004 A2201R4970 521</t>
  </si>
  <si>
    <t>877 0310 Ц830301130 521</t>
  </si>
  <si>
    <t>882 1003 A6201R5764 521</t>
  </si>
  <si>
    <t>882 1102 A6203R5766 521</t>
  </si>
  <si>
    <t>882 0503 A6204R5762 521</t>
  </si>
  <si>
    <t>Субсидии бюджетам муниципальных округов и городских округов на модернизацию территорий общеобразовательных организаций</t>
  </si>
  <si>
    <t>850 0406 Ч340626520 521</t>
  </si>
  <si>
    <t>832 0501 A220318320 521</t>
  </si>
  <si>
    <t>857 0801 Ц4202R4670 521</t>
  </si>
  <si>
    <t>874 0702 Ц730311660 521</t>
  </si>
  <si>
    <t>857 0801 Ц440910910 521</t>
  </si>
  <si>
    <t>857 0801 Ц440515340 521</t>
  </si>
  <si>
    <t>832 0502 A130322420 522</t>
  </si>
  <si>
    <t>1.2</t>
  </si>
  <si>
    <t>2.9</t>
  </si>
  <si>
    <t>2.11</t>
  </si>
  <si>
    <t>2.12</t>
  </si>
  <si>
    <t>2.13</t>
  </si>
  <si>
    <t>2.15</t>
  </si>
  <si>
    <t>2.18</t>
  </si>
  <si>
    <t>2.19</t>
  </si>
  <si>
    <t>2.20</t>
  </si>
  <si>
    <t>2.23</t>
  </si>
  <si>
    <t>2.24</t>
  </si>
  <si>
    <t>2.32</t>
  </si>
  <si>
    <t>2.63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</si>
  <si>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</si>
  <si>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(тыс.рублей)</t>
  </si>
  <si>
    <t>% выполнения плановых назначений</t>
  </si>
  <si>
    <t>832 1004 A220104970 521</t>
  </si>
  <si>
    <t>Плановые назначения по закону о бюджете (с учетом уточнения от 20.03.2025)</t>
  </si>
  <si>
    <t>892 1401 Ч4403Д0030 511</t>
  </si>
  <si>
    <t>831 0409 Ч23019Д060 521</t>
  </si>
  <si>
    <t>Субсидии бюджетам муниципальных округов на капитальный ремонт и ремонт автомобильных дорог общего пользования местного значения</t>
  </si>
  <si>
    <t xml:space="preserve">Субсидии бюджетам муниципальных округов на содержание автомобильных дорог общего пользования местного значения </t>
  </si>
  <si>
    <t>831 0409 Ч23019Д070 521</t>
  </si>
  <si>
    <t xml:space="preserve">Субсидии бюджетам муниципальных округов на организацию перевозок пассажиров автомобильным транспортом по муниципальным маршрутам регулярных перевозок по регулируемым тарифам </t>
  </si>
  <si>
    <t xml:space="preserve">831 0408 Ч240126980 521 </t>
  </si>
  <si>
    <t>831 0409 Ч23019Д210 521</t>
  </si>
  <si>
    <t xml:space="preserve"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</si>
  <si>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831 0409 Ч21И89Д050 521
831 0409 Ч21И89Д050 522</t>
  </si>
  <si>
    <t xml:space="preserve">Субсидии бюджетам муниципальных округов и городских округов на реализацию программ формирования современной городской среды </t>
  </si>
  <si>
    <t>832 0503 A51И455550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</si>
  <si>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</t>
  </si>
  <si>
    <t>832 0505 A51И454240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</si>
  <si>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остатков неиспользованных бюджетных ассигнований на начало текущего финансового года) </t>
  </si>
  <si>
    <t xml:space="preserve"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 </t>
  </si>
  <si>
    <t>Субсидии бюджетам муниципальных округов на переселение граждан из жилищного фонда, признанного аварийным и представляющего угрозу жизни и здоровью граждан, за исключением признанного таковым до 1 января 2017 года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</si>
  <si>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создание и (или) модернизацию источников водоснабжения (водонапорных башен и водозаборных скважин) в населенных пунктах (за счет остатков неиспользованных бюджетных ассигнований на начало текущего финансового года)</t>
  </si>
  <si>
    <t>832 0502 A130322530 521</t>
  </si>
  <si>
    <t xml:space="preserve">Субсидии бюджетам муниципальных округов и городских округов на реализацию инициативных проектов на территории городских округов и отдельных муниципальных округов Чувашской Республики </t>
  </si>
  <si>
    <t>832 0409 A53019Д100 523 
832 1403 A530116570 523</t>
  </si>
  <si>
    <t xml:space="preserve">Субсидии бюджетам муниципальных округов на строительство (приобретение) жилых помещений в целях формирования муниципального специализированного жилищного фонда  </t>
  </si>
  <si>
    <t>832 0501 A220329250 523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</si>
  <si>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2022 года аварийным и подлежащим сносу или реконструкции в связи с физическим износом в процессе эксплуатации</t>
  </si>
  <si>
    <t xml:space="preserve">832 0501 A21И267483 521 
832 0501 A21И267484 521 </t>
  </si>
  <si>
    <t xml:space="preserve">Субсидии бюджетам муниципальных округов на создание и модернизацию объектов питьевого водоснабжения </t>
  </si>
  <si>
    <t xml:space="preserve">Субсидии бюджетам муниципальных округов на строительство (реконструкцию) объектов капитального строительства в рамках реализации мероприятий по обеспечению комплексного развития сельских территорий </t>
  </si>
  <si>
    <t>832 0502 A6203R5763 522
832 0801 A6203R5763 522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</si>
  <si>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</si>
  <si>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>Субсидии бюджетам муниципальных округов на проведение комплексных кадастровых работ на территории Чувашской Республики</t>
  </si>
  <si>
    <t xml:space="preserve">Субсидии бюджетам муниципальных округов на проведение комплексных кадастровых работ на территории Чувашской Республики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</si>
  <si>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</si>
  <si>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капитальный ремонт гидротехнических сооружений, находящихся в муниципальной собственности, не обеспеченный софинансированием из федерального бюджета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</si>
  <si>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</si>
  <si>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Субсидии бюджетам муниципальных округов и городских округов на обеспечение объектов обработки, утилизации, обезвреживания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</t>
  </si>
  <si>
    <t>850 0605 Ч340929150 521</t>
  </si>
  <si>
    <t>857 0801 Ц440519830 521</t>
  </si>
  <si>
    <t xml:space="preserve">Субсидии бюджетам муниципальных округов на государственную охрану объектов культурного наследия </t>
  </si>
  <si>
    <t xml:space="preserve">Субсидии бюджетам муниципальных округов на техническое оснащение муниципальных музеев </t>
  </si>
  <si>
    <t>857 0801 Ц41Я555900 521</t>
  </si>
  <si>
    <t xml:space="preserve">Субсидии бюджетам муниципальных округов на модернизацию муниципальных детских школ искусств по видам искусств путем их капитального ремонта в рамках поддержки отрасли культуры </t>
  </si>
  <si>
    <t>857 0703 Ц41Я55519T 521</t>
  </si>
  <si>
    <t>Субсидии бюджетам муниципальных округов на модернизацию муниципальных библиотек</t>
  </si>
  <si>
    <t>857 0801 Ц41Я553480 521</t>
  </si>
  <si>
    <t xml:space="preserve">Субсидии бюджетам муниципальных округов на развитие сети учреждений культурно-досугового типа (в части капитального ремонта) </t>
  </si>
  <si>
    <t xml:space="preserve">857 0801 Ц41Я555130 521 </t>
  </si>
  <si>
    <t xml:space="preserve">Субсидии бюджетам муниципальных округов и городских округов на капитальный ремонт муниципальных учреждений культуры клубного типа </t>
  </si>
  <si>
    <t xml:space="preserve">Субсидии бюджетам муниципальных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</si>
  <si>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</t>
  </si>
  <si>
    <t xml:space="preserve">Субсидии бюджетам муниципальных округов и городских округов на создание модельных муниципальных библиотек </t>
  </si>
  <si>
    <t>857 0801 Ц41Я554540 521</t>
  </si>
  <si>
    <t>Субсидии бюджетам муниципальных округов на государственную поддержку лучших работников муниципальных учреждений культуры и лучших муниципальных учреждений культуры в рамках поддержки отрасли культуры</t>
  </si>
  <si>
    <t>857 0801 Ц4202R5194 521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</si>
  <si>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</si>
  <si>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и городских округов на обеспечение учреждений культуры специализированным автотранспортом для обслуживания населения, в том числе сельского населения</t>
  </si>
  <si>
    <t>857 0801 Ц440527130 521</t>
  </si>
  <si>
    <t xml:space="preserve">Субсидии бюджетам городских округов на реализацию мероприятий в сфере реабилитации и абилитации инвалидов </t>
  </si>
  <si>
    <t>Субсидии бюджетам муниципальных округов и городских округов на укрепление материально-технической базы муниципальных учреждений в сфере физической культуры и спорта</t>
  </si>
  <si>
    <t>867 1102 Ч8201R5140 521</t>
  </si>
  <si>
    <t>Субсидии бюджетам муниципальных округов и городских округов  на оснащение объектов спортивной инфраструктуры спортивно-технологическим оборудованием</t>
  </si>
  <si>
    <t xml:space="preserve">867 1102 Ц5202R2280 521 </t>
  </si>
  <si>
    <t xml:space="preserve">867 1102 Ц520202790 521 </t>
  </si>
  <si>
    <t>Субсидии бюджетам муниципальных округов и городских округов на создание объектов спортивной инфраструктуры</t>
  </si>
  <si>
    <t>Субсидии бюджетам муниципальных округов и городских округов на софинансирование закупки и монтажа оборудования для создания "умных" спортивных площадок</t>
  </si>
  <si>
    <t>867 1102 Ц5201R7530 521</t>
  </si>
  <si>
    <t xml:space="preserve">Субсидии бюджетам муниципальных округов и городских округов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 </t>
  </si>
  <si>
    <t>870 0314 Ц830127140 521</t>
  </si>
  <si>
    <t xml:space="preserve">Субсидии бюджетам муниципальных округов на капитальный ремонт муниципальных образовательных организаций </t>
  </si>
  <si>
    <t>874 0702 Ц730111600 521</t>
  </si>
  <si>
    <t>Субсидии бюджетам муниципальных округов и городских округов на капитальный ремонт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</si>
  <si>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874 0702 Ц730124130 521
874 0702 Ц71Ю424130 521</t>
  </si>
  <si>
    <t>2.36</t>
  </si>
  <si>
    <t>2.37</t>
  </si>
  <si>
    <t>2.38</t>
  </si>
  <si>
    <t>2.39</t>
  </si>
  <si>
    <t>2.40</t>
  </si>
  <si>
    <t>2.41</t>
  </si>
  <si>
    <t>2.42</t>
  </si>
  <si>
    <t>2.43</t>
  </si>
  <si>
    <t xml:space="preserve">Субсидии бюджетам муниципальных округов на модернизацию территорий общеобразовательных организаций (за счет остатков неиспользованных бюджетных ассигнований на начало текущего финансового года) </t>
  </si>
  <si>
    <t>874 0702 Ц720224130 521</t>
  </si>
  <si>
    <t>Субсидии бюджетам городских округов на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</t>
  </si>
  <si>
    <t>874 0701 Ц730126210 521</t>
  </si>
  <si>
    <t>874 0702 Ц7407R3040 521</t>
  </si>
  <si>
    <t xml:space="preserve">Субсидии бюджетам муниципальных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</si>
  <si>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 
874 0702 Ц730125010 521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</si>
  <si>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</si>
  <si>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Субсидии бюджетам муниципальных округов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 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</si>
  <si>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</si>
  <si>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</si>
  <si>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</si>
  <si>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</si>
  <si>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</si>
  <si>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</si>
  <si>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</si>
  <si>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</si>
  <si>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</si>
  <si>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 xml:space="preserve"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 </t>
  </si>
  <si>
    <t xml:space="preserve">Субсидии бюджетам муниципальных округов на благоустройство сельских территорий в рамках обеспечения комплексного развития сельских территорий  </t>
  </si>
  <si>
    <t>Субсидии бюджетам муниципальных округов на создание точки доступа к информационно-телекоммуникационной сети «Интернет» в рамках обеспечения комплексного развития сельских территорий</t>
  </si>
  <si>
    <t>882 0410 A6203R5769 521</t>
  </si>
  <si>
    <t xml:space="preserve">Субсидии бюджетам муниципальных округов на капитальный ремонт зданий культурно-досугового центра в рамках обеспечения комплексного развития сельских территорий </t>
  </si>
  <si>
    <t>882 0801 A6203R576В 521</t>
  </si>
  <si>
    <t xml:space="preserve">Субсидии бюджетам муниципальных округов на приобретение оборудования для культурно-досуговых центров в рамках обеспечения комплексного развития сельских территорий </t>
  </si>
  <si>
    <t>882 0801 A6203R576Г 521</t>
  </si>
  <si>
    <t xml:space="preserve">Субсидии бюджетам муниципальных округов на реализацию инициативных проектов на территории муниципальных округов Чувашской Республики </t>
  </si>
  <si>
    <t>882 0409 A63019Д110 523 882 1403 A630116571 523</t>
  </si>
  <si>
    <t xml:space="preserve"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 </t>
  </si>
  <si>
    <t>Субсидии бюджетам муниципальных округов и городских округов на реализацию мероприятий, направленных на развитие инфраструктуры в населенных пунктах Чувашской Республики</t>
  </si>
  <si>
    <t xml:space="preserve">892 1403 Ч440327020 523 </t>
  </si>
  <si>
    <t>2.53</t>
  </si>
  <si>
    <t>2.54</t>
  </si>
  <si>
    <t>2.55</t>
  </si>
  <si>
    <t>2.56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</si>
  <si>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об административных правонарушениях </t>
  </si>
  <si>
    <t>818 0104 A340813800 530</t>
  </si>
  <si>
    <t xml:space="preserve"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</si>
  <si>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818 0105 Ч540151200 530</t>
  </si>
  <si>
    <t xml:space="preserve"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</si>
  <si>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818 0304 Ч540259300 530</t>
  </si>
  <si>
    <t xml:space="preserve">Субвенции бюджетам муниципальных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муниципальных образований </t>
  </si>
  <si>
    <t xml:space="preserve">831 0408 Ч240101040 530 </t>
  </si>
  <si>
    <t>832 0505 A240212980 530</t>
  </si>
  <si>
    <t>832 0501 A220212780 530</t>
  </si>
  <si>
    <t>832 1004 A240212940 530</t>
  </si>
  <si>
    <t>832 1004 A2202R0820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</si>
  <si>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</si>
  <si>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833 0505 A140117740 530</t>
  </si>
  <si>
    <t>855 0113 A340320730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</si>
  <si>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</si>
  <si>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>856 0104 Ц341011990 530 
874 0104 Ц740811990 530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</si>
  <si>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</t>
  </si>
  <si>
    <t>856 1006 Ц640212440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</si>
  <si>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</si>
  <si>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 xml:space="preserve">857 1003 Ц340110550 530 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</si>
  <si>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</si>
  <si>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A341211980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</si>
  <si>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</si>
  <si>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874 0701 Ц740212000 530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</si>
  <si>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</si>
  <si>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874 0702 Ц740212010 530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</si>
  <si>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</si>
  <si>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</si>
  <si>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874 0709 Ц74042030П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</si>
  <si>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</si>
  <si>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>874 1003 Ц340110550 530</t>
  </si>
  <si>
    <t>874 1003 Ц740712060 530</t>
  </si>
  <si>
    <t>874 1004 Ц740701010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</si>
  <si>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 </t>
  </si>
  <si>
    <t>874 1004 Ц740701020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</si>
  <si>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</si>
  <si>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874 1004 Ц740712040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</si>
  <si>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 </t>
  </si>
  <si>
    <t>881 0405 Ц940312750 530</t>
  </si>
  <si>
    <t xml:space="preserve">Субвенции бюджетам муниципальных округов для осуществления первичного воинского учета органами местного самоуправления муниципальных округов </t>
  </si>
  <si>
    <t>892 0203 Ч440351180 530</t>
  </si>
  <si>
    <t>874 0702 Ц74072029П 530</t>
  </si>
  <si>
    <t>Иные межбюджетные трансферты бюджетам муниципальных округов и городских округов на поощрение органов местного самоуправления муниципальных образований Чувашской Республики</t>
  </si>
  <si>
    <t>803 1403 Ч54102038П 540</t>
  </si>
  <si>
    <t>Иные межбюджетные трансферты бюджетам муниципальных округов и городских округов на поощрение победителей регионального этапа Всероссийского конкурса "Лучшая муниципальная практика"</t>
  </si>
  <si>
    <t>818 1403 Ч540517600 540</t>
  </si>
  <si>
    <t xml:space="preserve">Иные межбюджетные трансферты бюджетам муниципальных округов на реализацию мероприятий по развитию общественной инфраструктуры населенных пунктов в рамках празднования Дня Республики </t>
  </si>
  <si>
    <t>832 1403 A530112820 540</t>
  </si>
  <si>
    <t xml:space="preserve">Иные межбюджетные трансферты бюджетам муниципальных округов и городских округов на предоставление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 в рамках реализации Указа Президента Чувашской Республики от 26 января 2009 года N 4 "Об оценке эффективности деятельности органов местного самоуправления муниципальных, городских округов" </t>
  </si>
  <si>
    <t xml:space="preserve">840 1403 Ч140214430 540 </t>
  </si>
  <si>
    <t xml:space="preserve">Иные межбюджетные трансферты бюджетам муниципальных округов и городских округов на предоставление грантов Главы Чувашской Республики за содействие в расширении производства и продвижении продукции агропромышленного комплекса и пищевой продукции местных производителей </t>
  </si>
  <si>
    <t>840 1403 Ч140524580 540</t>
  </si>
  <si>
    <t>Иные межбюджетные трансферты бюджетам муниципальных округов и городских округов на выплату грантов Главы Чувашской Республики муниципальным и городским округам для стимулирования привлечения инвестиций в основной капитал и развития экономического (налогового) потенциала территорий в рамках реализации Указа Главы Чувашской Республики от 28 октября 2016 года N 156 "О дополнительных мерах по стимулированию деятельности органов местного самоуправления муниципальных и городских округов"</t>
  </si>
  <si>
    <t>840 1403 Ч140216380 540</t>
  </si>
  <si>
    <t>Иные межбюджетные трансферты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контракт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</si>
  <si>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 xml:space="preserve">856 1003 Ц34012257П 540 </t>
  </si>
  <si>
    <t>Иные межбюджетные трансферты бюджетам муниципальных округов и городских округов на поощрение работников органов местного самоуправления муниципальных образований Чувашской Республики</t>
  </si>
  <si>
    <t>856 1403 Ц34012036П 540</t>
  </si>
  <si>
    <t>Иные межбюджетные трансферты бюджетам муниципальных округов и городских округов на 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N 597 "О мероприятиях по реализации государственной социальной политики"</t>
  </si>
  <si>
    <t>857 0801 Ц440536340 540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</si>
  <si>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</si>
  <si>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874 0702 Ц71Ю653030 540</t>
  </si>
  <si>
    <t>874 0702 Ц71Ю651790 540</t>
  </si>
  <si>
    <t>Иные межбюджетные трансферты бюджетам муниципальных округов и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Чувашской Республике</t>
  </si>
  <si>
    <t>874 0702 Ц71Ю650500 540</t>
  </si>
  <si>
    <t>Иные межбюджетные трансферты бюджетам муниципальных округов и городских округов на 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N 761 "О Национальной стратегии действий в интересах детей на 2012 - 2017 годы"</t>
  </si>
  <si>
    <t>874 0703 Ц740136360 540</t>
  </si>
  <si>
    <t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</t>
  </si>
  <si>
    <t>874 1003 Ц740712020 540</t>
  </si>
  <si>
    <t>Иные межбюджетные трансферты бюджетам муниципальных округов и городских округов на поощрение победителей экономического соревнования в сельском хозяйстве между муниципальными округами Чувашской Республики</t>
  </si>
  <si>
    <t>882 0405 Ц940212670 540</t>
  </si>
  <si>
    <t>Иные межбюджетные трансферты бюджетам муниципальных округов и городских округов на частичную компенсацию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</si>
  <si>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</si>
  <si>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</si>
  <si>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</si>
  <si>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</si>
  <si>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</si>
  <si>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</si>
  <si>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</si>
  <si>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</si>
  <si>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</si>
  <si>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</si>
  <si>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</si>
  <si>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</si>
  <si>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</si>
  <si>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</si>
  <si>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882 0405 Ц930116810 521</t>
  </si>
  <si>
    <t>,</t>
  </si>
  <si>
    <t>Сведения о предоставлении из бюджета субъекта Российской Федерации дотаций муниципальным и городским округам за 9 месяцев 2025 года</t>
  </si>
  <si>
    <t>Сведения о предоставлении из бюджета субъекта Российской Федерации субсидий муниципальным и городским округам
 за 9 месяцев 2025 года</t>
  </si>
  <si>
    <t>Сведения о предоставлении из бюджета субъекта Российской Федерации субвенций муниципальным и городским округам за 9 месяцев 2025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</si>
  <si>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9 месяцев 2025 года</t>
  </si>
  <si>
    <t>Субсидии на реализацию мероприятий, направленных на развитие инфраструктуры в населенных пунктах Чувашской Республики</t>
  </si>
  <si>
    <t>2.64</t>
  </si>
  <si>
    <t>832 1403 Ч440327020 522</t>
  </si>
  <si>
    <t>Иные межбюджетные трансферты на капитальный ремонт ливневой канализации с. Порецкое Порецкого муниципального округа Чувашской Республики, находящейся в муниципальной собственности</t>
  </si>
  <si>
    <t>Иные межбюджетные трансферты на обеспечение устойчивого водоснабжения населения г. Алатыря и предотвращение угрозы возникновения чрезвычайной ситуации, связанной с падением уровня воды в реке Сура в районе водозаборного ковша в с. Стемасы Алатырского муниципального округа Чувашской Республики</t>
  </si>
  <si>
    <t>832 0502 A130322610 540</t>
  </si>
  <si>
    <t>832 0502 A130325060 540</t>
  </si>
  <si>
    <t>Иные межбюджетные трансферты на финансовое обеспечение мероприятий по установке автономных дымовых пожарных извещателей в местах проживания отдельных категорий граждан</t>
  </si>
  <si>
    <t>877 0310 Ц830324420 540</t>
  </si>
  <si>
    <t>Иные межбюджетные трансферты бюджетам муниципальных округов и бюджетам городских округов на поддержку инновационных проектов в сфере культуры и искусства</t>
  </si>
  <si>
    <t>Иные межбюджетные трансферты бюджетам муниципальных округов на реализацию мероприятий по созданию и развитию индустриальных (промышленных) парков и промышленных технопарков на территории Чувашской Республики и (или) других территорий с особым режимом осуществления предпринимательской деятельности</t>
  </si>
  <si>
    <t>Иные межбюджетные трансферты на 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</si>
  <si>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892 1403 Ч440355491 540</t>
  </si>
  <si>
    <t>Сведения о предоставленных из республиканского бюджета Чувашской Республики межбюджетных трансфертах местным бюджетам 
за 9 месяцев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</si>
</sst>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40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center" wrapText="1"/>
    </xf>
    <xf numFmtId="165" fontId="38" fillId="30" borderId="2" xfId="0" applyNumberFormat="1" applyFont="1" applyFill="1" applyBorder="1" applyAlignment="1">
      <alignment vertical="center" wrapText="1"/>
    </xf>
    <xf numFmtId="164" fontId="39" fillId="30" borderId="0" xfId="0" applyNumberFormat="1" applyFont="1" applyFill="1" applyBorder="1" applyAlignment="1">
      <alignment vertical="center" wrapText="1"/>
    </xf>
    <xf numFmtId="1" fontId="38" fillId="30" borderId="2" xfId="0" applyNumberFormat="1" applyFont="1" applyFill="1" applyBorder="1" applyAlignment="1">
      <alignment vertical="center" wrapText="1"/>
    </xf>
    <xf numFmtId="165" fontId="40" fillId="30" borderId="2" xfId="0" applyNumberFormat="1" applyFont="1" applyFill="1" applyBorder="1" applyAlignment="1">
      <alignment horizontal="right" vertical="center" wrapText="1"/>
    </xf>
    <xf numFmtId="165" fontId="40" fillId="30" borderId="2" xfId="0" applyNumberFormat="1" applyFont="1" applyFill="1" applyBorder="1" applyAlignment="1">
      <alignment horizontal="right" vertical="top" wrapText="1"/>
    </xf>
    <xf numFmtId="164" fontId="41" fillId="0" borderId="0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8" fillId="0" borderId="2" xfId="0" applyNumberFormat="1" applyFont="1" applyFill="1" applyBorder="1" applyAlignment="1">
      <alignment vertical="center" wrapText="1"/>
    </xf>
    <xf numFmtId="165" fontId="38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164" fontId="36" fillId="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5" fontId="35" fillId="30" borderId="2" xfId="0" applyNumberFormat="1" applyFont="1" applyFill="1" applyBorder="1" applyAlignment="1">
      <alignment horizontal="right" wrapText="1"/>
    </xf>
    <xf numFmtId="1" fontId="11" fillId="30" borderId="3" xfId="0" applyNumberFormat="1" applyFont="1" applyFill="1" applyBorder="1" applyAlignment="1">
      <alignment vertical="center" wrapText="1"/>
    </xf>
    <xf numFmtId="164" fontId="11" fillId="30" borderId="3" xfId="0" applyNumberFormat="1" applyFont="1" applyFill="1" applyBorder="1" applyAlignment="1">
      <alignment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vertical="center" wrapText="1"/>
    </xf>
    <xf numFmtId="1" fontId="34" fillId="30" borderId="3" xfId="0" applyNumberFormat="1" applyFont="1" applyFill="1" applyBorder="1" applyAlignment="1">
      <alignment vertical="center" wrapText="1"/>
    </xf>
    <xf numFmtId="164" fontId="34" fillId="30" borderId="3" xfId="0" applyNumberFormat="1" applyFont="1" applyFill="1" applyBorder="1" applyAlignment="1">
      <alignment vertical="center" wrapText="1"/>
    </xf>
    <xf numFmtId="165" fontId="23" fillId="0" borderId="3" xfId="8" applyNumberFormat="1" applyFont="1" applyFill="1" applyBorder="1" applyAlignment="1">
      <alignment vertical="center" wrapText="1"/>
    </xf>
    <xf numFmtId="49" fontId="23" fillId="0" borderId="3" xfId="8" applyNumberFormat="1" applyFont="1" applyFill="1" applyBorder="1" applyAlignment="1">
      <alignment horizontal="justify" vertical="center" wrapText="1"/>
    </xf>
    <xf numFmtId="165" fontId="23" fillId="30" borderId="3" xfId="8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0" fontId="23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4" fontId="42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8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49" fontId="43" fillId="30" borderId="0" xfId="8" applyNumberFormat="1" applyFont="1" applyFill="1" applyBorder="1" applyAlignment="1">
      <alignment horizontal="right" vertical="center" wrapText="1"/>
    </xf>
    <xf numFmtId="164" fontId="42" fillId="30" borderId="15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49" fontId="43" fillId="30" borderId="3" xfId="8" applyNumberFormat="1" applyFont="1" applyFill="1" applyBorder="1" applyAlignment="1">
      <alignment horizontal="right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8" fillId="30" borderId="2" xfId="0" applyNumberFormat="1" applyFont="1" applyFill="1" applyBorder="1" applyAlignment="1">
      <alignment horizontal="center" vertical="center" wrapText="1"/>
    </xf>
    <xf numFmtId="164" fontId="36" fillId="0" borderId="15" xfId="0" applyNumberFormat="1" applyFont="1" applyFill="1" applyBorder="1" applyAlignment="1">
      <alignment horizontal="center" vertical="center" wrapText="1"/>
    </xf>
    <xf numFmtId="164" fontId="36" fillId="30" borderId="16" xfId="0" applyNumberFormat="1" applyFont="1" applyFill="1" applyBorder="1" applyAlignment="1">
      <alignment horizontal="center" vertical="center" wrapText="1"/>
    </xf>
    <xf numFmtId="164" fontId="36" fillId="30" borderId="3" xfId="0" applyNumberFormat="1" applyFont="1" applyFill="1" applyBorder="1" applyAlignment="1">
      <alignment horizontal="center" vertical="center" wrapText="1"/>
    </xf>
    <xf numFmtId="164" fontId="36" fillId="30" borderId="17" xfId="0" applyNumberFormat="1" applyFont="1" applyFill="1" applyBorder="1" applyAlignment="1">
      <alignment horizontal="center" vertical="center" wrapText="1"/>
    </xf>
    <xf numFmtId="164" fontId="44" fillId="30" borderId="15" xfId="0" applyNumberFormat="1" applyFont="1" applyFill="1" applyBorder="1" applyAlignment="1">
      <alignment horizontal="center" vertical="center" wrapText="1"/>
    </xf>
    <xf numFmtId="0" fontId="45" fillId="0" borderId="0" xfId="8" applyFont="1" applyAlignment="1">
      <alignment vertical="center" wrapText="1"/>
    </xf>
    <xf numFmtId="0" fontId="45" fillId="0" borderId="0" xfId="8" applyFont="1" applyFill="1" applyAlignment="1">
      <alignment vertical="center" wrapText="1"/>
    </xf>
    <xf numFmtId="4" fontId="46" fillId="0" borderId="0" xfId="8" applyNumberFormat="1" applyFont="1"/>
    <xf numFmtId="165" fontId="45" fillId="0" borderId="0" xfId="8" applyNumberFormat="1" applyFont="1" applyFill="1" applyAlignment="1">
      <alignment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tabSelected="1" zoomScale="60" zoomScaleNormal="60" zoomScaleSheetLayoutView="100" workbookViewId="0">
      <selection activeCell="A4" sqref="A4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3" customWidth="1"/>
    <col min="5" max="5" width="20.453125" style="53" customWidth="1"/>
    <col min="6" max="6" width="17.54296875" style="53" customWidth="1"/>
    <col min="7" max="7" width="14.1796875" style="10" customWidth="1"/>
    <col min="8" max="8" width="25.1796875" style="10" customWidth="1"/>
    <col min="9" max="9" width="14.54296875" style="10" customWidth="1"/>
    <col min="10" max="10" width="17.81640625" style="10" customWidth="1"/>
    <col min="11" max="16384" width="29.54296875" style="10"/>
  </cols>
  <sheetData>
    <row r="1" spans="1:7" s="11" customFormat="1" ht="41.25" customHeight="1">
      <c r="A1" s="105" t="s">
        <v>382</v>
      </c>
      <c r="B1" s="105"/>
      <c r="C1" s="105"/>
      <c r="D1" s="105"/>
      <c r="E1" s="105"/>
      <c r="F1" s="105"/>
      <c r="G1" s="105"/>
    </row>
    <row r="2" spans="1:7" s="11" customFormat="1" ht="19.5" customHeight="1">
      <c r="A2" s="12"/>
      <c r="B2" s="12"/>
      <c r="C2" s="12"/>
      <c r="D2" s="54"/>
      <c r="E2" s="54"/>
      <c r="F2" s="104" t="s">
        <v>72</v>
      </c>
      <c r="G2" s="104"/>
    </row>
    <row r="3" spans="1:7" s="15" customFormat="1" ht="86.25" customHeight="1">
      <c r="A3" s="13" t="s">
        <v>27</v>
      </c>
      <c r="B3" s="14" t="s">
        <v>28</v>
      </c>
      <c r="C3" s="14" t="s">
        <v>29</v>
      </c>
      <c r="D3" s="55" t="s">
        <v>78</v>
      </c>
      <c r="E3" s="55" t="s">
        <v>161</v>
      </c>
      <c r="F3" s="60" t="s">
        <v>80</v>
      </c>
      <c r="G3" s="60" t="s">
        <v>159</v>
      </c>
    </row>
    <row r="4" spans="1:7" s="15" customFormat="1" ht="24" customHeight="1">
      <c r="A4" s="16">
        <v>1</v>
      </c>
      <c r="B4" s="17" t="s">
        <v>30</v>
      </c>
      <c r="C4" s="17"/>
      <c r="D4" s="56">
        <f>SUM(D6:D8)</f>
        <v>2539905.2000000002</v>
      </c>
      <c r="E4" s="56">
        <f>SUM(E6:E8)</f>
        <v>2539905.2000000002</v>
      </c>
      <c r="F4" s="56">
        <f>SUM(F6:F8)</f>
        <v>1904929.2</v>
      </c>
      <c r="G4" s="56">
        <f>F4/E4*100</f>
        <v>75.000011811464447</v>
      </c>
    </row>
    <row r="5" spans="1:7" s="15" customFormat="1" ht="15.5">
      <c r="A5" s="18"/>
      <c r="B5" s="19" t="s">
        <v>31</v>
      </c>
      <c r="C5" s="19"/>
      <c r="D5" s="57"/>
      <c r="E5" s="57"/>
      <c r="F5" s="57"/>
      <c r="G5" s="57"/>
    </row>
    <row r="6" spans="1:7" s="15" customFormat="1" ht="31">
      <c r="A6" s="18" t="s">
        <v>32</v>
      </c>
      <c r="B6" s="20" t="s">
        <v>104</v>
      </c>
      <c r="C6" s="19" t="s">
        <v>162</v>
      </c>
      <c r="D6" s="57">
        <v>2419905.2000000002</v>
      </c>
      <c r="E6" s="57">
        <v>2419905.2000000002</v>
      </c>
      <c r="F6" s="57">
        <v>1814929.2</v>
      </c>
      <c r="G6" s="57">
        <f t="shared" ref="G6:G74" si="0">F6/E6*100</f>
        <v>75.000012397179844</v>
      </c>
    </row>
    <row r="7" spans="1:7" s="15" customFormat="1" ht="51" customHeight="1">
      <c r="A7" s="18" t="s">
        <v>144</v>
      </c>
      <c r="B7" s="20" t="s">
        <v>122</v>
      </c>
      <c r="C7" s="19" t="s">
        <v>123</v>
      </c>
      <c r="D7" s="57">
        <v>120000</v>
      </c>
      <c r="E7" s="57">
        <v>120000</v>
      </c>
      <c r="F7" s="57">
        <v>90000</v>
      </c>
      <c r="G7" s="57">
        <f t="shared" si="0"/>
        <v>75</v>
      </c>
    </row>
    <row r="8" spans="1:7" s="22" customFormat="1" ht="12" customHeight="1">
      <c r="A8" s="18"/>
      <c r="B8" s="20"/>
      <c r="C8" s="21"/>
      <c r="D8" s="58"/>
      <c r="E8" s="59"/>
      <c r="F8" s="59"/>
      <c r="G8" s="59"/>
    </row>
    <row r="9" spans="1:7" s="15" customFormat="1" ht="24" customHeight="1">
      <c r="A9" s="16" t="s">
        <v>33</v>
      </c>
      <c r="B9" s="17" t="s">
        <v>34</v>
      </c>
      <c r="C9" s="17"/>
      <c r="D9" s="56">
        <f>SUM(D11:D75)</f>
        <v>7231841.2999999998</v>
      </c>
      <c r="E9" s="56">
        <f>SUM(E11:E75)</f>
        <v>8923734.2999999989</v>
      </c>
      <c r="F9" s="56">
        <f>SUM(F11:F75)</f>
        <v>5031669.6059799995</v>
      </c>
      <c r="G9" s="56">
        <f t="shared" si="0"/>
        <v>56.385246768048667</v>
      </c>
    </row>
    <row r="10" spans="1:7" s="22" customFormat="1" ht="15.5">
      <c r="A10" s="18"/>
      <c r="B10" s="19" t="s">
        <v>31</v>
      </c>
      <c r="C10" s="19"/>
      <c r="D10" s="57"/>
      <c r="E10" s="57"/>
      <c r="F10" s="57"/>
      <c r="G10" s="57"/>
    </row>
    <row r="11" spans="1:7" s="22" customFormat="1" ht="39" customHeight="1">
      <c r="A11" s="18" t="s">
        <v>35</v>
      </c>
      <c r="B11" s="20" t="s">
        <v>164</v>
      </c>
      <c r="C11" s="19" t="s">
        <v>163</v>
      </c>
      <c r="D11" s="57">
        <v>925000</v>
      </c>
      <c r="E11" s="57">
        <v>985406.8</v>
      </c>
      <c r="F11" s="57">
        <v>588012.93466999987</v>
      </c>
      <c r="G11" s="57">
        <f t="shared" si="0"/>
        <v>59.672100362002766</v>
      </c>
    </row>
    <row r="12" spans="1:7" s="15" customFormat="1" ht="31">
      <c r="A12" s="18" t="s">
        <v>36</v>
      </c>
      <c r="B12" s="20" t="s">
        <v>165</v>
      </c>
      <c r="C12" s="19" t="s">
        <v>166</v>
      </c>
      <c r="D12" s="57">
        <v>625000</v>
      </c>
      <c r="E12" s="57">
        <v>625000</v>
      </c>
      <c r="F12" s="57">
        <v>390587.69734000007</v>
      </c>
      <c r="G12" s="57">
        <f t="shared" si="0"/>
        <v>62.494031574400012</v>
      </c>
    </row>
    <row r="13" spans="1:7" s="15" customFormat="1" ht="46.5">
      <c r="A13" s="18" t="s">
        <v>37</v>
      </c>
      <c r="B13" s="20" t="s">
        <v>167</v>
      </c>
      <c r="C13" s="19" t="s">
        <v>168</v>
      </c>
      <c r="D13" s="57">
        <v>71218.100000000006</v>
      </c>
      <c r="E13" s="57">
        <v>59276.7</v>
      </c>
      <c r="F13" s="57">
        <v>35259.199999999997</v>
      </c>
      <c r="G13" s="57">
        <f t="shared" si="0"/>
        <v>59.48239358803712</v>
      </c>
    </row>
    <row r="14" spans="1:7" s="15" customFormat="1" ht="46.5">
      <c r="A14" s="18" t="s">
        <v>38</v>
      </c>
      <c r="B14" s="20" t="s">
        <v>105</v>
      </c>
      <c r="C14" s="19" t="s">
        <v>169</v>
      </c>
      <c r="D14" s="57">
        <v>80000</v>
      </c>
      <c r="E14" s="57">
        <v>80000</v>
      </c>
      <c r="F14" s="57">
        <v>60272.398240000002</v>
      </c>
      <c r="G14" s="57">
        <f t="shared" si="0"/>
        <v>75.340497800000009</v>
      </c>
    </row>
    <row r="15" spans="1:7" s="15" customFormat="1" ht="46.5">
      <c r="A15" s="18" t="s">
        <v>39</v>
      </c>
      <c r="B15" s="20" t="s">
        <v>170</v>
      </c>
      <c r="C15" s="19" t="s">
        <v>171</v>
      </c>
      <c r="D15" s="57">
        <v>967595</v>
      </c>
      <c r="E15" s="57">
        <v>967595</v>
      </c>
      <c r="F15" s="57">
        <v>543542</v>
      </c>
      <c r="G15" s="57">
        <f t="shared" si="0"/>
        <v>56.174535833690754</v>
      </c>
    </row>
    <row r="16" spans="1:7" s="15" customFormat="1" ht="46.5">
      <c r="A16" s="18" t="s">
        <v>40</v>
      </c>
      <c r="B16" s="20" t="s">
        <v>181</v>
      </c>
      <c r="C16" s="19" t="s">
        <v>182</v>
      </c>
      <c r="D16" s="57">
        <v>24600.3</v>
      </c>
      <c r="E16" s="57">
        <v>55376.6</v>
      </c>
      <c r="F16" s="57">
        <v>22569.200000000001</v>
      </c>
      <c r="G16" s="57">
        <f t="shared" si="0"/>
        <v>40.755842720571508</v>
      </c>
    </row>
    <row r="17" spans="1:7" s="15" customFormat="1" ht="62">
      <c r="A17" s="18" t="s">
        <v>41</v>
      </c>
      <c r="B17" s="20" t="s">
        <v>178</v>
      </c>
      <c r="C17" s="19" t="s">
        <v>138</v>
      </c>
      <c r="D17" s="57"/>
      <c r="E17" s="57">
        <v>4417.3999999999996</v>
      </c>
      <c r="F17" s="57">
        <v>4417.3999999999996</v>
      </c>
      <c r="G17" s="57">
        <f t="shared" si="0"/>
        <v>100</v>
      </c>
    </row>
    <row r="18" spans="1:7" s="15" customFormat="1" ht="31">
      <c r="A18" s="18" t="s">
        <v>42</v>
      </c>
      <c r="B18" s="20" t="s">
        <v>183</v>
      </c>
      <c r="C18" s="19" t="s">
        <v>184</v>
      </c>
      <c r="D18" s="57"/>
      <c r="E18" s="57">
        <v>18676.400000000001</v>
      </c>
      <c r="F18" s="57">
        <v>17676.400000000001</v>
      </c>
      <c r="G18" s="57">
        <f t="shared" si="0"/>
        <v>94.645649054421625</v>
      </c>
    </row>
    <row r="19" spans="1:7" s="15" customFormat="1" ht="72" customHeight="1">
      <c r="A19" s="18" t="s">
        <v>145</v>
      </c>
      <c r="B19" s="20" t="s">
        <v>185</v>
      </c>
      <c r="C19" s="19" t="s">
        <v>186</v>
      </c>
      <c r="D19" s="57"/>
      <c r="E19" s="57">
        <v>296687.2</v>
      </c>
      <c r="F19" s="57">
        <v>0</v>
      </c>
      <c r="G19" s="57">
        <f t="shared" si="0"/>
        <v>0</v>
      </c>
    </row>
    <row r="20" spans="1:7" s="15" customFormat="1" ht="62">
      <c r="A20" s="18" t="s">
        <v>79</v>
      </c>
      <c r="B20" s="20" t="s">
        <v>179</v>
      </c>
      <c r="C20" s="19" t="s">
        <v>180</v>
      </c>
      <c r="D20" s="57"/>
      <c r="E20" s="57">
        <v>7060.4</v>
      </c>
      <c r="F20" s="57">
        <v>4559.8</v>
      </c>
      <c r="G20" s="57">
        <f t="shared" si="0"/>
        <v>64.582743187354836</v>
      </c>
    </row>
    <row r="21" spans="1:7" s="15" customFormat="1" ht="37.5" customHeight="1">
      <c r="A21" s="18" t="s">
        <v>146</v>
      </c>
      <c r="B21" s="20" t="s">
        <v>187</v>
      </c>
      <c r="C21" s="19" t="s">
        <v>143</v>
      </c>
      <c r="D21" s="57">
        <v>248261</v>
      </c>
      <c r="E21" s="57">
        <v>310658.09999999998</v>
      </c>
      <c r="F21" s="57">
        <v>230836.8</v>
      </c>
      <c r="G21" s="57">
        <f t="shared" si="0"/>
        <v>74.305739975877017</v>
      </c>
    </row>
    <row r="22" spans="1:7" s="15" customFormat="1" ht="46.5">
      <c r="A22" s="18" t="s">
        <v>147</v>
      </c>
      <c r="B22" s="20" t="s">
        <v>188</v>
      </c>
      <c r="C22" s="19" t="s">
        <v>189</v>
      </c>
      <c r="D22" s="57">
        <v>198626.2</v>
      </c>
      <c r="E22" s="57">
        <v>204791.7</v>
      </c>
      <c r="F22" s="57">
        <v>123508.3</v>
      </c>
      <c r="G22" s="57">
        <f t="shared" si="0"/>
        <v>60.309231282322472</v>
      </c>
    </row>
    <row r="23" spans="1:7" s="15" customFormat="1" ht="31">
      <c r="A23" s="18" t="s">
        <v>148</v>
      </c>
      <c r="B23" s="20" t="s">
        <v>172</v>
      </c>
      <c r="C23" s="19" t="s">
        <v>173</v>
      </c>
      <c r="D23" s="57">
        <v>329478</v>
      </c>
      <c r="E23" s="57">
        <v>329478</v>
      </c>
      <c r="F23" s="57">
        <v>157534.05804</v>
      </c>
      <c r="G23" s="57">
        <f t="shared" si="0"/>
        <v>47.813225174366721</v>
      </c>
    </row>
    <row r="24" spans="1:7" s="15" customFormat="1" ht="46.5">
      <c r="A24" s="18" t="s">
        <v>81</v>
      </c>
      <c r="B24" s="20" t="s">
        <v>174</v>
      </c>
      <c r="C24" s="19" t="s">
        <v>175</v>
      </c>
      <c r="D24" s="57">
        <v>142800.79999999999</v>
      </c>
      <c r="E24" s="57">
        <v>142800.79999999999</v>
      </c>
      <c r="F24" s="57">
        <v>16762.3</v>
      </c>
      <c r="G24" s="57">
        <v>0</v>
      </c>
    </row>
    <row r="25" spans="1:7" s="15" customFormat="1" ht="62">
      <c r="A25" s="18" t="s">
        <v>149</v>
      </c>
      <c r="B25" s="20" t="s">
        <v>176</v>
      </c>
      <c r="C25" s="19" t="s">
        <v>175</v>
      </c>
      <c r="D25" s="57"/>
      <c r="E25" s="57">
        <v>10752.3</v>
      </c>
      <c r="F25" s="57">
        <v>4544.8</v>
      </c>
      <c r="G25" s="57">
        <f t="shared" si="0"/>
        <v>42.268165880788303</v>
      </c>
    </row>
    <row r="26" spans="1:7" s="15" customFormat="1" ht="31">
      <c r="A26" s="18" t="s">
        <v>82</v>
      </c>
      <c r="B26" s="20" t="s">
        <v>190</v>
      </c>
      <c r="C26" s="19" t="s">
        <v>160</v>
      </c>
      <c r="D26" s="57">
        <v>200000</v>
      </c>
      <c r="E26" s="57">
        <v>200000</v>
      </c>
      <c r="F26" s="57">
        <v>199771.93781</v>
      </c>
      <c r="G26" s="57">
        <f t="shared" si="0"/>
        <v>99.885968904999999</v>
      </c>
    </row>
    <row r="27" spans="1:7" s="15" customFormat="1" ht="46.5">
      <c r="A27" s="18" t="s">
        <v>43</v>
      </c>
      <c r="B27" s="76" t="s">
        <v>177</v>
      </c>
      <c r="C27" s="57" t="s">
        <v>131</v>
      </c>
      <c r="D27" s="57">
        <v>218739.1</v>
      </c>
      <c r="E27" s="57">
        <v>218739.1</v>
      </c>
      <c r="F27" s="57">
        <v>212748.48843000003</v>
      </c>
      <c r="G27" s="57">
        <f t="shared" si="0"/>
        <v>97.261298245261145</v>
      </c>
    </row>
    <row r="28" spans="1:7" s="15" customFormat="1" ht="41.25" customHeight="1">
      <c r="A28" s="18" t="s">
        <v>150</v>
      </c>
      <c r="B28" s="76" t="s">
        <v>369</v>
      </c>
      <c r="C28" s="57" t="s">
        <v>371</v>
      </c>
      <c r="D28" s="57"/>
      <c r="E28" s="57"/>
      <c r="F28" s="57">
        <v>49288.2</v>
      </c>
      <c r="G28" s="57"/>
    </row>
    <row r="29" spans="1:7" s="15" customFormat="1" ht="31">
      <c r="A29" s="18" t="s">
        <v>151</v>
      </c>
      <c r="B29" s="76" t="s">
        <v>191</v>
      </c>
      <c r="C29" s="57" t="s">
        <v>129</v>
      </c>
      <c r="D29" s="57">
        <v>4789</v>
      </c>
      <c r="E29" s="57">
        <v>4789</v>
      </c>
      <c r="F29" s="57">
        <v>0</v>
      </c>
      <c r="G29" s="57">
        <f t="shared" si="0"/>
        <v>0</v>
      </c>
    </row>
    <row r="30" spans="1:7" s="77" customFormat="1" ht="46.5">
      <c r="A30" s="75" t="s">
        <v>152</v>
      </c>
      <c r="B30" s="76" t="s">
        <v>192</v>
      </c>
      <c r="C30" s="57" t="s">
        <v>129</v>
      </c>
      <c r="D30" s="57"/>
      <c r="E30" s="57">
        <v>968</v>
      </c>
      <c r="F30" s="57">
        <v>968</v>
      </c>
      <c r="G30" s="57">
        <f t="shared" si="0"/>
        <v>100</v>
      </c>
    </row>
    <row r="31" spans="1:7" s="77" customFormat="1" ht="81" customHeight="1">
      <c r="A31" s="75" t="s">
        <v>83</v>
      </c>
      <c r="B31" s="76" t="s">
        <v>195</v>
      </c>
      <c r="C31" s="57" t="s">
        <v>127</v>
      </c>
      <c r="D31" s="57">
        <v>12374.1</v>
      </c>
      <c r="E31" s="57">
        <v>12374.1</v>
      </c>
      <c r="F31" s="57">
        <v>0</v>
      </c>
      <c r="G31" s="57">
        <f t="shared" si="0"/>
        <v>0</v>
      </c>
    </row>
    <row r="32" spans="1:7" s="15" customFormat="1" ht="93">
      <c r="A32" s="18" t="s">
        <v>44</v>
      </c>
      <c r="B32" s="76" t="s">
        <v>193</v>
      </c>
      <c r="C32" s="57" t="s">
        <v>127</v>
      </c>
      <c r="D32" s="57"/>
      <c r="E32" s="57">
        <v>8721.1</v>
      </c>
      <c r="F32" s="57">
        <v>5234.3999999999996</v>
      </c>
      <c r="G32" s="57">
        <f t="shared" si="0"/>
        <v>60.019951611608626</v>
      </c>
    </row>
    <row r="33" spans="1:7" s="15" customFormat="1" ht="92.25" customHeight="1">
      <c r="A33" s="18" t="s">
        <v>153</v>
      </c>
      <c r="B33" s="76" t="s">
        <v>194</v>
      </c>
      <c r="C33" s="57" t="s">
        <v>137</v>
      </c>
      <c r="D33" s="57"/>
      <c r="E33" s="57">
        <v>3810.4</v>
      </c>
      <c r="F33" s="57">
        <v>3810.4</v>
      </c>
      <c r="G33" s="57">
        <f t="shared" si="0"/>
        <v>100</v>
      </c>
    </row>
    <row r="34" spans="1:7" s="15" customFormat="1" ht="84.75" customHeight="1">
      <c r="A34" s="18" t="s">
        <v>154</v>
      </c>
      <c r="B34" s="76" t="s">
        <v>196</v>
      </c>
      <c r="C34" s="57" t="s">
        <v>197</v>
      </c>
      <c r="D34" s="57"/>
      <c r="E34" s="57">
        <v>20035.7</v>
      </c>
      <c r="F34" s="57">
        <v>0</v>
      </c>
      <c r="G34" s="57">
        <f t="shared" si="0"/>
        <v>0</v>
      </c>
    </row>
    <row r="35" spans="1:7" s="15" customFormat="1" ht="52.5" customHeight="1">
      <c r="A35" s="18" t="s">
        <v>45</v>
      </c>
      <c r="B35" s="76" t="s">
        <v>202</v>
      </c>
      <c r="C35" s="57" t="s">
        <v>203</v>
      </c>
      <c r="D35" s="57">
        <v>7503.4</v>
      </c>
      <c r="E35" s="57">
        <v>7503.4</v>
      </c>
      <c r="F35" s="57">
        <v>0</v>
      </c>
      <c r="G35" s="57">
        <f t="shared" si="0"/>
        <v>0</v>
      </c>
    </row>
    <row r="36" spans="1:7" s="15" customFormat="1" ht="46.5">
      <c r="A36" s="18" t="s">
        <v>84</v>
      </c>
      <c r="B36" s="76" t="s">
        <v>106</v>
      </c>
      <c r="C36" s="57" t="s">
        <v>198</v>
      </c>
      <c r="D36" s="57">
        <v>6760</v>
      </c>
      <c r="E36" s="57">
        <v>6760</v>
      </c>
      <c r="F36" s="57">
        <v>6760</v>
      </c>
      <c r="G36" s="57">
        <f t="shared" si="0"/>
        <v>100</v>
      </c>
    </row>
    <row r="37" spans="1:7" s="15" customFormat="1" ht="31">
      <c r="A37" s="18" t="s">
        <v>46</v>
      </c>
      <c r="B37" s="76" t="s">
        <v>199</v>
      </c>
      <c r="C37" s="57" t="s">
        <v>141</v>
      </c>
      <c r="D37" s="57">
        <v>38482.400000000001</v>
      </c>
      <c r="E37" s="57">
        <v>46803.5</v>
      </c>
      <c r="F37" s="57">
        <v>34264.6</v>
      </c>
      <c r="G37" s="57">
        <f t="shared" si="0"/>
        <v>73.209482196844249</v>
      </c>
    </row>
    <row r="38" spans="1:7" s="15" customFormat="1" ht="35.25" customHeight="1">
      <c r="A38" s="18" t="s">
        <v>85</v>
      </c>
      <c r="B38" s="76" t="s">
        <v>200</v>
      </c>
      <c r="C38" s="57" t="s">
        <v>201</v>
      </c>
      <c r="D38" s="57">
        <v>7070.7</v>
      </c>
      <c r="E38" s="57">
        <v>7070.7</v>
      </c>
      <c r="F38" s="57">
        <v>4437.2</v>
      </c>
      <c r="G38" s="57">
        <f t="shared" si="0"/>
        <v>62.754748469034183</v>
      </c>
    </row>
    <row r="39" spans="1:7" s="15" customFormat="1" ht="37.5" customHeight="1">
      <c r="A39" s="18" t="s">
        <v>86</v>
      </c>
      <c r="B39" s="76" t="s">
        <v>204</v>
      </c>
      <c r="C39" s="57" t="s">
        <v>205</v>
      </c>
      <c r="D39" s="57">
        <v>13897</v>
      </c>
      <c r="E39" s="57">
        <v>13897</v>
      </c>
      <c r="F39" s="57">
        <v>2158.1</v>
      </c>
      <c r="G39" s="57">
        <f t="shared" si="0"/>
        <v>15.5292509174642</v>
      </c>
    </row>
    <row r="40" spans="1:7" s="15" customFormat="1" ht="31">
      <c r="A40" s="18" t="s">
        <v>87</v>
      </c>
      <c r="B40" s="76" t="s">
        <v>206</v>
      </c>
      <c r="C40" s="57" t="s">
        <v>207</v>
      </c>
      <c r="D40" s="57">
        <v>10101</v>
      </c>
      <c r="E40" s="57">
        <v>10101</v>
      </c>
      <c r="F40" s="57">
        <v>7886.2</v>
      </c>
      <c r="G40" s="57">
        <f t="shared" si="0"/>
        <v>78.07345807345807</v>
      </c>
    </row>
    <row r="41" spans="1:7" s="15" customFormat="1" ht="39" customHeight="1">
      <c r="A41" s="18" t="s">
        <v>88</v>
      </c>
      <c r="B41" s="76" t="s">
        <v>208</v>
      </c>
      <c r="C41" s="57" t="s">
        <v>128</v>
      </c>
      <c r="D41" s="57">
        <v>70000</v>
      </c>
      <c r="E41" s="57">
        <v>227419.8</v>
      </c>
      <c r="F41" s="57">
        <v>81515.899999999994</v>
      </c>
      <c r="G41" s="57">
        <f t="shared" si="0"/>
        <v>35.84380075965241</v>
      </c>
    </row>
    <row r="42" spans="1:7" s="15" customFormat="1" ht="46.5">
      <c r="A42" s="18" t="s">
        <v>155</v>
      </c>
      <c r="B42" s="76" t="s">
        <v>209</v>
      </c>
      <c r="C42" s="57" t="s">
        <v>128</v>
      </c>
      <c r="D42" s="57"/>
      <c r="E42" s="57">
        <v>19943.8</v>
      </c>
      <c r="F42" s="57">
        <v>17152.199999999997</v>
      </c>
      <c r="G42" s="57">
        <f t="shared" si="0"/>
        <v>86.002667495662806</v>
      </c>
    </row>
    <row r="43" spans="1:7" s="15" customFormat="1" ht="41.25" customHeight="1">
      <c r="A43" s="18" t="s">
        <v>89</v>
      </c>
      <c r="B43" s="76" t="s">
        <v>210</v>
      </c>
      <c r="C43" s="57" t="s">
        <v>142</v>
      </c>
      <c r="D43" s="57">
        <v>36000</v>
      </c>
      <c r="E43" s="57">
        <v>61355.8</v>
      </c>
      <c r="F43" s="57">
        <v>31745.8</v>
      </c>
      <c r="G43" s="57">
        <f t="shared" si="0"/>
        <v>51.740503750256693</v>
      </c>
    </row>
    <row r="44" spans="1:7" s="15" customFormat="1" ht="41.25" customHeight="1">
      <c r="A44" s="18" t="s">
        <v>90</v>
      </c>
      <c r="B44" s="76" t="s">
        <v>211</v>
      </c>
      <c r="C44" s="57" t="s">
        <v>212</v>
      </c>
      <c r="D44" s="57">
        <v>99000</v>
      </c>
      <c r="E44" s="57">
        <v>99000</v>
      </c>
      <c r="F44" s="57">
        <v>75495.700000000012</v>
      </c>
      <c r="G44" s="57">
        <f t="shared" si="0"/>
        <v>76.258282828282844</v>
      </c>
    </row>
    <row r="45" spans="1:7" s="15" customFormat="1" ht="66.75" customHeight="1">
      <c r="A45" s="18" t="s">
        <v>91</v>
      </c>
      <c r="B45" s="76" t="s">
        <v>213</v>
      </c>
      <c r="C45" s="57" t="s">
        <v>214</v>
      </c>
      <c r="D45" s="57">
        <v>3075</v>
      </c>
      <c r="E45" s="57">
        <v>3075</v>
      </c>
      <c r="F45" s="57">
        <v>3075</v>
      </c>
      <c r="G45" s="57">
        <f t="shared" si="0"/>
        <v>100</v>
      </c>
    </row>
    <row r="46" spans="1:7" s="15" customFormat="1" ht="53.25" customHeight="1">
      <c r="A46" s="18" t="s">
        <v>233</v>
      </c>
      <c r="B46" s="76" t="s">
        <v>215</v>
      </c>
      <c r="C46" s="57" t="s">
        <v>139</v>
      </c>
      <c r="D46" s="57">
        <v>27124.3</v>
      </c>
      <c r="E46" s="57">
        <v>27124.3</v>
      </c>
      <c r="F46" s="57">
        <v>17618.100000000002</v>
      </c>
      <c r="G46" s="57">
        <f t="shared" si="0"/>
        <v>64.953196948861361</v>
      </c>
    </row>
    <row r="47" spans="1:7" s="15" customFormat="1" ht="58.5" customHeight="1">
      <c r="A47" s="18" t="s">
        <v>234</v>
      </c>
      <c r="B47" s="76" t="s">
        <v>216</v>
      </c>
      <c r="C47" s="57" t="s">
        <v>217</v>
      </c>
      <c r="D47" s="57"/>
      <c r="E47" s="57">
        <v>65800</v>
      </c>
      <c r="F47" s="57">
        <v>0</v>
      </c>
      <c r="G47" s="57">
        <f t="shared" si="0"/>
        <v>0</v>
      </c>
    </row>
    <row r="48" spans="1:7" s="15" customFormat="1" ht="46.5">
      <c r="A48" s="18" t="s">
        <v>235</v>
      </c>
      <c r="B48" s="76" t="s">
        <v>219</v>
      </c>
      <c r="C48" s="57" t="s">
        <v>125</v>
      </c>
      <c r="D48" s="57">
        <v>118218.8</v>
      </c>
      <c r="E48" s="57">
        <v>118218.8</v>
      </c>
      <c r="F48" s="57">
        <v>55274.299999999996</v>
      </c>
      <c r="G48" s="57">
        <f t="shared" si="0"/>
        <v>46.755930528816052</v>
      </c>
    </row>
    <row r="49" spans="1:7" s="15" customFormat="1" ht="31">
      <c r="A49" s="18" t="s">
        <v>236</v>
      </c>
      <c r="B49" s="76" t="s">
        <v>218</v>
      </c>
      <c r="C49" s="57" t="s">
        <v>220</v>
      </c>
      <c r="D49" s="57">
        <v>1500</v>
      </c>
      <c r="E49" s="57">
        <v>1500</v>
      </c>
      <c r="F49" s="57">
        <v>1500</v>
      </c>
      <c r="G49" s="57">
        <f t="shared" si="0"/>
        <v>100</v>
      </c>
    </row>
    <row r="50" spans="1:7" s="15" customFormat="1" ht="31">
      <c r="A50" s="18" t="s">
        <v>237</v>
      </c>
      <c r="B50" s="76" t="s">
        <v>221</v>
      </c>
      <c r="C50" s="57" t="s">
        <v>222</v>
      </c>
      <c r="D50" s="57">
        <v>14647.9</v>
      </c>
      <c r="E50" s="57">
        <v>14647.9</v>
      </c>
      <c r="F50" s="57">
        <v>11650.9</v>
      </c>
      <c r="G50" s="57">
        <f t="shared" si="0"/>
        <v>79.539729244465079</v>
      </c>
    </row>
    <row r="51" spans="1:7" s="15" customFormat="1" ht="31">
      <c r="A51" s="18" t="s">
        <v>238</v>
      </c>
      <c r="B51" s="76" t="s">
        <v>224</v>
      </c>
      <c r="C51" s="57" t="s">
        <v>223</v>
      </c>
      <c r="D51" s="57">
        <v>5312.9</v>
      </c>
      <c r="E51" s="57">
        <v>19050.2</v>
      </c>
      <c r="F51" s="57">
        <v>6873.5</v>
      </c>
      <c r="G51" s="57">
        <f t="shared" si="0"/>
        <v>36.080986026393425</v>
      </c>
    </row>
    <row r="52" spans="1:7" s="15" customFormat="1" ht="31">
      <c r="A52" s="18" t="s">
        <v>239</v>
      </c>
      <c r="B52" s="76" t="s">
        <v>225</v>
      </c>
      <c r="C52" s="57" t="s">
        <v>226</v>
      </c>
      <c r="D52" s="57"/>
      <c r="E52" s="57">
        <v>12000</v>
      </c>
      <c r="F52" s="57">
        <v>0</v>
      </c>
      <c r="G52" s="57">
        <f t="shared" si="0"/>
        <v>0</v>
      </c>
    </row>
    <row r="53" spans="1:7" s="15" customFormat="1" ht="62">
      <c r="A53" s="18" t="s">
        <v>240</v>
      </c>
      <c r="B53" s="76" t="s">
        <v>227</v>
      </c>
      <c r="C53" s="57" t="s">
        <v>228</v>
      </c>
      <c r="D53" s="57">
        <v>11711.5</v>
      </c>
      <c r="E53" s="57">
        <v>11711.5</v>
      </c>
      <c r="F53" s="57">
        <v>9293</v>
      </c>
      <c r="G53" s="57">
        <f t="shared" si="0"/>
        <v>79.349357469154242</v>
      </c>
    </row>
    <row r="54" spans="1:7" s="15" customFormat="1" ht="65.25" customHeight="1">
      <c r="A54" s="18" t="s">
        <v>250</v>
      </c>
      <c r="B54" s="76" t="s">
        <v>243</v>
      </c>
      <c r="C54" s="57" t="s">
        <v>244</v>
      </c>
      <c r="D54" s="57">
        <v>248014.8</v>
      </c>
      <c r="E54" s="57">
        <v>10200</v>
      </c>
      <c r="F54" s="57">
        <v>1251.5</v>
      </c>
      <c r="G54" s="57">
        <f t="shared" si="0"/>
        <v>12.269607843137255</v>
      </c>
    </row>
    <row r="55" spans="1:7" s="15" customFormat="1" ht="102" customHeight="1">
      <c r="A55" s="18" t="s">
        <v>251</v>
      </c>
      <c r="B55" s="76" t="s">
        <v>246</v>
      </c>
      <c r="C55" s="57" t="s">
        <v>247</v>
      </c>
      <c r="D55" s="57"/>
      <c r="E55" s="57">
        <v>17658</v>
      </c>
      <c r="F55" s="57">
        <v>16349.900000000001</v>
      </c>
      <c r="G55" s="57">
        <f t="shared" si="0"/>
        <v>92.592026277041569</v>
      </c>
    </row>
    <row r="56" spans="1:7" s="15" customFormat="1" ht="39" customHeight="1">
      <c r="A56" s="18" t="s">
        <v>252</v>
      </c>
      <c r="B56" s="76" t="s">
        <v>229</v>
      </c>
      <c r="C56" s="57" t="s">
        <v>230</v>
      </c>
      <c r="D56" s="57">
        <v>144178.5</v>
      </c>
      <c r="E56" s="57">
        <v>254785.6</v>
      </c>
      <c r="F56" s="57">
        <v>187207.6</v>
      </c>
      <c r="G56" s="57">
        <f t="shared" si="0"/>
        <v>73.476523006009771</v>
      </c>
    </row>
    <row r="57" spans="1:7" s="15" customFormat="1" ht="46.5">
      <c r="A57" s="18" t="s">
        <v>253</v>
      </c>
      <c r="B57" s="76" t="s">
        <v>231</v>
      </c>
      <c r="C57" s="57" t="s">
        <v>230</v>
      </c>
      <c r="D57" s="57"/>
      <c r="E57" s="57">
        <v>34271.1</v>
      </c>
      <c r="F57" s="57">
        <v>32495.1</v>
      </c>
      <c r="G57" s="57">
        <f t="shared" si="0"/>
        <v>94.817791083449322</v>
      </c>
    </row>
    <row r="58" spans="1:7" s="15" customFormat="1" ht="77.5">
      <c r="A58" s="18" t="s">
        <v>254</v>
      </c>
      <c r="B58" s="76" t="s">
        <v>107</v>
      </c>
      <c r="C58" s="57" t="s">
        <v>124</v>
      </c>
      <c r="D58" s="57">
        <v>46703.199999999997</v>
      </c>
      <c r="E58" s="57">
        <v>46703.199999999997</v>
      </c>
      <c r="F58" s="57">
        <v>29958.004540000002</v>
      </c>
      <c r="G58" s="57">
        <f t="shared" si="0"/>
        <v>64.145507245756178</v>
      </c>
    </row>
    <row r="59" spans="1:7" s="15" customFormat="1" ht="37.5" customHeight="1">
      <c r="A59" s="18" t="s">
        <v>255</v>
      </c>
      <c r="B59" s="76" t="s">
        <v>136</v>
      </c>
      <c r="C59" s="57" t="s">
        <v>232</v>
      </c>
      <c r="D59" s="57">
        <v>39906.699999999997</v>
      </c>
      <c r="E59" s="57">
        <v>227967.6</v>
      </c>
      <c r="F59" s="57">
        <v>161877.09999999998</v>
      </c>
      <c r="G59" s="57">
        <f t="shared" si="0"/>
        <v>71.008818797057117</v>
      </c>
    </row>
    <row r="60" spans="1:7" s="15" customFormat="1" ht="54.75" customHeight="1">
      <c r="A60" s="18" t="s">
        <v>256</v>
      </c>
      <c r="B60" s="76" t="s">
        <v>241</v>
      </c>
      <c r="C60" s="57" t="s">
        <v>242</v>
      </c>
      <c r="D60" s="57"/>
      <c r="E60" s="57">
        <v>22755.3</v>
      </c>
      <c r="F60" s="57">
        <v>19945.5</v>
      </c>
      <c r="G60" s="57">
        <f t="shared" si="0"/>
        <v>87.652107421128264</v>
      </c>
    </row>
    <row r="61" spans="1:7" s="15" customFormat="1" ht="46.5">
      <c r="A61" s="18" t="s">
        <v>257</v>
      </c>
      <c r="B61" s="76" t="s">
        <v>108</v>
      </c>
      <c r="C61" s="57" t="s">
        <v>245</v>
      </c>
      <c r="D61" s="57">
        <v>745949.2</v>
      </c>
      <c r="E61" s="57">
        <v>745949.2</v>
      </c>
      <c r="F61" s="57">
        <v>572713.09181999997</v>
      </c>
      <c r="G61" s="57">
        <f t="shared" si="0"/>
        <v>76.776420139601996</v>
      </c>
    </row>
    <row r="62" spans="1:7" s="15" customFormat="1" ht="72.75" customHeight="1">
      <c r="A62" s="18" t="s">
        <v>258</v>
      </c>
      <c r="B62" s="76" t="s">
        <v>248</v>
      </c>
      <c r="C62" s="57" t="s">
        <v>140</v>
      </c>
      <c r="D62" s="57"/>
      <c r="E62" s="57">
        <v>77710.600000000006</v>
      </c>
      <c r="F62" s="57">
        <v>33964.233840000001</v>
      </c>
      <c r="G62" s="57">
        <f t="shared" si="0"/>
        <v>43.70605019135099</v>
      </c>
    </row>
    <row r="63" spans="1:7" s="15" customFormat="1" ht="46.5">
      <c r="A63" s="18" t="s">
        <v>272</v>
      </c>
      <c r="B63" s="76" t="s">
        <v>249</v>
      </c>
      <c r="C63" s="57" t="s">
        <v>132</v>
      </c>
      <c r="D63" s="57">
        <v>77998.399999999994</v>
      </c>
      <c r="E63" s="57">
        <v>77998.399999999994</v>
      </c>
      <c r="F63" s="57">
        <v>36122.189229999996</v>
      </c>
      <c r="G63" s="57">
        <f t="shared" si="0"/>
        <v>46.311448991261358</v>
      </c>
    </row>
    <row r="64" spans="1:7" s="15" customFormat="1" ht="31">
      <c r="A64" s="18" t="s">
        <v>273</v>
      </c>
      <c r="B64" s="76" t="s">
        <v>109</v>
      </c>
      <c r="C64" s="57" t="s">
        <v>130</v>
      </c>
      <c r="D64" s="57">
        <v>4180.5</v>
      </c>
      <c r="E64" s="57">
        <v>4180.5</v>
      </c>
      <c r="F64" s="57">
        <v>1593.8</v>
      </c>
      <c r="G64" s="57">
        <f t="shared" si="0"/>
        <v>38.124626240880275</v>
      </c>
    </row>
    <row r="65" spans="1:7" s="15" customFormat="1" ht="57" customHeight="1">
      <c r="A65" s="18" t="s">
        <v>274</v>
      </c>
      <c r="B65" s="76" t="s">
        <v>110</v>
      </c>
      <c r="C65" s="57" t="s">
        <v>363</v>
      </c>
      <c r="D65" s="57"/>
      <c r="E65" s="57">
        <v>9267.1</v>
      </c>
      <c r="F65" s="57">
        <v>3219.8999999999996</v>
      </c>
      <c r="G65" s="57">
        <f t="shared" si="0"/>
        <v>34.745497512706237</v>
      </c>
    </row>
    <row r="66" spans="1:7" s="15" customFormat="1" ht="31">
      <c r="A66" s="18" t="s">
        <v>275</v>
      </c>
      <c r="B66" s="76" t="s">
        <v>267</v>
      </c>
      <c r="C66" s="57" t="s">
        <v>268</v>
      </c>
      <c r="D66" s="57">
        <v>880816.1</v>
      </c>
      <c r="E66" s="57">
        <v>877489.5</v>
      </c>
      <c r="F66" s="57">
        <v>468128.99999999994</v>
      </c>
      <c r="G66" s="57">
        <f t="shared" si="0"/>
        <v>53.348672548218524</v>
      </c>
    </row>
    <row r="67" spans="1:7" s="15" customFormat="1" ht="46.5">
      <c r="A67" s="18" t="s">
        <v>47</v>
      </c>
      <c r="B67" s="76" t="s">
        <v>261</v>
      </c>
      <c r="C67" s="57" t="s">
        <v>262</v>
      </c>
      <c r="D67" s="57">
        <v>3412.7</v>
      </c>
      <c r="E67" s="57">
        <v>3412.7</v>
      </c>
      <c r="F67" s="57">
        <v>3412.7</v>
      </c>
      <c r="G67" s="57">
        <f t="shared" si="0"/>
        <v>100</v>
      </c>
    </row>
    <row r="68" spans="1:7" s="15" customFormat="1" ht="31">
      <c r="A68" s="18" t="s">
        <v>92</v>
      </c>
      <c r="B68" s="76" t="s">
        <v>260</v>
      </c>
      <c r="C68" s="57" t="s">
        <v>135</v>
      </c>
      <c r="D68" s="57">
        <v>4280.1000000000004</v>
      </c>
      <c r="E68" s="57">
        <v>4280.1000000000004</v>
      </c>
      <c r="F68" s="57">
        <v>4255.3999999999996</v>
      </c>
      <c r="G68" s="57">
        <f t="shared" si="0"/>
        <v>99.422910679656994</v>
      </c>
    </row>
    <row r="69" spans="1:7" s="15" customFormat="1" ht="31">
      <c r="A69" s="18" t="s">
        <v>93</v>
      </c>
      <c r="B69" s="76" t="s">
        <v>263</v>
      </c>
      <c r="C69" s="57" t="s">
        <v>264</v>
      </c>
      <c r="D69" s="57">
        <v>99721.5</v>
      </c>
      <c r="E69" s="57">
        <v>99721.5</v>
      </c>
      <c r="F69" s="57">
        <v>9931</v>
      </c>
      <c r="G69" s="57">
        <f t="shared" si="0"/>
        <v>9.9587350771899743</v>
      </c>
    </row>
    <row r="70" spans="1:7" s="15" customFormat="1" ht="31">
      <c r="A70" s="18" t="s">
        <v>48</v>
      </c>
      <c r="B70" s="76" t="s">
        <v>265</v>
      </c>
      <c r="C70" s="57" t="s">
        <v>266</v>
      </c>
      <c r="D70" s="57">
        <v>1838.5</v>
      </c>
      <c r="E70" s="57">
        <v>1838.5</v>
      </c>
      <c r="F70" s="57">
        <v>1838.5</v>
      </c>
      <c r="G70" s="57">
        <f t="shared" si="0"/>
        <v>100</v>
      </c>
    </row>
    <row r="71" spans="1:7" s="15" customFormat="1" ht="46.5">
      <c r="A71" s="18" t="s">
        <v>121</v>
      </c>
      <c r="B71" s="76" t="s">
        <v>157</v>
      </c>
      <c r="C71" s="57" t="s">
        <v>133</v>
      </c>
      <c r="D71" s="57">
        <v>12320</v>
      </c>
      <c r="E71" s="57">
        <v>12320</v>
      </c>
      <c r="F71" s="57">
        <v>12320</v>
      </c>
      <c r="G71" s="57">
        <f>F71/E71*100</f>
        <v>100</v>
      </c>
    </row>
    <row r="72" spans="1:7" s="15" customFormat="1" ht="46.5">
      <c r="A72" s="18" t="s">
        <v>94</v>
      </c>
      <c r="B72" s="76" t="s">
        <v>259</v>
      </c>
      <c r="C72" s="57" t="s">
        <v>134</v>
      </c>
      <c r="D72" s="57">
        <v>3634.6</v>
      </c>
      <c r="E72" s="57">
        <v>3634.6</v>
      </c>
      <c r="F72" s="57">
        <v>3547.1</v>
      </c>
      <c r="G72" s="57">
        <f t="shared" si="0"/>
        <v>97.592582402465197</v>
      </c>
    </row>
    <row r="73" spans="1:7" s="15" customFormat="1" ht="31">
      <c r="A73" s="18" t="s">
        <v>156</v>
      </c>
      <c r="B73" s="76" t="s">
        <v>269</v>
      </c>
      <c r="C73" s="57" t="s">
        <v>126</v>
      </c>
      <c r="D73" s="57">
        <v>400000</v>
      </c>
      <c r="E73" s="57">
        <v>400000</v>
      </c>
      <c r="F73" s="57">
        <v>392932.77202000015</v>
      </c>
      <c r="G73" s="57">
        <f t="shared" si="0"/>
        <v>98.233193005000047</v>
      </c>
    </row>
    <row r="74" spans="1:7" s="15" customFormat="1" ht="53.25" customHeight="1">
      <c r="A74" s="18" t="s">
        <v>370</v>
      </c>
      <c r="B74" s="76" t="s">
        <v>270</v>
      </c>
      <c r="C74" s="57" t="s">
        <v>271</v>
      </c>
      <c r="D74" s="57"/>
      <c r="E74" s="57">
        <v>651193.30000000005</v>
      </c>
      <c r="F74" s="57"/>
      <c r="G74" s="57">
        <f t="shared" si="0"/>
        <v>0</v>
      </c>
    </row>
    <row r="75" spans="1:7" s="15" customFormat="1" ht="9.75" customHeight="1">
      <c r="A75" s="18"/>
      <c r="B75" s="76"/>
      <c r="C75" s="57"/>
      <c r="D75" s="57"/>
      <c r="E75" s="57"/>
      <c r="F75" s="57"/>
      <c r="G75" s="57"/>
    </row>
    <row r="76" spans="1:7" s="15" customFormat="1" ht="27.75" customHeight="1">
      <c r="A76" s="16" t="s">
        <v>49</v>
      </c>
      <c r="B76" s="17" t="s">
        <v>50</v>
      </c>
      <c r="C76" s="17"/>
      <c r="D76" s="56">
        <f>SUM(D78:D102)</f>
        <v>19712394.400000002</v>
      </c>
      <c r="E76" s="56">
        <f>SUM(E78:E102)</f>
        <v>20856427.300000004</v>
      </c>
      <c r="F76" s="56">
        <f>SUM(F78:F102)</f>
        <v>16205705.775170002</v>
      </c>
      <c r="G76" s="56">
        <f t="shared" ref="G76:G129" si="1">F76/E76*100</f>
        <v>77.701255071476211</v>
      </c>
    </row>
    <row r="77" spans="1:7" s="15" customFormat="1" ht="15.5">
      <c r="A77" s="18"/>
      <c r="B77" s="19" t="s">
        <v>31</v>
      </c>
      <c r="C77" s="19"/>
      <c r="D77" s="57"/>
      <c r="E77" s="57"/>
      <c r="F77" s="57"/>
      <c r="G77" s="57"/>
    </row>
    <row r="78" spans="1:7" s="15" customFormat="1" ht="68.25" customHeight="1">
      <c r="A78" s="18" t="s">
        <v>51</v>
      </c>
      <c r="B78" s="20" t="s">
        <v>276</v>
      </c>
      <c r="C78" s="19" t="s">
        <v>277</v>
      </c>
      <c r="D78" s="57">
        <v>1459.2</v>
      </c>
      <c r="E78" s="57">
        <v>1459.2</v>
      </c>
      <c r="F78" s="57">
        <v>1052.1655799999999</v>
      </c>
      <c r="G78" s="57">
        <f t="shared" si="1"/>
        <v>72.105645559210515</v>
      </c>
    </row>
    <row r="79" spans="1:7" s="15" customFormat="1" ht="62">
      <c r="A79" s="18" t="s">
        <v>52</v>
      </c>
      <c r="B79" s="20" t="s">
        <v>278</v>
      </c>
      <c r="C79" s="19" t="s">
        <v>279</v>
      </c>
      <c r="D79" s="57">
        <v>288.39999999999998</v>
      </c>
      <c r="E79" s="57">
        <v>288.39999999999998</v>
      </c>
      <c r="F79" s="57">
        <v>288.39999999999998</v>
      </c>
      <c r="G79" s="57">
        <f t="shared" si="1"/>
        <v>100</v>
      </c>
    </row>
    <row r="80" spans="1:7" s="15" customFormat="1" ht="46.5">
      <c r="A80" s="18" t="s">
        <v>53</v>
      </c>
      <c r="B80" s="20" t="s">
        <v>280</v>
      </c>
      <c r="C80" s="19" t="s">
        <v>281</v>
      </c>
      <c r="D80" s="57">
        <v>69072.600000000006</v>
      </c>
      <c r="E80" s="57">
        <v>90926.399999999994</v>
      </c>
      <c r="F80" s="57">
        <v>63950.323959999994</v>
      </c>
      <c r="G80" s="57">
        <f t="shared" si="1"/>
        <v>70.331965149835469</v>
      </c>
    </row>
    <row r="81" spans="1:7" s="15" customFormat="1" ht="62">
      <c r="A81" s="18" t="s">
        <v>54</v>
      </c>
      <c r="B81" s="20" t="s">
        <v>282</v>
      </c>
      <c r="C81" s="19" t="s">
        <v>283</v>
      </c>
      <c r="D81" s="57">
        <v>23.6</v>
      </c>
      <c r="E81" s="57">
        <v>23.6</v>
      </c>
      <c r="F81" s="57">
        <v>0</v>
      </c>
      <c r="G81" s="57">
        <f t="shared" si="1"/>
        <v>0</v>
      </c>
    </row>
    <row r="82" spans="1:7" s="15" customFormat="1" ht="96" customHeight="1">
      <c r="A82" s="18" t="s">
        <v>55</v>
      </c>
      <c r="B82" s="20" t="s">
        <v>112</v>
      </c>
      <c r="C82" s="19" t="s">
        <v>285</v>
      </c>
      <c r="D82" s="57"/>
      <c r="E82" s="57">
        <v>249.9</v>
      </c>
      <c r="F82" s="57">
        <v>0</v>
      </c>
      <c r="G82" s="57">
        <f t="shared" si="1"/>
        <v>0</v>
      </c>
    </row>
    <row r="83" spans="1:7" s="15" customFormat="1" ht="132" customHeight="1">
      <c r="A83" s="18" t="s">
        <v>56</v>
      </c>
      <c r="B83" s="20" t="s">
        <v>113</v>
      </c>
      <c r="C83" s="19" t="s">
        <v>284</v>
      </c>
      <c r="D83" s="57">
        <v>131.5</v>
      </c>
      <c r="E83" s="57">
        <v>131.5</v>
      </c>
      <c r="F83" s="57">
        <v>39.265000000000001</v>
      </c>
      <c r="G83" s="57">
        <f t="shared" si="1"/>
        <v>29.859315589353614</v>
      </c>
    </row>
    <row r="84" spans="1:7" s="15" customFormat="1" ht="62">
      <c r="A84" s="18" t="s">
        <v>57</v>
      </c>
      <c r="B84" s="20" t="s">
        <v>114</v>
      </c>
      <c r="C84" s="19" t="s">
        <v>286</v>
      </c>
      <c r="D84" s="57">
        <v>831974.5</v>
      </c>
      <c r="E84" s="57">
        <v>843944.6</v>
      </c>
      <c r="F84" s="57">
        <v>686738.56886999984</v>
      </c>
      <c r="G84" s="57">
        <f t="shared" si="1"/>
        <v>81.372470286556705</v>
      </c>
    </row>
    <row r="85" spans="1:7" s="15" customFormat="1" ht="62">
      <c r="A85" s="18" t="s">
        <v>58</v>
      </c>
      <c r="B85" s="20" t="s">
        <v>115</v>
      </c>
      <c r="C85" s="19" t="s">
        <v>287</v>
      </c>
      <c r="D85" s="57">
        <v>1151852.2</v>
      </c>
      <c r="E85" s="57">
        <v>1412997.7</v>
      </c>
      <c r="F85" s="57">
        <v>971647.44727</v>
      </c>
      <c r="G85" s="57">
        <f t="shared" si="1"/>
        <v>68.764970195634433</v>
      </c>
    </row>
    <row r="86" spans="1:7" s="15" customFormat="1" ht="77.5">
      <c r="A86" s="18" t="s">
        <v>59</v>
      </c>
      <c r="B86" s="20" t="s">
        <v>288</v>
      </c>
      <c r="C86" s="19" t="s">
        <v>289</v>
      </c>
      <c r="D86" s="57">
        <v>27.4</v>
      </c>
      <c r="E86" s="57">
        <v>27.4</v>
      </c>
      <c r="F86" s="57">
        <v>0</v>
      </c>
      <c r="G86" s="57">
        <f t="shared" si="1"/>
        <v>0</v>
      </c>
    </row>
    <row r="87" spans="1:7" s="15" customFormat="1" ht="77.5">
      <c r="A87" s="18" t="s">
        <v>60</v>
      </c>
      <c r="B87" s="20" t="s">
        <v>118</v>
      </c>
      <c r="C87" s="19" t="s">
        <v>290</v>
      </c>
      <c r="D87" s="57">
        <v>13881.9</v>
      </c>
      <c r="E87" s="57">
        <v>0</v>
      </c>
      <c r="F87" s="57"/>
      <c r="G87" s="57">
        <v>0</v>
      </c>
    </row>
    <row r="88" spans="1:7" s="15" customFormat="1" ht="46.5">
      <c r="A88" s="18" t="s">
        <v>61</v>
      </c>
      <c r="B88" s="20" t="s">
        <v>291</v>
      </c>
      <c r="C88" s="19" t="s">
        <v>292</v>
      </c>
      <c r="D88" s="57">
        <v>73959.100000000006</v>
      </c>
      <c r="E88" s="57">
        <v>73959.100000000006</v>
      </c>
      <c r="F88" s="57">
        <v>46593.097430000002</v>
      </c>
      <c r="G88" s="57">
        <f t="shared" si="1"/>
        <v>62.998464597324734</v>
      </c>
    </row>
    <row r="89" spans="1:7" s="15" customFormat="1" ht="31">
      <c r="A89" s="18" t="s">
        <v>62</v>
      </c>
      <c r="B89" s="20" t="s">
        <v>293</v>
      </c>
      <c r="C89" s="19" t="s">
        <v>294</v>
      </c>
      <c r="D89" s="57">
        <v>10140.700000000001</v>
      </c>
      <c r="E89" s="57">
        <v>10140.700000000001</v>
      </c>
      <c r="F89" s="57">
        <v>5028.5360199999996</v>
      </c>
      <c r="G89" s="57">
        <f t="shared" si="1"/>
        <v>49.587661798495162</v>
      </c>
    </row>
    <row r="90" spans="1:7" s="15" customFormat="1" ht="179.25" customHeight="1">
      <c r="A90" s="18" t="s">
        <v>63</v>
      </c>
      <c r="B90" s="20" t="s">
        <v>295</v>
      </c>
      <c r="C90" s="19" t="s">
        <v>296</v>
      </c>
      <c r="D90" s="57">
        <v>24327.599999999999</v>
      </c>
      <c r="E90" s="57">
        <v>24327.599999999999</v>
      </c>
      <c r="F90" s="57">
        <v>16145.758000000002</v>
      </c>
      <c r="G90" s="57">
        <f t="shared" si="1"/>
        <v>66.368067544681779</v>
      </c>
    </row>
    <row r="91" spans="1:7" s="15" customFormat="1" ht="46.5">
      <c r="A91" s="18" t="s">
        <v>64</v>
      </c>
      <c r="B91" s="20" t="s">
        <v>297</v>
      </c>
      <c r="C91" s="19" t="s">
        <v>298</v>
      </c>
      <c r="D91" s="57">
        <v>41625.9</v>
      </c>
      <c r="E91" s="57">
        <v>41625.9</v>
      </c>
      <c r="F91" s="57">
        <v>24301.263999999999</v>
      </c>
      <c r="G91" s="57">
        <f t="shared" si="1"/>
        <v>58.380152741442224</v>
      </c>
    </row>
    <row r="92" spans="1:7" s="15" customFormat="1" ht="62">
      <c r="A92" s="18" t="s">
        <v>65</v>
      </c>
      <c r="B92" s="20" t="s">
        <v>299</v>
      </c>
      <c r="C92" s="19" t="s">
        <v>300</v>
      </c>
      <c r="D92" s="57">
        <v>6709135.2999999998</v>
      </c>
      <c r="E92" s="57">
        <v>6765781.5999999996</v>
      </c>
      <c r="F92" s="57">
        <v>5330312.2835100004</v>
      </c>
      <c r="G92" s="57">
        <f t="shared" si="1"/>
        <v>78.78339264616524</v>
      </c>
    </row>
    <row r="93" spans="1:7" s="15" customFormat="1" ht="93">
      <c r="A93" s="18" t="s">
        <v>66</v>
      </c>
      <c r="B93" s="20" t="s">
        <v>301</v>
      </c>
      <c r="C93" s="19" t="s">
        <v>302</v>
      </c>
      <c r="D93" s="57">
        <v>10491547.5</v>
      </c>
      <c r="E93" s="57">
        <v>11232742.4</v>
      </c>
      <c r="F93" s="57">
        <v>8824591.7251999993</v>
      </c>
      <c r="G93" s="57">
        <f t="shared" si="1"/>
        <v>78.561329112292285</v>
      </c>
    </row>
    <row r="94" spans="1:7" s="15" customFormat="1" ht="162.75" customHeight="1">
      <c r="A94" s="18" t="s">
        <v>67</v>
      </c>
      <c r="B94" s="20" t="s">
        <v>303</v>
      </c>
      <c r="C94" s="19" t="s">
        <v>318</v>
      </c>
      <c r="D94" s="57">
        <v>48551.8</v>
      </c>
      <c r="E94" s="57">
        <v>48551.8</v>
      </c>
      <c r="F94" s="57">
        <v>29446.843509999999</v>
      </c>
      <c r="G94" s="57">
        <f t="shared" si="1"/>
        <v>60.650364167754844</v>
      </c>
    </row>
    <row r="95" spans="1:7" s="15" customFormat="1" ht="168.75" customHeight="1">
      <c r="A95" s="18" t="s">
        <v>95</v>
      </c>
      <c r="B95" s="20" t="s">
        <v>304</v>
      </c>
      <c r="C95" s="19" t="s">
        <v>305</v>
      </c>
      <c r="D95" s="57">
        <v>42572</v>
      </c>
      <c r="E95" s="57">
        <v>103890.1</v>
      </c>
      <c r="F95" s="57">
        <v>83522.962499999994</v>
      </c>
      <c r="G95" s="57">
        <f t="shared" si="1"/>
        <v>80.395497261047964</v>
      </c>
    </row>
    <row r="96" spans="1:7" s="15" customFormat="1" ht="195" customHeight="1">
      <c r="A96" s="18" t="s">
        <v>68</v>
      </c>
      <c r="B96" s="20" t="s">
        <v>306</v>
      </c>
      <c r="C96" s="19" t="s">
        <v>307</v>
      </c>
      <c r="D96" s="57">
        <v>104084.8</v>
      </c>
      <c r="E96" s="57">
        <v>104084.8</v>
      </c>
      <c r="F96" s="57">
        <v>72355.271529999998</v>
      </c>
      <c r="G96" s="57">
        <f t="shared" si="1"/>
        <v>69.51569444337693</v>
      </c>
    </row>
    <row r="97" spans="1:7" s="15" customFormat="1" ht="62">
      <c r="A97" s="18" t="s">
        <v>96</v>
      </c>
      <c r="B97" s="20" t="s">
        <v>116</v>
      </c>
      <c r="C97" s="19" t="s">
        <v>308</v>
      </c>
      <c r="D97" s="57">
        <v>5175</v>
      </c>
      <c r="E97" s="57">
        <v>5925</v>
      </c>
      <c r="F97" s="57">
        <v>4243.3999999999996</v>
      </c>
      <c r="G97" s="57">
        <f t="shared" si="1"/>
        <v>71.618565400843877</v>
      </c>
    </row>
    <row r="98" spans="1:7" s="15" customFormat="1" ht="93">
      <c r="A98" s="18" t="s">
        <v>97</v>
      </c>
      <c r="B98" s="20" t="s">
        <v>117</v>
      </c>
      <c r="C98" s="19" t="s">
        <v>309</v>
      </c>
      <c r="D98" s="57">
        <v>538.29999999999995</v>
      </c>
      <c r="E98" s="57">
        <v>538.29999999999995</v>
      </c>
      <c r="F98" s="57">
        <v>207.3</v>
      </c>
      <c r="G98" s="57">
        <f t="shared" si="1"/>
        <v>38.510124465911204</v>
      </c>
    </row>
    <row r="99" spans="1:7" s="15" customFormat="1" ht="62">
      <c r="A99" s="18" t="s">
        <v>98</v>
      </c>
      <c r="B99" s="20" t="s">
        <v>310</v>
      </c>
      <c r="C99" s="19" t="s">
        <v>311</v>
      </c>
      <c r="D99" s="57">
        <v>973.4</v>
      </c>
      <c r="E99" s="57">
        <v>973.4</v>
      </c>
      <c r="F99" s="57">
        <v>446.1</v>
      </c>
      <c r="G99" s="57">
        <f t="shared" si="1"/>
        <v>45.829052804602426</v>
      </c>
    </row>
    <row r="100" spans="1:7" s="15" customFormat="1" ht="77.5">
      <c r="A100" s="18" t="s">
        <v>99</v>
      </c>
      <c r="B100" s="20" t="s">
        <v>312</v>
      </c>
      <c r="C100" s="19" t="s">
        <v>313</v>
      </c>
      <c r="D100" s="57">
        <v>39837.1</v>
      </c>
      <c r="E100" s="57">
        <v>39837.1</v>
      </c>
      <c r="F100" s="57">
        <v>14678.74394</v>
      </c>
      <c r="G100" s="57">
        <f>F100/E100*100</f>
        <v>36.846918927331565</v>
      </c>
    </row>
    <row r="101" spans="1:7" s="15" customFormat="1" ht="62">
      <c r="A101" s="18" t="s">
        <v>100</v>
      </c>
      <c r="B101" s="20" t="s">
        <v>314</v>
      </c>
      <c r="C101" s="19" t="s">
        <v>315</v>
      </c>
      <c r="D101" s="57">
        <v>10596.3</v>
      </c>
      <c r="E101" s="57">
        <v>13382.5</v>
      </c>
      <c r="F101" s="57">
        <v>3544.2097899999999</v>
      </c>
      <c r="G101" s="57">
        <f t="shared" si="1"/>
        <v>26.48391399215393</v>
      </c>
    </row>
    <row r="102" spans="1:7" s="15" customFormat="1" ht="31">
      <c r="A102" s="18" t="s">
        <v>101</v>
      </c>
      <c r="B102" s="20" t="s">
        <v>316</v>
      </c>
      <c r="C102" s="19" t="s">
        <v>317</v>
      </c>
      <c r="D102" s="57">
        <v>40618.300000000003</v>
      </c>
      <c r="E102" s="57">
        <v>40618.300000000003</v>
      </c>
      <c r="F102" s="57">
        <v>26572.109059999995</v>
      </c>
      <c r="G102" s="57">
        <f t="shared" si="1"/>
        <v>65.419057567648068</v>
      </c>
    </row>
    <row r="103" spans="1:7" s="15" customFormat="1" ht="15.5">
      <c r="A103" s="18"/>
      <c r="B103" s="20"/>
      <c r="C103" s="19"/>
      <c r="D103" s="57"/>
      <c r="E103" s="57"/>
      <c r="F103" s="57"/>
      <c r="G103" s="57"/>
    </row>
    <row r="104" spans="1:7" s="15" customFormat="1" ht="27" customHeight="1">
      <c r="A104" s="16" t="s">
        <v>69</v>
      </c>
      <c r="B104" s="17" t="s">
        <v>2</v>
      </c>
      <c r="C104" s="17"/>
      <c r="D104" s="56">
        <f>SUM(D106:D128)</f>
        <v>1082013.3</v>
      </c>
      <c r="E104" s="56">
        <f>SUM(E106:E128)</f>
        <v>1593138.2</v>
      </c>
      <c r="F104" s="56">
        <f>SUM(F106:F128)</f>
        <v>1574944.3839999998</v>
      </c>
      <c r="G104" s="56">
        <f t="shared" si="1"/>
        <v>98.857988842399223</v>
      </c>
    </row>
    <row r="105" spans="1:7" s="15" customFormat="1" ht="20.25" customHeight="1">
      <c r="A105" s="18"/>
      <c r="B105" s="19" t="s">
        <v>31</v>
      </c>
      <c r="C105" s="19"/>
      <c r="D105" s="57"/>
      <c r="E105" s="57"/>
      <c r="F105" s="57"/>
      <c r="G105" s="57"/>
    </row>
    <row r="106" spans="1:7" s="15" customFormat="1" ht="53.25" customHeight="1">
      <c r="A106" s="18" t="s">
        <v>102</v>
      </c>
      <c r="B106" s="20" t="s">
        <v>319</v>
      </c>
      <c r="C106" s="19" t="s">
        <v>320</v>
      </c>
      <c r="D106" s="57"/>
      <c r="E106" s="57">
        <v>102500</v>
      </c>
      <c r="F106" s="57">
        <v>152500</v>
      </c>
      <c r="G106" s="57">
        <f t="shared" si="1"/>
        <v>148.78048780487805</v>
      </c>
    </row>
    <row r="107" spans="1:7" s="15" customFormat="1" ht="48.75" customHeight="1">
      <c r="A107" s="18" t="s">
        <v>103</v>
      </c>
      <c r="B107" s="20" t="s">
        <v>321</v>
      </c>
      <c r="C107" s="19" t="s">
        <v>322</v>
      </c>
      <c r="D107" s="57">
        <v>5000</v>
      </c>
      <c r="E107" s="57">
        <v>5000</v>
      </c>
      <c r="F107" s="57">
        <v>1142.7</v>
      </c>
      <c r="G107" s="57">
        <f t="shared" si="1"/>
        <v>22.854000000000003</v>
      </c>
    </row>
    <row r="108" spans="1:7" s="15" customFormat="1" ht="62">
      <c r="A108" s="18"/>
      <c r="B108" s="20" t="s">
        <v>379</v>
      </c>
      <c r="C108" s="19"/>
      <c r="D108" s="57"/>
      <c r="E108" s="57"/>
      <c r="F108" s="57">
        <v>73123.7</v>
      </c>
      <c r="G108" s="57"/>
    </row>
    <row r="109" spans="1:7" s="15" customFormat="1" ht="46.5">
      <c r="A109" s="18"/>
      <c r="B109" s="20" t="s">
        <v>372</v>
      </c>
      <c r="C109" s="19" t="s">
        <v>374</v>
      </c>
      <c r="D109" s="57"/>
      <c r="E109" s="57"/>
      <c r="F109" s="57">
        <v>4258.6000000000004</v>
      </c>
      <c r="G109" s="57"/>
    </row>
    <row r="110" spans="1:7" s="15" customFormat="1" ht="48.75" customHeight="1">
      <c r="A110" s="18"/>
      <c r="B110" s="20" t="s">
        <v>373</v>
      </c>
      <c r="C110" s="19" t="s">
        <v>375</v>
      </c>
      <c r="D110" s="57"/>
      <c r="E110" s="57"/>
      <c r="F110" s="57">
        <v>1243.8</v>
      </c>
      <c r="G110" s="57"/>
    </row>
    <row r="111" spans="1:7" s="15" customFormat="1" ht="63.75" customHeight="1">
      <c r="A111" s="18" t="s">
        <v>70</v>
      </c>
      <c r="B111" s="20" t="s">
        <v>323</v>
      </c>
      <c r="C111" s="19" t="s">
        <v>324</v>
      </c>
      <c r="D111" s="57">
        <v>10000</v>
      </c>
      <c r="E111" s="57">
        <v>20000</v>
      </c>
      <c r="F111" s="57">
        <v>20000</v>
      </c>
      <c r="G111" s="57">
        <f t="shared" si="1"/>
        <v>100</v>
      </c>
    </row>
    <row r="112" spans="1:7" s="15" customFormat="1" ht="141" customHeight="1">
      <c r="A112" s="18" t="s">
        <v>350</v>
      </c>
      <c r="B112" s="19" t="s">
        <v>325</v>
      </c>
      <c r="C112" s="19" t="s">
        <v>326</v>
      </c>
      <c r="D112" s="57">
        <v>20000</v>
      </c>
      <c r="E112" s="57">
        <v>20000</v>
      </c>
      <c r="F112" s="57">
        <v>0</v>
      </c>
      <c r="G112" s="57">
        <f t="shared" si="1"/>
        <v>0</v>
      </c>
    </row>
    <row r="113" spans="1:7" s="15" customFormat="1" ht="62">
      <c r="A113" s="18" t="s">
        <v>351</v>
      </c>
      <c r="B113" s="19" t="s">
        <v>327</v>
      </c>
      <c r="C113" s="19" t="s">
        <v>328</v>
      </c>
      <c r="D113" s="57">
        <v>30000</v>
      </c>
      <c r="E113" s="57">
        <v>30000</v>
      </c>
      <c r="F113" s="57">
        <v>7492</v>
      </c>
      <c r="G113" s="57">
        <f t="shared" si="1"/>
        <v>24.973333333333333</v>
      </c>
    </row>
    <row r="114" spans="1:7" s="15" customFormat="1" ht="108.5">
      <c r="A114" s="18" t="s">
        <v>352</v>
      </c>
      <c r="B114" s="19" t="s">
        <v>329</v>
      </c>
      <c r="C114" s="19" t="s">
        <v>330</v>
      </c>
      <c r="D114" s="57">
        <v>50000</v>
      </c>
      <c r="E114" s="57">
        <v>50000</v>
      </c>
      <c r="F114" s="57">
        <v>14000</v>
      </c>
      <c r="G114" s="57">
        <f t="shared" si="1"/>
        <v>28.000000000000004</v>
      </c>
    </row>
    <row r="115" spans="1:7" s="15" customFormat="1" ht="216" customHeight="1">
      <c r="A115" s="18" t="s">
        <v>353</v>
      </c>
      <c r="B115" s="19" t="s">
        <v>331</v>
      </c>
      <c r="C115" s="19" t="s">
        <v>332</v>
      </c>
      <c r="D115" s="57"/>
      <c r="E115" s="57">
        <v>20678</v>
      </c>
      <c r="F115" s="57">
        <v>56313.1</v>
      </c>
      <c r="G115" s="57">
        <f t="shared" si="1"/>
        <v>272.33339781410194</v>
      </c>
    </row>
    <row r="116" spans="1:7" s="15" customFormat="1" ht="57" customHeight="1">
      <c r="A116" s="18" t="s">
        <v>354</v>
      </c>
      <c r="B116" s="19" t="s">
        <v>333</v>
      </c>
      <c r="C116" s="19" t="s">
        <v>334</v>
      </c>
      <c r="D116" s="57"/>
      <c r="E116" s="57">
        <v>710</v>
      </c>
      <c r="F116" s="57">
        <v>46281.9</v>
      </c>
      <c r="G116" s="57">
        <f t="shared" si="1"/>
        <v>6518.5774647887329</v>
      </c>
    </row>
    <row r="117" spans="1:7" s="15" customFormat="1" ht="81" customHeight="1">
      <c r="A117" s="18" t="s">
        <v>355</v>
      </c>
      <c r="B117" s="19" t="s">
        <v>335</v>
      </c>
      <c r="C117" s="19" t="s">
        <v>336</v>
      </c>
      <c r="D117" s="57"/>
      <c r="E117" s="57">
        <v>149076</v>
      </c>
      <c r="F117" s="57">
        <v>144207.79998999997</v>
      </c>
      <c r="G117" s="57">
        <f t="shared" si="1"/>
        <v>96.734417337465445</v>
      </c>
    </row>
    <row r="118" spans="1:7" s="15" customFormat="1" ht="60" customHeight="1">
      <c r="A118" s="18"/>
      <c r="B118" s="19" t="s">
        <v>378</v>
      </c>
      <c r="C118" s="19"/>
      <c r="D118" s="57"/>
      <c r="E118" s="57"/>
      <c r="F118" s="57">
        <v>400</v>
      </c>
      <c r="G118" s="57"/>
    </row>
    <row r="119" spans="1:7" s="15" customFormat="1" ht="102" customHeight="1">
      <c r="A119" s="18" t="s">
        <v>356</v>
      </c>
      <c r="B119" s="19" t="s">
        <v>337</v>
      </c>
      <c r="C119" s="19" t="s">
        <v>338</v>
      </c>
      <c r="D119" s="57">
        <v>850961.2</v>
      </c>
      <c r="E119" s="57">
        <v>850961.2</v>
      </c>
      <c r="F119" s="57">
        <v>670788.07007999998</v>
      </c>
      <c r="G119" s="57">
        <f t="shared" si="1"/>
        <v>78.82710399487074</v>
      </c>
    </row>
    <row r="120" spans="1:7" s="15" customFormat="1" ht="62">
      <c r="A120" s="18" t="s">
        <v>357</v>
      </c>
      <c r="B120" s="19" t="s">
        <v>119</v>
      </c>
      <c r="C120" s="19" t="s">
        <v>339</v>
      </c>
      <c r="D120" s="57">
        <v>79455.3</v>
      </c>
      <c r="E120" s="57">
        <v>79455.3</v>
      </c>
      <c r="F120" s="57">
        <v>61604.471470000004</v>
      </c>
      <c r="G120" s="57">
        <f t="shared" si="1"/>
        <v>77.533495525156908</v>
      </c>
    </row>
    <row r="121" spans="1:7" s="15" customFormat="1" ht="86.25" customHeight="1">
      <c r="A121" s="18" t="s">
        <v>358</v>
      </c>
      <c r="B121" s="19" t="s">
        <v>340</v>
      </c>
      <c r="C121" s="19" t="s">
        <v>341</v>
      </c>
      <c r="D121" s="57">
        <v>33279.1</v>
      </c>
      <c r="E121" s="57">
        <v>33279.1</v>
      </c>
      <c r="F121" s="57">
        <v>26951.817469999998</v>
      </c>
      <c r="G121" s="57">
        <f t="shared" si="1"/>
        <v>80.9872186146861</v>
      </c>
    </row>
    <row r="122" spans="1:7" s="15" customFormat="1" ht="96.75" customHeight="1">
      <c r="A122" s="18" t="s">
        <v>359</v>
      </c>
      <c r="B122" s="19" t="s">
        <v>342</v>
      </c>
      <c r="C122" s="19" t="s">
        <v>343</v>
      </c>
      <c r="D122" s="57"/>
      <c r="E122" s="57">
        <v>144269.5</v>
      </c>
      <c r="F122" s="57">
        <v>133861.02499000001</v>
      </c>
      <c r="G122" s="57">
        <f t="shared" si="1"/>
        <v>92.785394688413007</v>
      </c>
    </row>
    <row r="123" spans="1:7" s="15" customFormat="1" ht="210.75" customHeight="1">
      <c r="A123" s="18" t="s">
        <v>360</v>
      </c>
      <c r="B123" s="19" t="s">
        <v>344</v>
      </c>
      <c r="C123" s="19" t="s">
        <v>345</v>
      </c>
      <c r="D123" s="57">
        <v>2867.7</v>
      </c>
      <c r="E123" s="57">
        <v>2867.7</v>
      </c>
      <c r="F123" s="57">
        <v>1650.1</v>
      </c>
      <c r="G123" s="57">
        <f t="shared" si="1"/>
        <v>57.540886424660876</v>
      </c>
    </row>
    <row r="124" spans="1:7" s="15" customFormat="1" ht="46.5">
      <c r="A124" s="18"/>
      <c r="B124" s="19" t="s">
        <v>376</v>
      </c>
      <c r="C124" s="19" t="s">
        <v>377</v>
      </c>
      <c r="D124" s="57"/>
      <c r="E124" s="57"/>
      <c r="F124" s="57">
        <v>1533.9</v>
      </c>
      <c r="G124" s="57"/>
    </row>
    <row r="125" spans="1:7" s="15" customFormat="1" ht="46.5">
      <c r="A125" s="18" t="s">
        <v>361</v>
      </c>
      <c r="B125" s="19" t="s">
        <v>346</v>
      </c>
      <c r="C125" s="19" t="s">
        <v>347</v>
      </c>
      <c r="D125" s="57">
        <v>450</v>
      </c>
      <c r="E125" s="57">
        <v>450</v>
      </c>
      <c r="F125" s="57">
        <v>0</v>
      </c>
      <c r="G125" s="57">
        <f t="shared" si="1"/>
        <v>0</v>
      </c>
    </row>
    <row r="126" spans="1:7" s="15" customFormat="1" ht="70.5" customHeight="1">
      <c r="A126" s="18" t="s">
        <v>362</v>
      </c>
      <c r="B126" s="20" t="s">
        <v>348</v>
      </c>
      <c r="C126" s="19" t="s">
        <v>349</v>
      </c>
      <c r="D126" s="57"/>
      <c r="E126" s="57">
        <v>83891.4</v>
      </c>
      <c r="F126" s="57">
        <v>83891.4</v>
      </c>
      <c r="G126" s="57">
        <f t="shared" si="1"/>
        <v>100</v>
      </c>
    </row>
    <row r="127" spans="1:7" s="15" customFormat="1" ht="98.25" customHeight="1">
      <c r="A127" s="18"/>
      <c r="B127" s="20" t="s">
        <v>380</v>
      </c>
      <c r="C127" s="19" t="s">
        <v>381</v>
      </c>
      <c r="D127" s="57"/>
      <c r="E127" s="57"/>
      <c r="F127" s="57">
        <v>73700</v>
      </c>
      <c r="G127" s="57"/>
    </row>
    <row r="128" spans="1:7" s="15" customFormat="1" ht="10.5" customHeight="1">
      <c r="A128" s="18"/>
      <c r="B128" s="20"/>
      <c r="C128" s="19"/>
      <c r="D128" s="57"/>
      <c r="E128" s="57"/>
      <c r="F128" s="57"/>
      <c r="G128" s="57"/>
    </row>
    <row r="129" spans="1:8" s="15" customFormat="1" ht="37.5" customHeight="1">
      <c r="A129" s="16"/>
      <c r="B129" s="17" t="s">
        <v>71</v>
      </c>
      <c r="C129" s="17"/>
      <c r="D129" s="56">
        <f>SUM(D4+D9+D76+D104)</f>
        <v>30566154.200000003</v>
      </c>
      <c r="E129" s="56">
        <f>SUM(E4+E9+E76+E104)</f>
        <v>33913205.000000007</v>
      </c>
      <c r="F129" s="56">
        <f>SUM(F4+F9+F76+F104)</f>
        <v>24717248.965150002</v>
      </c>
      <c r="G129" s="56">
        <f t="shared" si="1"/>
        <v>72.883848533779087</v>
      </c>
    </row>
    <row r="131" spans="1:8">
      <c r="C131" s="136"/>
      <c r="D131" s="137"/>
      <c r="E131" s="137"/>
      <c r="F131" s="137"/>
      <c r="G131" s="138"/>
      <c r="H131" s="138"/>
    </row>
    <row r="132" spans="1:8">
      <c r="C132" s="136"/>
      <c r="D132" s="139">
        <v>30566154.199999999</v>
      </c>
      <c r="E132" s="139">
        <v>33913205</v>
      </c>
      <c r="F132" s="139">
        <v>24717249</v>
      </c>
      <c r="G132" s="138"/>
      <c r="H132" s="138"/>
    </row>
    <row r="133" spans="1:8">
      <c r="C133" s="136"/>
      <c r="D133" s="139">
        <f>D129-D132</f>
        <v>0</v>
      </c>
      <c r="E133" s="139">
        <f t="shared" ref="E133:F133" si="2">E129-E132</f>
        <v>0</v>
      </c>
      <c r="F133" s="139">
        <f t="shared" si="2"/>
        <v>-3.4849997609853745E-2</v>
      </c>
      <c r="G133" s="138"/>
      <c r="H133" s="138"/>
    </row>
    <row r="134" spans="1:8">
      <c r="C134" s="136"/>
      <c r="D134" s="137"/>
      <c r="E134" s="139"/>
      <c r="F134" s="137"/>
      <c r="G134" s="138"/>
      <c r="H134" s="138"/>
    </row>
    <row r="135" spans="1:8">
      <c r="C135" s="136"/>
      <c r="D135" s="137"/>
      <c r="E135" s="137"/>
      <c r="F135" s="137"/>
      <c r="G135" s="138"/>
      <c r="H135" s="138"/>
    </row>
    <row r="136" spans="1:8">
      <c r="C136" s="136"/>
      <c r="D136" s="137"/>
      <c r="E136" s="137"/>
      <c r="F136" s="137"/>
      <c r="G136" s="138"/>
      <c r="H136" s="138"/>
    </row>
  </sheetData>
  <mergeCells count="2">
    <mergeCell ref="F2:G2"/>
    <mergeCell ref="A1:G1"/>
  </mergeCells>
  <printOptions gridLines="1"/>
  <pageMargins left="0.39370078740157483" right="0" top="0.19685039370078741" bottom="0" header="0.31496062992125984" footer="0.31496062992125984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view="pageBreakPreview" zoomScale="77" zoomScaleNormal="100" zoomScaleSheetLayoutView="77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I32" sqref="I32"/>
    </sheetView>
  </sheetViews>
  <sheetFormatPr defaultColWidth="9.1796875" defaultRowHeight="13"/>
  <cols>
    <col min="1" max="1" width="4.81640625" style="1" customWidth="1"/>
    <col min="2" max="2" width="20.81640625" style="2" customWidth="1"/>
    <col min="3" max="3" width="12.54296875" style="2" customWidth="1"/>
    <col min="4" max="4" width="13.26953125" style="2" customWidth="1"/>
    <col min="5" max="5" width="12.54296875" style="2" customWidth="1"/>
    <col min="6" max="6" width="10.453125" style="2" customWidth="1"/>
    <col min="7" max="7" width="14.1796875" style="2" customWidth="1"/>
    <col min="8" max="8" width="14.7265625" style="2" customWidth="1"/>
    <col min="9" max="9" width="12" style="2" customWidth="1"/>
    <col min="10" max="10" width="10.81640625" style="2" customWidth="1"/>
    <col min="11" max="11" width="12.54296875" style="2" customWidth="1"/>
    <col min="12" max="12" width="14" style="2" customWidth="1"/>
    <col min="13" max="13" width="11.81640625" style="2" customWidth="1"/>
    <col min="14" max="14" width="11.54296875" style="5" customWidth="1"/>
    <col min="15" max="16384" width="9.1796875" style="5"/>
  </cols>
  <sheetData>
    <row r="1" spans="1:14" ht="26.25" hidden="1" customHeight="1">
      <c r="A1" s="1" t="s">
        <v>0</v>
      </c>
      <c r="H1" s="106"/>
      <c r="I1" s="106"/>
      <c r="J1" s="106"/>
      <c r="K1" s="106"/>
      <c r="L1" s="106"/>
      <c r="M1" s="106"/>
    </row>
    <row r="2" spans="1:14" ht="43.5" customHeight="1">
      <c r="A2" s="1" t="s">
        <v>1</v>
      </c>
      <c r="C2" s="106" t="s">
        <v>365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ht="15.75" customHeight="1">
      <c r="M3" s="116" t="s">
        <v>72</v>
      </c>
      <c r="N3" s="116"/>
    </row>
    <row r="4" spans="1:14" ht="63.75" customHeight="1">
      <c r="A4" s="110" t="s">
        <v>27</v>
      </c>
      <c r="B4" s="108" t="s">
        <v>120</v>
      </c>
      <c r="C4" s="112" t="s">
        <v>74</v>
      </c>
      <c r="D4" s="113"/>
      <c r="E4" s="113"/>
      <c r="F4" s="114"/>
      <c r="G4" s="112" t="s">
        <v>104</v>
      </c>
      <c r="H4" s="113"/>
      <c r="I4" s="113"/>
      <c r="J4" s="114"/>
      <c r="K4" s="115" t="s">
        <v>122</v>
      </c>
      <c r="L4" s="115"/>
      <c r="M4" s="115"/>
      <c r="N4" s="115"/>
    </row>
    <row r="5" spans="1:14" ht="108" customHeight="1">
      <c r="A5" s="111"/>
      <c r="B5" s="109"/>
      <c r="C5" s="85" t="s">
        <v>78</v>
      </c>
      <c r="D5" s="35" t="s">
        <v>161</v>
      </c>
      <c r="E5" s="35" t="s">
        <v>80</v>
      </c>
      <c r="F5" s="35" t="s">
        <v>159</v>
      </c>
      <c r="G5" s="52" t="s">
        <v>78</v>
      </c>
      <c r="H5" s="35" t="s">
        <v>161</v>
      </c>
      <c r="I5" s="35" t="s">
        <v>80</v>
      </c>
      <c r="J5" s="35" t="s">
        <v>159</v>
      </c>
      <c r="K5" s="35" t="s">
        <v>78</v>
      </c>
      <c r="L5" s="35" t="s">
        <v>161</v>
      </c>
      <c r="M5" s="35" t="s">
        <v>80</v>
      </c>
      <c r="N5" s="35" t="s">
        <v>159</v>
      </c>
    </row>
    <row r="6" spans="1:14" s="25" customFormat="1" ht="38.25" customHeight="1">
      <c r="A6" s="28"/>
      <c r="B6" s="29" t="s">
        <v>111</v>
      </c>
      <c r="C6" s="30">
        <f t="shared" ref="C6:E6" si="0">SUM(C7:C27)</f>
        <v>2465732.8000000003</v>
      </c>
      <c r="D6" s="30">
        <f t="shared" si="0"/>
        <v>2465732.8000000003</v>
      </c>
      <c r="E6" s="30">
        <f t="shared" si="0"/>
        <v>1849300.2</v>
      </c>
      <c r="F6" s="30">
        <f>E6/D6*100</f>
        <v>75.000024333536857</v>
      </c>
      <c r="G6" s="30">
        <f>SUM(G7:G27)</f>
        <v>2367319.8000000003</v>
      </c>
      <c r="H6" s="30">
        <f>SUM(H7:H27)</f>
        <v>2367319.8000000003</v>
      </c>
      <c r="I6" s="30">
        <f t="shared" ref="I6:M6" si="1">SUM(I7:I27)</f>
        <v>1775490.3</v>
      </c>
      <c r="J6" s="30">
        <f>I6/H6*100</f>
        <v>75.000019008838592</v>
      </c>
      <c r="K6" s="30">
        <f t="shared" si="1"/>
        <v>98413</v>
      </c>
      <c r="L6" s="30">
        <f t="shared" si="1"/>
        <v>98413</v>
      </c>
      <c r="M6" s="30">
        <f t="shared" si="1"/>
        <v>73809.899999999994</v>
      </c>
      <c r="N6" s="30">
        <f>M6/L6*100</f>
        <v>75.000152418887751</v>
      </c>
    </row>
    <row r="7" spans="1:14" ht="16.5" customHeight="1">
      <c r="A7" s="31">
        <v>1</v>
      </c>
      <c r="B7" s="32" t="s">
        <v>3</v>
      </c>
      <c r="C7" s="27">
        <f>G7+K7</f>
        <v>138931.4</v>
      </c>
      <c r="D7" s="27">
        <f>H7+L7</f>
        <v>138931.4</v>
      </c>
      <c r="E7" s="27">
        <f>I7+M7</f>
        <v>104198.39999999999</v>
      </c>
      <c r="F7" s="27">
        <f t="shared" ref="F7:F32" si="2">E7/D7*100</f>
        <v>74.999892033046521</v>
      </c>
      <c r="G7" s="27">
        <v>138931.4</v>
      </c>
      <c r="H7" s="27">
        <v>138931.4</v>
      </c>
      <c r="I7" s="27">
        <v>104198.39999999999</v>
      </c>
      <c r="J7" s="27">
        <f t="shared" ref="J7:J32" si="3">I7/H7*100</f>
        <v>74.999892033046521</v>
      </c>
      <c r="K7" s="27"/>
      <c r="L7" s="33"/>
      <c r="M7" s="33"/>
      <c r="N7" s="33"/>
    </row>
    <row r="8" spans="1:14" ht="16.5" customHeight="1">
      <c r="A8" s="31">
        <v>2</v>
      </c>
      <c r="B8" s="32" t="s">
        <v>4</v>
      </c>
      <c r="C8" s="27">
        <f t="shared" ref="C8:C27" si="4">G8+K8</f>
        <v>137639.20000000001</v>
      </c>
      <c r="D8" s="27">
        <f t="shared" ref="D8:D27" si="5">H8+L8</f>
        <v>137639.20000000001</v>
      </c>
      <c r="E8" s="27">
        <f t="shared" ref="E8:E30" si="6">I8+M8</f>
        <v>103229.1</v>
      </c>
      <c r="F8" s="27">
        <f t="shared" si="2"/>
        <v>74.999782038837765</v>
      </c>
      <c r="G8" s="27">
        <v>137639.20000000001</v>
      </c>
      <c r="H8" s="27">
        <v>137639.20000000001</v>
      </c>
      <c r="I8" s="27">
        <v>103229.1</v>
      </c>
      <c r="J8" s="27">
        <f t="shared" si="3"/>
        <v>74.999782038837765</v>
      </c>
      <c r="K8" s="27"/>
      <c r="L8" s="33"/>
      <c r="M8" s="33"/>
      <c r="N8" s="33"/>
    </row>
    <row r="9" spans="1:14" ht="16.5" customHeight="1">
      <c r="A9" s="31">
        <v>3</v>
      </c>
      <c r="B9" s="32" t="s">
        <v>5</v>
      </c>
      <c r="C9" s="27">
        <f t="shared" si="4"/>
        <v>125144.8</v>
      </c>
      <c r="D9" s="27">
        <f t="shared" si="5"/>
        <v>125144.8</v>
      </c>
      <c r="E9" s="27">
        <f t="shared" si="6"/>
        <v>93858.3</v>
      </c>
      <c r="F9" s="27">
        <f t="shared" si="2"/>
        <v>74.999760277694321</v>
      </c>
      <c r="G9" s="27">
        <v>125144.8</v>
      </c>
      <c r="H9" s="27">
        <v>125144.8</v>
      </c>
      <c r="I9" s="27">
        <v>93858.3</v>
      </c>
      <c r="J9" s="27">
        <f t="shared" si="3"/>
        <v>74.999760277694321</v>
      </c>
      <c r="K9" s="27"/>
      <c r="L9" s="33"/>
      <c r="M9" s="33"/>
      <c r="N9" s="33"/>
    </row>
    <row r="10" spans="1:14" ht="16.5" customHeight="1">
      <c r="A10" s="31">
        <v>4</v>
      </c>
      <c r="B10" s="32" t="s">
        <v>6</v>
      </c>
      <c r="C10" s="27">
        <f t="shared" si="4"/>
        <v>112169.3</v>
      </c>
      <c r="D10" s="27">
        <f t="shared" si="5"/>
        <v>112169.3</v>
      </c>
      <c r="E10" s="27">
        <f t="shared" si="6"/>
        <v>84126.6</v>
      </c>
      <c r="F10" s="27">
        <f t="shared" si="2"/>
        <v>74.999665683925997</v>
      </c>
      <c r="G10" s="27">
        <v>112169.3</v>
      </c>
      <c r="H10" s="27">
        <v>112169.3</v>
      </c>
      <c r="I10" s="27">
        <v>84126.6</v>
      </c>
      <c r="J10" s="27">
        <f t="shared" si="3"/>
        <v>74.999665683925997</v>
      </c>
      <c r="K10" s="27"/>
      <c r="L10" s="33"/>
      <c r="M10" s="33"/>
      <c r="N10" s="33"/>
    </row>
    <row r="11" spans="1:14" ht="16.5" customHeight="1">
      <c r="A11" s="31">
        <v>5</v>
      </c>
      <c r="B11" s="32" t="s">
        <v>7</v>
      </c>
      <c r="C11" s="27">
        <f t="shared" si="4"/>
        <v>97524.800000000003</v>
      </c>
      <c r="D11" s="27">
        <f t="shared" si="5"/>
        <v>97524.800000000003</v>
      </c>
      <c r="E11" s="27">
        <f t="shared" si="6"/>
        <v>73143</v>
      </c>
      <c r="F11" s="27">
        <f t="shared" si="2"/>
        <v>74.999384771873409</v>
      </c>
      <c r="G11" s="27">
        <v>87669.8</v>
      </c>
      <c r="H11" s="27">
        <v>87669.8</v>
      </c>
      <c r="I11" s="27">
        <v>65752.2</v>
      </c>
      <c r="J11" s="27">
        <f t="shared" si="3"/>
        <v>74.999828903453633</v>
      </c>
      <c r="K11" s="27">
        <v>9855</v>
      </c>
      <c r="L11" s="33">
        <v>9855</v>
      </c>
      <c r="M11" s="33">
        <v>7390.8</v>
      </c>
      <c r="N11" s="33">
        <f t="shared" ref="N11:N32" si="7">M11/L11*100</f>
        <v>74.995433789954333</v>
      </c>
    </row>
    <row r="12" spans="1:14" ht="16.5" customHeight="1">
      <c r="A12" s="31">
        <v>6</v>
      </c>
      <c r="B12" s="32" t="s">
        <v>8</v>
      </c>
      <c r="C12" s="27">
        <f t="shared" si="4"/>
        <v>194787.4</v>
      </c>
      <c r="D12" s="27">
        <f t="shared" si="5"/>
        <v>194787.4</v>
      </c>
      <c r="E12" s="27">
        <f t="shared" si="6"/>
        <v>146090.70000000001</v>
      </c>
      <c r="F12" s="27">
        <f t="shared" si="2"/>
        <v>75.000077007034349</v>
      </c>
      <c r="G12" s="27">
        <v>194787.4</v>
      </c>
      <c r="H12" s="27">
        <v>194787.4</v>
      </c>
      <c r="I12" s="27">
        <v>146090.70000000001</v>
      </c>
      <c r="J12" s="27">
        <f t="shared" si="3"/>
        <v>75.000077007034349</v>
      </c>
      <c r="K12" s="27"/>
      <c r="L12" s="33"/>
      <c r="M12" s="33"/>
      <c r="N12" s="33"/>
    </row>
    <row r="13" spans="1:14" ht="16.5" customHeight="1">
      <c r="A13" s="31">
        <v>7</v>
      </c>
      <c r="B13" s="32" t="s">
        <v>9</v>
      </c>
      <c r="C13" s="27">
        <f t="shared" si="4"/>
        <v>73975.100000000006</v>
      </c>
      <c r="D13" s="27">
        <f t="shared" si="5"/>
        <v>73975.100000000006</v>
      </c>
      <c r="E13" s="27">
        <f t="shared" si="6"/>
        <v>55481.4</v>
      </c>
      <c r="F13" s="27">
        <f t="shared" si="2"/>
        <v>75.000101385466195</v>
      </c>
      <c r="G13" s="27">
        <v>73975.100000000006</v>
      </c>
      <c r="H13" s="27">
        <v>73975.100000000006</v>
      </c>
      <c r="I13" s="27">
        <v>55481.4</v>
      </c>
      <c r="J13" s="27">
        <f t="shared" si="3"/>
        <v>75.000101385466195</v>
      </c>
      <c r="K13" s="27"/>
      <c r="L13" s="33"/>
      <c r="M13" s="33"/>
      <c r="N13" s="33"/>
    </row>
    <row r="14" spans="1:14" ht="16.5" customHeight="1">
      <c r="A14" s="31">
        <v>8</v>
      </c>
      <c r="B14" s="32" t="s">
        <v>10</v>
      </c>
      <c r="C14" s="27">
        <f t="shared" si="4"/>
        <v>84411.6</v>
      </c>
      <c r="D14" s="27">
        <f t="shared" si="5"/>
        <v>84411.6</v>
      </c>
      <c r="E14" s="27">
        <f t="shared" si="6"/>
        <v>63308.7</v>
      </c>
      <c r="F14" s="27">
        <f t="shared" si="2"/>
        <v>74.999999999999986</v>
      </c>
      <c r="G14" s="27">
        <v>84411.6</v>
      </c>
      <c r="H14" s="27">
        <v>84411.6</v>
      </c>
      <c r="I14" s="27">
        <v>63308.7</v>
      </c>
      <c r="J14" s="27">
        <f t="shared" si="3"/>
        <v>74.999999999999986</v>
      </c>
      <c r="K14" s="27"/>
      <c r="L14" s="33"/>
      <c r="M14" s="33"/>
      <c r="N14" s="33"/>
    </row>
    <row r="15" spans="1:14" ht="16.5" customHeight="1">
      <c r="A15" s="31">
        <v>9</v>
      </c>
      <c r="B15" s="32" t="s">
        <v>11</v>
      </c>
      <c r="C15" s="27">
        <f t="shared" si="4"/>
        <v>70272.100000000006</v>
      </c>
      <c r="D15" s="27">
        <f t="shared" si="5"/>
        <v>70272.100000000006</v>
      </c>
      <c r="E15" s="27">
        <f t="shared" si="6"/>
        <v>52704</v>
      </c>
      <c r="F15" s="27">
        <f t="shared" si="2"/>
        <v>74.9998932720098</v>
      </c>
      <c r="G15" s="27">
        <v>70272.100000000006</v>
      </c>
      <c r="H15" s="27">
        <v>70272.100000000006</v>
      </c>
      <c r="I15" s="27">
        <v>52704</v>
      </c>
      <c r="J15" s="27">
        <f t="shared" si="3"/>
        <v>74.9998932720098</v>
      </c>
      <c r="K15" s="27"/>
      <c r="L15" s="33"/>
      <c r="M15" s="33"/>
      <c r="N15" s="33"/>
    </row>
    <row r="16" spans="1:14" ht="16.5" customHeight="1">
      <c r="A16" s="31">
        <v>10</v>
      </c>
      <c r="B16" s="32" t="s">
        <v>12</v>
      </c>
      <c r="C16" s="27">
        <f t="shared" si="4"/>
        <v>112394.4</v>
      </c>
      <c r="D16" s="27">
        <f t="shared" si="5"/>
        <v>112394.4</v>
      </c>
      <c r="E16" s="27">
        <f t="shared" si="6"/>
        <v>84295.8</v>
      </c>
      <c r="F16" s="27">
        <f t="shared" si="2"/>
        <v>75.000000000000014</v>
      </c>
      <c r="G16" s="27">
        <v>112394.4</v>
      </c>
      <c r="H16" s="27">
        <v>112394.4</v>
      </c>
      <c r="I16" s="27">
        <v>84295.8</v>
      </c>
      <c r="J16" s="27">
        <f t="shared" si="3"/>
        <v>75.000000000000014</v>
      </c>
      <c r="K16" s="27"/>
      <c r="L16" s="33"/>
      <c r="M16" s="33"/>
      <c r="N16" s="33"/>
    </row>
    <row r="17" spans="1:14" ht="16.5" customHeight="1">
      <c r="A17" s="31">
        <v>11</v>
      </c>
      <c r="B17" s="32" t="s">
        <v>13</v>
      </c>
      <c r="C17" s="27">
        <f t="shared" si="4"/>
        <v>123691.1</v>
      </c>
      <c r="D17" s="27">
        <f t="shared" si="5"/>
        <v>123691.1</v>
      </c>
      <c r="E17" s="27">
        <f t="shared" si="6"/>
        <v>92768.4</v>
      </c>
      <c r="F17" s="27">
        <f t="shared" si="2"/>
        <v>75.000060634920374</v>
      </c>
      <c r="G17" s="27">
        <v>123691.1</v>
      </c>
      <c r="H17" s="27">
        <v>123691.1</v>
      </c>
      <c r="I17" s="27">
        <v>92768.4</v>
      </c>
      <c r="J17" s="27">
        <f t="shared" si="3"/>
        <v>75.000060634920374</v>
      </c>
      <c r="K17" s="27"/>
      <c r="L17" s="33"/>
      <c r="M17" s="33"/>
      <c r="N17" s="33"/>
    </row>
    <row r="18" spans="1:14" ht="16.5" customHeight="1">
      <c r="A18" s="31">
        <v>12</v>
      </c>
      <c r="B18" s="32" t="s">
        <v>14</v>
      </c>
      <c r="C18" s="27">
        <f t="shared" si="4"/>
        <v>147116.1</v>
      </c>
      <c r="D18" s="27">
        <f t="shared" si="5"/>
        <v>147116.1</v>
      </c>
      <c r="E18" s="27">
        <f t="shared" si="6"/>
        <v>110337.3</v>
      </c>
      <c r="F18" s="27">
        <f t="shared" si="2"/>
        <v>75.00015294043277</v>
      </c>
      <c r="G18" s="27">
        <v>147116.1</v>
      </c>
      <c r="H18" s="27">
        <v>147116.1</v>
      </c>
      <c r="I18" s="27">
        <v>110337.3</v>
      </c>
      <c r="J18" s="27">
        <f t="shared" si="3"/>
        <v>75.00015294043277</v>
      </c>
      <c r="K18" s="27"/>
      <c r="L18" s="33"/>
      <c r="M18" s="33"/>
      <c r="N18" s="33"/>
    </row>
    <row r="19" spans="1:14" ht="16.5" customHeight="1">
      <c r="A19" s="31">
        <v>13</v>
      </c>
      <c r="B19" s="32" t="s">
        <v>15</v>
      </c>
      <c r="C19" s="27">
        <f t="shared" si="4"/>
        <v>66600.3</v>
      </c>
      <c r="D19" s="27">
        <f t="shared" si="5"/>
        <v>66600.3</v>
      </c>
      <c r="E19" s="27">
        <f t="shared" si="6"/>
        <v>49950</v>
      </c>
      <c r="F19" s="27">
        <f t="shared" si="2"/>
        <v>74.999662163683951</v>
      </c>
      <c r="G19" s="27">
        <v>63887.3</v>
      </c>
      <c r="H19" s="27">
        <v>63887.3</v>
      </c>
      <c r="I19" s="27">
        <v>47915.1</v>
      </c>
      <c r="J19" s="27">
        <f t="shared" si="3"/>
        <v>74.999413028880539</v>
      </c>
      <c r="K19" s="27">
        <v>2713</v>
      </c>
      <c r="L19" s="33">
        <v>2713</v>
      </c>
      <c r="M19" s="33">
        <v>2034.9</v>
      </c>
      <c r="N19" s="33">
        <f t="shared" si="7"/>
        <v>75.005528934758573</v>
      </c>
    </row>
    <row r="20" spans="1:14" ht="16.5" customHeight="1">
      <c r="A20" s="31">
        <v>14</v>
      </c>
      <c r="B20" s="32" t="s">
        <v>16</v>
      </c>
      <c r="C20" s="27">
        <f t="shared" si="4"/>
        <v>125319.5</v>
      </c>
      <c r="D20" s="27">
        <f t="shared" si="5"/>
        <v>125319.5</v>
      </c>
      <c r="E20" s="27">
        <f t="shared" si="6"/>
        <v>93989.7</v>
      </c>
      <c r="F20" s="27">
        <f t="shared" si="2"/>
        <v>75.000059847030982</v>
      </c>
      <c r="G20" s="27">
        <v>125319.5</v>
      </c>
      <c r="H20" s="27">
        <v>125319.5</v>
      </c>
      <c r="I20" s="27">
        <v>93989.7</v>
      </c>
      <c r="J20" s="27">
        <f t="shared" si="3"/>
        <v>75.000059847030982</v>
      </c>
      <c r="K20" s="27"/>
      <c r="L20" s="33"/>
      <c r="M20" s="33"/>
      <c r="N20" s="33"/>
    </row>
    <row r="21" spans="1:14" ht="16.5" customHeight="1">
      <c r="A21" s="31">
        <v>15</v>
      </c>
      <c r="B21" s="32" t="s">
        <v>17</v>
      </c>
      <c r="C21" s="27">
        <f t="shared" si="4"/>
        <v>108973.2</v>
      </c>
      <c r="D21" s="27">
        <f t="shared" si="5"/>
        <v>108973.2</v>
      </c>
      <c r="E21" s="27">
        <f t="shared" si="6"/>
        <v>81729.899999999994</v>
      </c>
      <c r="F21" s="27">
        <f t="shared" si="2"/>
        <v>75</v>
      </c>
      <c r="G21" s="27">
        <v>108973.2</v>
      </c>
      <c r="H21" s="27">
        <v>108973.2</v>
      </c>
      <c r="I21" s="27">
        <v>81729.899999999994</v>
      </c>
      <c r="J21" s="27">
        <f t="shared" si="3"/>
        <v>75</v>
      </c>
      <c r="K21" s="27"/>
      <c r="L21" s="33"/>
      <c r="M21" s="33"/>
      <c r="N21" s="33"/>
    </row>
    <row r="22" spans="1:14" ht="16.5" customHeight="1">
      <c r="A22" s="31">
        <v>16</v>
      </c>
      <c r="B22" s="32" t="s">
        <v>18</v>
      </c>
      <c r="C22" s="27">
        <f t="shared" si="4"/>
        <v>215587.7</v>
      </c>
      <c r="D22" s="27">
        <f t="shared" si="5"/>
        <v>215587.7</v>
      </c>
      <c r="E22" s="27">
        <f t="shared" si="6"/>
        <v>161691.29999999999</v>
      </c>
      <c r="F22" s="27">
        <f t="shared" si="2"/>
        <v>75.000243520386363</v>
      </c>
      <c r="G22" s="27">
        <v>215587.7</v>
      </c>
      <c r="H22" s="27">
        <v>215587.7</v>
      </c>
      <c r="I22" s="27">
        <v>161691.29999999999</v>
      </c>
      <c r="J22" s="27">
        <f t="shared" si="3"/>
        <v>75.000243520386363</v>
      </c>
      <c r="K22" s="27"/>
      <c r="L22" s="33"/>
      <c r="M22" s="33"/>
      <c r="N22" s="33"/>
    </row>
    <row r="23" spans="1:14" ht="16.5" customHeight="1">
      <c r="A23" s="31">
        <v>17</v>
      </c>
      <c r="B23" s="32" t="s">
        <v>19</v>
      </c>
      <c r="C23" s="27">
        <f t="shared" si="4"/>
        <v>98059</v>
      </c>
      <c r="D23" s="27">
        <f t="shared" si="5"/>
        <v>98059</v>
      </c>
      <c r="E23" s="27">
        <f t="shared" si="6"/>
        <v>73544.399999999994</v>
      </c>
      <c r="F23" s="27">
        <f t="shared" si="2"/>
        <v>75.000152969130824</v>
      </c>
      <c r="G23" s="27">
        <v>98059</v>
      </c>
      <c r="H23" s="27">
        <v>98059</v>
      </c>
      <c r="I23" s="27">
        <v>73544.399999999994</v>
      </c>
      <c r="J23" s="27">
        <f t="shared" si="3"/>
        <v>75.000152969130824</v>
      </c>
      <c r="K23" s="27"/>
      <c r="L23" s="33"/>
      <c r="M23" s="33"/>
      <c r="N23" s="33"/>
    </row>
    <row r="24" spans="1:14" ht="16.5" customHeight="1">
      <c r="A24" s="31">
        <v>18</v>
      </c>
      <c r="B24" s="32" t="s">
        <v>20</v>
      </c>
      <c r="C24" s="27">
        <f t="shared" si="4"/>
        <v>152214.6</v>
      </c>
      <c r="D24" s="27">
        <f t="shared" si="5"/>
        <v>152214.6</v>
      </c>
      <c r="E24" s="27">
        <f t="shared" si="6"/>
        <v>114161.4</v>
      </c>
      <c r="F24" s="27">
        <f t="shared" si="2"/>
        <v>75.000295635241287</v>
      </c>
      <c r="G24" s="27">
        <v>66369.600000000006</v>
      </c>
      <c r="H24" s="27">
        <v>66369.600000000006</v>
      </c>
      <c r="I24" s="27">
        <v>49777.2</v>
      </c>
      <c r="J24" s="27">
        <f t="shared" si="3"/>
        <v>74.999999999999986</v>
      </c>
      <c r="K24" s="27">
        <v>85845</v>
      </c>
      <c r="L24" s="33">
        <v>85845</v>
      </c>
      <c r="M24" s="33">
        <v>64384.2</v>
      </c>
      <c r="N24" s="33">
        <f t="shared" si="7"/>
        <v>75.000524200594086</v>
      </c>
    </row>
    <row r="25" spans="1:14" ht="16.5" customHeight="1">
      <c r="A25" s="31">
        <v>19</v>
      </c>
      <c r="B25" s="32" t="s">
        <v>21</v>
      </c>
      <c r="C25" s="27">
        <f t="shared" si="4"/>
        <v>112092.9</v>
      </c>
      <c r="D25" s="27">
        <f t="shared" si="5"/>
        <v>112092.9</v>
      </c>
      <c r="E25" s="27">
        <f t="shared" si="6"/>
        <v>84069.9</v>
      </c>
      <c r="F25" s="27">
        <f t="shared" si="2"/>
        <v>75.000200726361797</v>
      </c>
      <c r="G25" s="27">
        <v>112092.9</v>
      </c>
      <c r="H25" s="27">
        <v>112092.9</v>
      </c>
      <c r="I25" s="27">
        <v>84069.9</v>
      </c>
      <c r="J25" s="27">
        <f t="shared" si="3"/>
        <v>75.000200726361797</v>
      </c>
      <c r="K25" s="27"/>
      <c r="L25" s="33"/>
      <c r="M25" s="33"/>
      <c r="N25" s="33"/>
    </row>
    <row r="26" spans="1:14" ht="16.5" customHeight="1">
      <c r="A26" s="31">
        <v>20</v>
      </c>
      <c r="B26" s="32" t="s">
        <v>22</v>
      </c>
      <c r="C26" s="27">
        <f t="shared" si="4"/>
        <v>73550.100000000006</v>
      </c>
      <c r="D26" s="27">
        <f t="shared" si="5"/>
        <v>73550.100000000006</v>
      </c>
      <c r="E26" s="27">
        <f t="shared" si="6"/>
        <v>55162.8</v>
      </c>
      <c r="F26" s="27">
        <f t="shared" si="2"/>
        <v>75.000305913928059</v>
      </c>
      <c r="G26" s="27">
        <v>73550.100000000006</v>
      </c>
      <c r="H26" s="27">
        <v>73550.100000000006</v>
      </c>
      <c r="I26" s="27">
        <v>55162.8</v>
      </c>
      <c r="J26" s="27">
        <f t="shared" si="3"/>
        <v>75.000305913928059</v>
      </c>
      <c r="K26" s="27"/>
      <c r="L26" s="33"/>
      <c r="M26" s="33"/>
      <c r="N26" s="33"/>
    </row>
    <row r="27" spans="1:14" ht="16.5" customHeight="1">
      <c r="A27" s="31">
        <v>21</v>
      </c>
      <c r="B27" s="32" t="s">
        <v>23</v>
      </c>
      <c r="C27" s="27">
        <f t="shared" si="4"/>
        <v>95278.2</v>
      </c>
      <c r="D27" s="27">
        <f t="shared" si="5"/>
        <v>95278.2</v>
      </c>
      <c r="E27" s="27">
        <f t="shared" si="6"/>
        <v>71459.100000000006</v>
      </c>
      <c r="F27" s="27">
        <f t="shared" si="2"/>
        <v>75.000472301114002</v>
      </c>
      <c r="G27" s="27">
        <v>95278.2</v>
      </c>
      <c r="H27" s="27">
        <v>95278.2</v>
      </c>
      <c r="I27" s="27">
        <v>71459.100000000006</v>
      </c>
      <c r="J27" s="27">
        <f t="shared" si="3"/>
        <v>75.000472301114002</v>
      </c>
      <c r="K27" s="27"/>
      <c r="L27" s="33"/>
      <c r="M27" s="33"/>
      <c r="N27" s="33"/>
    </row>
    <row r="28" spans="1:14" ht="16.5" customHeight="1">
      <c r="A28" s="31"/>
      <c r="B28" s="34" t="s">
        <v>73</v>
      </c>
      <c r="C28" s="30">
        <f>SUM(C29:C30)</f>
        <v>74172.399999999994</v>
      </c>
      <c r="D28" s="30">
        <f t="shared" ref="D28:E28" si="8">SUM(D29:D30)</f>
        <v>74172.399999999994</v>
      </c>
      <c r="E28" s="30">
        <f t="shared" si="8"/>
        <v>55629</v>
      </c>
      <c r="F28" s="30">
        <f t="shared" si="2"/>
        <v>74.999595536884343</v>
      </c>
      <c r="G28" s="30">
        <f t="shared" ref="G28" si="9">SUM(G29:G30)</f>
        <v>52585.4</v>
      </c>
      <c r="H28" s="30">
        <f t="shared" ref="H28" si="10">SUM(H29:H30)</f>
        <v>52585.4</v>
      </c>
      <c r="I28" s="30">
        <f t="shared" ref="I28" si="11">SUM(I29:I30)</f>
        <v>39438.9</v>
      </c>
      <c r="J28" s="30">
        <f t="shared" si="3"/>
        <v>74.999714749721406</v>
      </c>
      <c r="K28" s="30">
        <f t="shared" ref="K28" si="12">SUM(K29:K30)</f>
        <v>21587</v>
      </c>
      <c r="L28" s="93">
        <f t="shared" ref="L28" si="13">SUM(L29:L30)</f>
        <v>21587</v>
      </c>
      <c r="M28" s="93">
        <f t="shared" ref="M28" si="14">SUM(M29:M30)</f>
        <v>16190.1</v>
      </c>
      <c r="N28" s="93">
        <f t="shared" si="7"/>
        <v>74.999305137351186</v>
      </c>
    </row>
    <row r="29" spans="1:14" ht="18" customHeight="1">
      <c r="A29" s="31">
        <v>22</v>
      </c>
      <c r="B29" s="32" t="s">
        <v>24</v>
      </c>
      <c r="C29" s="27">
        <f t="shared" ref="C29:D30" si="15">G29+K29</f>
        <v>74172.399999999994</v>
      </c>
      <c r="D29" s="27">
        <f t="shared" si="15"/>
        <v>74172.399999999994</v>
      </c>
      <c r="E29" s="27">
        <f t="shared" si="6"/>
        <v>55629</v>
      </c>
      <c r="F29" s="27">
        <f t="shared" si="2"/>
        <v>74.999595536884343</v>
      </c>
      <c r="G29" s="27">
        <v>52585.4</v>
      </c>
      <c r="H29" s="27">
        <v>52585.4</v>
      </c>
      <c r="I29" s="27">
        <v>39438.9</v>
      </c>
      <c r="J29" s="27">
        <f t="shared" si="3"/>
        <v>74.999714749721406</v>
      </c>
      <c r="K29" s="27">
        <v>21587</v>
      </c>
      <c r="L29" s="33">
        <v>21587</v>
      </c>
      <c r="M29" s="33">
        <v>16190.1</v>
      </c>
      <c r="N29" s="33">
        <f t="shared" si="7"/>
        <v>74.999305137351186</v>
      </c>
    </row>
    <row r="30" spans="1:14" s="2" customFormat="1" ht="18" customHeight="1">
      <c r="A30" s="31">
        <v>23</v>
      </c>
      <c r="B30" s="32" t="s">
        <v>25</v>
      </c>
      <c r="C30" s="27">
        <f t="shared" si="15"/>
        <v>0</v>
      </c>
      <c r="D30" s="27">
        <f t="shared" si="15"/>
        <v>0</v>
      </c>
      <c r="E30" s="27">
        <f t="shared" si="6"/>
        <v>0</v>
      </c>
      <c r="F30" s="27"/>
      <c r="G30" s="27">
        <v>0</v>
      </c>
      <c r="H30" s="27">
        <v>0</v>
      </c>
      <c r="I30" s="27"/>
      <c r="J30" s="27"/>
      <c r="K30" s="27"/>
      <c r="L30" s="33"/>
      <c r="M30" s="33"/>
      <c r="N30" s="33"/>
    </row>
    <row r="31" spans="1:14" ht="14">
      <c r="A31" s="31"/>
      <c r="B31" s="32"/>
      <c r="C31" s="32"/>
      <c r="D31" s="32"/>
      <c r="E31" s="32"/>
      <c r="F31" s="32"/>
      <c r="G31" s="32"/>
      <c r="H31" s="27"/>
      <c r="I31" s="27"/>
      <c r="J31" s="27"/>
      <c r="K31" s="27"/>
      <c r="L31" s="33"/>
      <c r="M31" s="33"/>
      <c r="N31" s="33"/>
    </row>
    <row r="32" spans="1:14" s="26" customFormat="1" ht="33.75" customHeight="1">
      <c r="A32" s="107" t="s">
        <v>26</v>
      </c>
      <c r="B32" s="107"/>
      <c r="C32" s="30">
        <f>C6+C28</f>
        <v>2539905.2000000002</v>
      </c>
      <c r="D32" s="30">
        <f t="shared" ref="D32:M32" si="16">D6+D28</f>
        <v>2539905.2000000002</v>
      </c>
      <c r="E32" s="30">
        <f t="shared" si="16"/>
        <v>1904929.2</v>
      </c>
      <c r="F32" s="30">
        <f t="shared" si="2"/>
        <v>75.000011811464447</v>
      </c>
      <c r="G32" s="30">
        <f t="shared" si="16"/>
        <v>2419905.2000000002</v>
      </c>
      <c r="H32" s="30">
        <f t="shared" si="16"/>
        <v>2419905.2000000002</v>
      </c>
      <c r="I32" s="30">
        <f t="shared" si="16"/>
        <v>1814929.2</v>
      </c>
      <c r="J32" s="30">
        <f t="shared" si="3"/>
        <v>75.000012397179844</v>
      </c>
      <c r="K32" s="30">
        <f t="shared" si="16"/>
        <v>120000</v>
      </c>
      <c r="L32" s="30">
        <f t="shared" si="16"/>
        <v>120000</v>
      </c>
      <c r="M32" s="30">
        <f t="shared" si="16"/>
        <v>90000</v>
      </c>
      <c r="N32" s="30">
        <f t="shared" si="7"/>
        <v>75</v>
      </c>
    </row>
  </sheetData>
  <mergeCells count="9">
    <mergeCell ref="H1:M1"/>
    <mergeCell ref="A32:B32"/>
    <mergeCell ref="B4:B5"/>
    <mergeCell ref="A4:A5"/>
    <mergeCell ref="C4:F4"/>
    <mergeCell ref="G4:J4"/>
    <mergeCell ref="K4:N4"/>
    <mergeCell ref="C2:N2"/>
    <mergeCell ref="M3:N3"/>
  </mergeCells>
  <pageMargins left="0.39370078740157483" right="0" top="0" bottom="0" header="0" footer="0"/>
  <pageSetup paperSize="9" scale="8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33"/>
  <sheetViews>
    <sheetView showGridLines="0" view="pageBreakPreview" zoomScale="78" zoomScaleNormal="100" zoomScaleSheetLayoutView="78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G22" sqref="G22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9" width="12.7265625" style="6" customWidth="1"/>
    <col min="10" max="10" width="11.81640625" style="6" customWidth="1"/>
    <col min="11" max="13" width="12.7265625" style="2" customWidth="1"/>
    <col min="14" max="14" width="11.7265625" style="2" customWidth="1"/>
    <col min="15" max="21" width="12.7265625" style="2" customWidth="1"/>
    <col min="22" max="22" width="11.81640625" style="2" customWidth="1"/>
    <col min="23" max="24" width="12.7265625" style="2" customWidth="1"/>
    <col min="25" max="25" width="13.54296875" style="2" customWidth="1"/>
    <col min="26" max="26" width="11.26953125" style="2" customWidth="1"/>
    <col min="27" max="29" width="12.7265625" style="2" customWidth="1"/>
    <col min="30" max="30" width="12" style="2" customWidth="1"/>
    <col min="31" max="33" width="12.7265625" style="2" customWidth="1"/>
    <col min="34" max="34" width="12" style="2" customWidth="1"/>
    <col min="35" max="37" width="12.7265625" style="2" customWidth="1"/>
    <col min="38" max="38" width="11.54296875" style="2" customWidth="1"/>
    <col min="39" max="41" width="12.7265625" style="2" customWidth="1"/>
    <col min="42" max="42" width="11.54296875" style="2" customWidth="1"/>
    <col min="43" max="45" width="12.7265625" style="2" customWidth="1"/>
    <col min="46" max="46" width="11.54296875" style="2" customWidth="1"/>
    <col min="47" max="49" width="12.7265625" style="2" customWidth="1"/>
    <col min="50" max="50" width="11.54296875" style="2" customWidth="1"/>
    <col min="51" max="53" width="12.7265625" style="2" customWidth="1"/>
    <col min="54" max="54" width="12" style="2" customWidth="1"/>
    <col min="55" max="57" width="12.7265625" style="2" customWidth="1"/>
    <col min="58" max="58" width="11.81640625" style="2" customWidth="1"/>
    <col min="59" max="61" width="12.7265625" style="5" customWidth="1"/>
    <col min="62" max="62" width="11.453125" style="5" customWidth="1"/>
    <col min="63" max="69" width="12.7265625" style="2" customWidth="1"/>
    <col min="70" max="70" width="11.54296875" style="2" customWidth="1"/>
    <col min="71" max="73" width="12.7265625" style="2" customWidth="1"/>
    <col min="74" max="82" width="12" style="2" customWidth="1"/>
    <col min="83" max="85" width="12.7265625" style="2" customWidth="1"/>
    <col min="86" max="86" width="11.453125" style="2" customWidth="1"/>
    <col min="87" max="89" width="12.7265625" style="2" customWidth="1"/>
    <col min="90" max="90" width="11.54296875" style="2" customWidth="1"/>
    <col min="91" max="93" width="12.7265625" style="2" customWidth="1"/>
    <col min="94" max="94" width="11.54296875" style="2" customWidth="1"/>
    <col min="95" max="97" width="12.7265625" style="2" customWidth="1"/>
    <col min="98" max="98" width="11.26953125" style="2" customWidth="1"/>
    <col min="99" max="101" width="12.7265625" style="2" customWidth="1"/>
    <col min="102" max="102" width="12" style="2" customWidth="1"/>
    <col min="103" max="109" width="12.7265625" style="2" customWidth="1"/>
    <col min="110" max="110" width="11.453125" style="2" customWidth="1"/>
    <col min="111" max="113" width="12.7265625" style="2" customWidth="1"/>
    <col min="114" max="114" width="11.453125" style="2" customWidth="1"/>
    <col min="115" max="117" width="12.7265625" style="2" customWidth="1"/>
    <col min="118" max="118" width="11.26953125" style="2" customWidth="1"/>
    <col min="119" max="125" width="12.7265625" style="2" customWidth="1"/>
    <col min="126" max="126" width="11.81640625" style="2" customWidth="1"/>
    <col min="127" max="129" width="12.7265625" style="2" customWidth="1"/>
    <col min="130" max="130" width="11.81640625" style="2" customWidth="1"/>
    <col min="131" max="133" width="12.7265625" style="2" customWidth="1"/>
    <col min="134" max="134" width="11.54296875" style="2" customWidth="1"/>
    <col min="135" max="142" width="12.7265625" style="2" customWidth="1"/>
    <col min="143" max="145" width="12.7265625" style="5" customWidth="1"/>
    <col min="146" max="146" width="12.1796875" style="5" customWidth="1"/>
    <col min="147" max="149" width="12.7265625" style="5" customWidth="1"/>
    <col min="150" max="150" width="10.1796875" style="5" customWidth="1"/>
    <col min="151" max="153" width="12.7265625" style="5" customWidth="1"/>
    <col min="154" max="154" width="12" style="5" customWidth="1"/>
    <col min="155" max="155" width="12.7265625" style="5" customWidth="1"/>
    <col min="156" max="157" width="12.7265625" style="2" customWidth="1"/>
    <col min="158" max="158" width="11.81640625" style="2" customWidth="1"/>
    <col min="159" max="161" width="12.7265625" style="2" customWidth="1"/>
    <col min="162" max="162" width="11.453125" style="2" customWidth="1"/>
    <col min="163" max="165" width="12.7265625" style="2" customWidth="1"/>
    <col min="166" max="166" width="11.54296875" style="2" customWidth="1"/>
    <col min="167" max="173" width="12.7265625" style="2" customWidth="1"/>
    <col min="174" max="174" width="12" style="2" customWidth="1"/>
    <col min="175" max="177" width="12.7265625" style="2" customWidth="1"/>
    <col min="178" max="178" width="12" style="2" customWidth="1"/>
    <col min="179" max="181" width="12.7265625" style="2" customWidth="1"/>
    <col min="182" max="182" width="11.54296875" style="2" customWidth="1"/>
    <col min="183" max="189" width="12.7265625" style="2" customWidth="1"/>
    <col min="190" max="190" width="11.54296875" style="2" customWidth="1"/>
    <col min="191" max="193" width="12.7265625" style="2" customWidth="1"/>
    <col min="194" max="194" width="11.54296875" style="2" customWidth="1"/>
    <col min="195" max="197" width="12.7265625" style="2" customWidth="1"/>
    <col min="198" max="198" width="11.26953125" style="2" customWidth="1"/>
    <col min="199" max="209" width="12.7265625" style="2" customWidth="1"/>
    <col min="210" max="210" width="11.26953125" style="2" customWidth="1"/>
    <col min="211" max="213" width="12.7265625" style="2" customWidth="1"/>
    <col min="214" max="214" width="11.81640625" style="2" customWidth="1"/>
    <col min="215" max="221" width="12.7265625" style="2" customWidth="1"/>
    <col min="222" max="222" width="11.453125" style="2" customWidth="1"/>
    <col min="223" max="225" width="12.7265625" style="2" customWidth="1"/>
    <col min="226" max="226" width="12.54296875" style="2" customWidth="1"/>
    <col min="227" max="229" width="12.7265625" style="2" customWidth="1"/>
    <col min="230" max="230" width="11.81640625" style="2" customWidth="1"/>
    <col min="231" max="233" width="12.7265625" style="2" customWidth="1"/>
    <col min="234" max="234" width="12" style="2" customWidth="1"/>
    <col min="235" max="237" width="12.7265625" style="2" customWidth="1"/>
    <col min="238" max="238" width="11.54296875" style="2" customWidth="1"/>
    <col min="239" max="241" width="12.7265625" style="2" customWidth="1"/>
    <col min="242" max="242" width="12" style="2" customWidth="1"/>
    <col min="243" max="245" width="12.7265625" style="2" customWidth="1"/>
    <col min="246" max="246" width="12.1796875" style="2" customWidth="1"/>
    <col min="247" max="257" width="12.7265625" style="2" customWidth="1"/>
    <col min="258" max="258" width="11.54296875" style="2" customWidth="1"/>
    <col min="259" max="261" width="12.7265625" style="2" customWidth="1"/>
    <col min="262" max="262" width="12" style="2" customWidth="1"/>
    <col min="263" max="16384" width="9.1796875" style="5"/>
  </cols>
  <sheetData>
    <row r="1" spans="1:262" ht="26.25" hidden="1" customHeight="1">
      <c r="A1" s="1" t="s">
        <v>0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86"/>
      <c r="AE1" s="48"/>
      <c r="AF1" s="47"/>
      <c r="AG1" s="23"/>
      <c r="AH1" s="86"/>
      <c r="AI1" s="46"/>
      <c r="AJ1" s="24"/>
      <c r="AK1" s="24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78"/>
      <c r="BH1" s="78"/>
      <c r="BI1" s="78"/>
      <c r="BJ1" s="78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24"/>
      <c r="CW1" s="24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78"/>
      <c r="EN1" s="78"/>
      <c r="EO1" s="78"/>
      <c r="EP1" s="78"/>
      <c r="EQ1" s="78"/>
      <c r="ER1" s="78"/>
      <c r="ES1" s="78"/>
      <c r="ET1" s="78"/>
      <c r="EU1" s="78"/>
      <c r="EV1" s="78"/>
      <c r="EW1" s="78"/>
      <c r="EX1" s="78"/>
      <c r="EY1" s="78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24"/>
      <c r="JA1" s="24"/>
      <c r="JB1" s="46"/>
    </row>
    <row r="2" spans="1:262" s="2" customFormat="1" ht="63" customHeight="1">
      <c r="A2" s="1" t="s">
        <v>1</v>
      </c>
      <c r="C2" s="106" t="s">
        <v>366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43"/>
      <c r="T2" s="43"/>
      <c r="U2" s="43"/>
      <c r="V2" s="86"/>
      <c r="W2" s="50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50"/>
      <c r="AK2" s="50"/>
      <c r="AL2" s="86"/>
      <c r="AM2" s="50"/>
      <c r="AN2" s="50"/>
      <c r="AO2" s="50"/>
      <c r="AP2" s="86"/>
      <c r="AQ2" s="84"/>
      <c r="AR2" s="84"/>
      <c r="AS2" s="84"/>
      <c r="AT2" s="8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78"/>
      <c r="BH2" s="78"/>
      <c r="BI2" s="78"/>
      <c r="BJ2" s="78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</row>
    <row r="3" spans="1:262" ht="30" customHeight="1">
      <c r="D3" s="2"/>
      <c r="E3" s="2"/>
      <c r="F3" s="2"/>
      <c r="G3" s="89"/>
      <c r="H3" s="89"/>
      <c r="I3" s="89"/>
      <c r="J3" s="89"/>
      <c r="K3" s="89"/>
      <c r="L3" s="89"/>
      <c r="M3" s="89"/>
      <c r="N3" s="89"/>
      <c r="O3" s="89"/>
      <c r="Q3" s="124" t="s">
        <v>158</v>
      </c>
      <c r="R3" s="124"/>
      <c r="BC3" s="89"/>
      <c r="BD3" s="89"/>
      <c r="BE3" s="89"/>
      <c r="BF3" s="89"/>
      <c r="BG3" s="89"/>
      <c r="BH3" s="89"/>
      <c r="BI3" s="89"/>
      <c r="BJ3" s="90"/>
      <c r="BK3" s="90"/>
      <c r="BL3" s="90"/>
      <c r="BM3" s="90"/>
      <c r="BN3" s="90"/>
      <c r="BO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EX3" s="90"/>
      <c r="EY3" s="90"/>
      <c r="EZ3" s="89"/>
      <c r="FA3" s="89"/>
      <c r="FB3" s="89"/>
      <c r="FC3" s="89"/>
      <c r="FD3" s="89"/>
      <c r="FE3" s="89"/>
      <c r="FF3" s="89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90"/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0"/>
      <c r="HW3" s="90"/>
      <c r="HX3" s="90"/>
      <c r="HY3" s="3"/>
      <c r="HZ3" s="3"/>
      <c r="IA3" s="3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  <c r="IP3" s="89"/>
      <c r="IQ3" s="89"/>
      <c r="IR3" s="89"/>
      <c r="IS3" s="89"/>
      <c r="IT3" s="89"/>
      <c r="IU3" s="89"/>
      <c r="IV3" s="3"/>
      <c r="IW3" s="3"/>
      <c r="IX3" s="3"/>
    </row>
    <row r="4" spans="1:262" ht="175.5" customHeight="1">
      <c r="A4" s="122" t="s">
        <v>27</v>
      </c>
      <c r="B4" s="115" t="s">
        <v>120</v>
      </c>
      <c r="C4" s="119" t="s">
        <v>76</v>
      </c>
      <c r="D4" s="119"/>
      <c r="E4" s="119"/>
      <c r="F4" s="119"/>
      <c r="G4" s="115" t="s">
        <v>164</v>
      </c>
      <c r="H4" s="115"/>
      <c r="I4" s="115"/>
      <c r="J4" s="115"/>
      <c r="K4" s="115" t="s">
        <v>165</v>
      </c>
      <c r="L4" s="115"/>
      <c r="M4" s="115"/>
      <c r="N4" s="115"/>
      <c r="O4" s="115" t="s">
        <v>167</v>
      </c>
      <c r="P4" s="115"/>
      <c r="Q4" s="115"/>
      <c r="R4" s="115"/>
      <c r="S4" s="115" t="s">
        <v>105</v>
      </c>
      <c r="T4" s="115"/>
      <c r="U4" s="115"/>
      <c r="V4" s="115"/>
      <c r="W4" s="115" t="s">
        <v>170</v>
      </c>
      <c r="X4" s="115"/>
      <c r="Y4" s="115"/>
      <c r="Z4" s="115"/>
      <c r="AA4" s="115" t="s">
        <v>181</v>
      </c>
      <c r="AB4" s="115"/>
      <c r="AC4" s="115"/>
      <c r="AD4" s="115"/>
      <c r="AE4" s="115" t="s">
        <v>178</v>
      </c>
      <c r="AF4" s="115"/>
      <c r="AG4" s="115"/>
      <c r="AH4" s="115"/>
      <c r="AI4" s="115" t="s">
        <v>183</v>
      </c>
      <c r="AJ4" s="115"/>
      <c r="AK4" s="115"/>
      <c r="AL4" s="115"/>
      <c r="AM4" s="115" t="s">
        <v>185</v>
      </c>
      <c r="AN4" s="115"/>
      <c r="AO4" s="115"/>
      <c r="AP4" s="115"/>
      <c r="AQ4" s="123" t="s">
        <v>179</v>
      </c>
      <c r="AR4" s="123"/>
      <c r="AS4" s="123"/>
      <c r="AT4" s="123"/>
      <c r="AU4" s="115" t="s">
        <v>187</v>
      </c>
      <c r="AV4" s="115"/>
      <c r="AW4" s="115"/>
      <c r="AX4" s="115"/>
      <c r="AY4" s="115" t="s">
        <v>188</v>
      </c>
      <c r="AZ4" s="115"/>
      <c r="BA4" s="115"/>
      <c r="BB4" s="115"/>
      <c r="BC4" s="115" t="s">
        <v>172</v>
      </c>
      <c r="BD4" s="115"/>
      <c r="BE4" s="115"/>
      <c r="BF4" s="115"/>
      <c r="BG4" s="117" t="s">
        <v>174</v>
      </c>
      <c r="BH4" s="117"/>
      <c r="BI4" s="117"/>
      <c r="BJ4" s="117"/>
      <c r="BK4" s="115" t="s">
        <v>176</v>
      </c>
      <c r="BL4" s="115"/>
      <c r="BM4" s="115"/>
      <c r="BN4" s="115"/>
      <c r="BO4" s="115" t="s">
        <v>190</v>
      </c>
      <c r="BP4" s="115"/>
      <c r="BQ4" s="115"/>
      <c r="BR4" s="115"/>
      <c r="BS4" s="117" t="s">
        <v>177</v>
      </c>
      <c r="BT4" s="117"/>
      <c r="BU4" s="117"/>
      <c r="BV4" s="117"/>
      <c r="BW4" s="117" t="s">
        <v>369</v>
      </c>
      <c r="BX4" s="117"/>
      <c r="BY4" s="117"/>
      <c r="BZ4" s="117"/>
      <c r="CA4" s="117" t="s">
        <v>191</v>
      </c>
      <c r="CB4" s="117"/>
      <c r="CC4" s="117"/>
      <c r="CD4" s="117"/>
      <c r="CE4" s="115" t="s">
        <v>192</v>
      </c>
      <c r="CF4" s="115"/>
      <c r="CG4" s="115"/>
      <c r="CH4" s="115"/>
      <c r="CI4" s="115" t="s">
        <v>195</v>
      </c>
      <c r="CJ4" s="115"/>
      <c r="CK4" s="115"/>
      <c r="CL4" s="115"/>
      <c r="CM4" s="115" t="s">
        <v>193</v>
      </c>
      <c r="CN4" s="115"/>
      <c r="CO4" s="115"/>
      <c r="CP4" s="115"/>
      <c r="CQ4" s="115" t="s">
        <v>194</v>
      </c>
      <c r="CR4" s="115"/>
      <c r="CS4" s="115"/>
      <c r="CT4" s="115"/>
      <c r="CU4" s="117" t="s">
        <v>196</v>
      </c>
      <c r="CV4" s="117"/>
      <c r="CW4" s="117"/>
      <c r="CX4" s="117"/>
      <c r="CY4" s="115" t="s">
        <v>202</v>
      </c>
      <c r="CZ4" s="115"/>
      <c r="DA4" s="115"/>
      <c r="DB4" s="115"/>
      <c r="DC4" s="115" t="s">
        <v>106</v>
      </c>
      <c r="DD4" s="115"/>
      <c r="DE4" s="115"/>
      <c r="DF4" s="115"/>
      <c r="DG4" s="115" t="s">
        <v>199</v>
      </c>
      <c r="DH4" s="115"/>
      <c r="DI4" s="115"/>
      <c r="DJ4" s="115"/>
      <c r="DK4" s="115" t="s">
        <v>200</v>
      </c>
      <c r="DL4" s="115"/>
      <c r="DM4" s="115"/>
      <c r="DN4" s="115"/>
      <c r="DO4" s="115" t="s">
        <v>204</v>
      </c>
      <c r="DP4" s="115"/>
      <c r="DQ4" s="115"/>
      <c r="DR4" s="115"/>
      <c r="DS4" s="123" t="s">
        <v>206</v>
      </c>
      <c r="DT4" s="123"/>
      <c r="DU4" s="123"/>
      <c r="DV4" s="123"/>
      <c r="DW4" s="115" t="s">
        <v>208</v>
      </c>
      <c r="DX4" s="115"/>
      <c r="DY4" s="115"/>
      <c r="DZ4" s="115"/>
      <c r="EA4" s="115" t="s">
        <v>209</v>
      </c>
      <c r="EB4" s="115"/>
      <c r="EC4" s="115"/>
      <c r="ED4" s="115"/>
      <c r="EE4" s="115" t="s">
        <v>210</v>
      </c>
      <c r="EF4" s="115"/>
      <c r="EG4" s="115"/>
      <c r="EH4" s="115"/>
      <c r="EI4" s="115" t="s">
        <v>211</v>
      </c>
      <c r="EJ4" s="115"/>
      <c r="EK4" s="115"/>
      <c r="EL4" s="115"/>
      <c r="EM4" s="117" t="s">
        <v>213</v>
      </c>
      <c r="EN4" s="117"/>
      <c r="EO4" s="117"/>
      <c r="EP4" s="117"/>
      <c r="EQ4" s="117" t="s">
        <v>215</v>
      </c>
      <c r="ER4" s="117"/>
      <c r="ES4" s="117"/>
      <c r="ET4" s="117"/>
      <c r="EU4" s="117" t="s">
        <v>216</v>
      </c>
      <c r="EV4" s="117"/>
      <c r="EW4" s="117"/>
      <c r="EX4" s="117"/>
      <c r="EY4" s="115" t="s">
        <v>219</v>
      </c>
      <c r="EZ4" s="115"/>
      <c r="FA4" s="115"/>
      <c r="FB4" s="115"/>
      <c r="FC4" s="115" t="s">
        <v>218</v>
      </c>
      <c r="FD4" s="115"/>
      <c r="FE4" s="115"/>
      <c r="FF4" s="115"/>
      <c r="FG4" s="115" t="s">
        <v>221</v>
      </c>
      <c r="FH4" s="115"/>
      <c r="FI4" s="115"/>
      <c r="FJ4" s="115"/>
      <c r="FK4" s="115" t="s">
        <v>224</v>
      </c>
      <c r="FL4" s="115"/>
      <c r="FM4" s="115"/>
      <c r="FN4" s="115"/>
      <c r="FO4" s="118" t="s">
        <v>225</v>
      </c>
      <c r="FP4" s="118"/>
      <c r="FQ4" s="118"/>
      <c r="FR4" s="118"/>
      <c r="FS4" s="115" t="s">
        <v>227</v>
      </c>
      <c r="FT4" s="115"/>
      <c r="FU4" s="115"/>
      <c r="FV4" s="115"/>
      <c r="FW4" s="115" t="s">
        <v>243</v>
      </c>
      <c r="FX4" s="115"/>
      <c r="FY4" s="115"/>
      <c r="FZ4" s="115"/>
      <c r="GA4" s="117" t="s">
        <v>246</v>
      </c>
      <c r="GB4" s="117"/>
      <c r="GC4" s="117"/>
      <c r="GD4" s="117"/>
      <c r="GE4" s="117" t="s">
        <v>229</v>
      </c>
      <c r="GF4" s="117"/>
      <c r="GG4" s="117"/>
      <c r="GH4" s="117"/>
      <c r="GI4" s="115" t="s">
        <v>231</v>
      </c>
      <c r="GJ4" s="115"/>
      <c r="GK4" s="115"/>
      <c r="GL4" s="115"/>
      <c r="GM4" s="115" t="s">
        <v>107</v>
      </c>
      <c r="GN4" s="115"/>
      <c r="GO4" s="115"/>
      <c r="GP4" s="115"/>
      <c r="GQ4" s="115" t="s">
        <v>136</v>
      </c>
      <c r="GR4" s="115"/>
      <c r="GS4" s="115"/>
      <c r="GT4" s="115"/>
      <c r="GU4" s="115" t="s">
        <v>241</v>
      </c>
      <c r="GV4" s="115"/>
      <c r="GW4" s="115"/>
      <c r="GX4" s="115"/>
      <c r="GY4" s="115" t="s">
        <v>108</v>
      </c>
      <c r="GZ4" s="115"/>
      <c r="HA4" s="115"/>
      <c r="HB4" s="115"/>
      <c r="HC4" s="115" t="s">
        <v>248</v>
      </c>
      <c r="HD4" s="115"/>
      <c r="HE4" s="115"/>
      <c r="HF4" s="115"/>
      <c r="HG4" s="115" t="s">
        <v>249</v>
      </c>
      <c r="HH4" s="115"/>
      <c r="HI4" s="115"/>
      <c r="HJ4" s="115"/>
      <c r="HK4" s="115" t="s">
        <v>109</v>
      </c>
      <c r="HL4" s="115"/>
      <c r="HM4" s="115"/>
      <c r="HN4" s="115"/>
      <c r="HO4" s="118" t="s">
        <v>110</v>
      </c>
      <c r="HP4" s="118"/>
      <c r="HQ4" s="118"/>
      <c r="HR4" s="118"/>
      <c r="HS4" s="115" t="s">
        <v>267</v>
      </c>
      <c r="HT4" s="115"/>
      <c r="HU4" s="115"/>
      <c r="HV4" s="115"/>
      <c r="HW4" s="117" t="s">
        <v>261</v>
      </c>
      <c r="HX4" s="117"/>
      <c r="HY4" s="117"/>
      <c r="HZ4" s="117"/>
      <c r="IA4" s="115" t="s">
        <v>260</v>
      </c>
      <c r="IB4" s="115"/>
      <c r="IC4" s="115"/>
      <c r="ID4" s="115"/>
      <c r="IE4" s="115" t="s">
        <v>263</v>
      </c>
      <c r="IF4" s="115"/>
      <c r="IG4" s="115"/>
      <c r="IH4" s="115"/>
      <c r="II4" s="115" t="s">
        <v>265</v>
      </c>
      <c r="IJ4" s="115"/>
      <c r="IK4" s="115"/>
      <c r="IL4" s="115"/>
      <c r="IM4" s="115" t="s">
        <v>157</v>
      </c>
      <c r="IN4" s="115"/>
      <c r="IO4" s="115"/>
      <c r="IP4" s="115"/>
      <c r="IQ4" s="115" t="s">
        <v>259</v>
      </c>
      <c r="IR4" s="115"/>
      <c r="IS4" s="115"/>
      <c r="IT4" s="115"/>
      <c r="IU4" s="115" t="s">
        <v>269</v>
      </c>
      <c r="IV4" s="115"/>
      <c r="IW4" s="115"/>
      <c r="IX4" s="115"/>
      <c r="IY4" s="115" t="s">
        <v>270</v>
      </c>
      <c r="IZ4" s="115"/>
      <c r="JA4" s="115"/>
      <c r="JB4" s="115"/>
    </row>
    <row r="5" spans="1:262" s="37" customFormat="1" ht="91.5" customHeight="1">
      <c r="A5" s="122"/>
      <c r="B5" s="115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  <c r="CQ5" s="36" t="s">
        <v>78</v>
      </c>
      <c r="CR5" s="36" t="s">
        <v>161</v>
      </c>
      <c r="CS5" s="36" t="s">
        <v>80</v>
      </c>
      <c r="CT5" s="36" t="s">
        <v>159</v>
      </c>
      <c r="CU5" s="36" t="s">
        <v>78</v>
      </c>
      <c r="CV5" s="36" t="s">
        <v>161</v>
      </c>
      <c r="CW5" s="36" t="s">
        <v>80</v>
      </c>
      <c r="CX5" s="36" t="s">
        <v>159</v>
      </c>
      <c r="CY5" s="36" t="s">
        <v>78</v>
      </c>
      <c r="CZ5" s="36" t="s">
        <v>161</v>
      </c>
      <c r="DA5" s="36" t="s">
        <v>80</v>
      </c>
      <c r="DB5" s="36" t="s">
        <v>159</v>
      </c>
      <c r="DC5" s="36" t="s">
        <v>78</v>
      </c>
      <c r="DD5" s="36" t="s">
        <v>161</v>
      </c>
      <c r="DE5" s="36" t="s">
        <v>80</v>
      </c>
      <c r="DF5" s="36" t="s">
        <v>159</v>
      </c>
      <c r="DG5" s="36" t="s">
        <v>78</v>
      </c>
      <c r="DH5" s="36" t="s">
        <v>161</v>
      </c>
      <c r="DI5" s="36" t="s">
        <v>80</v>
      </c>
      <c r="DJ5" s="36" t="s">
        <v>159</v>
      </c>
      <c r="DK5" s="36" t="s">
        <v>78</v>
      </c>
      <c r="DL5" s="36" t="s">
        <v>161</v>
      </c>
      <c r="DM5" s="36" t="s">
        <v>80</v>
      </c>
      <c r="DN5" s="36" t="s">
        <v>159</v>
      </c>
      <c r="DO5" s="36" t="s">
        <v>78</v>
      </c>
      <c r="DP5" s="36" t="s">
        <v>161</v>
      </c>
      <c r="DQ5" s="36" t="s">
        <v>80</v>
      </c>
      <c r="DR5" s="36" t="s">
        <v>159</v>
      </c>
      <c r="DS5" s="36" t="s">
        <v>78</v>
      </c>
      <c r="DT5" s="36" t="s">
        <v>161</v>
      </c>
      <c r="DU5" s="36" t="s">
        <v>80</v>
      </c>
      <c r="DV5" s="36" t="s">
        <v>159</v>
      </c>
      <c r="DW5" s="36" t="s">
        <v>78</v>
      </c>
      <c r="DX5" s="36" t="s">
        <v>161</v>
      </c>
      <c r="DY5" s="36" t="s">
        <v>80</v>
      </c>
      <c r="DZ5" s="36" t="s">
        <v>159</v>
      </c>
      <c r="EA5" s="36" t="s">
        <v>78</v>
      </c>
      <c r="EB5" s="36" t="s">
        <v>161</v>
      </c>
      <c r="EC5" s="36" t="s">
        <v>80</v>
      </c>
      <c r="ED5" s="36" t="s">
        <v>159</v>
      </c>
      <c r="EE5" s="36" t="s">
        <v>78</v>
      </c>
      <c r="EF5" s="36" t="s">
        <v>161</v>
      </c>
      <c r="EG5" s="36" t="s">
        <v>80</v>
      </c>
      <c r="EH5" s="36" t="s">
        <v>159</v>
      </c>
      <c r="EI5" s="36" t="s">
        <v>78</v>
      </c>
      <c r="EJ5" s="36" t="s">
        <v>161</v>
      </c>
      <c r="EK5" s="36" t="s">
        <v>80</v>
      </c>
      <c r="EL5" s="36" t="s">
        <v>159</v>
      </c>
      <c r="EM5" s="36" t="s">
        <v>78</v>
      </c>
      <c r="EN5" s="36" t="s">
        <v>161</v>
      </c>
      <c r="EO5" s="36" t="s">
        <v>80</v>
      </c>
      <c r="EP5" s="36" t="s">
        <v>159</v>
      </c>
      <c r="EQ5" s="36" t="s">
        <v>78</v>
      </c>
      <c r="ER5" s="36" t="s">
        <v>161</v>
      </c>
      <c r="ES5" s="36" t="s">
        <v>80</v>
      </c>
      <c r="ET5" s="36" t="s">
        <v>159</v>
      </c>
      <c r="EU5" s="36" t="s">
        <v>78</v>
      </c>
      <c r="EV5" s="36" t="s">
        <v>161</v>
      </c>
      <c r="EW5" s="36" t="s">
        <v>80</v>
      </c>
      <c r="EX5" s="36" t="s">
        <v>159</v>
      </c>
      <c r="EY5" s="36" t="s">
        <v>78</v>
      </c>
      <c r="EZ5" s="36" t="s">
        <v>161</v>
      </c>
      <c r="FA5" s="36" t="s">
        <v>80</v>
      </c>
      <c r="FB5" s="36" t="s">
        <v>159</v>
      </c>
      <c r="FC5" s="36" t="s">
        <v>78</v>
      </c>
      <c r="FD5" s="36" t="s">
        <v>161</v>
      </c>
      <c r="FE5" s="36" t="s">
        <v>80</v>
      </c>
      <c r="FF5" s="36" t="s">
        <v>159</v>
      </c>
      <c r="FG5" s="36" t="s">
        <v>78</v>
      </c>
      <c r="FH5" s="36" t="s">
        <v>161</v>
      </c>
      <c r="FI5" s="36" t="s">
        <v>80</v>
      </c>
      <c r="FJ5" s="36" t="s">
        <v>159</v>
      </c>
      <c r="FK5" s="36" t="s">
        <v>78</v>
      </c>
      <c r="FL5" s="36" t="s">
        <v>161</v>
      </c>
      <c r="FM5" s="36" t="s">
        <v>80</v>
      </c>
      <c r="FN5" s="36" t="s">
        <v>159</v>
      </c>
      <c r="FO5" s="36" t="s">
        <v>78</v>
      </c>
      <c r="FP5" s="36" t="s">
        <v>161</v>
      </c>
      <c r="FQ5" s="36" t="s">
        <v>80</v>
      </c>
      <c r="FR5" s="36" t="s">
        <v>159</v>
      </c>
      <c r="FS5" s="36" t="s">
        <v>78</v>
      </c>
      <c r="FT5" s="36" t="s">
        <v>161</v>
      </c>
      <c r="FU5" s="36" t="s">
        <v>80</v>
      </c>
      <c r="FV5" s="36" t="s">
        <v>159</v>
      </c>
      <c r="FW5" s="36" t="s">
        <v>78</v>
      </c>
      <c r="FX5" s="36" t="s">
        <v>161</v>
      </c>
      <c r="FY5" s="36" t="s">
        <v>80</v>
      </c>
      <c r="FZ5" s="36" t="s">
        <v>159</v>
      </c>
      <c r="GA5" s="36" t="s">
        <v>78</v>
      </c>
      <c r="GB5" s="36" t="s">
        <v>161</v>
      </c>
      <c r="GC5" s="36" t="s">
        <v>80</v>
      </c>
      <c r="GD5" s="36" t="s">
        <v>159</v>
      </c>
      <c r="GE5" s="36" t="s">
        <v>78</v>
      </c>
      <c r="GF5" s="36" t="s">
        <v>161</v>
      </c>
      <c r="GG5" s="36" t="s">
        <v>80</v>
      </c>
      <c r="GH5" s="36" t="s">
        <v>159</v>
      </c>
      <c r="GI5" s="36" t="s">
        <v>78</v>
      </c>
      <c r="GJ5" s="36" t="s">
        <v>161</v>
      </c>
      <c r="GK5" s="36" t="s">
        <v>80</v>
      </c>
      <c r="GL5" s="36" t="s">
        <v>159</v>
      </c>
      <c r="GM5" s="36" t="s">
        <v>78</v>
      </c>
      <c r="GN5" s="36" t="s">
        <v>161</v>
      </c>
      <c r="GO5" s="36" t="s">
        <v>80</v>
      </c>
      <c r="GP5" s="36" t="s">
        <v>159</v>
      </c>
      <c r="GQ5" s="36" t="s">
        <v>78</v>
      </c>
      <c r="GR5" s="36" t="s">
        <v>161</v>
      </c>
      <c r="GS5" s="36" t="s">
        <v>80</v>
      </c>
      <c r="GT5" s="36" t="s">
        <v>159</v>
      </c>
      <c r="GU5" s="36" t="s">
        <v>78</v>
      </c>
      <c r="GV5" s="36" t="s">
        <v>161</v>
      </c>
      <c r="GW5" s="36" t="s">
        <v>80</v>
      </c>
      <c r="GX5" s="36" t="s">
        <v>159</v>
      </c>
      <c r="GY5" s="36" t="s">
        <v>78</v>
      </c>
      <c r="GZ5" s="36" t="s">
        <v>161</v>
      </c>
      <c r="HA5" s="36" t="s">
        <v>80</v>
      </c>
      <c r="HB5" s="36" t="s">
        <v>159</v>
      </c>
      <c r="HC5" s="36" t="s">
        <v>78</v>
      </c>
      <c r="HD5" s="36" t="s">
        <v>161</v>
      </c>
      <c r="HE5" s="36" t="s">
        <v>80</v>
      </c>
      <c r="HF5" s="36" t="s">
        <v>159</v>
      </c>
      <c r="HG5" s="36" t="s">
        <v>78</v>
      </c>
      <c r="HH5" s="36" t="s">
        <v>161</v>
      </c>
      <c r="HI5" s="36" t="s">
        <v>80</v>
      </c>
      <c r="HJ5" s="36" t="s">
        <v>159</v>
      </c>
      <c r="HK5" s="36" t="s">
        <v>78</v>
      </c>
      <c r="HL5" s="36" t="s">
        <v>161</v>
      </c>
      <c r="HM5" s="36" t="s">
        <v>80</v>
      </c>
      <c r="HN5" s="36" t="s">
        <v>159</v>
      </c>
      <c r="HO5" s="36" t="s">
        <v>78</v>
      </c>
      <c r="HP5" s="36" t="s">
        <v>161</v>
      </c>
      <c r="HQ5" s="36" t="s">
        <v>80</v>
      </c>
      <c r="HR5" s="36" t="s">
        <v>159</v>
      </c>
      <c r="HS5" s="36" t="s">
        <v>78</v>
      </c>
      <c r="HT5" s="36" t="s">
        <v>161</v>
      </c>
      <c r="HU5" s="36" t="s">
        <v>80</v>
      </c>
      <c r="HV5" s="36" t="s">
        <v>159</v>
      </c>
      <c r="HW5" s="36" t="s">
        <v>78</v>
      </c>
      <c r="HX5" s="36" t="s">
        <v>161</v>
      </c>
      <c r="HY5" s="36" t="s">
        <v>80</v>
      </c>
      <c r="HZ5" s="36" t="s">
        <v>159</v>
      </c>
      <c r="IA5" s="36" t="s">
        <v>78</v>
      </c>
      <c r="IB5" s="36" t="s">
        <v>161</v>
      </c>
      <c r="IC5" s="36" t="s">
        <v>80</v>
      </c>
      <c r="ID5" s="36" t="s">
        <v>159</v>
      </c>
      <c r="IE5" s="36" t="s">
        <v>78</v>
      </c>
      <c r="IF5" s="36" t="s">
        <v>161</v>
      </c>
      <c r="IG5" s="36" t="s">
        <v>80</v>
      </c>
      <c r="IH5" s="36" t="s">
        <v>159</v>
      </c>
      <c r="II5" s="36" t="s">
        <v>78</v>
      </c>
      <c r="IJ5" s="36" t="s">
        <v>161</v>
      </c>
      <c r="IK5" s="36" t="s">
        <v>80</v>
      </c>
      <c r="IL5" s="36" t="s">
        <v>159</v>
      </c>
      <c r="IM5" s="36" t="s">
        <v>78</v>
      </c>
      <c r="IN5" s="36" t="s">
        <v>161</v>
      </c>
      <c r="IO5" s="36" t="s">
        <v>80</v>
      </c>
      <c r="IP5" s="36" t="s">
        <v>159</v>
      </c>
      <c r="IQ5" s="36" t="s">
        <v>78</v>
      </c>
      <c r="IR5" s="36" t="s">
        <v>161</v>
      </c>
      <c r="IS5" s="36" t="s">
        <v>80</v>
      </c>
      <c r="IT5" s="36" t="s">
        <v>159</v>
      </c>
      <c r="IU5" s="36" t="s">
        <v>78</v>
      </c>
      <c r="IV5" s="36" t="s">
        <v>161</v>
      </c>
      <c r="IW5" s="36" t="s">
        <v>80</v>
      </c>
      <c r="IX5" s="36" t="s">
        <v>159</v>
      </c>
      <c r="IY5" s="36" t="s">
        <v>78</v>
      </c>
      <c r="IZ5" s="36" t="s">
        <v>161</v>
      </c>
      <c r="JA5" s="36" t="s">
        <v>80</v>
      </c>
      <c r="JB5" s="36" t="s">
        <v>159</v>
      </c>
    </row>
    <row r="6" spans="1:262" s="38" customFormat="1" ht="27.75" customHeight="1">
      <c r="A6" s="28"/>
      <c r="B6" s="29" t="s">
        <v>111</v>
      </c>
      <c r="C6" s="30">
        <f>SUM(C7:C27)</f>
        <v>4195628.1605799999</v>
      </c>
      <c r="D6" s="30">
        <f>SUM(D7:D27)</f>
        <v>5787432.1999999983</v>
      </c>
      <c r="E6" s="30">
        <f>SUM(E7:E27)</f>
        <v>3639033.2838500002</v>
      </c>
      <c r="F6" s="30">
        <f>E6/D6*100</f>
        <v>62.878201559752199</v>
      </c>
      <c r="G6" s="30">
        <f>SUM(G7:G27)</f>
        <v>925000.00000000023</v>
      </c>
      <c r="H6" s="30">
        <f t="shared" ref="H6:JA6" si="0">SUM(H7:H27)</f>
        <v>985406.80000000028</v>
      </c>
      <c r="I6" s="30">
        <f t="shared" si="0"/>
        <v>588012.93466999987</v>
      </c>
      <c r="J6" s="30">
        <f>I6/H6*100</f>
        <v>59.672100362002745</v>
      </c>
      <c r="K6" s="30">
        <f t="shared" si="0"/>
        <v>625000</v>
      </c>
      <c r="L6" s="30">
        <f t="shared" si="0"/>
        <v>625000</v>
      </c>
      <c r="M6" s="30">
        <f t="shared" si="0"/>
        <v>390587.69734000007</v>
      </c>
      <c r="N6" s="30">
        <f>M6/L6*100</f>
        <v>62.494031574400012</v>
      </c>
      <c r="O6" s="30">
        <f t="shared" si="0"/>
        <v>71218.060580000005</v>
      </c>
      <c r="P6" s="30">
        <f t="shared" si="0"/>
        <v>59276.7</v>
      </c>
      <c r="Q6" s="30">
        <f t="shared" si="0"/>
        <v>35259.200000000004</v>
      </c>
      <c r="R6" s="30">
        <f>Q6/P6*100</f>
        <v>59.482393588037127</v>
      </c>
      <c r="S6" s="30">
        <f t="shared" si="0"/>
        <v>42430.100000000006</v>
      </c>
      <c r="T6" s="30">
        <f t="shared" si="0"/>
        <v>42430.100000000006</v>
      </c>
      <c r="U6" s="30">
        <f t="shared" si="0"/>
        <v>26040.08438</v>
      </c>
      <c r="V6" s="30">
        <f>U6/T6*100</f>
        <v>61.371725213940096</v>
      </c>
      <c r="W6" s="30">
        <f t="shared" si="0"/>
        <v>92000</v>
      </c>
      <c r="X6" s="30">
        <f t="shared" si="0"/>
        <v>92000</v>
      </c>
      <c r="Y6" s="30">
        <f t="shared" si="0"/>
        <v>74155.7</v>
      </c>
      <c r="Z6" s="30">
        <f>Y6/X6*100</f>
        <v>80.604021739130431</v>
      </c>
      <c r="AA6" s="30">
        <f t="shared" si="0"/>
        <v>0</v>
      </c>
      <c r="AB6" s="30">
        <f t="shared" si="0"/>
        <v>31233.9</v>
      </c>
      <c r="AC6" s="30">
        <f t="shared" si="0"/>
        <v>6886</v>
      </c>
      <c r="AD6" s="30">
        <f>AC6/AB6*100</f>
        <v>22.046558386880921</v>
      </c>
      <c r="AE6" s="30">
        <f t="shared" si="0"/>
        <v>0</v>
      </c>
      <c r="AF6" s="30">
        <f t="shared" si="0"/>
        <v>4417.3999999999996</v>
      </c>
      <c r="AG6" s="30">
        <f t="shared" si="0"/>
        <v>4417.3999999999996</v>
      </c>
      <c r="AH6" s="30">
        <f>AG6/AF6*100</f>
        <v>100</v>
      </c>
      <c r="AI6" s="30">
        <f t="shared" si="0"/>
        <v>0</v>
      </c>
      <c r="AJ6" s="30">
        <f t="shared" si="0"/>
        <v>18676.400000000001</v>
      </c>
      <c r="AK6" s="30">
        <f t="shared" si="0"/>
        <v>17676.400000000001</v>
      </c>
      <c r="AL6" s="30">
        <f>AK6/AJ6*100</f>
        <v>94.645649054421625</v>
      </c>
      <c r="AM6" s="30">
        <f t="shared" si="0"/>
        <v>0</v>
      </c>
      <c r="AN6" s="30">
        <f t="shared" si="0"/>
        <v>0</v>
      </c>
      <c r="AO6" s="30">
        <f t="shared" si="0"/>
        <v>0</v>
      </c>
      <c r="AP6" s="30">
        <v>0</v>
      </c>
      <c r="AQ6" s="30">
        <f t="shared" si="0"/>
        <v>0</v>
      </c>
      <c r="AR6" s="30">
        <f t="shared" si="0"/>
        <v>7060.4</v>
      </c>
      <c r="AS6" s="30">
        <f t="shared" si="0"/>
        <v>4559.8</v>
      </c>
      <c r="AT6" s="30">
        <f>AS6/AR6*100</f>
        <v>64.582743187354836</v>
      </c>
      <c r="AU6" s="30">
        <f t="shared" si="0"/>
        <v>248261</v>
      </c>
      <c r="AV6" s="30">
        <f t="shared" si="0"/>
        <v>310658.09999999998</v>
      </c>
      <c r="AW6" s="30">
        <f t="shared" si="0"/>
        <v>230836.8</v>
      </c>
      <c r="AX6" s="30">
        <f>AW6/AV6*100</f>
        <v>74.305739975877017</v>
      </c>
      <c r="AY6" s="30">
        <f t="shared" si="0"/>
        <v>198626.2</v>
      </c>
      <c r="AZ6" s="30">
        <f t="shared" si="0"/>
        <v>204791.7</v>
      </c>
      <c r="BA6" s="30">
        <f t="shared" si="0"/>
        <v>123508.3</v>
      </c>
      <c r="BB6" s="30">
        <f>BA6/AZ6*100</f>
        <v>60.309231282322472</v>
      </c>
      <c r="BC6" s="30">
        <f t="shared" si="0"/>
        <v>152606.6</v>
      </c>
      <c r="BD6" s="30">
        <f t="shared" si="0"/>
        <v>152606.6</v>
      </c>
      <c r="BE6" s="30">
        <f t="shared" si="0"/>
        <v>104677.81157000001</v>
      </c>
      <c r="BF6" s="30">
        <f>BE6/BD6*100</f>
        <v>68.593240115434057</v>
      </c>
      <c r="BG6" s="63">
        <f t="shared" si="0"/>
        <v>142800.79999999999</v>
      </c>
      <c r="BH6" s="63">
        <f t="shared" si="0"/>
        <v>142800.79999999999</v>
      </c>
      <c r="BI6" s="63">
        <f t="shared" si="0"/>
        <v>16762.3</v>
      </c>
      <c r="BJ6" s="63">
        <f>BI6/BH6*100</f>
        <v>11.738239561683129</v>
      </c>
      <c r="BK6" s="30">
        <f t="shared" si="0"/>
        <v>0</v>
      </c>
      <c r="BL6" s="30">
        <f t="shared" si="0"/>
        <v>10752.3</v>
      </c>
      <c r="BM6" s="30">
        <f t="shared" si="0"/>
        <v>4544.8</v>
      </c>
      <c r="BN6" s="30">
        <f>BM6/BL6*100</f>
        <v>42.268165880788303</v>
      </c>
      <c r="BO6" s="30">
        <f t="shared" si="0"/>
        <v>153841.30000000002</v>
      </c>
      <c r="BP6" s="30">
        <f t="shared" si="0"/>
        <v>153841.30000000002</v>
      </c>
      <c r="BQ6" s="30">
        <f t="shared" si="0"/>
        <v>121063.94826</v>
      </c>
      <c r="BR6" s="30">
        <f>BQ6/BP6*100</f>
        <v>78.69404916625119</v>
      </c>
      <c r="BS6" s="30">
        <f t="shared" si="0"/>
        <v>145104.20000000001</v>
      </c>
      <c r="BT6" s="30">
        <f t="shared" si="0"/>
        <v>145104.20000000001</v>
      </c>
      <c r="BU6" s="30">
        <f t="shared" si="0"/>
        <v>139277.25182</v>
      </c>
      <c r="BV6" s="30">
        <f>BU6/BT6*100</f>
        <v>95.984300812795212</v>
      </c>
      <c r="BW6" s="30">
        <f t="shared" si="0"/>
        <v>0</v>
      </c>
      <c r="BX6" s="30">
        <f t="shared" si="0"/>
        <v>0</v>
      </c>
      <c r="BY6" s="30">
        <f t="shared" si="0"/>
        <v>49288.2</v>
      </c>
      <c r="BZ6" s="30">
        <v>0</v>
      </c>
      <c r="CA6" s="30">
        <f t="shared" si="0"/>
        <v>4789</v>
      </c>
      <c r="CB6" s="30">
        <f t="shared" si="0"/>
        <v>4789</v>
      </c>
      <c r="CC6" s="30">
        <f t="shared" si="0"/>
        <v>0</v>
      </c>
      <c r="CD6" s="30">
        <f>CC6/CB6*100</f>
        <v>0</v>
      </c>
      <c r="CE6" s="30">
        <f t="shared" si="0"/>
        <v>0</v>
      </c>
      <c r="CF6" s="30">
        <f t="shared" si="0"/>
        <v>968</v>
      </c>
      <c r="CG6" s="30">
        <f t="shared" si="0"/>
        <v>968</v>
      </c>
      <c r="CH6" s="30">
        <f>CG6/CF6*100</f>
        <v>100</v>
      </c>
      <c r="CI6" s="30">
        <f t="shared" si="0"/>
        <v>0</v>
      </c>
      <c r="CJ6" s="30">
        <f t="shared" si="0"/>
        <v>0</v>
      </c>
      <c r="CK6" s="30">
        <f t="shared" si="0"/>
        <v>0</v>
      </c>
      <c r="CL6" s="30" t="e">
        <f>CK6/CJ6*100</f>
        <v>#DIV/0!</v>
      </c>
      <c r="CM6" s="30">
        <f t="shared" si="0"/>
        <v>0</v>
      </c>
      <c r="CN6" s="30">
        <f t="shared" si="0"/>
        <v>8721.1</v>
      </c>
      <c r="CO6" s="30">
        <f t="shared" si="0"/>
        <v>5234.3999999999996</v>
      </c>
      <c r="CP6" s="30">
        <f>CO6/CN6*100</f>
        <v>60.019951611608626</v>
      </c>
      <c r="CQ6" s="30">
        <f t="shared" si="0"/>
        <v>0</v>
      </c>
      <c r="CR6" s="30">
        <f t="shared" si="0"/>
        <v>3810.4</v>
      </c>
      <c r="CS6" s="30">
        <f t="shared" si="0"/>
        <v>3810.4</v>
      </c>
      <c r="CT6" s="30">
        <f>CS6/CR6*100</f>
        <v>100</v>
      </c>
      <c r="CU6" s="30">
        <f t="shared" si="0"/>
        <v>0</v>
      </c>
      <c r="CV6" s="30">
        <f t="shared" si="0"/>
        <v>0</v>
      </c>
      <c r="CW6" s="30">
        <f t="shared" si="0"/>
        <v>0</v>
      </c>
      <c r="CX6" s="30" t="e">
        <f>CW6/CV6*100</f>
        <v>#DIV/0!</v>
      </c>
      <c r="CY6" s="30">
        <f t="shared" si="0"/>
        <v>7503.4</v>
      </c>
      <c r="CZ6" s="30">
        <f t="shared" si="0"/>
        <v>7503.4</v>
      </c>
      <c r="DA6" s="30">
        <f t="shared" si="0"/>
        <v>0</v>
      </c>
      <c r="DB6" s="30">
        <f>DA6/CZ6*100</f>
        <v>0</v>
      </c>
      <c r="DC6" s="30">
        <f t="shared" si="0"/>
        <v>5670.2999999999984</v>
      </c>
      <c r="DD6" s="30">
        <f t="shared" si="0"/>
        <v>5670.2999999999984</v>
      </c>
      <c r="DE6" s="30">
        <f t="shared" si="0"/>
        <v>5670.2999999999984</v>
      </c>
      <c r="DF6" s="30">
        <f>DE6/DD6*100</f>
        <v>100</v>
      </c>
      <c r="DG6" s="30">
        <f t="shared" si="0"/>
        <v>38482.400000000001</v>
      </c>
      <c r="DH6" s="30">
        <f t="shared" si="0"/>
        <v>46803.5</v>
      </c>
      <c r="DI6" s="30">
        <f t="shared" si="0"/>
        <v>34264.6</v>
      </c>
      <c r="DJ6" s="30">
        <f>DI6/DH6*100</f>
        <v>73.209482196844249</v>
      </c>
      <c r="DK6" s="30">
        <f t="shared" si="0"/>
        <v>7070.7</v>
      </c>
      <c r="DL6" s="30">
        <f t="shared" si="0"/>
        <v>7070.7</v>
      </c>
      <c r="DM6" s="30">
        <f t="shared" si="0"/>
        <v>4437.2</v>
      </c>
      <c r="DN6" s="30">
        <f>DM6/DL6*100</f>
        <v>62.754748469034183</v>
      </c>
      <c r="DO6" s="30">
        <f t="shared" si="0"/>
        <v>8078.6</v>
      </c>
      <c r="DP6" s="30">
        <f t="shared" si="0"/>
        <v>13897</v>
      </c>
      <c r="DQ6" s="30">
        <f t="shared" si="0"/>
        <v>2158.1</v>
      </c>
      <c r="DR6" s="30">
        <f>DQ6/DP6*100</f>
        <v>15.5292509174642</v>
      </c>
      <c r="DS6" s="30">
        <f t="shared" si="0"/>
        <v>10101</v>
      </c>
      <c r="DT6" s="30">
        <f t="shared" si="0"/>
        <v>10101</v>
      </c>
      <c r="DU6" s="30">
        <f t="shared" si="0"/>
        <v>7886.2</v>
      </c>
      <c r="DV6" s="30">
        <f>DU6/DT6*100</f>
        <v>78.07345807345807</v>
      </c>
      <c r="DW6" s="30">
        <f t="shared" si="0"/>
        <v>0</v>
      </c>
      <c r="DX6" s="30">
        <f t="shared" si="0"/>
        <v>225243.79999999996</v>
      </c>
      <c r="DY6" s="30">
        <f t="shared" si="0"/>
        <v>81515.899999999994</v>
      </c>
      <c r="DZ6" s="30">
        <f>DY6/DX6*100</f>
        <v>36.190074932140199</v>
      </c>
      <c r="EA6" s="30">
        <f t="shared" si="0"/>
        <v>0</v>
      </c>
      <c r="EB6" s="30">
        <f t="shared" si="0"/>
        <v>19943.8</v>
      </c>
      <c r="EC6" s="30">
        <f t="shared" si="0"/>
        <v>17152.199999999997</v>
      </c>
      <c r="ED6" s="30">
        <f>EC6/EB6*100</f>
        <v>86.002667495662806</v>
      </c>
      <c r="EE6" s="30">
        <f t="shared" si="0"/>
        <v>0</v>
      </c>
      <c r="EF6" s="30">
        <f t="shared" si="0"/>
        <v>61355.8</v>
      </c>
      <c r="EG6" s="30">
        <f t="shared" si="0"/>
        <v>31745.8</v>
      </c>
      <c r="EH6" s="30">
        <f>EG6/EF6*100</f>
        <v>51.740503750256693</v>
      </c>
      <c r="EI6" s="30">
        <f t="shared" ref="EI6:EK6" si="1">SUM(EI7:EI27)</f>
        <v>0</v>
      </c>
      <c r="EJ6" s="30">
        <f t="shared" si="1"/>
        <v>76000</v>
      </c>
      <c r="EK6" s="30">
        <f t="shared" si="1"/>
        <v>56787.700000000004</v>
      </c>
      <c r="EL6" s="30">
        <f>EK6/EJ6*100</f>
        <v>74.72065789473686</v>
      </c>
      <c r="EM6" s="63">
        <f t="shared" si="0"/>
        <v>0</v>
      </c>
      <c r="EN6" s="63">
        <f t="shared" si="0"/>
        <v>3075</v>
      </c>
      <c r="EO6" s="63">
        <f t="shared" si="0"/>
        <v>3075</v>
      </c>
      <c r="EP6" s="63">
        <f>EO6/EN6*100</f>
        <v>100</v>
      </c>
      <c r="EQ6" s="63">
        <f t="shared" si="0"/>
        <v>0</v>
      </c>
      <c r="ER6" s="63">
        <f t="shared" si="0"/>
        <v>27124.3</v>
      </c>
      <c r="ES6" s="63">
        <f t="shared" si="0"/>
        <v>17618.100000000002</v>
      </c>
      <c r="ET6" s="63">
        <f>ES6/ER6*100</f>
        <v>64.953196948861361</v>
      </c>
      <c r="EU6" s="63">
        <f t="shared" si="0"/>
        <v>0</v>
      </c>
      <c r="EV6" s="63">
        <f t="shared" si="0"/>
        <v>0</v>
      </c>
      <c r="EW6" s="63">
        <f t="shared" si="0"/>
        <v>0</v>
      </c>
      <c r="EX6" s="63">
        <v>0</v>
      </c>
      <c r="EY6" s="63">
        <f t="shared" si="0"/>
        <v>109103.4</v>
      </c>
      <c r="EZ6" s="30">
        <f t="shared" si="0"/>
        <v>109103.4</v>
      </c>
      <c r="FA6" s="30">
        <f t="shared" si="0"/>
        <v>55274.299999999996</v>
      </c>
      <c r="FB6" s="30">
        <f>FA6/EZ6*100</f>
        <v>50.66230749912468</v>
      </c>
      <c r="FC6" s="30">
        <f t="shared" si="0"/>
        <v>0</v>
      </c>
      <c r="FD6" s="30">
        <f t="shared" si="0"/>
        <v>0</v>
      </c>
      <c r="FE6" s="30">
        <f t="shared" si="0"/>
        <v>0</v>
      </c>
      <c r="FF6" s="30">
        <v>0</v>
      </c>
      <c r="FG6" s="30">
        <f t="shared" si="0"/>
        <v>0</v>
      </c>
      <c r="FH6" s="30">
        <f t="shared" si="0"/>
        <v>0</v>
      </c>
      <c r="FI6" s="30">
        <f t="shared" si="0"/>
        <v>11650.9</v>
      </c>
      <c r="FJ6" s="30">
        <v>0</v>
      </c>
      <c r="FK6" s="30">
        <f t="shared" si="0"/>
        <v>0</v>
      </c>
      <c r="FL6" s="30">
        <f t="shared" si="0"/>
        <v>0</v>
      </c>
      <c r="FM6" s="30">
        <f t="shared" si="0"/>
        <v>6873.5</v>
      </c>
      <c r="FN6" s="30">
        <v>0</v>
      </c>
      <c r="FO6" s="30">
        <f t="shared" si="0"/>
        <v>0</v>
      </c>
      <c r="FP6" s="30">
        <f t="shared" si="0"/>
        <v>0</v>
      </c>
      <c r="FQ6" s="30">
        <f t="shared" si="0"/>
        <v>0</v>
      </c>
      <c r="FR6" s="30">
        <v>0</v>
      </c>
      <c r="FS6" s="30">
        <f t="shared" si="0"/>
        <v>3580.6000000000004</v>
      </c>
      <c r="FT6" s="30">
        <f t="shared" si="0"/>
        <v>3580.6000000000004</v>
      </c>
      <c r="FU6" s="30">
        <f t="shared" si="0"/>
        <v>1162.0999999999999</v>
      </c>
      <c r="FV6" s="30">
        <f>FU6/FT6*100</f>
        <v>32.455454393118465</v>
      </c>
      <c r="FW6" s="30">
        <f t="shared" si="0"/>
        <v>248014.8</v>
      </c>
      <c r="FX6" s="30">
        <f t="shared" si="0"/>
        <v>0</v>
      </c>
      <c r="FY6" s="30">
        <f t="shared" si="0"/>
        <v>0</v>
      </c>
      <c r="FZ6" s="30">
        <v>0</v>
      </c>
      <c r="GA6" s="30">
        <f t="shared" si="0"/>
        <v>0</v>
      </c>
      <c r="GB6" s="30">
        <f t="shared" si="0"/>
        <v>17658</v>
      </c>
      <c r="GC6" s="30">
        <f t="shared" si="0"/>
        <v>16349.900000000001</v>
      </c>
      <c r="GD6" s="30">
        <f>GC6/GB6*100</f>
        <v>92.592026277041569</v>
      </c>
      <c r="GE6" s="30">
        <f t="shared" si="0"/>
        <v>144178.5</v>
      </c>
      <c r="GF6" s="30">
        <f t="shared" si="0"/>
        <v>254785.6</v>
      </c>
      <c r="GG6" s="30">
        <f t="shared" si="0"/>
        <v>187207.6</v>
      </c>
      <c r="GH6" s="30">
        <f>GG6/GF6*100</f>
        <v>73.476523006009771</v>
      </c>
      <c r="GI6" s="30">
        <f t="shared" si="0"/>
        <v>0</v>
      </c>
      <c r="GJ6" s="30">
        <f t="shared" si="0"/>
        <v>14374.3</v>
      </c>
      <c r="GK6" s="30">
        <f t="shared" si="0"/>
        <v>14030.8</v>
      </c>
      <c r="GL6" s="30">
        <f>GK6/GJ6*100</f>
        <v>97.610318415505446</v>
      </c>
      <c r="GM6" s="30">
        <f t="shared" si="0"/>
        <v>34690.000000000007</v>
      </c>
      <c r="GN6" s="30">
        <f t="shared" si="0"/>
        <v>34690.000000000007</v>
      </c>
      <c r="GO6" s="30">
        <f t="shared" si="0"/>
        <v>19912.504540000002</v>
      </c>
      <c r="GP6" s="30">
        <f>GO6/GN6*100</f>
        <v>57.401281464398956</v>
      </c>
      <c r="GQ6" s="30">
        <f t="shared" si="0"/>
        <v>0</v>
      </c>
      <c r="GR6" s="30">
        <f t="shared" si="0"/>
        <v>93869.4</v>
      </c>
      <c r="GS6" s="30">
        <f t="shared" si="0"/>
        <v>55404.099999999991</v>
      </c>
      <c r="GT6" s="30">
        <f>GS6/GR6*100</f>
        <v>59.022535565370603</v>
      </c>
      <c r="GU6" s="30">
        <f t="shared" si="0"/>
        <v>0</v>
      </c>
      <c r="GV6" s="30">
        <f t="shared" si="0"/>
        <v>22755.3</v>
      </c>
      <c r="GW6" s="30">
        <f t="shared" si="0"/>
        <v>19945.5</v>
      </c>
      <c r="GX6" s="30">
        <f>GW6/GV6*100</f>
        <v>87.652107421128264</v>
      </c>
      <c r="GY6" s="30">
        <f t="shared" si="0"/>
        <v>271236</v>
      </c>
      <c r="GZ6" s="30">
        <f t="shared" si="0"/>
        <v>271236</v>
      </c>
      <c r="HA6" s="30">
        <f t="shared" si="0"/>
        <v>181509.35941999999</v>
      </c>
      <c r="HB6" s="30">
        <f>HA6/GZ6*100</f>
        <v>66.919346775501779</v>
      </c>
      <c r="HC6" s="30">
        <f t="shared" si="0"/>
        <v>0</v>
      </c>
      <c r="HD6" s="30">
        <f t="shared" si="0"/>
        <v>64248</v>
      </c>
      <c r="HE6" s="30">
        <f t="shared" si="0"/>
        <v>23676.930599999996</v>
      </c>
      <c r="HF6" s="30">
        <f>HE6/HD6*100</f>
        <v>36.852401008591698</v>
      </c>
      <c r="HG6" s="30">
        <f t="shared" si="0"/>
        <v>77998.400000000009</v>
      </c>
      <c r="HH6" s="30">
        <f t="shared" si="0"/>
        <v>77998.400000000009</v>
      </c>
      <c r="HI6" s="30">
        <f t="shared" si="0"/>
        <v>36122.189229999996</v>
      </c>
      <c r="HJ6" s="30">
        <f t="shared" ref="HJ6:HJ27" si="2">HI6/HH6*100</f>
        <v>46.311448991261351</v>
      </c>
      <c r="HK6" s="30">
        <f t="shared" si="0"/>
        <v>4180.4999999999991</v>
      </c>
      <c r="HL6" s="30">
        <f t="shared" si="0"/>
        <v>4180.4999999999991</v>
      </c>
      <c r="HM6" s="30">
        <f t="shared" si="0"/>
        <v>1593.8</v>
      </c>
      <c r="HN6" s="30">
        <f>HM6/HL6*100</f>
        <v>38.124626240880282</v>
      </c>
      <c r="HO6" s="30">
        <f t="shared" si="0"/>
        <v>0</v>
      </c>
      <c r="HP6" s="30">
        <f t="shared" si="0"/>
        <v>9267.1</v>
      </c>
      <c r="HQ6" s="30">
        <f t="shared" si="0"/>
        <v>3219.8999999999996</v>
      </c>
      <c r="HR6" s="30">
        <f>HQ6/HP6*100</f>
        <v>34.745497512706237</v>
      </c>
      <c r="HS6" s="30">
        <f t="shared" si="0"/>
        <v>0</v>
      </c>
      <c r="HT6" s="30">
        <f t="shared" si="0"/>
        <v>877489.5</v>
      </c>
      <c r="HU6" s="30">
        <f t="shared" si="0"/>
        <v>468128.99999999994</v>
      </c>
      <c r="HV6" s="30">
        <f>HU6/HT6*100</f>
        <v>53.348672548218524</v>
      </c>
      <c r="HW6" s="30">
        <f t="shared" si="0"/>
        <v>3412.7000000000003</v>
      </c>
      <c r="HX6" s="30">
        <f t="shared" si="0"/>
        <v>3412.7000000000003</v>
      </c>
      <c r="HY6" s="30">
        <f t="shared" si="0"/>
        <v>3412.7000000000003</v>
      </c>
      <c r="HZ6" s="30">
        <f>HY6/HX6*100</f>
        <v>100</v>
      </c>
      <c r="IA6" s="30">
        <f t="shared" si="0"/>
        <v>4280.1000000000004</v>
      </c>
      <c r="IB6" s="30">
        <f t="shared" si="0"/>
        <v>4280.1000000000004</v>
      </c>
      <c r="IC6" s="30">
        <f t="shared" si="0"/>
        <v>4255.3999999999996</v>
      </c>
      <c r="ID6" s="30">
        <f>IC6/IB6*100</f>
        <v>99.422910679656994</v>
      </c>
      <c r="IE6" s="30">
        <f t="shared" si="0"/>
        <v>99721.5</v>
      </c>
      <c r="IF6" s="30">
        <f t="shared" si="0"/>
        <v>99721.5</v>
      </c>
      <c r="IG6" s="30">
        <f t="shared" si="0"/>
        <v>9931</v>
      </c>
      <c r="IH6" s="30">
        <f>IG6/IF6*100</f>
        <v>9.9587350771899743</v>
      </c>
      <c r="II6" s="30">
        <f t="shared" si="0"/>
        <v>1838.5</v>
      </c>
      <c r="IJ6" s="30">
        <f t="shared" si="0"/>
        <v>1838.5</v>
      </c>
      <c r="IK6" s="30">
        <f t="shared" si="0"/>
        <v>1838.5</v>
      </c>
      <c r="IL6" s="30">
        <f>IK6/IJ6*100</f>
        <v>100</v>
      </c>
      <c r="IM6" s="30">
        <f t="shared" si="0"/>
        <v>12320.000000000002</v>
      </c>
      <c r="IN6" s="30">
        <f t="shared" si="0"/>
        <v>12320.000000000002</v>
      </c>
      <c r="IO6" s="30">
        <f t="shared" si="0"/>
        <v>12320</v>
      </c>
      <c r="IP6" s="30">
        <f>IO6/IN6*100</f>
        <v>99.999999999999986</v>
      </c>
      <c r="IQ6" s="30">
        <f t="shared" si="0"/>
        <v>3634.6</v>
      </c>
      <c r="IR6" s="30">
        <f t="shared" si="0"/>
        <v>3634.6</v>
      </c>
      <c r="IS6" s="30">
        <f t="shared" si="0"/>
        <v>3547.1</v>
      </c>
      <c r="IT6" s="30">
        <f>IS6/IR6*100</f>
        <v>97.592582402465197</v>
      </c>
      <c r="IU6" s="30">
        <f t="shared" si="0"/>
        <v>298854.90000000002</v>
      </c>
      <c r="IV6" s="30">
        <f t="shared" si="0"/>
        <v>298854.90000000002</v>
      </c>
      <c r="IW6" s="30">
        <f t="shared" si="0"/>
        <v>291787.67202000011</v>
      </c>
      <c r="IX6" s="30">
        <f>IW6/IV6*100</f>
        <v>97.635231016791124</v>
      </c>
      <c r="IY6" s="30">
        <f t="shared" si="0"/>
        <v>0</v>
      </c>
      <c r="IZ6" s="30">
        <f t="shared" si="0"/>
        <v>0</v>
      </c>
      <c r="JA6" s="30">
        <f t="shared" si="0"/>
        <v>0</v>
      </c>
      <c r="JB6" s="30" t="e">
        <f>JA6/IZ6*100</f>
        <v>#DIV/0!</v>
      </c>
    </row>
    <row r="7" spans="1:262" ht="14.25" customHeight="1">
      <c r="A7" s="31">
        <v>1</v>
      </c>
      <c r="B7" s="32" t="s">
        <v>3</v>
      </c>
      <c r="C7" s="27">
        <f>G7+K7+O7+S7+W7+AA7+AE7+AI7+AM7+AQ7+AU7+AY7+BC7+BG7+BK7+BO7+BS7+BW7+CA7+CE7+CI7+CM7+CQ7+CU7+CY7+DC7+DG7+DK7+DO7+DS7+DW7+EA7+EE7+EI7+EM7+EQ7+EU7+EY7+FC7+FG7+FK7+FO7+FS7+FW7+GA7+GE7+GI7+GM7+GQ7+GU7+GY7+HC7+HG7+HK7+HO7+HS7+HW7+IA7+IE7+II7+IM7+IQ7+IU7+IY7</f>
        <v>379216.37102999998</v>
      </c>
      <c r="D7" s="27">
        <f t="shared" ref="D7:E7" si="3">H7+L7+P7+T7+X7+AB7+AF7+AJ7+AN7+AR7+AV7+AZ7+BD7+BH7+BL7+BP7+BT7+BX7+CB7+CF7+CJ7+CN7+CR7+CV7+CZ7+DD7+DH7+DL7+DP7+DT7+DX7+EB7+EF7+EJ7+EN7+ER7+EV7+EZ7+FD7+FH7+FL7+FP7+FT7+FX7+GB7+GF7+GJ7+GN7+GR7+GV7+GZ7+HD7+HH7+HL7+HP7+HT7+HX7+IB7+IF7+IJ7+IN7+IR7+IV7+IZ7</f>
        <v>447686.79999999993</v>
      </c>
      <c r="E7" s="27">
        <f t="shared" si="3"/>
        <v>278772.57433999999</v>
      </c>
      <c r="F7" s="27">
        <f t="shared" ref="F7:F32" si="4">E7/D7*100</f>
        <v>62.269554148123206</v>
      </c>
      <c r="G7" s="27">
        <v>104720.9</v>
      </c>
      <c r="H7" s="27">
        <v>104720.9</v>
      </c>
      <c r="I7" s="27">
        <v>80537.718569999997</v>
      </c>
      <c r="J7" s="27">
        <f t="shared" ref="J7:J27" si="5">I7/H7*100</f>
        <v>76.907015285391935</v>
      </c>
      <c r="K7" s="27">
        <v>27778.799999999999</v>
      </c>
      <c r="L7" s="27">
        <v>27778.799999999999</v>
      </c>
      <c r="M7" s="27">
        <v>16030.422199999999</v>
      </c>
      <c r="N7" s="27">
        <f t="shared" ref="N7:N27" si="6">M7/L7*100</f>
        <v>57.707396287816607</v>
      </c>
      <c r="O7" s="27">
        <v>39349.371030000002</v>
      </c>
      <c r="P7" s="27">
        <v>36094.6</v>
      </c>
      <c r="Q7" s="27">
        <v>23496.5</v>
      </c>
      <c r="R7" s="27">
        <f>Q7/P7*100</f>
        <v>65.096995118383362</v>
      </c>
      <c r="S7" s="27">
        <v>6086.4</v>
      </c>
      <c r="T7" s="27">
        <v>6086.4</v>
      </c>
      <c r="U7" s="27">
        <v>0</v>
      </c>
      <c r="V7" s="27">
        <f t="shared" ref="V7:V27" si="7">U7/T7*100</f>
        <v>0</v>
      </c>
      <c r="W7" s="27"/>
      <c r="X7" s="27"/>
      <c r="Y7" s="27"/>
      <c r="Z7" s="27"/>
      <c r="AA7" s="27"/>
      <c r="AB7" s="27">
        <v>18048</v>
      </c>
      <c r="AC7" s="27">
        <v>2302.1</v>
      </c>
      <c r="AD7" s="27">
        <f>AC7/AB7*100</f>
        <v>12.755429964539006</v>
      </c>
      <c r="AE7" s="39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>
        <v>12322.1</v>
      </c>
      <c r="BD7" s="27">
        <v>12322.1</v>
      </c>
      <c r="BE7" s="27">
        <v>940.32145000000003</v>
      </c>
      <c r="BF7" s="27">
        <f t="shared" ref="BF7:BF32" si="8">BE7/BD7*100</f>
        <v>7.6311785328799484</v>
      </c>
      <c r="BG7" s="79"/>
      <c r="BH7" s="79"/>
      <c r="BI7" s="79"/>
      <c r="BJ7" s="79"/>
      <c r="BK7" s="27"/>
      <c r="BL7" s="27"/>
      <c r="BM7" s="27"/>
      <c r="BN7" s="27"/>
      <c r="BO7" s="27">
        <v>3513.8</v>
      </c>
      <c r="BP7" s="27">
        <v>3513.8</v>
      </c>
      <c r="BQ7" s="27">
        <v>3560.6337999999996</v>
      </c>
      <c r="BR7" s="27">
        <f t="shared" ref="BR7:BR30" si="9">BQ7/BP7*100</f>
        <v>101.33285332119071</v>
      </c>
      <c r="BS7" s="27">
        <v>5999.9</v>
      </c>
      <c r="BT7" s="27">
        <v>5999.9</v>
      </c>
      <c r="BU7" s="27">
        <v>5808.2627400000001</v>
      </c>
      <c r="BV7" s="27">
        <f t="shared" ref="BV7:BV30" si="10">BU7/BT7*100</f>
        <v>96.805992433207237</v>
      </c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30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30"/>
      <c r="CY7" s="27"/>
      <c r="CZ7" s="27"/>
      <c r="DA7" s="27"/>
      <c r="DB7" s="27"/>
      <c r="DC7" s="27">
        <v>148.80000000000001</v>
      </c>
      <c r="DD7" s="27">
        <v>148.80000000000001</v>
      </c>
      <c r="DE7" s="27">
        <v>148.80000000000001</v>
      </c>
      <c r="DF7" s="27">
        <f t="shared" ref="DF7:DF30" si="11">DE7/DD7*100</f>
        <v>100</v>
      </c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>
        <v>3920.1</v>
      </c>
      <c r="EG7" s="27">
        <v>1094.4000000000001</v>
      </c>
      <c r="EH7" s="27">
        <f>EG7/EF7*100</f>
        <v>27.917655161858118</v>
      </c>
      <c r="EI7" s="27"/>
      <c r="EJ7" s="27"/>
      <c r="EK7" s="27"/>
      <c r="EL7" s="27"/>
      <c r="EM7" s="79"/>
      <c r="EN7" s="79">
        <v>75</v>
      </c>
      <c r="EO7" s="79">
        <v>75</v>
      </c>
      <c r="EP7" s="79">
        <f t="shared" ref="EP7:EP26" si="12">EO7/EN7*100</f>
        <v>100</v>
      </c>
      <c r="EQ7" s="79"/>
      <c r="ER7" s="79">
        <v>2591</v>
      </c>
      <c r="ES7" s="79">
        <v>2591</v>
      </c>
      <c r="ET7" s="79">
        <f t="shared" ref="ET7:ET26" si="13">ES7/ER7*100</f>
        <v>100</v>
      </c>
      <c r="EU7" s="79"/>
      <c r="EV7" s="79"/>
      <c r="EW7" s="79"/>
      <c r="EX7" s="79"/>
      <c r="EY7" s="79">
        <v>70184.5</v>
      </c>
      <c r="EZ7" s="79">
        <v>70184.5</v>
      </c>
      <c r="FA7" s="79">
        <v>32698.799999999999</v>
      </c>
      <c r="FB7" s="27"/>
      <c r="FC7" s="27"/>
      <c r="FD7" s="27"/>
      <c r="FE7" s="27"/>
      <c r="FF7" s="27"/>
      <c r="FG7" s="27"/>
      <c r="FH7" s="27"/>
      <c r="FI7" s="27"/>
      <c r="FJ7" s="30"/>
      <c r="FK7" s="27"/>
      <c r="FL7" s="27"/>
      <c r="FM7" s="27"/>
      <c r="FN7" s="30"/>
      <c r="FO7" s="27"/>
      <c r="FP7" s="27"/>
      <c r="FQ7" s="27"/>
      <c r="FR7" s="30"/>
      <c r="FS7" s="27">
        <v>440</v>
      </c>
      <c r="FT7" s="27">
        <v>440</v>
      </c>
      <c r="FU7" s="27"/>
      <c r="FV7" s="27">
        <f t="shared" ref="FV7:FV30" si="14">FU7/FT7*100</f>
        <v>0</v>
      </c>
      <c r="FW7" s="27">
        <v>55242</v>
      </c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30"/>
      <c r="GM7" s="27">
        <v>1952.1</v>
      </c>
      <c r="GN7" s="27">
        <v>1952.1</v>
      </c>
      <c r="GO7" s="27">
        <v>975</v>
      </c>
      <c r="GP7" s="27">
        <f t="shared" ref="GP7:GP30" si="15">GO7/GN7*100</f>
        <v>49.946211771937918</v>
      </c>
      <c r="GQ7" s="27"/>
      <c r="GR7" s="27"/>
      <c r="GS7" s="27"/>
      <c r="GT7" s="27"/>
      <c r="GU7" s="27"/>
      <c r="GV7" s="27"/>
      <c r="GW7" s="27"/>
      <c r="GX7" s="27"/>
      <c r="GY7" s="27">
        <v>21271.599999999999</v>
      </c>
      <c r="GZ7" s="27">
        <v>21271.599999999999</v>
      </c>
      <c r="HA7" s="27">
        <v>15757.83699</v>
      </c>
      <c r="HB7" s="27">
        <f t="shared" ref="HB7:HB30" si="16">HA7/GZ7*100</f>
        <v>74.079227655653554</v>
      </c>
      <c r="HC7" s="27"/>
      <c r="HD7" s="27">
        <v>9981.6</v>
      </c>
      <c r="HE7" s="27">
        <v>0</v>
      </c>
      <c r="HF7" s="27">
        <f t="shared" ref="HF7:HF30" si="17">HE7/HD7*100</f>
        <v>0</v>
      </c>
      <c r="HG7" s="27">
        <v>6541.7</v>
      </c>
      <c r="HH7" s="27">
        <v>6541.7</v>
      </c>
      <c r="HI7" s="27">
        <v>6391.6486699999996</v>
      </c>
      <c r="HJ7" s="27">
        <f t="shared" si="2"/>
        <v>97.706233394989056</v>
      </c>
      <c r="HK7" s="27">
        <v>349</v>
      </c>
      <c r="HL7" s="27">
        <v>349</v>
      </c>
      <c r="HM7" s="27">
        <v>348.9</v>
      </c>
      <c r="HN7" s="27">
        <f t="shared" ref="HN7:HN27" si="18">HM7/HL7*100</f>
        <v>99.971346704871053</v>
      </c>
      <c r="HO7" s="27"/>
      <c r="HP7" s="27">
        <v>57.2</v>
      </c>
      <c r="HQ7" s="27">
        <v>57.2</v>
      </c>
      <c r="HR7" s="27">
        <f t="shared" ref="HR7:HR27" si="19">HQ7/HP7*100</f>
        <v>100</v>
      </c>
      <c r="HS7" s="27"/>
      <c r="HT7" s="27">
        <v>92294.3</v>
      </c>
      <c r="HU7" s="27">
        <v>66041.399999999994</v>
      </c>
      <c r="HV7" s="27">
        <f t="shared" ref="HV7:HV27" si="20">HU7/HT7*100</f>
        <v>71.555231471499312</v>
      </c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30"/>
      <c r="II7" s="27"/>
      <c r="IJ7" s="27"/>
      <c r="IK7" s="27"/>
      <c r="IL7" s="27"/>
      <c r="IM7" s="27">
        <v>258.7</v>
      </c>
      <c r="IN7" s="27">
        <v>258.7</v>
      </c>
      <c r="IO7" s="27">
        <v>0</v>
      </c>
      <c r="IP7" s="27">
        <f t="shared" ref="IP7:IP27" si="21">IO7/IN7*100</f>
        <v>0</v>
      </c>
      <c r="IQ7" s="27"/>
      <c r="IR7" s="27"/>
      <c r="IS7" s="27"/>
      <c r="IT7" s="27"/>
      <c r="IU7" s="27">
        <v>23056.7</v>
      </c>
      <c r="IV7" s="27">
        <v>23056.7</v>
      </c>
      <c r="IW7" s="27">
        <v>19916.629920000003</v>
      </c>
      <c r="IX7" s="27">
        <f t="shared" ref="IX7:IX30" si="22">IW7/IV7*100</f>
        <v>86.381094952877049</v>
      </c>
      <c r="IY7" s="27"/>
      <c r="IZ7" s="27"/>
      <c r="JA7" s="27"/>
      <c r="JB7" s="27"/>
    </row>
    <row r="8" spans="1:262" ht="14">
      <c r="A8" s="31">
        <v>2</v>
      </c>
      <c r="B8" s="32" t="s">
        <v>4</v>
      </c>
      <c r="C8" s="27">
        <f t="shared" ref="C8:C27" si="23">G8+K8+O8+S8+W8+AA8+AE8+AI8+AM8+AQ8+AU8+AY8+BC8+BG8+BK8+BO8+BS8+BW8+CA8+CE8+CI8+CM8+CQ8+CU8+CY8+DC8+DG8+DK8+DO8+DS8+DW8+EA8+EE8+EI8+EM8+EQ8+EU8+EY8+FC8+FG8+FK8+FO8+FS8+FW8+GA8+GE8+GI8+GM8+GQ8+GU8+GY8+HC8+HG8+HK8+HO8+HS8+HW8+IA8+IE8+II8+IM8+IQ8+IU8+IY8</f>
        <v>103482.4</v>
      </c>
      <c r="D8" s="27">
        <f t="shared" ref="D8:D27" si="24">H8+L8+P8+T8+X8+AB8+AF8+AJ8+AN8+AR8+AV8+AZ8+BD8+BH8+BL8+BP8+BT8+BX8+CB8+CF8+CJ8+CN8+CR8+CV8+CZ8+DD8+DH8+DL8+DP8+DT8+DX8+EB8+EF8+EJ8+EN8+ER8+EV8+EZ8+FD8+FH8+FL8+FP8+FT8+FX8+GB8+GF8+GJ8+GN8+GR8+GV8+GZ8+HD8+HH8+HL8+HP8+HT8+HX8+IB8+IF8+IJ8+IN8+IR8+IV8+IZ8</f>
        <v>157038.40000000002</v>
      </c>
      <c r="E8" s="27">
        <f t="shared" ref="E8:E27" si="25">I8+M8+Q8+U8+Y8+AC8+AG8+AK8+AO8+AS8+AW8+BA8+BE8+BI8+BM8+BQ8+BU8+BY8+CC8+CG8+CK8+CO8+CS8+CW8+DA8+DE8+DI8+DM8+DQ8+DU8+DY8+EC8+EG8+EK8+EO8+ES8+EW8+FA8+FE8+FI8+FM8+FQ8+FU8+FY8+GC8+GG8+GK8+GO8+GS8+GW8+HA8+HE8+HI8+HM8+HQ8+HU8+HY8+IC8+IG8+IK8+IO8+IS8+IW8+JA8</f>
        <v>113270.08503999999</v>
      </c>
      <c r="F8" s="27">
        <f t="shared" si="4"/>
        <v>72.128909260410182</v>
      </c>
      <c r="G8" s="27">
        <v>45310.9</v>
      </c>
      <c r="H8" s="27">
        <v>69854.2</v>
      </c>
      <c r="I8" s="27">
        <v>53260.138079999997</v>
      </c>
      <c r="J8" s="27">
        <f t="shared" si="5"/>
        <v>76.244718399180002</v>
      </c>
      <c r="K8" s="27">
        <v>24083.3</v>
      </c>
      <c r="L8" s="27">
        <v>24083.3</v>
      </c>
      <c r="M8" s="27">
        <v>16853.749</v>
      </c>
      <c r="N8" s="27">
        <f t="shared" si="6"/>
        <v>69.981061565483145</v>
      </c>
      <c r="O8" s="27"/>
      <c r="P8" s="27"/>
      <c r="Q8" s="27"/>
      <c r="R8" s="27"/>
      <c r="S8" s="27">
        <v>131.1</v>
      </c>
      <c r="T8" s="27">
        <v>131.1</v>
      </c>
      <c r="U8" s="27">
        <v>0</v>
      </c>
      <c r="V8" s="27">
        <f t="shared" si="7"/>
        <v>0</v>
      </c>
      <c r="W8" s="27"/>
      <c r="X8" s="27"/>
      <c r="Y8" s="27"/>
      <c r="Z8" s="27"/>
      <c r="AA8" s="27"/>
      <c r="AB8" s="27"/>
      <c r="AC8" s="27"/>
      <c r="AD8" s="27"/>
      <c r="AE8" s="39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>
        <v>3036.3</v>
      </c>
      <c r="BD8" s="27">
        <v>3036.3</v>
      </c>
      <c r="BE8" s="27">
        <v>0</v>
      </c>
      <c r="BF8" s="27">
        <f t="shared" si="8"/>
        <v>0</v>
      </c>
      <c r="BG8" s="79"/>
      <c r="BH8" s="79"/>
      <c r="BI8" s="79"/>
      <c r="BJ8" s="79"/>
      <c r="BK8" s="27"/>
      <c r="BL8" s="27"/>
      <c r="BM8" s="27"/>
      <c r="BN8" s="27"/>
      <c r="BO8" s="27">
        <v>6858.2</v>
      </c>
      <c r="BP8" s="27">
        <v>6858.2</v>
      </c>
      <c r="BQ8" s="27">
        <v>7216.4667900000004</v>
      </c>
      <c r="BR8" s="27">
        <f t="shared" si="9"/>
        <v>105.22391866670556</v>
      </c>
      <c r="BS8" s="27">
        <v>1772.7</v>
      </c>
      <c r="BT8" s="27">
        <v>1772.7</v>
      </c>
      <c r="BU8" s="27">
        <v>1770.1372200000003</v>
      </c>
      <c r="BV8" s="27">
        <f t="shared" si="10"/>
        <v>99.855430698933844</v>
      </c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30"/>
      <c r="CY8" s="27"/>
      <c r="CZ8" s="27"/>
      <c r="DA8" s="27"/>
      <c r="DB8" s="27"/>
      <c r="DC8" s="27">
        <v>534.29999999999995</v>
      </c>
      <c r="DD8" s="27">
        <v>534.29999999999995</v>
      </c>
      <c r="DE8" s="27">
        <v>534.29999999999995</v>
      </c>
      <c r="DF8" s="27">
        <f t="shared" si="11"/>
        <v>100</v>
      </c>
      <c r="DG8" s="27"/>
      <c r="DH8" s="27"/>
      <c r="DI8" s="27"/>
      <c r="DJ8" s="27"/>
      <c r="DK8" s="27">
        <v>7070.7</v>
      </c>
      <c r="DL8" s="27">
        <v>7070.7</v>
      </c>
      <c r="DM8" s="27">
        <v>4437.2</v>
      </c>
      <c r="DN8" s="27">
        <f>DM8/DL8*100</f>
        <v>62.754748469034183</v>
      </c>
      <c r="DO8" s="27"/>
      <c r="DP8" s="27"/>
      <c r="DQ8" s="27"/>
      <c r="DR8" s="27"/>
      <c r="DS8" s="27"/>
      <c r="DT8" s="27"/>
      <c r="DU8" s="27"/>
      <c r="DV8" s="27"/>
      <c r="DW8" s="27"/>
      <c r="DX8" s="27">
        <v>3949.7</v>
      </c>
      <c r="DY8" s="27"/>
      <c r="DZ8" s="27">
        <f t="shared" ref="DZ8:DZ26" si="26">DY8/DX8*100</f>
        <v>0</v>
      </c>
      <c r="EA8" s="27"/>
      <c r="EB8" s="27"/>
      <c r="EC8" s="27"/>
      <c r="ED8" s="27"/>
      <c r="EE8" s="27"/>
      <c r="EF8" s="27"/>
      <c r="EG8" s="27">
        <v>0</v>
      </c>
      <c r="EH8" s="27"/>
      <c r="EI8" s="27"/>
      <c r="EJ8" s="27">
        <v>8000</v>
      </c>
      <c r="EK8" s="27">
        <v>8000</v>
      </c>
      <c r="EL8" s="27">
        <f t="shared" ref="EL8:EL25" si="27">EK8/EJ8*100</f>
        <v>100</v>
      </c>
      <c r="EM8" s="79"/>
      <c r="EN8" s="79">
        <v>150</v>
      </c>
      <c r="EO8" s="79">
        <v>150</v>
      </c>
      <c r="EP8" s="79">
        <f t="shared" si="12"/>
        <v>100</v>
      </c>
      <c r="EQ8" s="79"/>
      <c r="ER8" s="79">
        <v>531.1</v>
      </c>
      <c r="ES8" s="79">
        <v>531.1</v>
      </c>
      <c r="ET8" s="79">
        <f t="shared" si="13"/>
        <v>100</v>
      </c>
      <c r="EU8" s="79"/>
      <c r="EV8" s="79"/>
      <c r="EW8" s="79"/>
      <c r="EX8" s="79"/>
      <c r="EY8" s="79"/>
      <c r="EZ8" s="79"/>
      <c r="FA8" s="79"/>
      <c r="FB8" s="27"/>
      <c r="FC8" s="27"/>
      <c r="FD8" s="27"/>
      <c r="FE8" s="27"/>
      <c r="FF8" s="27"/>
      <c r="FG8" s="27"/>
      <c r="FH8" s="27"/>
      <c r="FI8" s="27">
        <v>2929.4</v>
      </c>
      <c r="FJ8" s="30"/>
      <c r="FK8" s="27"/>
      <c r="FL8" s="27"/>
      <c r="FM8" s="27">
        <v>1131.4000000000001</v>
      </c>
      <c r="FN8" s="30"/>
      <c r="FO8" s="27"/>
      <c r="FP8" s="27"/>
      <c r="FQ8" s="27"/>
      <c r="FR8" s="30"/>
      <c r="FS8" s="27">
        <v>71</v>
      </c>
      <c r="FT8" s="27">
        <v>71</v>
      </c>
      <c r="FU8" s="27">
        <v>70.900000000000006</v>
      </c>
      <c r="FV8" s="27">
        <f t="shared" si="14"/>
        <v>99.859154929577471</v>
      </c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>
        <v>1067.4000000000001</v>
      </c>
      <c r="GN8" s="27">
        <v>1067.4000000000001</v>
      </c>
      <c r="GO8" s="27">
        <v>631.23018000000002</v>
      </c>
      <c r="GP8" s="27">
        <f t="shared" si="15"/>
        <v>59.137172568858908</v>
      </c>
      <c r="GQ8" s="27"/>
      <c r="GR8" s="27"/>
      <c r="GS8" s="27"/>
      <c r="GT8" s="27"/>
      <c r="GU8" s="27"/>
      <c r="GV8" s="27"/>
      <c r="GW8" s="27"/>
      <c r="GX8" s="27"/>
      <c r="GY8" s="27">
        <v>4728.6000000000004</v>
      </c>
      <c r="GZ8" s="27">
        <v>4728.6000000000004</v>
      </c>
      <c r="HA8" s="27">
        <v>3597.2343900000001</v>
      </c>
      <c r="HB8" s="27">
        <f t="shared" si="16"/>
        <v>76.073983631518843</v>
      </c>
      <c r="HC8" s="27"/>
      <c r="HD8" s="27">
        <v>1716.2</v>
      </c>
      <c r="HE8" s="27">
        <v>409.35500000000002</v>
      </c>
      <c r="HF8" s="27">
        <f t="shared" si="17"/>
        <v>23.852406479431302</v>
      </c>
      <c r="HG8" s="27">
        <v>1338</v>
      </c>
      <c r="HH8" s="27">
        <v>1338</v>
      </c>
      <c r="HI8" s="27">
        <v>1207.9743799999999</v>
      </c>
      <c r="HJ8" s="27">
        <f t="shared" si="2"/>
        <v>90.282091180866956</v>
      </c>
      <c r="HK8" s="27">
        <v>81</v>
      </c>
      <c r="HL8" s="27">
        <v>81</v>
      </c>
      <c r="HM8" s="27">
        <v>0</v>
      </c>
      <c r="HN8" s="27">
        <f t="shared" si="18"/>
        <v>0</v>
      </c>
      <c r="HO8" s="27"/>
      <c r="HP8" s="27">
        <v>820.4</v>
      </c>
      <c r="HQ8" s="27">
        <v>740.1</v>
      </c>
      <c r="HR8" s="27">
        <f t="shared" si="19"/>
        <v>90.212091662603612</v>
      </c>
      <c r="HS8" s="27"/>
      <c r="HT8" s="27">
        <v>13845.3</v>
      </c>
      <c r="HU8" s="27">
        <v>2831.7</v>
      </c>
      <c r="HV8" s="27">
        <f t="shared" si="20"/>
        <v>20.452427899720483</v>
      </c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30"/>
      <c r="II8" s="27"/>
      <c r="IJ8" s="27"/>
      <c r="IK8" s="27"/>
      <c r="IL8" s="27"/>
      <c r="IM8" s="27">
        <v>431.2</v>
      </c>
      <c r="IN8" s="27">
        <v>431.2</v>
      </c>
      <c r="IO8" s="27">
        <v>0</v>
      </c>
      <c r="IP8" s="27">
        <f t="shared" si="21"/>
        <v>0</v>
      </c>
      <c r="IQ8" s="27"/>
      <c r="IR8" s="27"/>
      <c r="IS8" s="27"/>
      <c r="IT8" s="27"/>
      <c r="IU8" s="27">
        <v>6967.7</v>
      </c>
      <c r="IV8" s="27">
        <v>6967.7</v>
      </c>
      <c r="IW8" s="27">
        <v>6967.7</v>
      </c>
      <c r="IX8" s="27">
        <f t="shared" si="22"/>
        <v>100</v>
      </c>
      <c r="IY8" s="27"/>
      <c r="IZ8" s="27"/>
      <c r="JA8" s="27"/>
      <c r="JB8" s="27"/>
    </row>
    <row r="9" spans="1:262" ht="12.75" customHeight="1">
      <c r="A9" s="31">
        <v>3</v>
      </c>
      <c r="B9" s="32" t="s">
        <v>5</v>
      </c>
      <c r="C9" s="27">
        <f t="shared" si="23"/>
        <v>240359.2</v>
      </c>
      <c r="D9" s="27">
        <f t="shared" si="24"/>
        <v>319568.8</v>
      </c>
      <c r="E9" s="27">
        <f t="shared" si="25"/>
        <v>158240.32576000001</v>
      </c>
      <c r="F9" s="27">
        <f t="shared" si="4"/>
        <v>49.516825722661288</v>
      </c>
      <c r="G9" s="27">
        <v>41636.699999999997</v>
      </c>
      <c r="H9" s="27">
        <v>41636.699999999997</v>
      </c>
      <c r="I9" s="27">
        <v>28383.134530000003</v>
      </c>
      <c r="J9" s="27">
        <f t="shared" si="5"/>
        <v>68.168549692939166</v>
      </c>
      <c r="K9" s="27">
        <v>30446.799999999999</v>
      </c>
      <c r="L9" s="27">
        <v>30446.799999999999</v>
      </c>
      <c r="M9" s="27">
        <v>13719.38147</v>
      </c>
      <c r="N9" s="27">
        <f t="shared" si="6"/>
        <v>45.060175355045523</v>
      </c>
      <c r="O9" s="27"/>
      <c r="P9" s="27"/>
      <c r="Q9" s="27"/>
      <c r="R9" s="27"/>
      <c r="S9" s="27">
        <v>362.6</v>
      </c>
      <c r="T9" s="27">
        <v>362.6</v>
      </c>
      <c r="U9" s="27">
        <v>362.6</v>
      </c>
      <c r="V9" s="27">
        <f t="shared" si="7"/>
        <v>100</v>
      </c>
      <c r="W9" s="27"/>
      <c r="X9" s="27"/>
      <c r="Y9" s="27"/>
      <c r="Z9" s="27"/>
      <c r="AA9" s="27"/>
      <c r="AB9" s="27"/>
      <c r="AC9" s="27"/>
      <c r="AD9" s="27"/>
      <c r="AE9" s="39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>
        <v>6840.8</v>
      </c>
      <c r="BD9" s="27">
        <v>6840.8</v>
      </c>
      <c r="BE9" s="27">
        <v>6840.8198000000002</v>
      </c>
      <c r="BF9" s="27">
        <f t="shared" si="8"/>
        <v>100.00028943983159</v>
      </c>
      <c r="BG9" s="79"/>
      <c r="BH9" s="79"/>
      <c r="BI9" s="79"/>
      <c r="BJ9" s="79"/>
      <c r="BK9" s="27"/>
      <c r="BL9" s="27"/>
      <c r="BM9" s="27"/>
      <c r="BN9" s="27"/>
      <c r="BO9" s="27">
        <v>5141</v>
      </c>
      <c r="BP9" s="27">
        <v>5141</v>
      </c>
      <c r="BQ9" s="27">
        <v>5167.4206799999993</v>
      </c>
      <c r="BR9" s="27">
        <f t="shared" si="9"/>
        <v>100.51392102703754</v>
      </c>
      <c r="BS9" s="27">
        <v>5454.5</v>
      </c>
      <c r="BT9" s="27">
        <v>5454.5</v>
      </c>
      <c r="BU9" s="27">
        <v>4993.8766899999991</v>
      </c>
      <c r="BV9" s="27">
        <f t="shared" si="10"/>
        <v>91.555168943074506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30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30"/>
      <c r="CY9" s="27"/>
      <c r="CZ9" s="27"/>
      <c r="DA9" s="27"/>
      <c r="DB9" s="27"/>
      <c r="DC9" s="27">
        <v>404.8</v>
      </c>
      <c r="DD9" s="27">
        <v>404.8</v>
      </c>
      <c r="DE9" s="27">
        <v>404.8</v>
      </c>
      <c r="DF9" s="27">
        <f t="shared" si="11"/>
        <v>100</v>
      </c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>
        <v>20916.7</v>
      </c>
      <c r="DY9" s="27"/>
      <c r="DZ9" s="27">
        <f t="shared" si="26"/>
        <v>0</v>
      </c>
      <c r="EA9" s="27"/>
      <c r="EB9" s="27"/>
      <c r="EC9" s="27"/>
      <c r="ED9" s="27"/>
      <c r="EE9" s="27"/>
      <c r="EF9" s="27">
        <v>2056.1</v>
      </c>
      <c r="EG9" s="27">
        <v>2056.1</v>
      </c>
      <c r="EH9" s="27">
        <f>EG9/EF9*100</f>
        <v>100</v>
      </c>
      <c r="EI9" s="27"/>
      <c r="EJ9" s="27"/>
      <c r="EK9" s="27">
        <v>0</v>
      </c>
      <c r="EL9" s="27"/>
      <c r="EM9" s="79"/>
      <c r="EN9" s="79">
        <v>150</v>
      </c>
      <c r="EO9" s="79">
        <v>150</v>
      </c>
      <c r="EP9" s="79">
        <f t="shared" si="12"/>
        <v>100</v>
      </c>
      <c r="EQ9" s="79"/>
      <c r="ER9" s="79">
        <v>3352</v>
      </c>
      <c r="ES9" s="79">
        <v>3191.1</v>
      </c>
      <c r="ET9" s="79">
        <f t="shared" si="13"/>
        <v>95.199880668257748</v>
      </c>
      <c r="EU9" s="79"/>
      <c r="EV9" s="79"/>
      <c r="EW9" s="79"/>
      <c r="EX9" s="79"/>
      <c r="EY9" s="79"/>
      <c r="EZ9" s="79"/>
      <c r="FA9" s="79"/>
      <c r="FB9" s="27"/>
      <c r="FC9" s="27"/>
      <c r="FD9" s="27"/>
      <c r="FE9" s="27"/>
      <c r="FF9" s="27"/>
      <c r="FG9" s="27"/>
      <c r="FH9" s="27"/>
      <c r="FI9" s="27"/>
      <c r="FJ9" s="30"/>
      <c r="FK9" s="27"/>
      <c r="FL9" s="27"/>
      <c r="FM9" s="27"/>
      <c r="FN9" s="30"/>
      <c r="FO9" s="27"/>
      <c r="FP9" s="27"/>
      <c r="FQ9" s="27"/>
      <c r="FR9" s="30"/>
      <c r="FS9" s="27">
        <v>46.8</v>
      </c>
      <c r="FT9" s="27">
        <v>46.8</v>
      </c>
      <c r="FU9" s="27">
        <v>46.8</v>
      </c>
      <c r="FV9" s="27">
        <f t="shared" si="14"/>
        <v>100</v>
      </c>
      <c r="FW9" s="27"/>
      <c r="FX9" s="27"/>
      <c r="FY9" s="27"/>
      <c r="FZ9" s="27"/>
      <c r="GA9" s="27"/>
      <c r="GB9" s="27">
        <v>9916.2000000000007</v>
      </c>
      <c r="GC9" s="27">
        <v>9622.6</v>
      </c>
      <c r="GD9" s="27">
        <f>GC9/GB9*100</f>
        <v>97.039188398781789</v>
      </c>
      <c r="GE9" s="27"/>
      <c r="GF9" s="27">
        <v>11705.2</v>
      </c>
      <c r="GG9" s="27">
        <v>11298</v>
      </c>
      <c r="GH9" s="27">
        <f>GG9/GF9*100</f>
        <v>96.521204251102063</v>
      </c>
      <c r="GI9" s="27"/>
      <c r="GJ9" s="27"/>
      <c r="GK9" s="27"/>
      <c r="GL9" s="27"/>
      <c r="GM9" s="27">
        <v>2129.4</v>
      </c>
      <c r="GN9" s="27">
        <v>2129.4</v>
      </c>
      <c r="GO9" s="27">
        <v>2129.4</v>
      </c>
      <c r="GP9" s="27">
        <f t="shared" si="15"/>
        <v>100</v>
      </c>
      <c r="GQ9" s="27"/>
      <c r="GR9" s="27">
        <v>24500.1</v>
      </c>
      <c r="GS9" s="27">
        <v>20821.8</v>
      </c>
      <c r="GT9" s="27">
        <f t="shared" ref="GT9:GT10" si="28">GS9/GR9*100</f>
        <v>84.986591891461671</v>
      </c>
      <c r="GU9" s="27"/>
      <c r="GV9" s="27"/>
      <c r="GW9" s="27"/>
      <c r="GX9" s="27"/>
      <c r="GY9" s="27">
        <v>16883.599999999999</v>
      </c>
      <c r="GZ9" s="27">
        <v>16883.599999999999</v>
      </c>
      <c r="HA9" s="27">
        <v>13022.735909999999</v>
      </c>
      <c r="HB9" s="27">
        <f t="shared" si="16"/>
        <v>77.132459368854995</v>
      </c>
      <c r="HC9" s="27"/>
      <c r="HD9" s="27">
        <v>6237</v>
      </c>
      <c r="HE9" s="27">
        <v>4930.7145399999999</v>
      </c>
      <c r="HF9" s="27">
        <f t="shared" si="17"/>
        <v>79.055868847202177</v>
      </c>
      <c r="HG9" s="27">
        <v>5909.7</v>
      </c>
      <c r="HH9" s="27">
        <v>5909.7</v>
      </c>
      <c r="HI9" s="27">
        <v>0</v>
      </c>
      <c r="HJ9" s="27">
        <f t="shared" si="2"/>
        <v>0</v>
      </c>
      <c r="HK9" s="27">
        <v>499.3</v>
      </c>
      <c r="HL9" s="27">
        <v>499.3</v>
      </c>
      <c r="HM9" s="27">
        <v>50.4</v>
      </c>
      <c r="HN9" s="27">
        <f t="shared" si="18"/>
        <v>10.094131784498298</v>
      </c>
      <c r="HO9" s="27"/>
      <c r="HP9" s="27">
        <v>376.3</v>
      </c>
      <c r="HQ9" s="27">
        <v>0</v>
      </c>
      <c r="HR9" s="27">
        <f t="shared" si="19"/>
        <v>0</v>
      </c>
      <c r="HS9" s="27"/>
      <c r="HT9" s="27"/>
      <c r="HU9" s="27">
        <v>0</v>
      </c>
      <c r="HV9" s="27"/>
      <c r="HW9" s="27">
        <v>757.9</v>
      </c>
      <c r="HX9" s="27">
        <v>757.9</v>
      </c>
      <c r="HY9" s="27">
        <v>757.9</v>
      </c>
      <c r="HZ9" s="27">
        <f>HY9/HX9*100</f>
        <v>100</v>
      </c>
      <c r="IA9" s="27">
        <v>2629.1</v>
      </c>
      <c r="IB9" s="27">
        <v>2629.1</v>
      </c>
      <c r="IC9" s="27">
        <v>2629.1</v>
      </c>
      <c r="ID9" s="27">
        <f>IC9/IB9*100</f>
        <v>100</v>
      </c>
      <c r="IE9" s="27">
        <v>99721.5</v>
      </c>
      <c r="IF9" s="27">
        <v>99721.5</v>
      </c>
      <c r="IG9" s="27">
        <v>9931</v>
      </c>
      <c r="IH9" s="30">
        <f>IG9/IF9*100</f>
        <v>9.9587350771899743</v>
      </c>
      <c r="II9" s="27">
        <v>1838.5</v>
      </c>
      <c r="IJ9" s="27">
        <v>1838.5</v>
      </c>
      <c r="IK9" s="27">
        <v>1838.5</v>
      </c>
      <c r="IL9" s="27">
        <f>IK9/IJ9*100</f>
        <v>100</v>
      </c>
      <c r="IM9" s="27">
        <v>1022.5</v>
      </c>
      <c r="IN9" s="27">
        <v>1022.5</v>
      </c>
      <c r="IO9" s="27">
        <v>1185.5999999999999</v>
      </c>
      <c r="IP9" s="27">
        <f t="shared" si="21"/>
        <v>115.95110024449878</v>
      </c>
      <c r="IQ9" s="27"/>
      <c r="IR9" s="27"/>
      <c r="IS9" s="27"/>
      <c r="IT9" s="27"/>
      <c r="IU9" s="27">
        <v>18633.7</v>
      </c>
      <c r="IV9" s="27">
        <v>18633.7</v>
      </c>
      <c r="IW9" s="27">
        <v>14706.542140000001</v>
      </c>
      <c r="IX9" s="27">
        <f t="shared" si="22"/>
        <v>78.924433365354176</v>
      </c>
      <c r="IY9" s="27"/>
      <c r="IZ9" s="27"/>
      <c r="JA9" s="27"/>
      <c r="JB9" s="27"/>
    </row>
    <row r="10" spans="1:262" ht="14">
      <c r="A10" s="31">
        <v>4</v>
      </c>
      <c r="B10" s="32" t="s">
        <v>6</v>
      </c>
      <c r="C10" s="27">
        <f t="shared" si="23"/>
        <v>219403.40000000005</v>
      </c>
      <c r="D10" s="27">
        <f t="shared" si="24"/>
        <v>213145.20000000007</v>
      </c>
      <c r="E10" s="27">
        <f t="shared" si="25"/>
        <v>93319.764309999999</v>
      </c>
      <c r="F10" s="27">
        <f t="shared" si="4"/>
        <v>43.782249992024205</v>
      </c>
      <c r="G10" s="27">
        <v>49629.5</v>
      </c>
      <c r="H10" s="27">
        <v>49629.5</v>
      </c>
      <c r="I10" s="27">
        <v>0</v>
      </c>
      <c r="J10" s="27">
        <f t="shared" si="5"/>
        <v>0</v>
      </c>
      <c r="K10" s="27">
        <v>36933.800000000003</v>
      </c>
      <c r="L10" s="27">
        <v>36933.800000000003</v>
      </c>
      <c r="M10" s="27">
        <v>17008.546699999999</v>
      </c>
      <c r="N10" s="27">
        <f t="shared" si="6"/>
        <v>46.051439873503398</v>
      </c>
      <c r="O10" s="27"/>
      <c r="P10" s="27"/>
      <c r="Q10" s="27"/>
      <c r="R10" s="27"/>
      <c r="S10" s="27">
        <v>3523.1</v>
      </c>
      <c r="T10" s="27">
        <v>3523.1</v>
      </c>
      <c r="U10" s="27">
        <v>0</v>
      </c>
      <c r="V10" s="27">
        <f t="shared" si="7"/>
        <v>0</v>
      </c>
      <c r="W10" s="27"/>
      <c r="X10" s="27"/>
      <c r="Y10" s="27"/>
      <c r="Z10" s="27"/>
      <c r="AA10" s="27"/>
      <c r="AB10" s="27"/>
      <c r="AC10" s="27"/>
      <c r="AD10" s="27"/>
      <c r="AE10" s="39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>
        <v>7413.2</v>
      </c>
      <c r="BD10" s="27">
        <v>7413.2</v>
      </c>
      <c r="BE10" s="27">
        <v>7413.1522000000004</v>
      </c>
      <c r="BF10" s="27">
        <f t="shared" si="8"/>
        <v>99.999355204230298</v>
      </c>
      <c r="BG10" s="79"/>
      <c r="BH10" s="79"/>
      <c r="BI10" s="79"/>
      <c r="BJ10" s="79"/>
      <c r="BK10" s="27"/>
      <c r="BL10" s="27"/>
      <c r="BM10" s="27"/>
      <c r="BN10" s="27"/>
      <c r="BO10" s="27"/>
      <c r="BP10" s="27"/>
      <c r="BQ10" s="27">
        <v>0</v>
      </c>
      <c r="BR10" s="27"/>
      <c r="BS10" s="27">
        <v>7846.8</v>
      </c>
      <c r="BT10" s="27">
        <v>7846.8</v>
      </c>
      <c r="BU10" s="27">
        <v>7409.4071599999997</v>
      </c>
      <c r="BV10" s="27">
        <f t="shared" si="10"/>
        <v>94.425844420655551</v>
      </c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30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30"/>
      <c r="CY10" s="27"/>
      <c r="CZ10" s="27"/>
      <c r="DA10" s="27"/>
      <c r="DB10" s="27"/>
      <c r="DC10" s="27">
        <v>550.5</v>
      </c>
      <c r="DD10" s="27">
        <v>550.5</v>
      </c>
      <c r="DE10" s="27">
        <v>550.5</v>
      </c>
      <c r="DF10" s="27">
        <f t="shared" si="11"/>
        <v>100</v>
      </c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>
        <v>16330.8</v>
      </c>
      <c r="DY10" s="27">
        <v>5838.1</v>
      </c>
      <c r="DZ10" s="27">
        <f t="shared" si="26"/>
        <v>35.749014132804277</v>
      </c>
      <c r="EA10" s="27"/>
      <c r="EB10" s="27"/>
      <c r="EC10" s="27"/>
      <c r="ED10" s="27"/>
      <c r="EE10" s="27"/>
      <c r="EF10" s="27"/>
      <c r="EG10" s="27">
        <v>0</v>
      </c>
      <c r="EH10" s="27"/>
      <c r="EI10" s="27"/>
      <c r="EJ10" s="27">
        <v>5000</v>
      </c>
      <c r="EK10" s="27">
        <v>5000</v>
      </c>
      <c r="EL10" s="27">
        <f t="shared" si="27"/>
        <v>100</v>
      </c>
      <c r="EM10" s="79"/>
      <c r="EN10" s="79">
        <v>225</v>
      </c>
      <c r="EO10" s="79">
        <v>225</v>
      </c>
      <c r="EP10" s="79">
        <f t="shared" si="12"/>
        <v>100</v>
      </c>
      <c r="EQ10" s="79"/>
      <c r="ER10" s="79"/>
      <c r="ES10" s="79">
        <v>0</v>
      </c>
      <c r="ET10" s="79"/>
      <c r="EU10" s="79"/>
      <c r="EV10" s="79"/>
      <c r="EW10" s="79"/>
      <c r="EX10" s="79"/>
      <c r="EY10" s="79"/>
      <c r="EZ10" s="79"/>
      <c r="FA10" s="79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30"/>
      <c r="FO10" s="27"/>
      <c r="FP10" s="27"/>
      <c r="FQ10" s="27"/>
      <c r="FR10" s="30"/>
      <c r="FS10" s="27">
        <v>23.2</v>
      </c>
      <c r="FT10" s="27">
        <v>23.2</v>
      </c>
      <c r="FU10" s="27">
        <v>23.1</v>
      </c>
      <c r="FV10" s="27">
        <f t="shared" si="14"/>
        <v>99.568965517241395</v>
      </c>
      <c r="FW10" s="27">
        <v>73656</v>
      </c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>
        <v>882.1</v>
      </c>
      <c r="GN10" s="27">
        <v>882.1</v>
      </c>
      <c r="GO10" s="27">
        <v>882.07501999999999</v>
      </c>
      <c r="GP10" s="27">
        <f t="shared" si="15"/>
        <v>99.997168121528162</v>
      </c>
      <c r="GQ10" s="27"/>
      <c r="GR10" s="27">
        <v>24909.9</v>
      </c>
      <c r="GS10" s="27">
        <v>19202.599999999999</v>
      </c>
      <c r="GT10" s="27">
        <f t="shared" si="28"/>
        <v>77.088225966382822</v>
      </c>
      <c r="GU10" s="27"/>
      <c r="GV10" s="27"/>
      <c r="GW10" s="27"/>
      <c r="GX10" s="27"/>
      <c r="GY10" s="27">
        <v>15776.2</v>
      </c>
      <c r="GZ10" s="27">
        <v>15776.2</v>
      </c>
      <c r="HA10" s="27">
        <v>7940.4800800000003</v>
      </c>
      <c r="HB10" s="27">
        <f t="shared" si="16"/>
        <v>50.332019624497661</v>
      </c>
      <c r="HC10" s="27"/>
      <c r="HD10" s="27">
        <v>1285.0999999999999</v>
      </c>
      <c r="HE10" s="27">
        <v>886.00315000000001</v>
      </c>
      <c r="HF10" s="27">
        <f t="shared" si="17"/>
        <v>68.944296163722669</v>
      </c>
      <c r="HG10" s="27">
        <v>6169.7</v>
      </c>
      <c r="HH10" s="27">
        <v>6169.7</v>
      </c>
      <c r="HI10" s="27">
        <v>0</v>
      </c>
      <c r="HJ10" s="27">
        <f t="shared" si="2"/>
        <v>0</v>
      </c>
      <c r="HK10" s="27">
        <v>360.7</v>
      </c>
      <c r="HL10" s="27">
        <v>360.7</v>
      </c>
      <c r="HM10" s="27">
        <v>0</v>
      </c>
      <c r="HN10" s="27">
        <f t="shared" si="18"/>
        <v>0</v>
      </c>
      <c r="HO10" s="27"/>
      <c r="HP10" s="27">
        <v>939.8</v>
      </c>
      <c r="HQ10" s="27">
        <v>0</v>
      </c>
      <c r="HR10" s="27">
        <f t="shared" si="19"/>
        <v>0</v>
      </c>
      <c r="HS10" s="27"/>
      <c r="HT10" s="27">
        <v>18707.2</v>
      </c>
      <c r="HU10" s="27">
        <v>3649.8</v>
      </c>
      <c r="HV10" s="27">
        <f t="shared" si="20"/>
        <v>19.510135135135133</v>
      </c>
      <c r="HW10" s="27"/>
      <c r="HX10" s="27"/>
      <c r="HY10" s="27"/>
      <c r="HZ10" s="27"/>
      <c r="IA10" s="27"/>
      <c r="IB10" s="27"/>
      <c r="IC10" s="27">
        <v>0</v>
      </c>
      <c r="ID10" s="27"/>
      <c r="IE10" s="27"/>
      <c r="IF10" s="27"/>
      <c r="IG10" s="27"/>
      <c r="IH10" s="27"/>
      <c r="II10" s="27"/>
      <c r="IJ10" s="27"/>
      <c r="IK10" s="27"/>
      <c r="IL10" s="27"/>
      <c r="IM10" s="27">
        <v>936.4</v>
      </c>
      <c r="IN10" s="27">
        <v>936.4</v>
      </c>
      <c r="IO10" s="27">
        <v>1588.8</v>
      </c>
      <c r="IP10" s="27">
        <f t="shared" si="21"/>
        <v>169.67108073472875</v>
      </c>
      <c r="IQ10" s="27"/>
      <c r="IR10" s="27"/>
      <c r="IS10" s="27"/>
      <c r="IT10" s="27"/>
      <c r="IU10" s="27">
        <v>15702.2</v>
      </c>
      <c r="IV10" s="27">
        <v>15702.2</v>
      </c>
      <c r="IW10" s="27">
        <v>15702.2</v>
      </c>
      <c r="IX10" s="27">
        <f t="shared" si="22"/>
        <v>100</v>
      </c>
      <c r="IY10" s="27"/>
      <c r="IZ10" s="27"/>
      <c r="JA10" s="27"/>
      <c r="JB10" s="27"/>
    </row>
    <row r="11" spans="1:262" ht="12.75" customHeight="1">
      <c r="A11" s="31">
        <v>5</v>
      </c>
      <c r="B11" s="32" t="s">
        <v>7</v>
      </c>
      <c r="C11" s="27">
        <f t="shared" si="23"/>
        <v>97727.200000000012</v>
      </c>
      <c r="D11" s="27">
        <f t="shared" si="24"/>
        <v>153655.9</v>
      </c>
      <c r="E11" s="27">
        <f t="shared" si="25"/>
        <v>84906.485379999984</v>
      </c>
      <c r="F11" s="27">
        <f t="shared" si="4"/>
        <v>55.25754974589325</v>
      </c>
      <c r="G11" s="27">
        <v>32231.7</v>
      </c>
      <c r="H11" s="27">
        <v>32231.7</v>
      </c>
      <c r="I11" s="27">
        <v>6156.3567999999996</v>
      </c>
      <c r="J11" s="27">
        <f t="shared" si="5"/>
        <v>19.100316768895219</v>
      </c>
      <c r="K11" s="27">
        <v>21063.8</v>
      </c>
      <c r="L11" s="27">
        <v>21063.8</v>
      </c>
      <c r="M11" s="27">
        <v>13337.981330000001</v>
      </c>
      <c r="N11" s="27">
        <f t="shared" si="6"/>
        <v>63.321819092471458</v>
      </c>
      <c r="O11" s="27"/>
      <c r="P11" s="27"/>
      <c r="Q11" s="27"/>
      <c r="R11" s="27"/>
      <c r="S11" s="27">
        <v>1358.5</v>
      </c>
      <c r="T11" s="27">
        <v>1358.5</v>
      </c>
      <c r="U11" s="27">
        <v>1290.38012</v>
      </c>
      <c r="V11" s="27">
        <f t="shared" si="7"/>
        <v>94.985654766286345</v>
      </c>
      <c r="W11" s="27"/>
      <c r="X11" s="27"/>
      <c r="Y11" s="27"/>
      <c r="Z11" s="27"/>
      <c r="AA11" s="27"/>
      <c r="AB11" s="27">
        <v>0</v>
      </c>
      <c r="AC11" s="27">
        <v>0</v>
      </c>
      <c r="AD11" s="27"/>
      <c r="AE11" s="39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>
        <v>5183.2</v>
      </c>
      <c r="BD11" s="27">
        <v>5183.2</v>
      </c>
      <c r="BE11" s="27">
        <v>5183.1502</v>
      </c>
      <c r="BF11" s="27">
        <f t="shared" si="8"/>
        <v>99.999039203580807</v>
      </c>
      <c r="BG11" s="79"/>
      <c r="BH11" s="79"/>
      <c r="BI11" s="79"/>
      <c r="BJ11" s="79"/>
      <c r="BK11" s="27"/>
      <c r="BL11" s="27"/>
      <c r="BM11" s="27"/>
      <c r="BN11" s="27"/>
      <c r="BO11" s="27">
        <v>5140.8999999999996</v>
      </c>
      <c r="BP11" s="27">
        <v>5140.8999999999996</v>
      </c>
      <c r="BQ11" s="27">
        <v>4400.5655399999996</v>
      </c>
      <c r="BR11" s="27">
        <f t="shared" si="9"/>
        <v>85.599127390145696</v>
      </c>
      <c r="BS11" s="27">
        <v>4090.8</v>
      </c>
      <c r="BT11" s="27">
        <v>4090.8</v>
      </c>
      <c r="BU11" s="27">
        <v>4148.7590999999993</v>
      </c>
      <c r="BV11" s="27">
        <f t="shared" si="10"/>
        <v>101.41681578175417</v>
      </c>
      <c r="BW11" s="27"/>
      <c r="BX11" s="27"/>
      <c r="BY11" s="27"/>
      <c r="BZ11" s="27"/>
      <c r="CA11" s="27"/>
      <c r="CB11" s="27"/>
      <c r="CC11" s="27"/>
      <c r="CD11" s="27"/>
      <c r="CE11" s="27"/>
      <c r="CF11" s="27">
        <v>413.2</v>
      </c>
      <c r="CG11" s="27">
        <v>413.2</v>
      </c>
      <c r="CH11" s="27">
        <f>CG11/CF11*100</f>
        <v>100</v>
      </c>
      <c r="CI11" s="27"/>
      <c r="CJ11" s="27"/>
      <c r="CK11" s="27"/>
      <c r="CL11" s="30"/>
      <c r="CM11" s="27"/>
      <c r="CN11" s="27">
        <v>3486.7</v>
      </c>
      <c r="CO11" s="27"/>
      <c r="CP11" s="27">
        <f>CO11/CN11*100</f>
        <v>0</v>
      </c>
      <c r="CQ11" s="27"/>
      <c r="CR11" s="27"/>
      <c r="CS11" s="27"/>
      <c r="CT11" s="27"/>
      <c r="CU11" s="27"/>
      <c r="CV11" s="27"/>
      <c r="CW11" s="27"/>
      <c r="CX11" s="30"/>
      <c r="CY11" s="27"/>
      <c r="CZ11" s="27"/>
      <c r="DA11" s="27"/>
      <c r="DB11" s="27"/>
      <c r="DC11" s="27">
        <v>541.5</v>
      </c>
      <c r="DD11" s="27">
        <v>541.5</v>
      </c>
      <c r="DE11" s="27">
        <v>541.5</v>
      </c>
      <c r="DF11" s="27">
        <f t="shared" si="11"/>
        <v>100</v>
      </c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>
        <v>4599.1000000000004</v>
      </c>
      <c r="EG11" s="27">
        <v>0</v>
      </c>
      <c r="EH11" s="27">
        <f t="shared" ref="EH11:EH12" si="29">EG11/EF11*100</f>
        <v>0</v>
      </c>
      <c r="EI11" s="27"/>
      <c r="EJ11" s="27"/>
      <c r="EK11" s="27">
        <v>0</v>
      </c>
      <c r="EL11" s="27"/>
      <c r="EM11" s="79"/>
      <c r="EN11" s="79">
        <v>0</v>
      </c>
      <c r="EO11" s="79">
        <v>0</v>
      </c>
      <c r="EP11" s="79"/>
      <c r="EQ11" s="79"/>
      <c r="ER11" s="79">
        <v>2825.8</v>
      </c>
      <c r="ES11" s="79">
        <v>2642.1</v>
      </c>
      <c r="ET11" s="79">
        <f t="shared" si="13"/>
        <v>93.499186071201066</v>
      </c>
      <c r="EU11" s="79"/>
      <c r="EV11" s="79"/>
      <c r="EW11" s="79"/>
      <c r="EX11" s="79"/>
      <c r="EY11" s="79"/>
      <c r="EZ11" s="79"/>
      <c r="FA11" s="79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30"/>
      <c r="FO11" s="27"/>
      <c r="FP11" s="27"/>
      <c r="FQ11" s="27"/>
      <c r="FR11" s="30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>
        <v>912.6</v>
      </c>
      <c r="GN11" s="27">
        <v>912.6</v>
      </c>
      <c r="GO11" s="27">
        <v>798.95563000000004</v>
      </c>
      <c r="GP11" s="27">
        <f t="shared" si="15"/>
        <v>87.54718715757177</v>
      </c>
      <c r="GQ11" s="27"/>
      <c r="GR11" s="27">
        <v>16202.3</v>
      </c>
      <c r="GS11" s="27">
        <v>2976.7</v>
      </c>
      <c r="GT11" s="27"/>
      <c r="GU11" s="27"/>
      <c r="GV11" s="27"/>
      <c r="GW11" s="27"/>
      <c r="GX11" s="27"/>
      <c r="GY11" s="27">
        <v>10052.1</v>
      </c>
      <c r="GZ11" s="27">
        <v>10052.1</v>
      </c>
      <c r="HA11" s="27">
        <v>6826.3368</v>
      </c>
      <c r="HB11" s="27">
        <f t="shared" si="16"/>
        <v>67.909559196585789</v>
      </c>
      <c r="HC11" s="27"/>
      <c r="HD11" s="27">
        <v>1794.2</v>
      </c>
      <c r="HE11" s="27">
        <v>850.99986000000001</v>
      </c>
      <c r="HF11" s="27">
        <f t="shared" si="17"/>
        <v>47.430601939583099</v>
      </c>
      <c r="HG11" s="27">
        <v>3493.8</v>
      </c>
      <c r="HH11" s="27">
        <v>3493.8</v>
      </c>
      <c r="HI11" s="27">
        <v>0</v>
      </c>
      <c r="HJ11" s="27">
        <f t="shared" si="2"/>
        <v>0</v>
      </c>
      <c r="HK11" s="27">
        <v>155.1</v>
      </c>
      <c r="HL11" s="27">
        <v>155.1</v>
      </c>
      <c r="HM11" s="27">
        <v>155.1</v>
      </c>
      <c r="HN11" s="27">
        <f t="shared" si="18"/>
        <v>100</v>
      </c>
      <c r="HO11" s="27"/>
      <c r="HP11" s="27">
        <v>1488.5</v>
      </c>
      <c r="HQ11" s="27">
        <v>715.5</v>
      </c>
      <c r="HR11" s="27">
        <f t="shared" si="19"/>
        <v>48.068525361101784</v>
      </c>
      <c r="HS11" s="27"/>
      <c r="HT11" s="27">
        <v>25118.9</v>
      </c>
      <c r="HU11" s="27">
        <v>20766</v>
      </c>
      <c r="HV11" s="27">
        <f t="shared" si="20"/>
        <v>82.670817591534657</v>
      </c>
      <c r="HW11" s="27"/>
      <c r="HX11" s="27"/>
      <c r="HY11" s="27"/>
      <c r="HZ11" s="27"/>
      <c r="IA11" s="27">
        <v>1651</v>
      </c>
      <c r="IB11" s="27">
        <v>1651</v>
      </c>
      <c r="IC11" s="27">
        <v>1626.3</v>
      </c>
      <c r="ID11" s="27">
        <f>IC11/IB11*100</f>
        <v>98.503937007874015</v>
      </c>
      <c r="IE11" s="27"/>
      <c r="IF11" s="27"/>
      <c r="IG11" s="27"/>
      <c r="IH11" s="30"/>
      <c r="II11" s="27"/>
      <c r="IJ11" s="27"/>
      <c r="IK11" s="27"/>
      <c r="IL11" s="27"/>
      <c r="IM11" s="27">
        <v>800.8</v>
      </c>
      <c r="IN11" s="27">
        <v>800.8</v>
      </c>
      <c r="IO11" s="27">
        <v>1025.2</v>
      </c>
      <c r="IP11" s="27">
        <f t="shared" si="21"/>
        <v>128.02197802197804</v>
      </c>
      <c r="IQ11" s="27"/>
      <c r="IR11" s="27"/>
      <c r="IS11" s="27"/>
      <c r="IT11" s="27"/>
      <c r="IU11" s="27">
        <v>11051.4</v>
      </c>
      <c r="IV11" s="27">
        <v>11051.4</v>
      </c>
      <c r="IW11" s="27">
        <v>11051.4</v>
      </c>
      <c r="IX11" s="27">
        <f t="shared" si="22"/>
        <v>100</v>
      </c>
      <c r="IY11" s="27"/>
      <c r="IZ11" s="27"/>
      <c r="JA11" s="27"/>
      <c r="JB11" s="27"/>
    </row>
    <row r="12" spans="1:262" ht="14">
      <c r="A12" s="31">
        <v>6</v>
      </c>
      <c r="B12" s="32" t="s">
        <v>8</v>
      </c>
      <c r="C12" s="27">
        <f t="shared" si="23"/>
        <v>384037.34473999997</v>
      </c>
      <c r="D12" s="27">
        <f t="shared" si="24"/>
        <v>559793.69999999995</v>
      </c>
      <c r="E12" s="27">
        <f t="shared" si="25"/>
        <v>394699.48492000002</v>
      </c>
      <c r="F12" s="27">
        <f t="shared" si="4"/>
        <v>70.508025531548498</v>
      </c>
      <c r="G12" s="27">
        <v>78474.899999999994</v>
      </c>
      <c r="H12" s="27">
        <v>85050.8</v>
      </c>
      <c r="I12" s="27">
        <v>64800.29406</v>
      </c>
      <c r="J12" s="27">
        <f t="shared" si="5"/>
        <v>76.190105278257221</v>
      </c>
      <c r="K12" s="27">
        <v>47957.3</v>
      </c>
      <c r="L12" s="27">
        <v>47957.3</v>
      </c>
      <c r="M12" s="27">
        <v>17910.996649999997</v>
      </c>
      <c r="N12" s="27">
        <f t="shared" si="6"/>
        <v>37.347800334881228</v>
      </c>
      <c r="O12" s="27">
        <v>8745.7447400000001</v>
      </c>
      <c r="P12" s="27">
        <v>7980.7</v>
      </c>
      <c r="Q12" s="27">
        <v>5502.9</v>
      </c>
      <c r="R12" s="27">
        <f>Q12/P12*100</f>
        <v>68.952598143020026</v>
      </c>
      <c r="S12" s="27">
        <v>7566.1</v>
      </c>
      <c r="T12" s="27">
        <v>7566.1</v>
      </c>
      <c r="U12" s="27">
        <v>6222.71558</v>
      </c>
      <c r="V12" s="27">
        <f t="shared" si="7"/>
        <v>82.244691188326883</v>
      </c>
      <c r="W12" s="27"/>
      <c r="X12" s="27"/>
      <c r="Y12" s="27"/>
      <c r="Z12" s="27"/>
      <c r="AA12" s="27"/>
      <c r="AB12" s="27">
        <v>6621.7</v>
      </c>
      <c r="AC12" s="27">
        <v>2899.3</v>
      </c>
      <c r="AD12" s="27">
        <f>AC12/AB12*100</f>
        <v>43.784828669374939</v>
      </c>
      <c r="AE12" s="39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>
        <v>23852.5</v>
      </c>
      <c r="BD12" s="27">
        <v>23852.5</v>
      </c>
      <c r="BE12" s="27">
        <v>17829.653730000002</v>
      </c>
      <c r="BF12" s="27">
        <f t="shared" si="8"/>
        <v>74.749622597212038</v>
      </c>
      <c r="BG12" s="79"/>
      <c r="BH12" s="79"/>
      <c r="BI12" s="79"/>
      <c r="BJ12" s="79"/>
      <c r="BK12" s="27"/>
      <c r="BL12" s="27">
        <v>6207.5</v>
      </c>
      <c r="BM12" s="27"/>
      <c r="BN12" s="27">
        <f>BM12/BL12*100</f>
        <v>0</v>
      </c>
      <c r="BO12" s="27">
        <v>35275.199999999997</v>
      </c>
      <c r="BP12" s="27">
        <v>35275.199999999997</v>
      </c>
      <c r="BQ12" s="27">
        <v>35275.230929999998</v>
      </c>
      <c r="BR12" s="27">
        <f t="shared" si="9"/>
        <v>100.00008768199756</v>
      </c>
      <c r="BS12" s="27">
        <v>45429</v>
      </c>
      <c r="BT12" s="27">
        <v>45429</v>
      </c>
      <c r="BU12" s="27">
        <v>44561.74469</v>
      </c>
      <c r="BV12" s="27">
        <f t="shared" si="10"/>
        <v>98.090965440577605</v>
      </c>
      <c r="BW12" s="27"/>
      <c r="BX12" s="27"/>
      <c r="BY12" s="27"/>
      <c r="BZ12" s="27"/>
      <c r="CA12" s="27">
        <v>836.1</v>
      </c>
      <c r="CB12" s="27">
        <v>836.1</v>
      </c>
      <c r="CC12" s="27">
        <v>0</v>
      </c>
      <c r="CD12" s="27">
        <f>CC12/CB12*100</f>
        <v>0</v>
      </c>
      <c r="CE12" s="27"/>
      <c r="CF12" s="27"/>
      <c r="CG12" s="27"/>
      <c r="CH12" s="27"/>
      <c r="CI12" s="27"/>
      <c r="CJ12" s="27"/>
      <c r="CK12" s="27"/>
      <c r="CL12" s="30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>
        <v>7503.4</v>
      </c>
      <c r="CZ12" s="27">
        <v>7503.4</v>
      </c>
      <c r="DA12" s="27">
        <v>0</v>
      </c>
      <c r="DB12" s="27">
        <f>DA12/CZ12*100</f>
        <v>0</v>
      </c>
      <c r="DC12" s="27">
        <v>546</v>
      </c>
      <c r="DD12" s="27">
        <v>546</v>
      </c>
      <c r="DE12" s="27">
        <v>546</v>
      </c>
      <c r="DF12" s="27">
        <f t="shared" si="11"/>
        <v>100</v>
      </c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>
        <v>23183.599999999999</v>
      </c>
      <c r="DY12" s="27">
        <v>10519.4</v>
      </c>
      <c r="DZ12" s="27">
        <f t="shared" si="26"/>
        <v>45.374316327058786</v>
      </c>
      <c r="EA12" s="27"/>
      <c r="EB12" s="27"/>
      <c r="EC12" s="27"/>
      <c r="ED12" s="27"/>
      <c r="EE12" s="27"/>
      <c r="EF12" s="27">
        <v>9920</v>
      </c>
      <c r="EG12" s="27">
        <v>9611</v>
      </c>
      <c r="EH12" s="27">
        <f t="shared" si="29"/>
        <v>96.885080645161295</v>
      </c>
      <c r="EI12" s="27"/>
      <c r="EJ12" s="27">
        <v>10000</v>
      </c>
      <c r="EK12" s="27">
        <v>8703.2000000000007</v>
      </c>
      <c r="EL12" s="27">
        <f t="shared" si="27"/>
        <v>87.032000000000011</v>
      </c>
      <c r="EM12" s="79"/>
      <c r="EN12" s="79">
        <v>225</v>
      </c>
      <c r="EO12" s="79">
        <v>225</v>
      </c>
      <c r="EP12" s="79">
        <f t="shared" si="12"/>
        <v>100</v>
      </c>
      <c r="EQ12" s="79"/>
      <c r="ER12" s="79">
        <v>1802.6</v>
      </c>
      <c r="ES12" s="79">
        <v>1802.6</v>
      </c>
      <c r="ET12" s="79">
        <f t="shared" si="13"/>
        <v>100</v>
      </c>
      <c r="EU12" s="79"/>
      <c r="EV12" s="79"/>
      <c r="EW12" s="79"/>
      <c r="EX12" s="79"/>
      <c r="EY12" s="79">
        <v>25873</v>
      </c>
      <c r="EZ12" s="79">
        <v>25873</v>
      </c>
      <c r="FA12" s="79">
        <v>12014.9</v>
      </c>
      <c r="FB12" s="27">
        <f>FA12/EZ12*100</f>
        <v>46.437985544776403</v>
      </c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30"/>
      <c r="FO12" s="27"/>
      <c r="FP12" s="27"/>
      <c r="FQ12" s="27"/>
      <c r="FR12" s="30"/>
      <c r="FS12" s="27">
        <v>572.70000000000005</v>
      </c>
      <c r="FT12" s="27">
        <v>572.70000000000005</v>
      </c>
      <c r="FU12" s="27">
        <v>572.5</v>
      </c>
      <c r="FV12" s="27">
        <f t="shared" si="14"/>
        <v>99.965077702112794</v>
      </c>
      <c r="FW12" s="27"/>
      <c r="FX12" s="27"/>
      <c r="FY12" s="27"/>
      <c r="FZ12" s="27"/>
      <c r="GA12" s="27"/>
      <c r="GB12" s="27"/>
      <c r="GC12" s="27"/>
      <c r="GD12" s="27"/>
      <c r="GE12" s="27"/>
      <c r="GF12" s="27">
        <v>6656.7</v>
      </c>
      <c r="GG12" s="27"/>
      <c r="GH12" s="27">
        <f>GG12/GF12*100</f>
        <v>0</v>
      </c>
      <c r="GI12" s="27"/>
      <c r="GJ12" s="27"/>
      <c r="GK12" s="27"/>
      <c r="GL12" s="27"/>
      <c r="GM12" s="27">
        <v>2401.4</v>
      </c>
      <c r="GN12" s="27">
        <v>2401.4</v>
      </c>
      <c r="GO12" s="27">
        <v>2091.5088300000002</v>
      </c>
      <c r="GP12" s="27">
        <f t="shared" si="15"/>
        <v>87.095395602565176</v>
      </c>
      <c r="GQ12" s="27"/>
      <c r="GR12" s="27"/>
      <c r="GS12" s="27"/>
      <c r="GT12" s="27"/>
      <c r="GU12" s="27"/>
      <c r="GV12" s="27"/>
      <c r="GW12" s="27"/>
      <c r="GX12" s="27"/>
      <c r="GY12" s="27">
        <v>43091.1</v>
      </c>
      <c r="GZ12" s="27">
        <v>43091.1</v>
      </c>
      <c r="HA12" s="27">
        <v>35719.782229999997</v>
      </c>
      <c r="HB12" s="27">
        <f t="shared" si="16"/>
        <v>82.893642144201465</v>
      </c>
      <c r="HC12" s="27"/>
      <c r="HD12" s="27">
        <v>1778.1</v>
      </c>
      <c r="HE12" s="27">
        <v>1592.9689599999999</v>
      </c>
      <c r="HF12" s="27">
        <f t="shared" si="17"/>
        <v>89.588266126764523</v>
      </c>
      <c r="HG12" s="27">
        <v>8152.1</v>
      </c>
      <c r="HH12" s="27">
        <v>8152.1</v>
      </c>
      <c r="HI12" s="27">
        <v>8111.3892699999997</v>
      </c>
      <c r="HJ12" s="27">
        <f t="shared" si="2"/>
        <v>99.50061051753535</v>
      </c>
      <c r="HK12" s="27">
        <v>340.2</v>
      </c>
      <c r="HL12" s="27">
        <v>340.2</v>
      </c>
      <c r="HM12" s="27">
        <v>285.8</v>
      </c>
      <c r="HN12" s="27">
        <f t="shared" si="18"/>
        <v>84.009406231628461</v>
      </c>
      <c r="HO12" s="27"/>
      <c r="HP12" s="27">
        <v>25.9</v>
      </c>
      <c r="HQ12" s="27">
        <v>0</v>
      </c>
      <c r="HR12" s="27">
        <f t="shared" si="19"/>
        <v>0</v>
      </c>
      <c r="HS12" s="27"/>
      <c r="HT12" s="27">
        <v>103524.4</v>
      </c>
      <c r="HU12" s="27">
        <v>60167.9</v>
      </c>
      <c r="HV12" s="27">
        <f t="shared" si="20"/>
        <v>58.119535104767571</v>
      </c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30"/>
      <c r="II12" s="27"/>
      <c r="IJ12" s="27"/>
      <c r="IK12" s="27"/>
      <c r="IL12" s="27"/>
      <c r="IM12" s="27">
        <v>850.1</v>
      </c>
      <c r="IN12" s="27">
        <v>850.1</v>
      </c>
      <c r="IO12" s="27">
        <v>1162.2</v>
      </c>
      <c r="IP12" s="27">
        <f t="shared" si="21"/>
        <v>136.71332784378311</v>
      </c>
      <c r="IQ12" s="27"/>
      <c r="IR12" s="27"/>
      <c r="IS12" s="27"/>
      <c r="IT12" s="27"/>
      <c r="IU12" s="27">
        <v>46570.5</v>
      </c>
      <c r="IV12" s="27">
        <v>46570.5</v>
      </c>
      <c r="IW12" s="27">
        <v>46570.499990000004</v>
      </c>
      <c r="IX12" s="27">
        <f t="shared" si="22"/>
        <v>99.999999978527185</v>
      </c>
      <c r="IY12" s="27"/>
      <c r="IZ12" s="27"/>
      <c r="JA12" s="27"/>
      <c r="JB12" s="27"/>
    </row>
    <row r="13" spans="1:262" ht="14.25" customHeight="1">
      <c r="A13" s="31">
        <v>7</v>
      </c>
      <c r="B13" s="32" t="s">
        <v>9</v>
      </c>
      <c r="C13" s="27">
        <f t="shared" si="23"/>
        <v>104033.59999999999</v>
      </c>
      <c r="D13" s="27">
        <f t="shared" si="24"/>
        <v>141083.6</v>
      </c>
      <c r="E13" s="27">
        <f t="shared" si="25"/>
        <v>90958.255050000007</v>
      </c>
      <c r="F13" s="27">
        <f t="shared" si="4"/>
        <v>64.4711752818896</v>
      </c>
      <c r="G13" s="27">
        <v>51233.5</v>
      </c>
      <c r="H13" s="27">
        <v>51233.5</v>
      </c>
      <c r="I13" s="27">
        <v>27296.559829999998</v>
      </c>
      <c r="J13" s="27">
        <f t="shared" si="5"/>
        <v>53.278733309260538</v>
      </c>
      <c r="K13" s="27">
        <v>22154.7</v>
      </c>
      <c r="L13" s="27">
        <v>22154.7</v>
      </c>
      <c r="M13" s="27">
        <v>13875.3686</v>
      </c>
      <c r="N13" s="27">
        <f t="shared" si="6"/>
        <v>62.62945830907212</v>
      </c>
      <c r="O13" s="27"/>
      <c r="P13" s="27"/>
      <c r="Q13" s="27"/>
      <c r="R13" s="27"/>
      <c r="S13" s="27">
        <v>1891.2</v>
      </c>
      <c r="T13" s="27">
        <v>1891.2</v>
      </c>
      <c r="U13" s="27">
        <v>0</v>
      </c>
      <c r="V13" s="27">
        <f t="shared" si="7"/>
        <v>0</v>
      </c>
      <c r="W13" s="27"/>
      <c r="X13" s="27"/>
      <c r="Y13" s="27"/>
      <c r="Z13" s="27"/>
      <c r="AA13" s="27"/>
      <c r="AB13" s="27"/>
      <c r="AC13" s="27"/>
      <c r="AD13" s="27"/>
      <c r="AE13" s="39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>
        <v>5245.9</v>
      </c>
      <c r="BD13" s="27">
        <v>5245.9</v>
      </c>
      <c r="BE13" s="27">
        <v>5245.9360999999999</v>
      </c>
      <c r="BF13" s="27">
        <f t="shared" si="8"/>
        <v>100.00068815646506</v>
      </c>
      <c r="BG13" s="79"/>
      <c r="BH13" s="79"/>
      <c r="BI13" s="79"/>
      <c r="BJ13" s="79"/>
      <c r="BK13" s="27"/>
      <c r="BL13" s="27"/>
      <c r="BM13" s="27"/>
      <c r="BN13" s="27"/>
      <c r="BO13" s="27"/>
      <c r="BP13" s="27"/>
      <c r="BQ13" s="27">
        <v>0</v>
      </c>
      <c r="BR13" s="27"/>
      <c r="BS13" s="27">
        <v>4800</v>
      </c>
      <c r="BT13" s="27">
        <v>4800</v>
      </c>
      <c r="BU13" s="27">
        <v>4194.8564200000001</v>
      </c>
      <c r="BV13" s="27">
        <f t="shared" si="10"/>
        <v>87.392842083333335</v>
      </c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30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>
        <v>47</v>
      </c>
      <c r="DD13" s="27">
        <v>47</v>
      </c>
      <c r="DE13" s="27">
        <v>47</v>
      </c>
      <c r="DF13" s="27">
        <f t="shared" si="11"/>
        <v>100</v>
      </c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>
        <v>2625</v>
      </c>
      <c r="DY13" s="27">
        <v>2625</v>
      </c>
      <c r="DZ13" s="27">
        <f t="shared" si="26"/>
        <v>100</v>
      </c>
      <c r="EA13" s="27"/>
      <c r="EB13" s="27"/>
      <c r="EC13" s="27"/>
      <c r="ED13" s="27"/>
      <c r="EE13" s="27"/>
      <c r="EF13" s="27"/>
      <c r="EG13" s="27">
        <v>0</v>
      </c>
      <c r="EH13" s="27"/>
      <c r="EI13" s="27"/>
      <c r="EJ13" s="27"/>
      <c r="EK13" s="27">
        <v>0</v>
      </c>
      <c r="EL13" s="27"/>
      <c r="EM13" s="79"/>
      <c r="EN13" s="79">
        <v>150</v>
      </c>
      <c r="EO13" s="79">
        <v>150</v>
      </c>
      <c r="EP13" s="79">
        <f t="shared" si="12"/>
        <v>100</v>
      </c>
      <c r="EQ13" s="79"/>
      <c r="ER13" s="79"/>
      <c r="ES13" s="79">
        <v>0</v>
      </c>
      <c r="ET13" s="79"/>
      <c r="EU13" s="79"/>
      <c r="EV13" s="79"/>
      <c r="EW13" s="79"/>
      <c r="EX13" s="79"/>
      <c r="EY13" s="79"/>
      <c r="EZ13" s="79"/>
      <c r="FA13" s="79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30"/>
      <c r="FO13" s="27"/>
      <c r="FP13" s="27"/>
      <c r="FQ13" s="27"/>
      <c r="FR13" s="30"/>
      <c r="FS13" s="27">
        <v>46.8</v>
      </c>
      <c r="FT13" s="27">
        <v>46.8</v>
      </c>
      <c r="FU13" s="27">
        <v>46.8</v>
      </c>
      <c r="FV13" s="27">
        <f t="shared" si="14"/>
        <v>100</v>
      </c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>
        <v>1067.4000000000001</v>
      </c>
      <c r="GN13" s="27">
        <v>1067.4000000000001</v>
      </c>
      <c r="GO13" s="27">
        <v>186.3</v>
      </c>
      <c r="GP13" s="27">
        <f t="shared" si="15"/>
        <v>17.45362563237774</v>
      </c>
      <c r="GQ13" s="27"/>
      <c r="GR13" s="27"/>
      <c r="GS13" s="27"/>
      <c r="GT13" s="27"/>
      <c r="GU13" s="27"/>
      <c r="GV13" s="27"/>
      <c r="GW13" s="27"/>
      <c r="GX13" s="27"/>
      <c r="GY13" s="27">
        <v>7091.5</v>
      </c>
      <c r="GZ13" s="27">
        <v>7091.5</v>
      </c>
      <c r="HA13" s="27">
        <v>5273.5</v>
      </c>
      <c r="HB13" s="27">
        <f t="shared" si="16"/>
        <v>74.363674821969965</v>
      </c>
      <c r="HC13" s="27"/>
      <c r="HD13" s="27">
        <v>1884</v>
      </c>
      <c r="HE13" s="27">
        <v>1884</v>
      </c>
      <c r="HF13" s="27">
        <f t="shared" si="17"/>
        <v>100</v>
      </c>
      <c r="HG13" s="27">
        <v>2329.1999999999998</v>
      </c>
      <c r="HH13" s="27">
        <v>2329.1999999999998</v>
      </c>
      <c r="HI13" s="27">
        <v>2317.5341000000003</v>
      </c>
      <c r="HJ13" s="27">
        <f t="shared" si="2"/>
        <v>99.499145629400672</v>
      </c>
      <c r="HK13" s="27">
        <v>144.19999999999999</v>
      </c>
      <c r="HL13" s="27">
        <v>144.19999999999999</v>
      </c>
      <c r="HM13" s="27">
        <v>144.19999999999999</v>
      </c>
      <c r="HN13" s="27">
        <f t="shared" si="18"/>
        <v>100</v>
      </c>
      <c r="HO13" s="27"/>
      <c r="HP13" s="27">
        <v>431.8</v>
      </c>
      <c r="HQ13" s="27">
        <v>431.5</v>
      </c>
      <c r="HR13" s="27">
        <f t="shared" si="19"/>
        <v>99.930523390458546</v>
      </c>
      <c r="HS13" s="27"/>
      <c r="HT13" s="27">
        <v>31959.200000000001</v>
      </c>
      <c r="HU13" s="27">
        <v>19627.099999999999</v>
      </c>
      <c r="HV13" s="27">
        <f t="shared" si="20"/>
        <v>61.412989061052834</v>
      </c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30"/>
      <c r="II13" s="27"/>
      <c r="IJ13" s="27"/>
      <c r="IK13" s="27"/>
      <c r="IL13" s="27"/>
      <c r="IM13" s="27">
        <v>369.6</v>
      </c>
      <c r="IN13" s="27">
        <v>369.6</v>
      </c>
      <c r="IO13" s="27">
        <v>0</v>
      </c>
      <c r="IP13" s="27">
        <f t="shared" si="21"/>
        <v>0</v>
      </c>
      <c r="IQ13" s="27"/>
      <c r="IR13" s="27"/>
      <c r="IS13" s="27"/>
      <c r="IT13" s="27"/>
      <c r="IU13" s="27">
        <v>7612.6</v>
      </c>
      <c r="IV13" s="27">
        <v>7612.6</v>
      </c>
      <c r="IW13" s="27">
        <v>7612.6</v>
      </c>
      <c r="IX13" s="27">
        <f t="shared" si="22"/>
        <v>100</v>
      </c>
      <c r="IY13" s="27"/>
      <c r="IZ13" s="27"/>
      <c r="JA13" s="27"/>
      <c r="JB13" s="27"/>
    </row>
    <row r="14" spans="1:262" ht="14">
      <c r="A14" s="31">
        <v>8</v>
      </c>
      <c r="B14" s="32" t="s">
        <v>10</v>
      </c>
      <c r="C14" s="27">
        <f t="shared" si="23"/>
        <v>209389.5</v>
      </c>
      <c r="D14" s="27">
        <f t="shared" si="24"/>
        <v>196565.3</v>
      </c>
      <c r="E14" s="27">
        <f t="shared" si="25"/>
        <v>119770.09844</v>
      </c>
      <c r="F14" s="27">
        <f t="shared" si="4"/>
        <v>60.931455572270387</v>
      </c>
      <c r="G14" s="27">
        <v>32231.7</v>
      </c>
      <c r="H14" s="27">
        <v>32231.7</v>
      </c>
      <c r="I14" s="27">
        <v>7253.3461799999995</v>
      </c>
      <c r="J14" s="27">
        <f t="shared" si="5"/>
        <v>22.503765485531325</v>
      </c>
      <c r="K14" s="27">
        <v>19188.099999999999</v>
      </c>
      <c r="L14" s="27">
        <v>19188.099999999999</v>
      </c>
      <c r="M14" s="27">
        <v>7708.9524599999995</v>
      </c>
      <c r="N14" s="27">
        <f t="shared" si="6"/>
        <v>40.175694623230022</v>
      </c>
      <c r="O14" s="27"/>
      <c r="P14" s="27"/>
      <c r="Q14" s="27"/>
      <c r="R14" s="27"/>
      <c r="S14" s="27">
        <v>671.1</v>
      </c>
      <c r="T14" s="27">
        <v>671.1</v>
      </c>
      <c r="U14" s="27">
        <v>671.1</v>
      </c>
      <c r="V14" s="27">
        <f t="shared" si="7"/>
        <v>100</v>
      </c>
      <c r="W14" s="27"/>
      <c r="X14" s="27"/>
      <c r="Y14" s="27"/>
      <c r="Z14" s="27"/>
      <c r="AA14" s="27"/>
      <c r="AB14" s="27"/>
      <c r="AC14" s="27"/>
      <c r="AD14" s="27"/>
      <c r="AE14" s="39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>
        <v>4691.2</v>
      </c>
      <c r="BD14" s="27">
        <v>4691.2</v>
      </c>
      <c r="BE14" s="27">
        <v>4072.5035200000002</v>
      </c>
      <c r="BF14" s="27">
        <f t="shared" si="8"/>
        <v>86.811551841746265</v>
      </c>
      <c r="BG14" s="79"/>
      <c r="BH14" s="79"/>
      <c r="BI14" s="79"/>
      <c r="BJ14" s="79"/>
      <c r="BK14" s="27"/>
      <c r="BL14" s="27"/>
      <c r="BM14" s="27"/>
      <c r="BN14" s="27"/>
      <c r="BO14" s="27"/>
      <c r="BP14" s="27"/>
      <c r="BQ14" s="27">
        <v>0</v>
      </c>
      <c r="BR14" s="27"/>
      <c r="BS14" s="27">
        <v>1881.8</v>
      </c>
      <c r="BT14" s="27">
        <v>1881.8</v>
      </c>
      <c r="BU14" s="27">
        <v>1690.2351899999999</v>
      </c>
      <c r="BV14" s="27">
        <f t="shared" si="10"/>
        <v>89.820129131682421</v>
      </c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30"/>
      <c r="CM14" s="27"/>
      <c r="CN14" s="27">
        <v>1400.4</v>
      </c>
      <c r="CO14" s="27">
        <v>1400.4</v>
      </c>
      <c r="CP14" s="27">
        <f>CO14/CN14*100</f>
        <v>100</v>
      </c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>
        <v>530.70000000000005</v>
      </c>
      <c r="DD14" s="27">
        <v>530.70000000000005</v>
      </c>
      <c r="DE14" s="27">
        <v>530.70000000000005</v>
      </c>
      <c r="DF14" s="27">
        <f t="shared" si="11"/>
        <v>100</v>
      </c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>
        <v>33149.4</v>
      </c>
      <c r="DY14" s="27">
        <v>7517.8</v>
      </c>
      <c r="DZ14" s="27">
        <f t="shared" si="26"/>
        <v>22.67854018473939</v>
      </c>
      <c r="EA14" s="27"/>
      <c r="EB14" s="27">
        <v>6663.3</v>
      </c>
      <c r="EC14" s="27">
        <v>3871.7</v>
      </c>
      <c r="ED14" s="27">
        <f>EC14/EB14*100</f>
        <v>58.104842945687565</v>
      </c>
      <c r="EE14" s="27"/>
      <c r="EF14" s="27"/>
      <c r="EG14" s="27">
        <v>0</v>
      </c>
      <c r="EH14" s="27"/>
      <c r="EI14" s="27"/>
      <c r="EJ14" s="27">
        <v>8000</v>
      </c>
      <c r="EK14" s="27">
        <v>5545.6</v>
      </c>
      <c r="EL14" s="27">
        <f t="shared" si="27"/>
        <v>69.320000000000007</v>
      </c>
      <c r="EM14" s="79"/>
      <c r="EN14" s="79">
        <v>150</v>
      </c>
      <c r="EO14" s="79">
        <v>150</v>
      </c>
      <c r="EP14" s="79">
        <f t="shared" si="12"/>
        <v>100</v>
      </c>
      <c r="EQ14" s="79"/>
      <c r="ER14" s="79">
        <v>419.4</v>
      </c>
      <c r="ES14" s="79">
        <v>419.4</v>
      </c>
      <c r="ET14" s="79">
        <f t="shared" si="13"/>
        <v>100</v>
      </c>
      <c r="EU14" s="79"/>
      <c r="EV14" s="79"/>
      <c r="EW14" s="79"/>
      <c r="EX14" s="79"/>
      <c r="EY14" s="79"/>
      <c r="EZ14" s="79"/>
      <c r="FA14" s="79"/>
      <c r="FB14" s="27"/>
      <c r="FC14" s="27"/>
      <c r="FD14" s="27"/>
      <c r="FE14" s="27"/>
      <c r="FF14" s="27"/>
      <c r="FG14" s="27"/>
      <c r="FH14" s="27"/>
      <c r="FI14" s="27">
        <v>2929.6</v>
      </c>
      <c r="FJ14" s="27"/>
      <c r="FK14" s="27"/>
      <c r="FL14" s="27"/>
      <c r="FM14" s="27">
        <v>2740.1</v>
      </c>
      <c r="FN14" s="27"/>
      <c r="FO14" s="27"/>
      <c r="FP14" s="27"/>
      <c r="FQ14" s="27"/>
      <c r="FR14" s="30"/>
      <c r="FS14" s="27">
        <v>163.80000000000001</v>
      </c>
      <c r="FT14" s="27">
        <v>163.80000000000001</v>
      </c>
      <c r="FU14" s="27">
        <v>0</v>
      </c>
      <c r="FV14" s="27">
        <f t="shared" si="14"/>
        <v>0</v>
      </c>
      <c r="FW14" s="27">
        <v>119116.8</v>
      </c>
      <c r="FX14" s="27"/>
      <c r="FY14" s="27"/>
      <c r="FZ14" s="27"/>
      <c r="GA14" s="27"/>
      <c r="GB14" s="27"/>
      <c r="GC14" s="27"/>
      <c r="GD14" s="27"/>
      <c r="GE14" s="27"/>
      <c r="GF14" s="27">
        <v>38136.9</v>
      </c>
      <c r="GG14" s="27">
        <v>36886.800000000003</v>
      </c>
      <c r="GH14" s="27">
        <f>GG14/GF14*100</f>
        <v>96.722072323655055</v>
      </c>
      <c r="GI14" s="27"/>
      <c r="GJ14" s="27"/>
      <c r="GK14" s="27"/>
      <c r="GL14" s="27"/>
      <c r="GM14" s="27">
        <v>3785.3</v>
      </c>
      <c r="GN14" s="27">
        <v>3785.3</v>
      </c>
      <c r="GO14" s="27">
        <v>1731.6253200000001</v>
      </c>
      <c r="GP14" s="27">
        <f t="shared" si="15"/>
        <v>45.746052360446996</v>
      </c>
      <c r="GQ14" s="27"/>
      <c r="GR14" s="27"/>
      <c r="GS14" s="27"/>
      <c r="GT14" s="27"/>
      <c r="GU14" s="27"/>
      <c r="GV14" s="27"/>
      <c r="GW14" s="27"/>
      <c r="GX14" s="27"/>
      <c r="GY14" s="27">
        <v>10948.8</v>
      </c>
      <c r="GZ14" s="27">
        <v>10948.8</v>
      </c>
      <c r="HA14" s="27">
        <v>6469.53478</v>
      </c>
      <c r="HB14" s="27">
        <f t="shared" si="16"/>
        <v>59.088984911588497</v>
      </c>
      <c r="HC14" s="27"/>
      <c r="HD14" s="27">
        <v>4581.3</v>
      </c>
      <c r="HE14" s="27">
        <v>1896.5998400000001</v>
      </c>
      <c r="HF14" s="27">
        <f t="shared" si="17"/>
        <v>41.398726125772164</v>
      </c>
      <c r="HG14" s="27">
        <v>3493.8</v>
      </c>
      <c r="HH14" s="27">
        <v>3493.8</v>
      </c>
      <c r="HI14" s="27">
        <v>3476.3011499999998</v>
      </c>
      <c r="HJ14" s="27">
        <f t="shared" si="2"/>
        <v>99.499145629400644</v>
      </c>
      <c r="HK14" s="27">
        <v>408.2</v>
      </c>
      <c r="HL14" s="27">
        <v>408.2</v>
      </c>
      <c r="HM14" s="27">
        <v>84.7</v>
      </c>
      <c r="HN14" s="27">
        <f t="shared" si="18"/>
        <v>20.749632533072024</v>
      </c>
      <c r="HO14" s="27"/>
      <c r="HP14" s="27">
        <v>203.2</v>
      </c>
      <c r="HQ14" s="27">
        <v>0</v>
      </c>
      <c r="HR14" s="27">
        <f t="shared" si="19"/>
        <v>0</v>
      </c>
      <c r="HS14" s="27"/>
      <c r="HT14" s="27">
        <v>13588.7</v>
      </c>
      <c r="HU14" s="27">
        <v>9481.1</v>
      </c>
      <c r="HV14" s="27">
        <f t="shared" si="20"/>
        <v>69.77194286429166</v>
      </c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>
        <v>751.5</v>
      </c>
      <c r="IN14" s="27">
        <v>751.5</v>
      </c>
      <c r="IO14" s="27">
        <v>1715.3</v>
      </c>
      <c r="IP14" s="27">
        <f t="shared" si="21"/>
        <v>228.25016633399869</v>
      </c>
      <c r="IQ14" s="27"/>
      <c r="IR14" s="27"/>
      <c r="IS14" s="27"/>
      <c r="IT14" s="27"/>
      <c r="IU14" s="27">
        <v>11526.7</v>
      </c>
      <c r="IV14" s="27">
        <v>11526.7</v>
      </c>
      <c r="IW14" s="27">
        <v>11526.7</v>
      </c>
      <c r="IX14" s="27">
        <f t="shared" si="22"/>
        <v>100</v>
      </c>
      <c r="IY14" s="27"/>
      <c r="IZ14" s="27"/>
      <c r="JA14" s="27"/>
      <c r="JB14" s="27"/>
    </row>
    <row r="15" spans="1:262" ht="12.75" customHeight="1">
      <c r="A15" s="31">
        <v>9</v>
      </c>
      <c r="B15" s="32" t="s">
        <v>11</v>
      </c>
      <c r="C15" s="27">
        <f t="shared" si="23"/>
        <v>283646.09999999992</v>
      </c>
      <c r="D15" s="27">
        <f t="shared" si="24"/>
        <v>356876.29999999993</v>
      </c>
      <c r="E15" s="27">
        <f t="shared" si="25"/>
        <v>210445.82999000003</v>
      </c>
      <c r="F15" s="27">
        <f t="shared" si="4"/>
        <v>58.968844383894378</v>
      </c>
      <c r="G15" s="27">
        <v>25980.1</v>
      </c>
      <c r="H15" s="27">
        <v>33139.599999999999</v>
      </c>
      <c r="I15" s="27">
        <v>23402.480950000001</v>
      </c>
      <c r="J15" s="27">
        <f t="shared" si="5"/>
        <v>70.617873933300345</v>
      </c>
      <c r="K15" s="27">
        <v>26021.5</v>
      </c>
      <c r="L15" s="27">
        <v>26021.5</v>
      </c>
      <c r="M15" s="27">
        <v>15892.662609999999</v>
      </c>
      <c r="N15" s="27">
        <f t="shared" si="6"/>
        <v>61.075120996099372</v>
      </c>
      <c r="O15" s="27"/>
      <c r="P15" s="27"/>
      <c r="Q15" s="27"/>
      <c r="R15" s="27"/>
      <c r="S15" s="27">
        <v>863.1</v>
      </c>
      <c r="T15" s="27">
        <v>863.1</v>
      </c>
      <c r="U15" s="27">
        <v>772.12350000000004</v>
      </c>
      <c r="V15" s="27">
        <f t="shared" si="7"/>
        <v>89.459332638164753</v>
      </c>
      <c r="W15" s="27"/>
      <c r="X15" s="27"/>
      <c r="Y15" s="27"/>
      <c r="Z15" s="27"/>
      <c r="AA15" s="27"/>
      <c r="AB15" s="27"/>
      <c r="AC15" s="27"/>
      <c r="AD15" s="27"/>
      <c r="AE15" s="39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>
        <v>198626.2</v>
      </c>
      <c r="AZ15" s="27">
        <v>204791.7</v>
      </c>
      <c r="BA15" s="27">
        <v>123508.3</v>
      </c>
      <c r="BB15" s="27">
        <f>BA15/AZ15*100</f>
        <v>60.309231282322472</v>
      </c>
      <c r="BC15" s="27">
        <v>3320.8</v>
      </c>
      <c r="BD15" s="27">
        <v>3320.8</v>
      </c>
      <c r="BE15" s="27">
        <v>0</v>
      </c>
      <c r="BF15" s="27">
        <f t="shared" si="8"/>
        <v>0</v>
      </c>
      <c r="BG15" s="79"/>
      <c r="BH15" s="79"/>
      <c r="BI15" s="79"/>
      <c r="BJ15" s="79"/>
      <c r="BK15" s="27"/>
      <c r="BL15" s="27"/>
      <c r="BM15" s="27"/>
      <c r="BN15" s="27"/>
      <c r="BO15" s="27">
        <v>3084.5</v>
      </c>
      <c r="BP15" s="27">
        <v>3084.5</v>
      </c>
      <c r="BQ15" s="27">
        <v>2325.3392999999996</v>
      </c>
      <c r="BR15" s="27">
        <f t="shared" si="9"/>
        <v>75.387884584211378</v>
      </c>
      <c r="BS15" s="27">
        <v>4363.6000000000004</v>
      </c>
      <c r="BT15" s="27">
        <v>4363.6000000000004</v>
      </c>
      <c r="BU15" s="27">
        <v>3733.8831800000003</v>
      </c>
      <c r="BV15" s="27">
        <f t="shared" si="10"/>
        <v>85.568869282244023</v>
      </c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30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>
        <v>28.2</v>
      </c>
      <c r="DD15" s="27">
        <v>28.2</v>
      </c>
      <c r="DE15" s="27">
        <v>28.2</v>
      </c>
      <c r="DF15" s="27">
        <f t="shared" si="11"/>
        <v>100</v>
      </c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>
        <v>940</v>
      </c>
      <c r="EG15" s="27">
        <v>0</v>
      </c>
      <c r="EH15" s="27">
        <f>EG15/EF15*100</f>
        <v>0</v>
      </c>
      <c r="EI15" s="27"/>
      <c r="EJ15" s="27">
        <v>10000</v>
      </c>
      <c r="EK15" s="27">
        <v>7559.5</v>
      </c>
      <c r="EL15" s="27">
        <f t="shared" si="27"/>
        <v>75.594999999999999</v>
      </c>
      <c r="EM15" s="79"/>
      <c r="EN15" s="79">
        <v>75</v>
      </c>
      <c r="EO15" s="79">
        <v>75</v>
      </c>
      <c r="EP15" s="79">
        <f t="shared" si="12"/>
        <v>100</v>
      </c>
      <c r="EQ15" s="79"/>
      <c r="ER15" s="79"/>
      <c r="ES15" s="79">
        <v>0</v>
      </c>
      <c r="ET15" s="79"/>
      <c r="EU15" s="79"/>
      <c r="EV15" s="79"/>
      <c r="EW15" s="79"/>
      <c r="EX15" s="79"/>
      <c r="EY15" s="79"/>
      <c r="EZ15" s="79"/>
      <c r="FA15" s="79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30"/>
      <c r="FO15" s="27"/>
      <c r="FP15" s="27"/>
      <c r="FQ15" s="27"/>
      <c r="FR15" s="30"/>
      <c r="FS15" s="27">
        <v>163.80000000000001</v>
      </c>
      <c r="FT15" s="27">
        <v>163.80000000000001</v>
      </c>
      <c r="FU15" s="27">
        <v>0</v>
      </c>
      <c r="FV15" s="27">
        <f t="shared" si="14"/>
        <v>0</v>
      </c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>
        <v>1280.9000000000001</v>
      </c>
      <c r="GN15" s="27">
        <v>1280.9000000000001</v>
      </c>
      <c r="GO15" s="27">
        <v>319.81515999999999</v>
      </c>
      <c r="GP15" s="27">
        <f t="shared" si="15"/>
        <v>24.968003747365131</v>
      </c>
      <c r="GQ15" s="27"/>
      <c r="GR15" s="27"/>
      <c r="GS15" s="27"/>
      <c r="GT15" s="27"/>
      <c r="GU15" s="27"/>
      <c r="GV15" s="27"/>
      <c r="GW15" s="27"/>
      <c r="GX15" s="27"/>
      <c r="GY15" s="27">
        <v>5450.5</v>
      </c>
      <c r="GZ15" s="27">
        <v>5450.5</v>
      </c>
      <c r="HA15" s="27">
        <v>2906.3626600000002</v>
      </c>
      <c r="HB15" s="27">
        <f t="shared" si="16"/>
        <v>53.322863223557469</v>
      </c>
      <c r="HC15" s="27"/>
      <c r="HD15" s="27">
        <v>2155.6999999999998</v>
      </c>
      <c r="HE15" s="27">
        <v>1136.79558</v>
      </c>
      <c r="HF15" s="27">
        <f t="shared" si="17"/>
        <v>52.73440552952637</v>
      </c>
      <c r="HG15" s="27">
        <v>1164.5999999999999</v>
      </c>
      <c r="HH15" s="27">
        <v>1164.5999999999999</v>
      </c>
      <c r="HI15" s="27">
        <v>1158.7670500000002</v>
      </c>
      <c r="HJ15" s="27">
        <f t="shared" si="2"/>
        <v>99.499145629400672</v>
      </c>
      <c r="HK15" s="27">
        <v>5.0999999999999996</v>
      </c>
      <c r="HL15" s="27">
        <v>5.0999999999999996</v>
      </c>
      <c r="HM15" s="27">
        <v>0</v>
      </c>
      <c r="HN15" s="27">
        <f t="shared" si="18"/>
        <v>0</v>
      </c>
      <c r="HO15" s="27"/>
      <c r="HP15" s="27">
        <v>267.7</v>
      </c>
      <c r="HQ15" s="27">
        <v>0</v>
      </c>
      <c r="HR15" s="27">
        <f t="shared" si="19"/>
        <v>0</v>
      </c>
      <c r="HS15" s="27"/>
      <c r="HT15" s="27">
        <v>46466.8</v>
      </c>
      <c r="HU15" s="27">
        <v>15160.1</v>
      </c>
      <c r="HV15" s="27">
        <f t="shared" si="20"/>
        <v>32.625659610732818</v>
      </c>
      <c r="HW15" s="27">
        <v>2654.8</v>
      </c>
      <c r="HX15" s="27">
        <v>2654.8</v>
      </c>
      <c r="HY15" s="27">
        <v>2654.8</v>
      </c>
      <c r="HZ15" s="27">
        <f>HY15/HX15*100</f>
        <v>100</v>
      </c>
      <c r="IA15" s="27"/>
      <c r="IB15" s="27"/>
      <c r="IC15" s="27"/>
      <c r="ID15" s="27"/>
      <c r="IE15" s="27"/>
      <c r="IF15" s="27"/>
      <c r="IG15" s="27"/>
      <c r="IH15" s="30"/>
      <c r="II15" s="27"/>
      <c r="IJ15" s="27"/>
      <c r="IK15" s="27"/>
      <c r="IL15" s="27"/>
      <c r="IM15" s="27">
        <v>739.2</v>
      </c>
      <c r="IN15" s="27">
        <v>739.2</v>
      </c>
      <c r="IO15" s="27">
        <v>0</v>
      </c>
      <c r="IP15" s="27">
        <f t="shared" si="21"/>
        <v>0</v>
      </c>
      <c r="IQ15" s="27">
        <v>3634.6</v>
      </c>
      <c r="IR15" s="27">
        <v>3634.6</v>
      </c>
      <c r="IS15" s="27">
        <v>3547.1</v>
      </c>
      <c r="IT15" s="27">
        <f>IS15/IR15*100</f>
        <v>97.592582402465197</v>
      </c>
      <c r="IU15" s="27">
        <v>6264.6</v>
      </c>
      <c r="IV15" s="27">
        <v>6264.6</v>
      </c>
      <c r="IW15" s="27">
        <v>6264.6</v>
      </c>
      <c r="IX15" s="27">
        <f t="shared" si="22"/>
        <v>100</v>
      </c>
      <c r="IY15" s="27"/>
      <c r="IZ15" s="27"/>
      <c r="JA15" s="27"/>
      <c r="JB15" s="27"/>
    </row>
    <row r="16" spans="1:262" ht="14">
      <c r="A16" s="31">
        <v>10</v>
      </c>
      <c r="B16" s="32" t="s">
        <v>12</v>
      </c>
      <c r="C16" s="27">
        <f t="shared" si="23"/>
        <v>369411.89999999997</v>
      </c>
      <c r="D16" s="27">
        <f t="shared" si="24"/>
        <v>458654.29999999993</v>
      </c>
      <c r="E16" s="27">
        <f t="shared" si="25"/>
        <v>367999.01946999994</v>
      </c>
      <c r="F16" s="27">
        <f t="shared" si="4"/>
        <v>80.234507660780679</v>
      </c>
      <c r="G16" s="27">
        <v>31162.400000000001</v>
      </c>
      <c r="H16" s="27">
        <v>38168.800000000003</v>
      </c>
      <c r="I16" s="27">
        <v>30520.174190000002</v>
      </c>
      <c r="J16" s="27">
        <f t="shared" si="5"/>
        <v>79.961052456456585</v>
      </c>
      <c r="K16" s="27">
        <v>22863.7</v>
      </c>
      <c r="L16" s="27">
        <v>22863.7</v>
      </c>
      <c r="M16" s="27">
        <v>16872.225420000002</v>
      </c>
      <c r="N16" s="27">
        <f t="shared" si="6"/>
        <v>73.794816324566909</v>
      </c>
      <c r="O16" s="27"/>
      <c r="P16" s="27"/>
      <c r="Q16" s="27"/>
      <c r="R16" s="27"/>
      <c r="S16" s="27">
        <v>299.89999999999998</v>
      </c>
      <c r="T16" s="27">
        <v>299.89999999999998</v>
      </c>
      <c r="U16" s="27">
        <v>299.89999999999998</v>
      </c>
      <c r="V16" s="27">
        <f t="shared" si="7"/>
        <v>100</v>
      </c>
      <c r="W16" s="27"/>
      <c r="X16" s="27"/>
      <c r="Y16" s="27"/>
      <c r="Z16" s="27"/>
      <c r="AA16" s="27"/>
      <c r="AB16" s="27"/>
      <c r="AC16" s="27"/>
      <c r="AD16" s="27"/>
      <c r="AE16" s="39"/>
      <c r="AF16" s="27"/>
      <c r="AG16" s="27"/>
      <c r="AH16" s="27"/>
      <c r="AI16" s="27"/>
      <c r="AJ16" s="27">
        <v>17676.400000000001</v>
      </c>
      <c r="AK16" s="27">
        <v>17676.400000000001</v>
      </c>
      <c r="AL16" s="27">
        <f>AK16/AJ16*100</f>
        <v>100</v>
      </c>
      <c r="AM16" s="27"/>
      <c r="AN16" s="27"/>
      <c r="AO16" s="27"/>
      <c r="AP16" s="27"/>
      <c r="AQ16" s="27"/>
      <c r="AR16" s="27"/>
      <c r="AS16" s="27"/>
      <c r="AT16" s="27"/>
      <c r="AU16" s="27">
        <v>248261</v>
      </c>
      <c r="AV16" s="27">
        <v>248261</v>
      </c>
      <c r="AW16" s="27">
        <v>227923</v>
      </c>
      <c r="AX16" s="27">
        <f>AW16/AV16*100</f>
        <v>91.807815162268753</v>
      </c>
      <c r="AY16" s="27"/>
      <c r="AZ16" s="27"/>
      <c r="BA16" s="27"/>
      <c r="BB16" s="27"/>
      <c r="BC16" s="27">
        <v>3220.1</v>
      </c>
      <c r="BD16" s="27">
        <v>3220.1</v>
      </c>
      <c r="BE16" s="27">
        <v>3220.0702999999999</v>
      </c>
      <c r="BF16" s="27">
        <f t="shared" si="8"/>
        <v>99.999077668395387</v>
      </c>
      <c r="BG16" s="79"/>
      <c r="BH16" s="79"/>
      <c r="BI16" s="79"/>
      <c r="BJ16" s="79"/>
      <c r="BK16" s="27"/>
      <c r="BL16" s="27"/>
      <c r="BM16" s="27"/>
      <c r="BN16" s="27"/>
      <c r="BO16" s="27"/>
      <c r="BP16" s="27"/>
      <c r="BQ16" s="27">
        <v>0</v>
      </c>
      <c r="BR16" s="27"/>
      <c r="BS16" s="27">
        <v>2836.3</v>
      </c>
      <c r="BT16" s="27">
        <v>2836.3</v>
      </c>
      <c r="BU16" s="27">
        <v>2581.4501</v>
      </c>
      <c r="BV16" s="27">
        <f t="shared" si="10"/>
        <v>91.014705778655284</v>
      </c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30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>
        <v>30.7</v>
      </c>
      <c r="DD16" s="27">
        <v>30.7</v>
      </c>
      <c r="DE16" s="27">
        <v>30.7</v>
      </c>
      <c r="DF16" s="27">
        <f t="shared" si="11"/>
        <v>100</v>
      </c>
      <c r="DG16" s="27">
        <v>38482.400000000001</v>
      </c>
      <c r="DH16" s="27">
        <v>38482.400000000001</v>
      </c>
      <c r="DI16" s="27">
        <v>30356.1</v>
      </c>
      <c r="DJ16" s="27">
        <f t="shared" ref="DJ16:DJ17" si="30">DI16/DH16*100</f>
        <v>78.883073820759606</v>
      </c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>
        <v>27365.8</v>
      </c>
      <c r="DY16" s="27">
        <v>6035.9</v>
      </c>
      <c r="DZ16" s="27">
        <f t="shared" si="26"/>
        <v>22.056362320853033</v>
      </c>
      <c r="EA16" s="27"/>
      <c r="EB16" s="27"/>
      <c r="EC16" s="27"/>
      <c r="ED16" s="27"/>
      <c r="EE16" s="27"/>
      <c r="EF16" s="27"/>
      <c r="EG16" s="27">
        <v>0</v>
      </c>
      <c r="EH16" s="27"/>
      <c r="EI16" s="27"/>
      <c r="EJ16" s="27"/>
      <c r="EK16" s="27">
        <v>0</v>
      </c>
      <c r="EL16" s="27"/>
      <c r="EM16" s="79"/>
      <c r="EN16" s="79">
        <v>150</v>
      </c>
      <c r="EO16" s="79">
        <v>150</v>
      </c>
      <c r="EP16" s="79">
        <f t="shared" si="12"/>
        <v>100</v>
      </c>
      <c r="EQ16" s="79"/>
      <c r="ER16" s="79">
        <v>531.1</v>
      </c>
      <c r="ES16" s="79">
        <v>531.1</v>
      </c>
      <c r="ET16" s="79">
        <f t="shared" si="13"/>
        <v>100</v>
      </c>
      <c r="EU16" s="79"/>
      <c r="EV16" s="79"/>
      <c r="EW16" s="79"/>
      <c r="EX16" s="79"/>
      <c r="EY16" s="79"/>
      <c r="EZ16" s="79"/>
      <c r="FA16" s="79"/>
      <c r="FB16" s="27"/>
      <c r="FC16" s="27"/>
      <c r="FD16" s="27"/>
      <c r="FE16" s="27"/>
      <c r="FF16" s="27"/>
      <c r="FG16" s="27"/>
      <c r="FH16" s="27"/>
      <c r="FI16" s="27">
        <v>0</v>
      </c>
      <c r="FJ16" s="27"/>
      <c r="FK16" s="27"/>
      <c r="FL16" s="27"/>
      <c r="FM16" s="27">
        <v>980</v>
      </c>
      <c r="FN16" s="30"/>
      <c r="FO16" s="27"/>
      <c r="FP16" s="27"/>
      <c r="FQ16" s="27"/>
      <c r="FR16" s="30"/>
      <c r="FS16" s="27">
        <v>260.2</v>
      </c>
      <c r="FT16" s="27">
        <v>260.2</v>
      </c>
      <c r="FU16" s="27">
        <v>0</v>
      </c>
      <c r="FV16" s="27">
        <f t="shared" si="14"/>
        <v>0</v>
      </c>
      <c r="FW16" s="27"/>
      <c r="FX16" s="27"/>
      <c r="FY16" s="27"/>
      <c r="FZ16" s="27"/>
      <c r="GA16" s="27"/>
      <c r="GB16" s="27">
        <v>1187.5</v>
      </c>
      <c r="GC16" s="27">
        <v>994.6</v>
      </c>
      <c r="GD16" s="27">
        <f t="shared" ref="GD16:GD17" si="31">GC16/GB16*100</f>
        <v>83.755789473684217</v>
      </c>
      <c r="GE16" s="27"/>
      <c r="GF16" s="27"/>
      <c r="GG16" s="27"/>
      <c r="GH16" s="27"/>
      <c r="GI16" s="27"/>
      <c r="GJ16" s="27"/>
      <c r="GK16" s="27"/>
      <c r="GL16" s="27"/>
      <c r="GM16" s="27">
        <v>1267.5999999999999</v>
      </c>
      <c r="GN16" s="27">
        <v>1267.5999999999999</v>
      </c>
      <c r="GO16" s="27">
        <v>1176.7386999999999</v>
      </c>
      <c r="GP16" s="27">
        <f t="shared" si="15"/>
        <v>92.832021142316194</v>
      </c>
      <c r="GQ16" s="27"/>
      <c r="GR16" s="27">
        <v>28257.1</v>
      </c>
      <c r="GS16" s="27">
        <v>12403</v>
      </c>
      <c r="GT16" s="27">
        <f>GS16/GR16*100</f>
        <v>43.893393164903685</v>
      </c>
      <c r="GU16" s="27"/>
      <c r="GV16" s="27"/>
      <c r="GW16" s="27"/>
      <c r="GX16" s="27"/>
      <c r="GY16" s="27">
        <v>4723.3999999999996</v>
      </c>
      <c r="GZ16" s="27">
        <v>4723.3999999999996</v>
      </c>
      <c r="HA16" s="27">
        <v>3292.2057599999998</v>
      </c>
      <c r="HB16" s="27">
        <f t="shared" si="16"/>
        <v>69.699914468391412</v>
      </c>
      <c r="HC16" s="27"/>
      <c r="HD16" s="27">
        <v>355.7</v>
      </c>
      <c r="HE16" s="27">
        <v>333.35500000000002</v>
      </c>
      <c r="HF16" s="27">
        <f t="shared" si="17"/>
        <v>93.718020804048365</v>
      </c>
      <c r="HG16" s="27">
        <v>8803.2000000000007</v>
      </c>
      <c r="HH16" s="27">
        <v>8803.2000000000007</v>
      </c>
      <c r="HI16" s="27">
        <v>0</v>
      </c>
      <c r="HJ16" s="27">
        <f t="shared" si="2"/>
        <v>0</v>
      </c>
      <c r="HK16" s="27">
        <v>123.6</v>
      </c>
      <c r="HL16" s="27">
        <v>123.6</v>
      </c>
      <c r="HM16" s="27">
        <v>123.6</v>
      </c>
      <c r="HN16" s="27">
        <f t="shared" si="18"/>
        <v>100</v>
      </c>
      <c r="HO16" s="27"/>
      <c r="HP16" s="27">
        <v>278.7</v>
      </c>
      <c r="HQ16" s="27">
        <v>0</v>
      </c>
      <c r="HR16" s="27">
        <f t="shared" si="19"/>
        <v>0</v>
      </c>
      <c r="HS16" s="27"/>
      <c r="HT16" s="27">
        <v>6433.7</v>
      </c>
      <c r="HU16" s="27">
        <v>6049.4</v>
      </c>
      <c r="HV16" s="27">
        <f t="shared" si="20"/>
        <v>94.026765313894018</v>
      </c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30"/>
      <c r="II16" s="27"/>
      <c r="IJ16" s="27"/>
      <c r="IK16" s="27"/>
      <c r="IL16" s="27"/>
      <c r="IM16" s="27">
        <v>628.29999999999995</v>
      </c>
      <c r="IN16" s="27">
        <v>628.29999999999995</v>
      </c>
      <c r="IO16" s="27">
        <v>0</v>
      </c>
      <c r="IP16" s="27">
        <f t="shared" si="21"/>
        <v>0</v>
      </c>
      <c r="IQ16" s="27"/>
      <c r="IR16" s="27"/>
      <c r="IS16" s="27"/>
      <c r="IT16" s="27"/>
      <c r="IU16" s="27">
        <v>6449.1</v>
      </c>
      <c r="IV16" s="27">
        <v>6449.1</v>
      </c>
      <c r="IW16" s="27">
        <v>6449.1</v>
      </c>
      <c r="IX16" s="27">
        <f t="shared" si="22"/>
        <v>100</v>
      </c>
      <c r="IY16" s="27"/>
      <c r="IZ16" s="27"/>
      <c r="JA16" s="27"/>
      <c r="JB16" s="27"/>
    </row>
    <row r="17" spans="1:262" ht="12.75" customHeight="1">
      <c r="A17" s="31">
        <v>11</v>
      </c>
      <c r="B17" s="32" t="s">
        <v>13</v>
      </c>
      <c r="C17" s="27">
        <f t="shared" si="23"/>
        <v>124214.40000000001</v>
      </c>
      <c r="D17" s="27">
        <f t="shared" si="24"/>
        <v>163218.50000000003</v>
      </c>
      <c r="E17" s="27">
        <f t="shared" si="25"/>
        <v>104603.51211000001</v>
      </c>
      <c r="F17" s="27">
        <f t="shared" si="4"/>
        <v>64.088024402870985</v>
      </c>
      <c r="G17" s="27">
        <v>47600.4</v>
      </c>
      <c r="H17" s="27">
        <v>47600.4</v>
      </c>
      <c r="I17" s="27">
        <v>23955.909070000002</v>
      </c>
      <c r="J17" s="27">
        <f t="shared" si="5"/>
        <v>50.327117146074407</v>
      </c>
      <c r="K17" s="27">
        <v>37151</v>
      </c>
      <c r="L17" s="27">
        <v>37151</v>
      </c>
      <c r="M17" s="27">
        <v>27005.658449999999</v>
      </c>
      <c r="N17" s="27">
        <f t="shared" si="6"/>
        <v>72.691605744125326</v>
      </c>
      <c r="O17" s="27"/>
      <c r="P17" s="27"/>
      <c r="Q17" s="27"/>
      <c r="R17" s="27"/>
      <c r="S17" s="27">
        <v>1208.8</v>
      </c>
      <c r="T17" s="27">
        <v>1208.8</v>
      </c>
      <c r="U17" s="27">
        <v>1208.8</v>
      </c>
      <c r="V17" s="27">
        <f t="shared" si="7"/>
        <v>100</v>
      </c>
      <c r="W17" s="27"/>
      <c r="X17" s="27"/>
      <c r="Y17" s="27"/>
      <c r="Z17" s="27"/>
      <c r="AA17" s="27"/>
      <c r="AB17" s="27"/>
      <c r="AC17" s="27"/>
      <c r="AD17" s="27"/>
      <c r="AE17" s="39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>
        <v>7060.4</v>
      </c>
      <c r="AS17" s="27">
        <v>4559.8</v>
      </c>
      <c r="AT17" s="27">
        <f>AS17/AR17*100</f>
        <v>64.582743187354836</v>
      </c>
      <c r="AU17" s="27"/>
      <c r="AV17" s="27"/>
      <c r="AW17" s="27"/>
      <c r="AX17" s="27"/>
      <c r="AY17" s="27"/>
      <c r="AZ17" s="27"/>
      <c r="BA17" s="27"/>
      <c r="BB17" s="27"/>
      <c r="BC17" s="27">
        <v>6264.3</v>
      </c>
      <c r="BD17" s="27">
        <v>6264.3</v>
      </c>
      <c r="BE17" s="27">
        <v>2024.2068300000001</v>
      </c>
      <c r="BF17" s="27">
        <f t="shared" si="8"/>
        <v>32.313376275082611</v>
      </c>
      <c r="BG17" s="79"/>
      <c r="BH17" s="79"/>
      <c r="BI17" s="79"/>
      <c r="BJ17" s="79"/>
      <c r="BK17" s="27"/>
      <c r="BL17" s="27">
        <v>4544.8</v>
      </c>
      <c r="BM17" s="27">
        <v>4544.8</v>
      </c>
      <c r="BN17" s="27">
        <f>BM17/BL17*100</f>
        <v>100</v>
      </c>
      <c r="BO17" s="27"/>
      <c r="BP17" s="27"/>
      <c r="BQ17" s="27">
        <v>0</v>
      </c>
      <c r="BR17" s="27"/>
      <c r="BS17" s="27">
        <v>8181.7</v>
      </c>
      <c r="BT17" s="27">
        <v>8181.7</v>
      </c>
      <c r="BU17" s="27">
        <v>7588.0544500000005</v>
      </c>
      <c r="BV17" s="27">
        <f t="shared" si="10"/>
        <v>92.744227361061888</v>
      </c>
      <c r="BW17" s="27"/>
      <c r="BX17" s="27"/>
      <c r="BY17" s="27"/>
      <c r="BZ17" s="27"/>
      <c r="CA17" s="27">
        <v>333.6</v>
      </c>
      <c r="CB17" s="27">
        <v>333.6</v>
      </c>
      <c r="CC17" s="27">
        <v>0</v>
      </c>
      <c r="CD17" s="27">
        <f t="shared" ref="CD17:CD18" si="32">CC17/CB17*100</f>
        <v>0</v>
      </c>
      <c r="CE17" s="27"/>
      <c r="CF17" s="27"/>
      <c r="CG17" s="27"/>
      <c r="CH17" s="27"/>
      <c r="CI17" s="27"/>
      <c r="CJ17" s="27"/>
      <c r="CK17" s="27"/>
      <c r="CL17" s="30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>
        <v>384.3</v>
      </c>
      <c r="DD17" s="27">
        <v>384.3</v>
      </c>
      <c r="DE17" s="27">
        <v>384.3</v>
      </c>
      <c r="DF17" s="27">
        <f t="shared" si="11"/>
        <v>100</v>
      </c>
      <c r="DG17" s="27"/>
      <c r="DH17" s="27">
        <v>8321.1</v>
      </c>
      <c r="DI17" s="27">
        <v>3908.5</v>
      </c>
      <c r="DJ17" s="27">
        <f t="shared" si="30"/>
        <v>46.970953359531791</v>
      </c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>
        <v>0</v>
      </c>
      <c r="EH17" s="27"/>
      <c r="EI17" s="27"/>
      <c r="EJ17" s="27">
        <v>5000</v>
      </c>
      <c r="EK17" s="27">
        <v>5000</v>
      </c>
      <c r="EL17" s="27">
        <f t="shared" si="27"/>
        <v>100</v>
      </c>
      <c r="EM17" s="79"/>
      <c r="EN17" s="79">
        <v>375</v>
      </c>
      <c r="EO17" s="79">
        <v>375</v>
      </c>
      <c r="EP17" s="79">
        <f t="shared" si="12"/>
        <v>100</v>
      </c>
      <c r="EQ17" s="79"/>
      <c r="ER17" s="79"/>
      <c r="ES17" s="79">
        <v>0</v>
      </c>
      <c r="ET17" s="79"/>
      <c r="EU17" s="79"/>
      <c r="EV17" s="79"/>
      <c r="EW17" s="79"/>
      <c r="EX17" s="79"/>
      <c r="EY17" s="79"/>
      <c r="EZ17" s="79"/>
      <c r="FA17" s="79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30"/>
      <c r="FO17" s="27"/>
      <c r="FP17" s="27"/>
      <c r="FQ17" s="27"/>
      <c r="FR17" s="30"/>
      <c r="FS17" s="27"/>
      <c r="FT17" s="27"/>
      <c r="FU17" s="27"/>
      <c r="FV17" s="27"/>
      <c r="FW17" s="27"/>
      <c r="FX17" s="27"/>
      <c r="FY17" s="27"/>
      <c r="FZ17" s="27"/>
      <c r="GA17" s="27"/>
      <c r="GB17" s="27">
        <v>6554.3</v>
      </c>
      <c r="GC17" s="27">
        <v>5732.7</v>
      </c>
      <c r="GD17" s="27">
        <f t="shared" si="31"/>
        <v>87.464717818836476</v>
      </c>
      <c r="GE17" s="27"/>
      <c r="GF17" s="27"/>
      <c r="GG17" s="27"/>
      <c r="GH17" s="27"/>
      <c r="GI17" s="27"/>
      <c r="GJ17" s="27"/>
      <c r="GK17" s="27"/>
      <c r="GL17" s="27"/>
      <c r="GM17" s="27">
        <v>893.5</v>
      </c>
      <c r="GN17" s="27">
        <v>893.5</v>
      </c>
      <c r="GO17" s="27">
        <v>661.22870999999998</v>
      </c>
      <c r="GP17" s="27">
        <f t="shared" si="15"/>
        <v>74.004332400671515</v>
      </c>
      <c r="GQ17" s="27"/>
      <c r="GR17" s="27"/>
      <c r="GS17" s="27"/>
      <c r="GT17" s="27"/>
      <c r="GU17" s="27"/>
      <c r="GV17" s="27"/>
      <c r="GW17" s="27"/>
      <c r="GX17" s="27"/>
      <c r="GY17" s="27">
        <v>8426.2000000000007</v>
      </c>
      <c r="GZ17" s="27">
        <v>8426.2000000000007</v>
      </c>
      <c r="HA17" s="27">
        <v>6400.0545999999995</v>
      </c>
      <c r="HB17" s="27">
        <f t="shared" si="16"/>
        <v>75.954221357195408</v>
      </c>
      <c r="HC17" s="27"/>
      <c r="HD17" s="27">
        <v>4646</v>
      </c>
      <c r="HE17" s="27">
        <v>87.4</v>
      </c>
      <c r="HF17" s="27">
        <f t="shared" si="17"/>
        <v>1.8811881188118815</v>
      </c>
      <c r="HG17" s="27">
        <v>3493.8</v>
      </c>
      <c r="HH17" s="27">
        <v>3493.8</v>
      </c>
      <c r="HI17" s="27">
        <v>0</v>
      </c>
      <c r="HJ17" s="27">
        <f t="shared" si="2"/>
        <v>0</v>
      </c>
      <c r="HK17" s="27">
        <v>41.2</v>
      </c>
      <c r="HL17" s="27">
        <v>41.2</v>
      </c>
      <c r="HM17" s="27">
        <v>32.6</v>
      </c>
      <c r="HN17" s="27">
        <f t="shared" si="18"/>
        <v>79.126213592233015</v>
      </c>
      <c r="HO17" s="27"/>
      <c r="HP17" s="27">
        <v>406.3</v>
      </c>
      <c r="HQ17" s="27">
        <v>403.7</v>
      </c>
      <c r="HR17" s="27">
        <f t="shared" si="19"/>
        <v>99.360078759537288</v>
      </c>
      <c r="HS17" s="27"/>
      <c r="HT17" s="27">
        <v>2096.1999999999998</v>
      </c>
      <c r="HU17" s="27">
        <v>827.8</v>
      </c>
      <c r="HV17" s="27">
        <f t="shared" si="20"/>
        <v>39.490506631046657</v>
      </c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30"/>
      <c r="II17" s="27"/>
      <c r="IJ17" s="27"/>
      <c r="IK17" s="27"/>
      <c r="IL17" s="27"/>
      <c r="IM17" s="27">
        <v>332.6</v>
      </c>
      <c r="IN17" s="27">
        <v>332.6</v>
      </c>
      <c r="IO17" s="27">
        <v>0</v>
      </c>
      <c r="IP17" s="27">
        <f t="shared" si="21"/>
        <v>0</v>
      </c>
      <c r="IQ17" s="27"/>
      <c r="IR17" s="27"/>
      <c r="IS17" s="27"/>
      <c r="IT17" s="27"/>
      <c r="IU17" s="27">
        <v>9903</v>
      </c>
      <c r="IV17" s="27">
        <v>9903</v>
      </c>
      <c r="IW17" s="27">
        <v>9903</v>
      </c>
      <c r="IX17" s="27">
        <f t="shared" si="22"/>
        <v>100</v>
      </c>
      <c r="IY17" s="27"/>
      <c r="IZ17" s="27"/>
      <c r="JA17" s="27"/>
      <c r="JB17" s="27"/>
    </row>
    <row r="18" spans="1:262" ht="14">
      <c r="A18" s="31">
        <v>12</v>
      </c>
      <c r="B18" s="32" t="s">
        <v>14</v>
      </c>
      <c r="C18" s="27">
        <f t="shared" si="23"/>
        <v>239964.69999999998</v>
      </c>
      <c r="D18" s="27">
        <f t="shared" si="24"/>
        <v>347033.29999999987</v>
      </c>
      <c r="E18" s="27">
        <f t="shared" si="25"/>
        <v>215651.18106999999</v>
      </c>
      <c r="F18" s="27">
        <f t="shared" si="4"/>
        <v>62.141351008678434</v>
      </c>
      <c r="G18" s="27">
        <v>19761</v>
      </c>
      <c r="H18" s="27">
        <v>19761</v>
      </c>
      <c r="I18" s="27">
        <v>12844.41863</v>
      </c>
      <c r="J18" s="27">
        <f t="shared" si="5"/>
        <v>64.998829158443399</v>
      </c>
      <c r="K18" s="27">
        <v>40558.5</v>
      </c>
      <c r="L18" s="27">
        <v>40558.5</v>
      </c>
      <c r="M18" s="27">
        <v>27708.92814</v>
      </c>
      <c r="N18" s="27">
        <f t="shared" si="6"/>
        <v>68.318424350012947</v>
      </c>
      <c r="O18" s="27"/>
      <c r="P18" s="27"/>
      <c r="Q18" s="27"/>
      <c r="R18" s="27"/>
      <c r="S18" s="27">
        <v>1208.9000000000001</v>
      </c>
      <c r="T18" s="27">
        <v>1208.9000000000001</v>
      </c>
      <c r="U18" s="27">
        <v>1208.9000000000001</v>
      </c>
      <c r="V18" s="27">
        <f t="shared" si="7"/>
        <v>100</v>
      </c>
      <c r="W18" s="27">
        <v>37000</v>
      </c>
      <c r="X18" s="27">
        <v>37000</v>
      </c>
      <c r="Y18" s="27">
        <v>24719.1</v>
      </c>
      <c r="Z18" s="27">
        <f>Y18/X18*100</f>
        <v>66.808378378378379</v>
      </c>
      <c r="AA18" s="27"/>
      <c r="AB18" s="27"/>
      <c r="AC18" s="27"/>
      <c r="AD18" s="27"/>
      <c r="AE18" s="39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>
        <v>62397.1</v>
      </c>
      <c r="AW18" s="27">
        <v>2913.8</v>
      </c>
      <c r="AX18" s="27">
        <f>AW18/AV18*100</f>
        <v>4.6697683065398881</v>
      </c>
      <c r="AY18" s="27"/>
      <c r="AZ18" s="27"/>
      <c r="BA18" s="27"/>
      <c r="BB18" s="27"/>
      <c r="BC18" s="27">
        <v>6922</v>
      </c>
      <c r="BD18" s="27">
        <v>6922</v>
      </c>
      <c r="BE18" s="27">
        <v>6504.4522800000004</v>
      </c>
      <c r="BF18" s="27">
        <f t="shared" si="8"/>
        <v>93.967816815949163</v>
      </c>
      <c r="BG18" s="79"/>
      <c r="BH18" s="79"/>
      <c r="BI18" s="79"/>
      <c r="BJ18" s="79"/>
      <c r="BK18" s="27"/>
      <c r="BL18" s="27"/>
      <c r="BM18" s="27"/>
      <c r="BN18" s="27"/>
      <c r="BO18" s="27"/>
      <c r="BP18" s="27"/>
      <c r="BQ18" s="27">
        <v>0</v>
      </c>
      <c r="BR18" s="27"/>
      <c r="BS18" s="27">
        <v>11509</v>
      </c>
      <c r="BT18" s="27">
        <v>11509</v>
      </c>
      <c r="BU18" s="27">
        <v>11508.97327</v>
      </c>
      <c r="BV18" s="27">
        <f t="shared" si="10"/>
        <v>99.999767746980623</v>
      </c>
      <c r="BW18" s="27"/>
      <c r="BX18" s="27"/>
      <c r="BY18" s="27"/>
      <c r="BZ18" s="27"/>
      <c r="CA18" s="27">
        <v>736</v>
      </c>
      <c r="CB18" s="27">
        <v>736</v>
      </c>
      <c r="CC18" s="27">
        <v>0</v>
      </c>
      <c r="CD18" s="27">
        <f t="shared" si="32"/>
        <v>0</v>
      </c>
      <c r="CE18" s="27"/>
      <c r="CF18" s="27"/>
      <c r="CG18" s="27"/>
      <c r="CH18" s="27"/>
      <c r="CI18" s="27"/>
      <c r="CJ18" s="27"/>
      <c r="CK18" s="27"/>
      <c r="CL18" s="30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>
        <v>408.4</v>
      </c>
      <c r="DD18" s="27">
        <v>408.4</v>
      </c>
      <c r="DE18" s="27">
        <v>408.4</v>
      </c>
      <c r="DF18" s="27">
        <f t="shared" si="11"/>
        <v>100</v>
      </c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>
        <v>19880.3</v>
      </c>
      <c r="DY18" s="27">
        <v>14065.5</v>
      </c>
      <c r="DZ18" s="27">
        <f t="shared" si="26"/>
        <v>70.750944402247455</v>
      </c>
      <c r="EA18" s="27"/>
      <c r="EB18" s="27"/>
      <c r="EC18" s="27"/>
      <c r="ED18" s="27"/>
      <c r="EE18" s="27"/>
      <c r="EF18" s="27">
        <v>11820</v>
      </c>
      <c r="EG18" s="27">
        <v>9345.7999999999993</v>
      </c>
      <c r="EH18" s="27">
        <f>EG18/EF18*100</f>
        <v>79.06768189509306</v>
      </c>
      <c r="EI18" s="27"/>
      <c r="EJ18" s="27"/>
      <c r="EK18" s="27">
        <v>0</v>
      </c>
      <c r="EL18" s="27"/>
      <c r="EM18" s="79"/>
      <c r="EN18" s="79">
        <v>225</v>
      </c>
      <c r="EO18" s="79">
        <v>225</v>
      </c>
      <c r="EP18" s="79">
        <f t="shared" si="12"/>
        <v>100</v>
      </c>
      <c r="EQ18" s="79"/>
      <c r="ER18" s="79">
        <v>391.4</v>
      </c>
      <c r="ES18" s="79">
        <v>391.4</v>
      </c>
      <c r="ET18" s="79">
        <f t="shared" si="13"/>
        <v>100</v>
      </c>
      <c r="EU18" s="79"/>
      <c r="EV18" s="79"/>
      <c r="EW18" s="79"/>
      <c r="EX18" s="79"/>
      <c r="EY18" s="79"/>
      <c r="EZ18" s="79"/>
      <c r="FA18" s="79"/>
      <c r="FB18" s="27"/>
      <c r="FC18" s="27"/>
      <c r="FD18" s="27"/>
      <c r="FE18" s="27"/>
      <c r="FF18" s="27"/>
      <c r="FG18" s="27"/>
      <c r="FH18" s="27"/>
      <c r="FI18" s="27"/>
      <c r="FJ18" s="30"/>
      <c r="FK18" s="27"/>
      <c r="FL18" s="27"/>
      <c r="FM18" s="27"/>
      <c r="FN18" s="30"/>
      <c r="FO18" s="27"/>
      <c r="FP18" s="27"/>
      <c r="FQ18" s="27"/>
      <c r="FR18" s="30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>
        <v>87172.800000000003</v>
      </c>
      <c r="GF18" s="27">
        <v>87172.800000000003</v>
      </c>
      <c r="GG18" s="27">
        <v>72858.600000000006</v>
      </c>
      <c r="GH18" s="27">
        <f>GG18/GF18*100</f>
        <v>83.579511040140957</v>
      </c>
      <c r="GI18" s="27"/>
      <c r="GJ18" s="27"/>
      <c r="GK18" s="27"/>
      <c r="GL18" s="27"/>
      <c r="GM18" s="27">
        <v>2108.3000000000002</v>
      </c>
      <c r="GN18" s="27">
        <v>2108.3000000000002</v>
      </c>
      <c r="GO18" s="27">
        <v>1186.8491399999998</v>
      </c>
      <c r="GP18" s="27">
        <f t="shared" si="15"/>
        <v>56.294129867665873</v>
      </c>
      <c r="GQ18" s="27"/>
      <c r="GR18" s="27"/>
      <c r="GS18" s="27"/>
      <c r="GT18" s="27"/>
      <c r="GU18" s="27"/>
      <c r="GV18" s="27"/>
      <c r="GW18" s="27"/>
      <c r="GX18" s="27"/>
      <c r="GY18" s="27">
        <v>13738.7</v>
      </c>
      <c r="GZ18" s="27">
        <v>13738.7</v>
      </c>
      <c r="HA18" s="27">
        <v>8658.2596200000007</v>
      </c>
      <c r="HB18" s="27">
        <f t="shared" si="16"/>
        <v>63.020952637440232</v>
      </c>
      <c r="HC18" s="27"/>
      <c r="HD18" s="27">
        <v>7184.6</v>
      </c>
      <c r="HE18" s="27">
        <v>0</v>
      </c>
      <c r="HF18" s="27">
        <f t="shared" si="17"/>
        <v>0</v>
      </c>
      <c r="HG18" s="27"/>
      <c r="HH18" s="27"/>
      <c r="HI18" s="27">
        <v>0</v>
      </c>
      <c r="HJ18" s="27"/>
      <c r="HK18" s="27">
        <v>383.2</v>
      </c>
      <c r="HL18" s="27">
        <v>383.2</v>
      </c>
      <c r="HM18" s="27">
        <v>0</v>
      </c>
      <c r="HN18" s="27">
        <f t="shared" si="18"/>
        <v>0</v>
      </c>
      <c r="HO18" s="27"/>
      <c r="HP18" s="27">
        <v>186.1</v>
      </c>
      <c r="HQ18" s="27">
        <v>174.5</v>
      </c>
      <c r="HR18" s="27">
        <f t="shared" si="19"/>
        <v>93.766792047286401</v>
      </c>
      <c r="HS18" s="27"/>
      <c r="HT18" s="27">
        <v>4984.1000000000004</v>
      </c>
      <c r="HU18" s="27">
        <v>2819</v>
      </c>
      <c r="HV18" s="27">
        <f t="shared" si="20"/>
        <v>56.55986035593186</v>
      </c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30"/>
      <c r="II18" s="27"/>
      <c r="IJ18" s="27"/>
      <c r="IK18" s="27"/>
      <c r="IL18" s="27"/>
      <c r="IM18" s="27">
        <v>985.6</v>
      </c>
      <c r="IN18" s="27">
        <v>985.6</v>
      </c>
      <c r="IO18" s="27">
        <v>637</v>
      </c>
      <c r="IP18" s="27">
        <f t="shared" si="21"/>
        <v>64.630681818181813</v>
      </c>
      <c r="IQ18" s="27"/>
      <c r="IR18" s="27"/>
      <c r="IS18" s="27"/>
      <c r="IT18" s="27"/>
      <c r="IU18" s="27">
        <v>17472.3</v>
      </c>
      <c r="IV18" s="27">
        <v>17472.3</v>
      </c>
      <c r="IW18" s="27">
        <v>17472.29999</v>
      </c>
      <c r="IX18" s="27">
        <f t="shared" si="22"/>
        <v>99.99999994276655</v>
      </c>
      <c r="IY18" s="27"/>
      <c r="IZ18" s="27"/>
      <c r="JA18" s="27"/>
      <c r="JB18" s="27"/>
    </row>
    <row r="19" spans="1:262" ht="12.75" customHeight="1">
      <c r="A19" s="31">
        <v>13</v>
      </c>
      <c r="B19" s="32" t="s">
        <v>15</v>
      </c>
      <c r="C19" s="27">
        <f t="shared" si="23"/>
        <v>77242.8</v>
      </c>
      <c r="D19" s="27">
        <f t="shared" si="24"/>
        <v>161063.5</v>
      </c>
      <c r="E19" s="27">
        <f t="shared" si="25"/>
        <v>130234.78483999998</v>
      </c>
      <c r="F19" s="27">
        <f t="shared" si="4"/>
        <v>80.859279004864533</v>
      </c>
      <c r="G19" s="27">
        <v>27803.5</v>
      </c>
      <c r="H19" s="27">
        <v>27803.5</v>
      </c>
      <c r="I19" s="27">
        <v>27509.936899999997</v>
      </c>
      <c r="J19" s="27">
        <f t="shared" si="5"/>
        <v>98.944150556584589</v>
      </c>
      <c r="K19" s="27">
        <v>18229.099999999999</v>
      </c>
      <c r="L19" s="27">
        <v>18229.099999999999</v>
      </c>
      <c r="M19" s="27">
        <v>10193.216900000001</v>
      </c>
      <c r="N19" s="27">
        <f t="shared" si="6"/>
        <v>55.917280063195676</v>
      </c>
      <c r="O19" s="27"/>
      <c r="P19" s="27"/>
      <c r="Q19" s="27"/>
      <c r="R19" s="27"/>
      <c r="S19" s="27">
        <v>152.5</v>
      </c>
      <c r="T19" s="27">
        <v>152.5</v>
      </c>
      <c r="U19" s="27">
        <v>152.5</v>
      </c>
      <c r="V19" s="27">
        <f t="shared" si="7"/>
        <v>100</v>
      </c>
      <c r="W19" s="27"/>
      <c r="X19" s="27"/>
      <c r="Y19" s="27"/>
      <c r="Z19" s="27"/>
      <c r="AA19" s="27"/>
      <c r="AB19" s="27"/>
      <c r="AC19" s="27"/>
      <c r="AD19" s="27"/>
      <c r="AE19" s="39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>
        <v>2864.4</v>
      </c>
      <c r="BD19" s="27">
        <v>2864.4</v>
      </c>
      <c r="BE19" s="27">
        <v>2864.4051999999997</v>
      </c>
      <c r="BF19" s="27">
        <f t="shared" si="8"/>
        <v>100.00018153889121</v>
      </c>
      <c r="BG19" s="79"/>
      <c r="BH19" s="79"/>
      <c r="BI19" s="79"/>
      <c r="BJ19" s="79"/>
      <c r="BK19" s="27"/>
      <c r="BL19" s="27"/>
      <c r="BM19" s="27"/>
      <c r="BN19" s="27"/>
      <c r="BO19" s="27">
        <v>1882.9</v>
      </c>
      <c r="BP19" s="27">
        <v>1882.9</v>
      </c>
      <c r="BQ19" s="27">
        <v>1399.7457099999999</v>
      </c>
      <c r="BR19" s="27">
        <f t="shared" si="9"/>
        <v>74.339885814435164</v>
      </c>
      <c r="BS19" s="27">
        <v>2181.6999999999998</v>
      </c>
      <c r="BT19" s="27">
        <v>2181.6999999999998</v>
      </c>
      <c r="BU19" s="27">
        <v>1721.8375899999999</v>
      </c>
      <c r="BV19" s="27">
        <f t="shared" si="10"/>
        <v>78.921831140853456</v>
      </c>
      <c r="BW19" s="27"/>
      <c r="BX19" s="27"/>
      <c r="BY19" s="27">
        <v>4375.1000000000004</v>
      </c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30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>
        <v>152</v>
      </c>
      <c r="DD19" s="27">
        <v>152</v>
      </c>
      <c r="DE19" s="27">
        <v>152</v>
      </c>
      <c r="DF19" s="27">
        <f t="shared" si="11"/>
        <v>100</v>
      </c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>
        <v>10101</v>
      </c>
      <c r="DT19" s="27">
        <v>10101</v>
      </c>
      <c r="DU19" s="27">
        <v>7886.2</v>
      </c>
      <c r="DV19" s="27">
        <f>DU19/DT19*100</f>
        <v>78.07345807345807</v>
      </c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>
        <v>0</v>
      </c>
      <c r="EH19" s="27"/>
      <c r="EI19" s="27"/>
      <c r="EJ19" s="27"/>
      <c r="EK19" s="27">
        <v>0</v>
      </c>
      <c r="EL19" s="27"/>
      <c r="EM19" s="79"/>
      <c r="EN19" s="79">
        <v>300</v>
      </c>
      <c r="EO19" s="79">
        <v>300</v>
      </c>
      <c r="EP19" s="79">
        <f t="shared" si="12"/>
        <v>100</v>
      </c>
      <c r="EQ19" s="79"/>
      <c r="ER19" s="79">
        <v>559.1</v>
      </c>
      <c r="ES19" s="79">
        <v>559.1</v>
      </c>
      <c r="ET19" s="79">
        <f t="shared" si="13"/>
        <v>100</v>
      </c>
      <c r="EU19" s="79"/>
      <c r="EV19" s="79"/>
      <c r="EW19" s="79"/>
      <c r="EX19" s="79"/>
      <c r="EY19" s="79"/>
      <c r="EZ19" s="79"/>
      <c r="FA19" s="79"/>
      <c r="FB19" s="27"/>
      <c r="FC19" s="27"/>
      <c r="FD19" s="27"/>
      <c r="FE19" s="27"/>
      <c r="FF19" s="27"/>
      <c r="FG19" s="27"/>
      <c r="FH19" s="27"/>
      <c r="FI19" s="27">
        <v>2862.4</v>
      </c>
      <c r="FJ19" s="30"/>
      <c r="FK19" s="27"/>
      <c r="FL19" s="27"/>
      <c r="FM19" s="27">
        <v>1121.7</v>
      </c>
      <c r="FN19" s="30"/>
      <c r="FO19" s="27"/>
      <c r="FP19" s="27"/>
      <c r="FQ19" s="27"/>
      <c r="FR19" s="30"/>
      <c r="FS19" s="27">
        <v>118.3</v>
      </c>
      <c r="FT19" s="27">
        <v>118.3</v>
      </c>
      <c r="FU19" s="27">
        <v>0</v>
      </c>
      <c r="FV19" s="27">
        <f t="shared" si="14"/>
        <v>0</v>
      </c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>
        <v>987.1</v>
      </c>
      <c r="GN19" s="27">
        <v>987.1</v>
      </c>
      <c r="GO19" s="27">
        <v>385.87128000000001</v>
      </c>
      <c r="GP19" s="27">
        <f t="shared" si="15"/>
        <v>39.09140715226421</v>
      </c>
      <c r="GQ19" s="27"/>
      <c r="GR19" s="27"/>
      <c r="GS19" s="27"/>
      <c r="GT19" s="27"/>
      <c r="GU19" s="27"/>
      <c r="GV19" s="27"/>
      <c r="GW19" s="27"/>
      <c r="GX19" s="27"/>
      <c r="GY19" s="27">
        <v>3807.1</v>
      </c>
      <c r="GZ19" s="27">
        <v>3807.1</v>
      </c>
      <c r="HA19" s="27">
        <v>2162.80944</v>
      </c>
      <c r="HB19" s="27">
        <f t="shared" si="16"/>
        <v>56.809893094481367</v>
      </c>
      <c r="HC19" s="27"/>
      <c r="HD19" s="27">
        <v>3790.3</v>
      </c>
      <c r="HE19" s="27">
        <v>1047.49206</v>
      </c>
      <c r="HF19" s="27">
        <f t="shared" si="17"/>
        <v>27.636125372661795</v>
      </c>
      <c r="HG19" s="27">
        <v>3921.5</v>
      </c>
      <c r="HH19" s="27">
        <v>3921.5</v>
      </c>
      <c r="HI19" s="27">
        <v>3577.2697599999997</v>
      </c>
      <c r="HJ19" s="27">
        <f t="shared" si="2"/>
        <v>91.221975264567121</v>
      </c>
      <c r="HK19" s="27">
        <v>41.3</v>
      </c>
      <c r="HL19" s="27">
        <v>41.3</v>
      </c>
      <c r="HM19" s="27">
        <v>39.9</v>
      </c>
      <c r="HN19" s="27">
        <f t="shared" si="18"/>
        <v>96.610169491525426</v>
      </c>
      <c r="HO19" s="27"/>
      <c r="HP19" s="27">
        <v>210.3</v>
      </c>
      <c r="HQ19" s="27">
        <v>0</v>
      </c>
      <c r="HR19" s="27">
        <f t="shared" si="19"/>
        <v>0</v>
      </c>
      <c r="HS19" s="27"/>
      <c r="HT19" s="27">
        <v>78961</v>
      </c>
      <c r="HU19" s="27">
        <v>57230.9</v>
      </c>
      <c r="HV19" s="27">
        <f t="shared" si="20"/>
        <v>72.479958460505827</v>
      </c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30"/>
      <c r="II19" s="27"/>
      <c r="IJ19" s="27"/>
      <c r="IK19" s="27"/>
      <c r="IL19" s="27"/>
      <c r="IM19" s="27">
        <v>308</v>
      </c>
      <c r="IN19" s="27">
        <v>308</v>
      </c>
      <c r="IO19" s="27">
        <v>0</v>
      </c>
      <c r="IP19" s="27">
        <f t="shared" si="21"/>
        <v>0</v>
      </c>
      <c r="IQ19" s="27"/>
      <c r="IR19" s="27"/>
      <c r="IS19" s="27"/>
      <c r="IT19" s="27"/>
      <c r="IU19" s="27">
        <v>4692.3999999999996</v>
      </c>
      <c r="IV19" s="27">
        <v>4692.3999999999996</v>
      </c>
      <c r="IW19" s="27">
        <v>4692.3999999999996</v>
      </c>
      <c r="IX19" s="27">
        <f t="shared" si="22"/>
        <v>100</v>
      </c>
      <c r="IY19" s="27"/>
      <c r="IZ19" s="27"/>
      <c r="JA19" s="27"/>
      <c r="JB19" s="27"/>
    </row>
    <row r="20" spans="1:262" ht="14">
      <c r="A20" s="31">
        <v>14</v>
      </c>
      <c r="B20" s="32" t="s">
        <v>16</v>
      </c>
      <c r="C20" s="27">
        <f t="shared" si="23"/>
        <v>146348.19999999998</v>
      </c>
      <c r="D20" s="27">
        <f t="shared" si="24"/>
        <v>208685.20000000004</v>
      </c>
      <c r="E20" s="27">
        <f t="shared" si="25"/>
        <v>92874.348400000017</v>
      </c>
      <c r="F20" s="27">
        <f t="shared" si="4"/>
        <v>44.504520876420564</v>
      </c>
      <c r="G20" s="27">
        <v>73964.399999999994</v>
      </c>
      <c r="H20" s="27">
        <v>73964.399999999994</v>
      </c>
      <c r="I20" s="27">
        <v>20438.52378</v>
      </c>
      <c r="J20" s="27">
        <f t="shared" si="5"/>
        <v>27.632920404951573</v>
      </c>
      <c r="K20" s="27">
        <v>22860.6</v>
      </c>
      <c r="L20" s="27">
        <v>22860.6</v>
      </c>
      <c r="M20" s="27">
        <v>13431.989539999999</v>
      </c>
      <c r="N20" s="27">
        <f t="shared" si="6"/>
        <v>58.756067382308416</v>
      </c>
      <c r="O20" s="27"/>
      <c r="P20" s="27"/>
      <c r="Q20" s="27"/>
      <c r="R20" s="27"/>
      <c r="S20" s="27">
        <v>889.7</v>
      </c>
      <c r="T20" s="27">
        <v>889.7</v>
      </c>
      <c r="U20" s="27">
        <v>0</v>
      </c>
      <c r="V20" s="27">
        <f t="shared" si="7"/>
        <v>0</v>
      </c>
      <c r="W20" s="27"/>
      <c r="X20" s="27"/>
      <c r="Y20" s="27"/>
      <c r="Z20" s="27"/>
      <c r="AA20" s="27"/>
      <c r="AB20" s="27"/>
      <c r="AC20" s="27"/>
      <c r="AD20" s="27"/>
      <c r="AE20" s="39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>
        <v>5485.6</v>
      </c>
      <c r="BD20" s="27">
        <v>5485.6</v>
      </c>
      <c r="BE20" s="27">
        <v>5485.6470999999992</v>
      </c>
      <c r="BF20" s="27">
        <f t="shared" si="8"/>
        <v>100.00085861163772</v>
      </c>
      <c r="BG20" s="79"/>
      <c r="BH20" s="79"/>
      <c r="BI20" s="79"/>
      <c r="BJ20" s="79"/>
      <c r="BK20" s="27"/>
      <c r="BL20" s="27"/>
      <c r="BM20" s="27"/>
      <c r="BN20" s="27"/>
      <c r="BO20" s="27">
        <v>6858.2</v>
      </c>
      <c r="BP20" s="27">
        <v>6858.2</v>
      </c>
      <c r="BQ20" s="27">
        <v>6845.3397599999998</v>
      </c>
      <c r="BR20" s="27">
        <f t="shared" si="9"/>
        <v>99.812483742089768</v>
      </c>
      <c r="BS20" s="27">
        <v>1499.9</v>
      </c>
      <c r="BT20" s="27">
        <v>1499.9</v>
      </c>
      <c r="BU20" s="27">
        <v>1338.6662699999999</v>
      </c>
      <c r="BV20" s="27">
        <f t="shared" si="10"/>
        <v>89.250368024534964</v>
      </c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30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>
        <v>38.299999999999997</v>
      </c>
      <c r="DD20" s="27">
        <v>38.299999999999997</v>
      </c>
      <c r="DE20" s="27">
        <v>38.299999999999997</v>
      </c>
      <c r="DF20" s="27">
        <f t="shared" si="11"/>
        <v>100</v>
      </c>
      <c r="DG20" s="27"/>
      <c r="DH20" s="27"/>
      <c r="DI20" s="27"/>
      <c r="DJ20" s="27"/>
      <c r="DK20" s="27"/>
      <c r="DL20" s="27"/>
      <c r="DM20" s="27"/>
      <c r="DN20" s="27"/>
      <c r="DO20" s="27">
        <v>8078.6</v>
      </c>
      <c r="DP20" s="27">
        <v>13897</v>
      </c>
      <c r="DQ20" s="27">
        <v>2158.1</v>
      </c>
      <c r="DR20" s="27">
        <f>DQ20/DP20*100</f>
        <v>15.5292509174642</v>
      </c>
      <c r="DS20" s="27"/>
      <c r="DT20" s="27"/>
      <c r="DU20" s="27"/>
      <c r="DV20" s="27"/>
      <c r="DW20" s="27"/>
      <c r="DX20" s="27">
        <v>11613.9</v>
      </c>
      <c r="DY20" s="27">
        <v>1257.4000000000001</v>
      </c>
      <c r="DZ20" s="27">
        <f t="shared" si="26"/>
        <v>10.826681820921483</v>
      </c>
      <c r="EA20" s="27"/>
      <c r="EB20" s="27">
        <v>326</v>
      </c>
      <c r="EC20" s="27">
        <v>326</v>
      </c>
      <c r="ED20" s="27">
        <f>EC20/EB20*100</f>
        <v>100</v>
      </c>
      <c r="EE20" s="27"/>
      <c r="EF20" s="27">
        <v>6390.5</v>
      </c>
      <c r="EG20" s="27">
        <v>61.7</v>
      </c>
      <c r="EH20" s="27">
        <f t="shared" ref="EH20:EH24" si="33">EG20/EF20*100</f>
        <v>0.96549565761677503</v>
      </c>
      <c r="EI20" s="27"/>
      <c r="EJ20" s="27">
        <v>5000</v>
      </c>
      <c r="EK20" s="27">
        <v>1987.8</v>
      </c>
      <c r="EL20" s="27">
        <f t="shared" si="27"/>
        <v>39.756</v>
      </c>
      <c r="EM20" s="79"/>
      <c r="EN20" s="79">
        <v>150</v>
      </c>
      <c r="EO20" s="79">
        <v>150</v>
      </c>
      <c r="EP20" s="79">
        <f t="shared" si="12"/>
        <v>100</v>
      </c>
      <c r="EQ20" s="79"/>
      <c r="ER20" s="79">
        <v>2858.7</v>
      </c>
      <c r="ES20" s="79">
        <v>369</v>
      </c>
      <c r="ET20" s="79">
        <f t="shared" si="13"/>
        <v>12.907965158988352</v>
      </c>
      <c r="EU20" s="79"/>
      <c r="EV20" s="79"/>
      <c r="EW20" s="79"/>
      <c r="EX20" s="79"/>
      <c r="EY20" s="79"/>
      <c r="EZ20" s="79"/>
      <c r="FA20" s="79"/>
      <c r="FB20" s="27"/>
      <c r="FC20" s="27"/>
      <c r="FD20" s="27"/>
      <c r="FE20" s="27"/>
      <c r="FF20" s="27"/>
      <c r="FG20" s="27"/>
      <c r="FH20" s="27"/>
      <c r="FI20" s="27"/>
      <c r="FJ20" s="30"/>
      <c r="FK20" s="27"/>
      <c r="FL20" s="27"/>
      <c r="FM20" s="27"/>
      <c r="FN20" s="30"/>
      <c r="FO20" s="27"/>
      <c r="FP20" s="27"/>
      <c r="FQ20" s="27"/>
      <c r="FR20" s="30"/>
      <c r="FS20" s="27">
        <v>260.2</v>
      </c>
      <c r="FT20" s="27">
        <v>260.2</v>
      </c>
      <c r="FU20" s="27">
        <v>260.10000000000002</v>
      </c>
      <c r="FV20" s="27">
        <f t="shared" si="14"/>
        <v>99.961568024596488</v>
      </c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>
        <v>1805.7</v>
      </c>
      <c r="GN20" s="27">
        <v>1805.7</v>
      </c>
      <c r="GO20" s="27">
        <v>1241.5754299999999</v>
      </c>
      <c r="GP20" s="27">
        <f t="shared" si="15"/>
        <v>68.758676967381064</v>
      </c>
      <c r="GQ20" s="27"/>
      <c r="GR20" s="27"/>
      <c r="GS20" s="27"/>
      <c r="GT20" s="27"/>
      <c r="GU20" s="27"/>
      <c r="GV20" s="27"/>
      <c r="GW20" s="27"/>
      <c r="GX20" s="27"/>
      <c r="GY20" s="27">
        <v>10136.1</v>
      </c>
      <c r="GZ20" s="27">
        <v>10136.1</v>
      </c>
      <c r="HA20" s="27">
        <v>4981.3494900000005</v>
      </c>
      <c r="HB20" s="27">
        <f t="shared" si="16"/>
        <v>49.144636398614857</v>
      </c>
      <c r="HC20" s="27"/>
      <c r="HD20" s="27">
        <v>2753.7</v>
      </c>
      <c r="HE20" s="27">
        <v>2705.3032000000003</v>
      </c>
      <c r="HF20" s="27">
        <f t="shared" si="17"/>
        <v>98.242481025529301</v>
      </c>
      <c r="HG20" s="27">
        <v>3903</v>
      </c>
      <c r="HH20" s="27">
        <v>3903</v>
      </c>
      <c r="HI20" s="27">
        <v>3486.35383</v>
      </c>
      <c r="HJ20" s="27">
        <f t="shared" si="2"/>
        <v>89.324976428388425</v>
      </c>
      <c r="HK20" s="27">
        <v>37.1</v>
      </c>
      <c r="HL20" s="27">
        <v>37.1</v>
      </c>
      <c r="HM20" s="27">
        <v>34.1</v>
      </c>
      <c r="HN20" s="27">
        <f t="shared" si="18"/>
        <v>91.913746630727772</v>
      </c>
      <c r="HO20" s="27"/>
      <c r="HP20" s="27">
        <v>214.4</v>
      </c>
      <c r="HQ20" s="27">
        <v>0</v>
      </c>
      <c r="HR20" s="27">
        <f t="shared" si="19"/>
        <v>0</v>
      </c>
      <c r="HS20" s="27"/>
      <c r="HT20" s="27">
        <v>27211.4</v>
      </c>
      <c r="HU20" s="27">
        <v>15028.6</v>
      </c>
      <c r="HV20" s="27">
        <f t="shared" si="20"/>
        <v>55.229058409343146</v>
      </c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30"/>
      <c r="II20" s="27"/>
      <c r="IJ20" s="27"/>
      <c r="IK20" s="27"/>
      <c r="IL20" s="27"/>
      <c r="IM20" s="27">
        <v>381.9</v>
      </c>
      <c r="IN20" s="27">
        <v>381.9</v>
      </c>
      <c r="IO20" s="27">
        <v>1099.5999999999999</v>
      </c>
      <c r="IP20" s="27">
        <f t="shared" si="21"/>
        <v>287.9287771667976</v>
      </c>
      <c r="IQ20" s="27"/>
      <c r="IR20" s="27"/>
      <c r="IS20" s="27"/>
      <c r="IT20" s="27"/>
      <c r="IU20" s="27">
        <v>10148.9</v>
      </c>
      <c r="IV20" s="27">
        <v>10148.9</v>
      </c>
      <c r="IW20" s="27">
        <v>10148.9</v>
      </c>
      <c r="IX20" s="27">
        <f t="shared" si="22"/>
        <v>100</v>
      </c>
      <c r="IY20" s="27"/>
      <c r="IZ20" s="27"/>
      <c r="JA20" s="27"/>
      <c r="JB20" s="27"/>
    </row>
    <row r="21" spans="1:262" s="2" customFormat="1" ht="12.75" customHeight="1">
      <c r="A21" s="31">
        <v>15</v>
      </c>
      <c r="B21" s="32" t="s">
        <v>17</v>
      </c>
      <c r="C21" s="27">
        <f t="shared" si="23"/>
        <v>268144.90000000002</v>
      </c>
      <c r="D21" s="27">
        <f t="shared" si="24"/>
        <v>410638.49999999994</v>
      </c>
      <c r="E21" s="27">
        <f t="shared" si="25"/>
        <v>174145.27493999997</v>
      </c>
      <c r="F21" s="27">
        <f t="shared" si="4"/>
        <v>42.408413955340279</v>
      </c>
      <c r="G21" s="27">
        <v>59418.3</v>
      </c>
      <c r="H21" s="27">
        <v>59418.3</v>
      </c>
      <c r="I21" s="27">
        <v>35114.135499999997</v>
      </c>
      <c r="J21" s="27">
        <f t="shared" si="5"/>
        <v>59.09649973156418</v>
      </c>
      <c r="K21" s="27">
        <v>36535.199999999997</v>
      </c>
      <c r="L21" s="27">
        <v>36535.199999999997</v>
      </c>
      <c r="M21" s="27">
        <v>30587.708139999999</v>
      </c>
      <c r="N21" s="27">
        <f t="shared" si="6"/>
        <v>83.72120075981519</v>
      </c>
      <c r="O21" s="27"/>
      <c r="P21" s="27"/>
      <c r="Q21" s="27"/>
      <c r="R21" s="27"/>
      <c r="S21" s="27">
        <v>4619.7</v>
      </c>
      <c r="T21" s="27">
        <v>4619.7</v>
      </c>
      <c r="U21" s="27">
        <v>4619.6994000000004</v>
      </c>
      <c r="V21" s="27">
        <f t="shared" si="7"/>
        <v>99.999987012143649</v>
      </c>
      <c r="W21" s="27"/>
      <c r="X21" s="27"/>
      <c r="Y21" s="27"/>
      <c r="Z21" s="27"/>
      <c r="AA21" s="27"/>
      <c r="AB21" s="27"/>
      <c r="AC21" s="27"/>
      <c r="AD21" s="27"/>
      <c r="AE21" s="39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>
        <v>10793.4</v>
      </c>
      <c r="BD21" s="27">
        <v>10793.4</v>
      </c>
      <c r="BE21" s="27">
        <v>7271.1322599999994</v>
      </c>
      <c r="BF21" s="27">
        <f t="shared" si="8"/>
        <v>67.36646710026497</v>
      </c>
      <c r="BG21" s="27">
        <v>71400.399999999994</v>
      </c>
      <c r="BH21" s="27">
        <v>71400.399999999994</v>
      </c>
      <c r="BI21" s="27">
        <v>6810.8</v>
      </c>
      <c r="BJ21" s="27">
        <f>BI21/BH21*100</f>
        <v>9.5388821351140898</v>
      </c>
      <c r="BK21" s="27"/>
      <c r="BL21" s="27"/>
      <c r="BM21" s="27"/>
      <c r="BN21" s="27"/>
      <c r="BO21" s="27">
        <v>21449.3</v>
      </c>
      <c r="BP21" s="27">
        <v>21449.3</v>
      </c>
      <c r="BQ21" s="27">
        <v>21104.033070000001</v>
      </c>
      <c r="BR21" s="27">
        <f t="shared" si="9"/>
        <v>98.390311432074711</v>
      </c>
      <c r="BS21" s="27">
        <v>12366.2</v>
      </c>
      <c r="BT21" s="27">
        <v>12366.2</v>
      </c>
      <c r="BU21" s="27">
        <v>11991.241620000001</v>
      </c>
      <c r="BV21" s="27">
        <f t="shared" si="10"/>
        <v>96.967877116656695</v>
      </c>
      <c r="BW21" s="27"/>
      <c r="BX21" s="27"/>
      <c r="BY21" s="27"/>
      <c r="BZ21" s="27"/>
      <c r="CA21" s="27">
        <v>2373.6999999999998</v>
      </c>
      <c r="CB21" s="27">
        <v>2373.6999999999998</v>
      </c>
      <c r="CC21" s="27">
        <v>0</v>
      </c>
      <c r="CD21" s="27">
        <f>CC21/CB21*100</f>
        <v>0</v>
      </c>
      <c r="CE21" s="27"/>
      <c r="CF21" s="27"/>
      <c r="CG21" s="27"/>
      <c r="CH21" s="27"/>
      <c r="CI21" s="27"/>
      <c r="CJ21" s="27"/>
      <c r="CK21" s="27"/>
      <c r="CL21" s="30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>
        <v>41.9</v>
      </c>
      <c r="DD21" s="27">
        <v>41.9</v>
      </c>
      <c r="DE21" s="27">
        <v>41.9</v>
      </c>
      <c r="DF21" s="27">
        <f t="shared" si="11"/>
        <v>100</v>
      </c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>
        <v>41334</v>
      </c>
      <c r="DY21" s="27">
        <v>20409.2</v>
      </c>
      <c r="DZ21" s="27">
        <f t="shared" si="26"/>
        <v>49.376300382251905</v>
      </c>
      <c r="EA21" s="27"/>
      <c r="EB21" s="27"/>
      <c r="EC21" s="27"/>
      <c r="ED21" s="27"/>
      <c r="EE21" s="27"/>
      <c r="EF21" s="27">
        <v>930</v>
      </c>
      <c r="EG21" s="27">
        <v>0</v>
      </c>
      <c r="EH21" s="27">
        <f t="shared" si="33"/>
        <v>0</v>
      </c>
      <c r="EI21" s="27"/>
      <c r="EJ21" s="27">
        <v>10000</v>
      </c>
      <c r="EK21" s="27">
        <v>1089.5999999999999</v>
      </c>
      <c r="EL21" s="27">
        <f t="shared" si="27"/>
        <v>10.895999999999999</v>
      </c>
      <c r="EM21" s="27"/>
      <c r="EN21" s="27">
        <v>0</v>
      </c>
      <c r="EO21" s="27">
        <v>0</v>
      </c>
      <c r="EP21" s="27"/>
      <c r="EQ21" s="27"/>
      <c r="ER21" s="27">
        <v>3255.5</v>
      </c>
      <c r="ES21" s="27">
        <v>2656.3</v>
      </c>
      <c r="ET21" s="27">
        <f t="shared" si="13"/>
        <v>81.59422515742591</v>
      </c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30"/>
      <c r="FK21" s="27"/>
      <c r="FL21" s="27"/>
      <c r="FM21" s="27"/>
      <c r="FN21" s="30"/>
      <c r="FO21" s="27"/>
      <c r="FP21" s="27"/>
      <c r="FQ21" s="27"/>
      <c r="FR21" s="30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>
        <v>1163.7</v>
      </c>
      <c r="GN21" s="27">
        <v>1163.7</v>
      </c>
      <c r="GO21" s="27">
        <v>766.34322999999995</v>
      </c>
      <c r="GP21" s="27">
        <f t="shared" si="15"/>
        <v>65.854019936409728</v>
      </c>
      <c r="GQ21" s="27"/>
      <c r="GR21" s="27"/>
      <c r="GS21" s="27"/>
      <c r="GT21" s="27"/>
      <c r="GU21" s="27"/>
      <c r="GV21" s="27"/>
      <c r="GW21" s="27"/>
      <c r="GX21" s="27"/>
      <c r="GY21" s="27">
        <v>22217.4</v>
      </c>
      <c r="GZ21" s="27">
        <v>22217.4</v>
      </c>
      <c r="HA21" s="27">
        <v>14778.081719999998</v>
      </c>
      <c r="HB21" s="27">
        <f t="shared" si="16"/>
        <v>66.515801668962155</v>
      </c>
      <c r="HC21" s="27"/>
      <c r="HD21" s="27">
        <v>2079.6999999999998</v>
      </c>
      <c r="HE21" s="27">
        <v>0</v>
      </c>
      <c r="HF21" s="27">
        <f t="shared" si="17"/>
        <v>0</v>
      </c>
      <c r="HG21" s="27">
        <v>8152.1</v>
      </c>
      <c r="HH21" s="27">
        <v>8152.1</v>
      </c>
      <c r="HI21" s="27">
        <v>0</v>
      </c>
      <c r="HJ21" s="27">
        <f t="shared" si="2"/>
        <v>0</v>
      </c>
      <c r="HK21" s="27">
        <v>43.3</v>
      </c>
      <c r="HL21" s="27">
        <v>43.3</v>
      </c>
      <c r="HM21" s="27">
        <v>0</v>
      </c>
      <c r="HN21" s="27">
        <f t="shared" si="18"/>
        <v>0</v>
      </c>
      <c r="HO21" s="27"/>
      <c r="HP21" s="27">
        <v>332.6</v>
      </c>
      <c r="HQ21" s="27">
        <v>0</v>
      </c>
      <c r="HR21" s="27">
        <f t="shared" si="19"/>
        <v>0</v>
      </c>
      <c r="HS21" s="27"/>
      <c r="HT21" s="27">
        <v>84561.8</v>
      </c>
      <c r="HU21" s="27">
        <v>0</v>
      </c>
      <c r="HV21" s="27">
        <f t="shared" si="20"/>
        <v>0</v>
      </c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30"/>
      <c r="II21" s="27"/>
      <c r="IJ21" s="27"/>
      <c r="IK21" s="27"/>
      <c r="IL21" s="27"/>
      <c r="IM21" s="27">
        <v>665.2</v>
      </c>
      <c r="IN21" s="27">
        <v>665.2</v>
      </c>
      <c r="IO21" s="27">
        <v>0</v>
      </c>
      <c r="IP21" s="27">
        <f t="shared" si="21"/>
        <v>0</v>
      </c>
      <c r="IQ21" s="27"/>
      <c r="IR21" s="27"/>
      <c r="IS21" s="27"/>
      <c r="IT21" s="27"/>
      <c r="IU21" s="27">
        <v>16905.099999999999</v>
      </c>
      <c r="IV21" s="27">
        <v>16905.099999999999</v>
      </c>
      <c r="IW21" s="27">
        <v>16905.099999999999</v>
      </c>
      <c r="IX21" s="27">
        <f t="shared" si="22"/>
        <v>100</v>
      </c>
      <c r="IY21" s="27"/>
      <c r="IZ21" s="27"/>
      <c r="JA21" s="27"/>
      <c r="JB21" s="27"/>
    </row>
    <row r="22" spans="1:262" ht="14">
      <c r="A22" s="31">
        <v>16</v>
      </c>
      <c r="B22" s="32" t="s">
        <v>18</v>
      </c>
      <c r="C22" s="27">
        <f t="shared" si="23"/>
        <v>264514.09999999998</v>
      </c>
      <c r="D22" s="27">
        <f t="shared" si="24"/>
        <v>432369.59999999992</v>
      </c>
      <c r="E22" s="27">
        <f t="shared" si="25"/>
        <v>366609.18993999995</v>
      </c>
      <c r="F22" s="27">
        <f t="shared" si="4"/>
        <v>84.790695261646519</v>
      </c>
      <c r="G22" s="27">
        <v>32725.4</v>
      </c>
      <c r="H22" s="27">
        <v>32725.4</v>
      </c>
      <c r="I22" s="27">
        <v>29392.741190000001</v>
      </c>
      <c r="J22" s="27">
        <f t="shared" si="5"/>
        <v>89.816293123995422</v>
      </c>
      <c r="K22" s="27">
        <v>58785.2</v>
      </c>
      <c r="L22" s="27">
        <v>58785.2</v>
      </c>
      <c r="M22" s="27">
        <v>40528.211040000002</v>
      </c>
      <c r="N22" s="27">
        <f t="shared" si="6"/>
        <v>68.94288194987854</v>
      </c>
      <c r="O22" s="27"/>
      <c r="P22" s="27"/>
      <c r="Q22" s="27"/>
      <c r="R22" s="27"/>
      <c r="S22" s="27">
        <v>4776.3999999999996</v>
      </c>
      <c r="T22" s="27">
        <v>4776.3999999999996</v>
      </c>
      <c r="U22" s="27">
        <v>4575.2762899999998</v>
      </c>
      <c r="V22" s="27">
        <f t="shared" si="7"/>
        <v>95.78921970521732</v>
      </c>
      <c r="W22" s="27">
        <v>55000</v>
      </c>
      <c r="X22" s="27">
        <v>55000</v>
      </c>
      <c r="Y22" s="27">
        <v>49436.6</v>
      </c>
      <c r="Z22" s="27">
        <f>Y22/X22*100</f>
        <v>89.884727272727275</v>
      </c>
      <c r="AA22" s="27"/>
      <c r="AB22" s="27"/>
      <c r="AC22" s="27"/>
      <c r="AD22" s="27"/>
      <c r="AE22" s="39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>
        <v>17231.5</v>
      </c>
      <c r="BD22" s="27">
        <v>17231.5</v>
      </c>
      <c r="BE22" s="27">
        <v>12431.830910000001</v>
      </c>
      <c r="BF22" s="27">
        <f t="shared" si="8"/>
        <v>72.145958912456848</v>
      </c>
      <c r="BG22" s="79"/>
      <c r="BH22" s="79"/>
      <c r="BI22" s="79"/>
      <c r="BJ22" s="79"/>
      <c r="BK22" s="27"/>
      <c r="BL22" s="27"/>
      <c r="BM22" s="27"/>
      <c r="BN22" s="27"/>
      <c r="BO22" s="27">
        <v>10150</v>
      </c>
      <c r="BP22" s="27">
        <v>10150</v>
      </c>
      <c r="BQ22" s="27">
        <v>10150.04124</v>
      </c>
      <c r="BR22" s="27">
        <f t="shared" si="9"/>
        <v>100.00040630541874</v>
      </c>
      <c r="BS22" s="27">
        <v>5999.8</v>
      </c>
      <c r="BT22" s="27">
        <v>5999.8</v>
      </c>
      <c r="BU22" s="27">
        <v>6223.138640000001</v>
      </c>
      <c r="BV22" s="27">
        <f t="shared" si="10"/>
        <v>103.72243474782495</v>
      </c>
      <c r="BW22" s="27"/>
      <c r="BX22" s="27"/>
      <c r="BY22" s="27">
        <v>44913.1</v>
      </c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30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30"/>
      <c r="CY22" s="27"/>
      <c r="CZ22" s="27"/>
      <c r="DA22" s="27"/>
      <c r="DB22" s="27"/>
      <c r="DC22" s="27">
        <v>1128.8</v>
      </c>
      <c r="DD22" s="27">
        <v>1128.8</v>
      </c>
      <c r="DE22" s="27">
        <v>1128.8</v>
      </c>
      <c r="DF22" s="27">
        <f t="shared" si="11"/>
        <v>100</v>
      </c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>
        <v>16905.8</v>
      </c>
      <c r="DY22" s="27">
        <v>7016.4</v>
      </c>
      <c r="DZ22" s="27">
        <f t="shared" si="26"/>
        <v>41.502916158951365</v>
      </c>
      <c r="EA22" s="27"/>
      <c r="EB22" s="27">
        <v>4018.1</v>
      </c>
      <c r="EC22" s="27">
        <v>4018.1</v>
      </c>
      <c r="ED22" s="27">
        <f>EC22/EB22*100</f>
        <v>100</v>
      </c>
      <c r="EE22" s="27"/>
      <c r="EF22" s="27">
        <v>1860</v>
      </c>
      <c r="EG22" s="27">
        <v>1547.7</v>
      </c>
      <c r="EH22" s="27">
        <f t="shared" si="33"/>
        <v>83.209677419354847</v>
      </c>
      <c r="EI22" s="27"/>
      <c r="EJ22" s="27"/>
      <c r="EK22" s="27">
        <v>0</v>
      </c>
      <c r="EL22" s="27"/>
      <c r="EM22" s="79"/>
      <c r="EN22" s="79">
        <v>150</v>
      </c>
      <c r="EO22" s="79">
        <v>150</v>
      </c>
      <c r="EP22" s="79">
        <f t="shared" si="12"/>
        <v>100</v>
      </c>
      <c r="EQ22" s="79"/>
      <c r="ER22" s="79"/>
      <c r="ES22" s="79">
        <v>0</v>
      </c>
      <c r="ET22" s="79"/>
      <c r="EU22" s="79"/>
      <c r="EV22" s="79"/>
      <c r="EW22" s="79"/>
      <c r="EX22" s="79"/>
      <c r="EY22" s="79">
        <v>9015.9</v>
      </c>
      <c r="EZ22" s="79">
        <v>9015.9</v>
      </c>
      <c r="FA22" s="79">
        <v>8996.6</v>
      </c>
      <c r="FB22" s="27">
        <f>FA22/EZ22*100</f>
        <v>99.785933739282825</v>
      </c>
      <c r="FC22" s="27"/>
      <c r="FD22" s="27"/>
      <c r="FE22" s="27"/>
      <c r="FF22" s="27"/>
      <c r="FG22" s="27"/>
      <c r="FH22" s="27"/>
      <c r="FI22" s="27"/>
      <c r="FJ22" s="30"/>
      <c r="FK22" s="27"/>
      <c r="FL22" s="27"/>
      <c r="FM22" s="27"/>
      <c r="FN22" s="30"/>
      <c r="FO22" s="27"/>
      <c r="FP22" s="27"/>
      <c r="FQ22" s="27"/>
      <c r="FR22" s="27"/>
      <c r="FS22" s="27">
        <v>115.8</v>
      </c>
      <c r="FT22" s="27">
        <v>115.8</v>
      </c>
      <c r="FU22" s="27">
        <v>0</v>
      </c>
      <c r="FV22" s="27">
        <f t="shared" si="14"/>
        <v>0</v>
      </c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>
        <v>14374.3</v>
      </c>
      <c r="GK22" s="27">
        <v>14030.8</v>
      </c>
      <c r="GL22" s="27"/>
      <c r="GM22" s="27">
        <v>2943.5</v>
      </c>
      <c r="GN22" s="27">
        <v>2943.5</v>
      </c>
      <c r="GO22" s="27">
        <v>1300.9776899999999</v>
      </c>
      <c r="GP22" s="27">
        <f t="shared" si="15"/>
        <v>44.198324783421093</v>
      </c>
      <c r="GQ22" s="27"/>
      <c r="GR22" s="27"/>
      <c r="GS22" s="27"/>
      <c r="GT22" s="27"/>
      <c r="GU22" s="27"/>
      <c r="GV22" s="27">
        <v>22755.3</v>
      </c>
      <c r="GW22" s="27">
        <v>19945.5</v>
      </c>
      <c r="GX22" s="27">
        <f>GW22/GV22*100</f>
        <v>87.652107421128264</v>
      </c>
      <c r="GY22" s="27">
        <v>29742.6</v>
      </c>
      <c r="GZ22" s="27">
        <v>29742.6</v>
      </c>
      <c r="HA22" s="27">
        <v>16371.670529999999</v>
      </c>
      <c r="HB22" s="27">
        <f t="shared" si="16"/>
        <v>55.044517056343423</v>
      </c>
      <c r="HC22" s="27"/>
      <c r="HD22" s="27">
        <v>3139.9</v>
      </c>
      <c r="HE22" s="27">
        <v>1374.2024099999999</v>
      </c>
      <c r="HF22" s="27">
        <f t="shared" si="17"/>
        <v>43.765801777126654</v>
      </c>
      <c r="HG22" s="27"/>
      <c r="HH22" s="27"/>
      <c r="HI22" s="27">
        <v>0</v>
      </c>
      <c r="HJ22" s="27"/>
      <c r="HK22" s="27">
        <v>103.1</v>
      </c>
      <c r="HL22" s="27">
        <v>103.1</v>
      </c>
      <c r="HM22" s="27">
        <v>0</v>
      </c>
      <c r="HN22" s="27">
        <f t="shared" si="18"/>
        <v>0</v>
      </c>
      <c r="HO22" s="27"/>
      <c r="HP22" s="27">
        <v>268.60000000000002</v>
      </c>
      <c r="HQ22" s="27">
        <v>250.2</v>
      </c>
      <c r="HR22" s="27">
        <f t="shared" si="19"/>
        <v>93.149664929262826</v>
      </c>
      <c r="HS22" s="27"/>
      <c r="HT22" s="27">
        <v>104383.5</v>
      </c>
      <c r="HU22" s="27">
        <v>56138.8</v>
      </c>
      <c r="HV22" s="27">
        <f t="shared" si="20"/>
        <v>53.781296852471897</v>
      </c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30"/>
      <c r="II22" s="27"/>
      <c r="IJ22" s="27"/>
      <c r="IK22" s="27"/>
      <c r="IL22" s="27"/>
      <c r="IM22" s="27">
        <v>776.2</v>
      </c>
      <c r="IN22" s="27">
        <v>776.2</v>
      </c>
      <c r="IO22" s="27">
        <v>668.6</v>
      </c>
      <c r="IP22" s="27">
        <f t="shared" si="21"/>
        <v>86.137593403761912</v>
      </c>
      <c r="IQ22" s="27"/>
      <c r="IR22" s="27"/>
      <c r="IS22" s="27"/>
      <c r="IT22" s="27"/>
      <c r="IU22" s="27">
        <v>36019.9</v>
      </c>
      <c r="IV22" s="27">
        <v>36019.9</v>
      </c>
      <c r="IW22" s="27">
        <v>36019.9</v>
      </c>
      <c r="IX22" s="27">
        <f t="shared" si="22"/>
        <v>100</v>
      </c>
      <c r="IY22" s="27"/>
      <c r="IZ22" s="27"/>
      <c r="JA22" s="27"/>
      <c r="JB22" s="27"/>
    </row>
    <row r="23" spans="1:262" ht="12.75" customHeight="1">
      <c r="A23" s="31">
        <v>17</v>
      </c>
      <c r="B23" s="32" t="s">
        <v>19</v>
      </c>
      <c r="C23" s="27">
        <f t="shared" si="23"/>
        <v>76109</v>
      </c>
      <c r="D23" s="27">
        <f t="shared" si="24"/>
        <v>123491.59999999999</v>
      </c>
      <c r="E23" s="27">
        <f t="shared" si="25"/>
        <v>83848.088789999994</v>
      </c>
      <c r="F23" s="27">
        <f t="shared" si="4"/>
        <v>67.897807454110236</v>
      </c>
      <c r="G23" s="27">
        <v>23676.799999999999</v>
      </c>
      <c r="H23" s="27">
        <v>23676.799999999999</v>
      </c>
      <c r="I23" s="27">
        <v>13421.39158</v>
      </c>
      <c r="J23" s="27">
        <f t="shared" si="5"/>
        <v>56.685834149885117</v>
      </c>
      <c r="K23" s="27">
        <v>20875.7</v>
      </c>
      <c r="L23" s="27">
        <v>20875.7</v>
      </c>
      <c r="M23" s="27">
        <v>12565.7037</v>
      </c>
      <c r="N23" s="27">
        <f t="shared" si="6"/>
        <v>60.192969337555148</v>
      </c>
      <c r="O23" s="27"/>
      <c r="P23" s="27"/>
      <c r="Q23" s="27"/>
      <c r="R23" s="27"/>
      <c r="S23" s="27">
        <v>489</v>
      </c>
      <c r="T23" s="27">
        <v>489</v>
      </c>
      <c r="U23" s="27">
        <v>0</v>
      </c>
      <c r="V23" s="27">
        <f t="shared" si="7"/>
        <v>0</v>
      </c>
      <c r="W23" s="27"/>
      <c r="X23" s="27"/>
      <c r="Y23" s="27"/>
      <c r="Z23" s="27"/>
      <c r="AA23" s="27"/>
      <c r="AB23" s="27"/>
      <c r="AC23" s="27"/>
      <c r="AD23" s="27"/>
      <c r="AE23" s="39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>
        <v>3040.1</v>
      </c>
      <c r="BD23" s="27">
        <v>3040.1</v>
      </c>
      <c r="BE23" s="27">
        <v>2534.0287000000003</v>
      </c>
      <c r="BF23" s="27">
        <f t="shared" si="8"/>
        <v>83.353465346534662</v>
      </c>
      <c r="BG23" s="79"/>
      <c r="BH23" s="79"/>
      <c r="BI23" s="79"/>
      <c r="BJ23" s="79"/>
      <c r="BK23" s="27"/>
      <c r="BL23" s="27"/>
      <c r="BM23" s="27"/>
      <c r="BN23" s="27"/>
      <c r="BO23" s="27">
        <v>8661</v>
      </c>
      <c r="BP23" s="27">
        <v>8661</v>
      </c>
      <c r="BQ23" s="27">
        <v>8221.9285999999993</v>
      </c>
      <c r="BR23" s="27">
        <f t="shared" si="9"/>
        <v>94.93047685024824</v>
      </c>
      <c r="BS23" s="27">
        <v>2825.9</v>
      </c>
      <c r="BT23" s="27">
        <v>2825.9</v>
      </c>
      <c r="BU23" s="27">
        <v>2506.7480099999998</v>
      </c>
      <c r="BV23" s="27">
        <f t="shared" si="10"/>
        <v>88.706182455147015</v>
      </c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30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30"/>
      <c r="CY23" s="27"/>
      <c r="CZ23" s="27"/>
      <c r="DA23" s="27"/>
      <c r="DB23" s="27"/>
      <c r="DC23" s="27">
        <v>23.5</v>
      </c>
      <c r="DD23" s="27">
        <v>23.5</v>
      </c>
      <c r="DE23" s="27">
        <v>23.5</v>
      </c>
      <c r="DF23" s="27">
        <f t="shared" si="11"/>
        <v>100</v>
      </c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>
        <v>9000</v>
      </c>
      <c r="EG23" s="27">
        <v>4459.3999999999996</v>
      </c>
      <c r="EH23" s="27">
        <f t="shared" si="33"/>
        <v>49.548888888888889</v>
      </c>
      <c r="EI23" s="27"/>
      <c r="EJ23" s="27"/>
      <c r="EK23" s="27">
        <v>0</v>
      </c>
      <c r="EL23" s="27"/>
      <c r="EM23" s="79"/>
      <c r="EN23" s="79">
        <v>0</v>
      </c>
      <c r="EO23" s="79">
        <v>0</v>
      </c>
      <c r="EP23" s="79"/>
      <c r="EQ23" s="79"/>
      <c r="ER23" s="79">
        <v>251.6</v>
      </c>
      <c r="ES23" s="79">
        <v>251.6</v>
      </c>
      <c r="ET23" s="79">
        <f t="shared" si="13"/>
        <v>100</v>
      </c>
      <c r="EU23" s="79"/>
      <c r="EV23" s="79"/>
      <c r="EW23" s="79"/>
      <c r="EX23" s="79"/>
      <c r="EY23" s="79"/>
      <c r="EZ23" s="79"/>
      <c r="FA23" s="79"/>
      <c r="FB23" s="27"/>
      <c r="FC23" s="27"/>
      <c r="FD23" s="27"/>
      <c r="FE23" s="27"/>
      <c r="FF23" s="27"/>
      <c r="FG23" s="27"/>
      <c r="FH23" s="27"/>
      <c r="FI23" s="27"/>
      <c r="FJ23" s="30"/>
      <c r="FK23" s="27"/>
      <c r="FL23" s="27"/>
      <c r="FM23" s="27"/>
      <c r="FN23" s="30"/>
      <c r="FO23" s="27"/>
      <c r="FP23" s="27"/>
      <c r="FQ23" s="27"/>
      <c r="FR23" s="27"/>
      <c r="FS23" s="27">
        <v>567.70000000000005</v>
      </c>
      <c r="FT23" s="27">
        <v>567.70000000000005</v>
      </c>
      <c r="FU23" s="27">
        <v>0</v>
      </c>
      <c r="FV23" s="27">
        <f t="shared" si="14"/>
        <v>0</v>
      </c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>
        <v>1966.4</v>
      </c>
      <c r="GN23" s="27">
        <v>1966.4</v>
      </c>
      <c r="GO23" s="27">
        <v>557.1</v>
      </c>
      <c r="GP23" s="27">
        <f t="shared" si="15"/>
        <v>28.330960130187144</v>
      </c>
      <c r="GQ23" s="27"/>
      <c r="GR23" s="27"/>
      <c r="GS23" s="27"/>
      <c r="GT23" s="27"/>
      <c r="GU23" s="27"/>
      <c r="GV23" s="27"/>
      <c r="GW23" s="27"/>
      <c r="GX23" s="27"/>
      <c r="GY23" s="27">
        <v>5340.5</v>
      </c>
      <c r="GZ23" s="27">
        <v>5340.5</v>
      </c>
      <c r="HA23" s="27">
        <v>4171.4620999999997</v>
      </c>
      <c r="HB23" s="27">
        <f t="shared" si="16"/>
        <v>78.109954124145673</v>
      </c>
      <c r="HC23" s="27"/>
      <c r="HD23" s="27">
        <v>2559.9</v>
      </c>
      <c r="HE23" s="27">
        <v>791.69200000000001</v>
      </c>
      <c r="HF23" s="27">
        <f t="shared" si="17"/>
        <v>30.926676823313411</v>
      </c>
      <c r="HG23" s="27">
        <v>2329.1999999999998</v>
      </c>
      <c r="HH23" s="27">
        <v>2329.1999999999998</v>
      </c>
      <c r="HI23" s="27">
        <v>2317.5341000000003</v>
      </c>
      <c r="HJ23" s="27">
        <f t="shared" si="2"/>
        <v>99.499145629400672</v>
      </c>
      <c r="HK23" s="27">
        <v>30.9</v>
      </c>
      <c r="HL23" s="27">
        <v>30.9</v>
      </c>
      <c r="HM23" s="27">
        <v>0</v>
      </c>
      <c r="HN23" s="27">
        <f t="shared" si="18"/>
        <v>0</v>
      </c>
      <c r="HO23" s="27"/>
      <c r="HP23" s="27"/>
      <c r="HQ23" s="27">
        <v>0</v>
      </c>
      <c r="HR23" s="27"/>
      <c r="HS23" s="27"/>
      <c r="HT23" s="27">
        <v>35571.1</v>
      </c>
      <c r="HU23" s="27">
        <v>25740.799999999999</v>
      </c>
      <c r="HV23" s="27">
        <f t="shared" si="20"/>
        <v>72.364363204961336</v>
      </c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30"/>
      <c r="II23" s="27"/>
      <c r="IJ23" s="27"/>
      <c r="IK23" s="27"/>
      <c r="IL23" s="27"/>
      <c r="IM23" s="27">
        <v>357.3</v>
      </c>
      <c r="IN23" s="27">
        <v>357.3</v>
      </c>
      <c r="IO23" s="27">
        <v>360.2</v>
      </c>
      <c r="IP23" s="27">
        <f t="shared" si="21"/>
        <v>100.81164287713405</v>
      </c>
      <c r="IQ23" s="27"/>
      <c r="IR23" s="27"/>
      <c r="IS23" s="27"/>
      <c r="IT23" s="27"/>
      <c r="IU23" s="27">
        <v>5925</v>
      </c>
      <c r="IV23" s="27">
        <v>5925</v>
      </c>
      <c r="IW23" s="27">
        <v>5925</v>
      </c>
      <c r="IX23" s="27">
        <f t="shared" si="22"/>
        <v>100</v>
      </c>
      <c r="IY23" s="27"/>
      <c r="IZ23" s="27"/>
      <c r="JA23" s="27"/>
      <c r="JB23" s="27"/>
    </row>
    <row r="24" spans="1:262" ht="14">
      <c r="A24" s="31">
        <v>18</v>
      </c>
      <c r="B24" s="32" t="s">
        <v>20</v>
      </c>
      <c r="C24" s="27">
        <f t="shared" si="23"/>
        <v>204590.54481000002</v>
      </c>
      <c r="D24" s="27">
        <f t="shared" si="24"/>
        <v>323017.79999999993</v>
      </c>
      <c r="E24" s="27">
        <f t="shared" si="25"/>
        <v>151654.44185</v>
      </c>
      <c r="F24" s="27">
        <f t="shared" si="4"/>
        <v>46.94925228578736</v>
      </c>
      <c r="G24" s="27">
        <v>51483</v>
      </c>
      <c r="H24" s="27">
        <v>51483</v>
      </c>
      <c r="I24" s="27">
        <v>17455.544010000001</v>
      </c>
      <c r="J24" s="27">
        <f t="shared" si="5"/>
        <v>33.905452304644257</v>
      </c>
      <c r="K24" s="27">
        <v>25816.400000000001</v>
      </c>
      <c r="L24" s="27">
        <v>25816.400000000001</v>
      </c>
      <c r="M24" s="27">
        <v>20428.098269999999</v>
      </c>
      <c r="N24" s="27">
        <f t="shared" si="6"/>
        <v>79.1283768069909</v>
      </c>
      <c r="O24" s="27">
        <v>23122.944809999997</v>
      </c>
      <c r="P24" s="27">
        <v>15201.4</v>
      </c>
      <c r="Q24" s="27">
        <v>6259.8</v>
      </c>
      <c r="R24" s="27">
        <f>Q24/P24*100</f>
        <v>41.179101924822717</v>
      </c>
      <c r="S24" s="27">
        <v>4768.6000000000004</v>
      </c>
      <c r="T24" s="27">
        <v>4768.6000000000004</v>
      </c>
      <c r="U24" s="27">
        <v>3092.6894900000002</v>
      </c>
      <c r="V24" s="27">
        <f t="shared" si="7"/>
        <v>64.855292748395755</v>
      </c>
      <c r="W24" s="27"/>
      <c r="X24" s="27"/>
      <c r="Y24" s="27"/>
      <c r="Z24" s="27"/>
      <c r="AA24" s="27"/>
      <c r="AB24" s="27">
        <v>6564.2</v>
      </c>
      <c r="AC24" s="27">
        <v>1684.6</v>
      </c>
      <c r="AD24" s="27">
        <f>AC24/AB24*100</f>
        <v>25.663447183205871</v>
      </c>
      <c r="AE24" s="39"/>
      <c r="AF24" s="27">
        <v>4417.3999999999996</v>
      </c>
      <c r="AG24" s="27">
        <v>4417.3999999999996</v>
      </c>
      <c r="AH24" s="27">
        <f>AG24/AF24*100</f>
        <v>100</v>
      </c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>
        <v>12176.5</v>
      </c>
      <c r="BD24" s="27">
        <v>12176.5</v>
      </c>
      <c r="BE24" s="27">
        <v>2113.8094599999999</v>
      </c>
      <c r="BF24" s="27">
        <f t="shared" si="8"/>
        <v>17.3597459039954</v>
      </c>
      <c r="BG24" s="79"/>
      <c r="BH24" s="79"/>
      <c r="BI24" s="79"/>
      <c r="BJ24" s="79"/>
      <c r="BK24" s="27"/>
      <c r="BL24" s="27"/>
      <c r="BM24" s="27"/>
      <c r="BN24" s="27"/>
      <c r="BO24" s="27">
        <v>29324.6</v>
      </c>
      <c r="BP24" s="27">
        <v>29324.6</v>
      </c>
      <c r="BQ24" s="27">
        <v>0</v>
      </c>
      <c r="BR24" s="27">
        <f t="shared" si="9"/>
        <v>0</v>
      </c>
      <c r="BS24" s="27">
        <v>10596.6</v>
      </c>
      <c r="BT24" s="27">
        <v>10596.6</v>
      </c>
      <c r="BU24" s="27">
        <v>10596.61455</v>
      </c>
      <c r="BV24" s="27">
        <f t="shared" si="10"/>
        <v>100.00013730819319</v>
      </c>
      <c r="BW24" s="27"/>
      <c r="BX24" s="27"/>
      <c r="BY24" s="27"/>
      <c r="BZ24" s="27"/>
      <c r="CA24" s="27">
        <v>509.6</v>
      </c>
      <c r="CB24" s="27">
        <v>509.6</v>
      </c>
      <c r="CC24" s="27">
        <v>0</v>
      </c>
      <c r="CD24" s="27">
        <f>CC24/CB24*100</f>
        <v>0</v>
      </c>
      <c r="CE24" s="27"/>
      <c r="CF24" s="27">
        <v>554.79999999999995</v>
      </c>
      <c r="CG24" s="27">
        <v>554.79999999999995</v>
      </c>
      <c r="CH24" s="27">
        <f>CG24/CF24*100</f>
        <v>100</v>
      </c>
      <c r="CI24" s="27"/>
      <c r="CJ24" s="27"/>
      <c r="CK24" s="27"/>
      <c r="CL24" s="30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30"/>
      <c r="CY24" s="27"/>
      <c r="CZ24" s="27"/>
      <c r="DA24" s="27"/>
      <c r="DB24" s="27"/>
      <c r="DC24" s="27">
        <v>18.399999999999999</v>
      </c>
      <c r="DD24" s="27">
        <v>18.399999999999999</v>
      </c>
      <c r="DE24" s="27">
        <v>18.399999999999999</v>
      </c>
      <c r="DF24" s="27">
        <f t="shared" si="11"/>
        <v>100</v>
      </c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>
        <v>920</v>
      </c>
      <c r="EG24" s="27">
        <v>0</v>
      </c>
      <c r="EH24" s="27">
        <f t="shared" si="33"/>
        <v>0</v>
      </c>
      <c r="EI24" s="27"/>
      <c r="EJ24" s="27">
        <v>10000</v>
      </c>
      <c r="EK24" s="27">
        <v>8902</v>
      </c>
      <c r="EL24" s="27">
        <f t="shared" si="27"/>
        <v>89.02</v>
      </c>
      <c r="EM24" s="79"/>
      <c r="EN24" s="79">
        <v>225</v>
      </c>
      <c r="EO24" s="79">
        <v>225</v>
      </c>
      <c r="EP24" s="79">
        <f t="shared" si="12"/>
        <v>100</v>
      </c>
      <c r="EQ24" s="79"/>
      <c r="ER24" s="79">
        <v>6754</v>
      </c>
      <c r="ES24" s="79">
        <v>698.8</v>
      </c>
      <c r="ET24" s="79">
        <f t="shared" si="13"/>
        <v>10.346461356233343</v>
      </c>
      <c r="EU24" s="79"/>
      <c r="EV24" s="79"/>
      <c r="EW24" s="79"/>
      <c r="EX24" s="79"/>
      <c r="EY24" s="79">
        <v>4030</v>
      </c>
      <c r="EZ24" s="79">
        <v>4030</v>
      </c>
      <c r="FA24" s="79">
        <v>1564</v>
      </c>
      <c r="FB24" s="27">
        <f>FA24/EZ24*100</f>
        <v>38.808933002481389</v>
      </c>
      <c r="FC24" s="27"/>
      <c r="FD24" s="27"/>
      <c r="FE24" s="27"/>
      <c r="FF24" s="27"/>
      <c r="FG24" s="27"/>
      <c r="FH24" s="27"/>
      <c r="FI24" s="27">
        <v>2929.5</v>
      </c>
      <c r="FJ24" s="30"/>
      <c r="FK24" s="27"/>
      <c r="FL24" s="27"/>
      <c r="FM24" s="27">
        <v>900.3</v>
      </c>
      <c r="FN24" s="30"/>
      <c r="FO24" s="27"/>
      <c r="FP24" s="27"/>
      <c r="FQ24" s="27"/>
      <c r="FR24" s="27"/>
      <c r="FS24" s="27">
        <v>91.6</v>
      </c>
      <c r="FT24" s="27">
        <v>91.6</v>
      </c>
      <c r="FU24" s="27">
        <v>0</v>
      </c>
      <c r="FV24" s="27">
        <f t="shared" si="14"/>
        <v>0</v>
      </c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>
        <v>1774.2</v>
      </c>
      <c r="GN24" s="27">
        <v>1774.2</v>
      </c>
      <c r="GO24" s="27">
        <v>553.44220999999993</v>
      </c>
      <c r="GP24" s="27">
        <f t="shared" si="15"/>
        <v>31.193902040356214</v>
      </c>
      <c r="GQ24" s="27"/>
      <c r="GR24" s="27"/>
      <c r="GS24" s="27"/>
      <c r="GT24" s="27"/>
      <c r="GU24" s="27"/>
      <c r="GV24" s="27"/>
      <c r="GW24" s="27"/>
      <c r="GX24" s="27"/>
      <c r="GY24" s="27">
        <v>17924</v>
      </c>
      <c r="GZ24" s="27">
        <v>17924</v>
      </c>
      <c r="HA24" s="27">
        <v>11013.343879999999</v>
      </c>
      <c r="HB24" s="27">
        <f t="shared" si="16"/>
        <v>61.444676857844229</v>
      </c>
      <c r="HC24" s="27"/>
      <c r="HD24" s="27">
        <v>0</v>
      </c>
      <c r="HE24" s="27">
        <v>0</v>
      </c>
      <c r="HF24" s="27"/>
      <c r="HG24" s="27">
        <v>4249.5</v>
      </c>
      <c r="HH24" s="27">
        <v>4249.5</v>
      </c>
      <c r="HI24" s="27">
        <v>0</v>
      </c>
      <c r="HJ24" s="27">
        <f t="shared" si="2"/>
        <v>0</v>
      </c>
      <c r="HK24" s="27">
        <v>66</v>
      </c>
      <c r="HL24" s="27">
        <v>66</v>
      </c>
      <c r="HM24" s="27">
        <v>0</v>
      </c>
      <c r="HN24" s="27">
        <f t="shared" si="18"/>
        <v>0</v>
      </c>
      <c r="HO24" s="27"/>
      <c r="HP24" s="27">
        <v>203.3</v>
      </c>
      <c r="HQ24" s="27">
        <v>0</v>
      </c>
      <c r="HR24" s="27">
        <f t="shared" si="19"/>
        <v>0</v>
      </c>
      <c r="HS24" s="27"/>
      <c r="HT24" s="27">
        <v>96710.1</v>
      </c>
      <c r="HU24" s="27">
        <v>39780.199999999997</v>
      </c>
      <c r="HV24" s="27">
        <f t="shared" si="20"/>
        <v>41.133449350171283</v>
      </c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30"/>
      <c r="II24" s="27"/>
      <c r="IJ24" s="27"/>
      <c r="IK24" s="27"/>
      <c r="IL24" s="27"/>
      <c r="IM24" s="27">
        <v>172.5</v>
      </c>
      <c r="IN24" s="27">
        <v>172.5</v>
      </c>
      <c r="IO24" s="27">
        <v>0</v>
      </c>
      <c r="IP24" s="27">
        <f t="shared" si="21"/>
        <v>0</v>
      </c>
      <c r="IQ24" s="27"/>
      <c r="IR24" s="27"/>
      <c r="IS24" s="27"/>
      <c r="IT24" s="27"/>
      <c r="IU24" s="27">
        <v>18466.099999999999</v>
      </c>
      <c r="IV24" s="27">
        <v>18466.099999999999</v>
      </c>
      <c r="IW24" s="27">
        <v>18466.099979999999</v>
      </c>
      <c r="IX24" s="27">
        <f t="shared" si="22"/>
        <v>99.99999989169342</v>
      </c>
      <c r="IY24" s="27"/>
      <c r="IZ24" s="27"/>
      <c r="JA24" s="27"/>
      <c r="JB24" s="27"/>
    </row>
    <row r="25" spans="1:262" ht="12.75" customHeight="1">
      <c r="A25" s="31">
        <v>19</v>
      </c>
      <c r="B25" s="32" t="s">
        <v>21</v>
      </c>
      <c r="C25" s="27">
        <f t="shared" si="23"/>
        <v>197260.69999999998</v>
      </c>
      <c r="D25" s="27">
        <f t="shared" si="24"/>
        <v>307927.8</v>
      </c>
      <c r="E25" s="27">
        <f t="shared" si="25"/>
        <v>175975.46192</v>
      </c>
      <c r="F25" s="27">
        <f t="shared" si="4"/>
        <v>57.148286682787329</v>
      </c>
      <c r="G25" s="27">
        <v>35960.800000000003</v>
      </c>
      <c r="H25" s="27">
        <v>51082.5</v>
      </c>
      <c r="I25" s="27">
        <v>47168.551340000005</v>
      </c>
      <c r="J25" s="27">
        <f t="shared" si="5"/>
        <v>92.337985298291997</v>
      </c>
      <c r="K25" s="27">
        <v>38811</v>
      </c>
      <c r="L25" s="27">
        <v>38811</v>
      </c>
      <c r="M25" s="27">
        <v>22921.22178</v>
      </c>
      <c r="N25" s="27">
        <f t="shared" si="6"/>
        <v>59.058570456829251</v>
      </c>
      <c r="O25" s="27"/>
      <c r="P25" s="27"/>
      <c r="Q25" s="27"/>
      <c r="R25" s="27"/>
      <c r="S25" s="27">
        <v>855.8</v>
      </c>
      <c r="T25" s="27">
        <v>855.8</v>
      </c>
      <c r="U25" s="27">
        <v>855.8</v>
      </c>
      <c r="V25" s="27">
        <f t="shared" si="7"/>
        <v>100</v>
      </c>
      <c r="W25" s="27"/>
      <c r="X25" s="27"/>
      <c r="Y25" s="27"/>
      <c r="Z25" s="27"/>
      <c r="AA25" s="27"/>
      <c r="AB25" s="27"/>
      <c r="AC25" s="27"/>
      <c r="AD25" s="27"/>
      <c r="AE25" s="39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>
        <v>6328.9</v>
      </c>
      <c r="BD25" s="27">
        <v>6328.9</v>
      </c>
      <c r="BE25" s="27">
        <v>6328.9268000000002</v>
      </c>
      <c r="BF25" s="27">
        <f t="shared" si="8"/>
        <v>100.00042345431277</v>
      </c>
      <c r="BG25" s="79">
        <v>71400.399999999994</v>
      </c>
      <c r="BH25" s="79">
        <v>71400.399999999994</v>
      </c>
      <c r="BI25" s="79">
        <v>9951.5</v>
      </c>
      <c r="BJ25" s="79">
        <f>BI25/BH25*100</f>
        <v>13.937596988252169</v>
      </c>
      <c r="BK25" s="27"/>
      <c r="BL25" s="27"/>
      <c r="BM25" s="27"/>
      <c r="BN25" s="27"/>
      <c r="BO25" s="27">
        <v>15130.1</v>
      </c>
      <c r="BP25" s="27">
        <v>15130.1</v>
      </c>
      <c r="BQ25" s="27">
        <v>14347.39356</v>
      </c>
      <c r="BR25" s="27">
        <f t="shared" si="9"/>
        <v>94.826825731488881</v>
      </c>
      <c r="BS25" s="27">
        <v>1377.2</v>
      </c>
      <c r="BT25" s="27">
        <v>1377.2</v>
      </c>
      <c r="BU25" s="27">
        <v>1244.6277299999999</v>
      </c>
      <c r="BV25" s="27">
        <f t="shared" si="10"/>
        <v>90.373782311937262</v>
      </c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30"/>
      <c r="CM25" s="27"/>
      <c r="CN25" s="27">
        <v>2860.1</v>
      </c>
      <c r="CO25" s="27">
        <v>2860.1</v>
      </c>
      <c r="CP25" s="27">
        <f>CO25/CN25*100</f>
        <v>100</v>
      </c>
      <c r="CQ25" s="27"/>
      <c r="CR25" s="27"/>
      <c r="CS25" s="27"/>
      <c r="CT25" s="27"/>
      <c r="CU25" s="27"/>
      <c r="CV25" s="27"/>
      <c r="CW25" s="27"/>
      <c r="CX25" s="30"/>
      <c r="CY25" s="27"/>
      <c r="CZ25" s="27"/>
      <c r="DA25" s="27"/>
      <c r="DB25" s="27"/>
      <c r="DC25" s="27">
        <v>38</v>
      </c>
      <c r="DD25" s="27">
        <v>38</v>
      </c>
      <c r="DE25" s="27">
        <v>38</v>
      </c>
      <c r="DF25" s="27">
        <f t="shared" si="11"/>
        <v>100</v>
      </c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>
        <v>0</v>
      </c>
      <c r="EH25" s="27"/>
      <c r="EI25" s="27"/>
      <c r="EJ25" s="27">
        <v>5000</v>
      </c>
      <c r="EK25" s="27">
        <v>5000</v>
      </c>
      <c r="EL25" s="27">
        <f t="shared" si="27"/>
        <v>100</v>
      </c>
      <c r="EM25" s="79"/>
      <c r="EN25" s="79">
        <v>75</v>
      </c>
      <c r="EO25" s="79">
        <v>75</v>
      </c>
      <c r="EP25" s="79">
        <f t="shared" si="12"/>
        <v>100</v>
      </c>
      <c r="EQ25" s="79"/>
      <c r="ER25" s="79"/>
      <c r="ES25" s="79">
        <v>0</v>
      </c>
      <c r="ET25" s="79"/>
      <c r="EU25" s="79"/>
      <c r="EV25" s="79"/>
      <c r="EW25" s="79"/>
      <c r="EX25" s="79"/>
      <c r="EY25" s="79"/>
      <c r="EZ25" s="79"/>
      <c r="FA25" s="79"/>
      <c r="FB25" s="27"/>
      <c r="FC25" s="27"/>
      <c r="FD25" s="27"/>
      <c r="FE25" s="27"/>
      <c r="FF25" s="27"/>
      <c r="FG25" s="27"/>
      <c r="FH25" s="27"/>
      <c r="FI25" s="27"/>
      <c r="FJ25" s="30"/>
      <c r="FK25" s="27"/>
      <c r="FL25" s="27"/>
      <c r="FM25" s="27"/>
      <c r="FN25" s="30"/>
      <c r="FO25" s="27"/>
      <c r="FP25" s="27"/>
      <c r="FQ25" s="27"/>
      <c r="FR25" s="27"/>
      <c r="FS25" s="27">
        <v>496.8</v>
      </c>
      <c r="FT25" s="27">
        <v>496.8</v>
      </c>
      <c r="FU25" s="27">
        <v>0</v>
      </c>
      <c r="FV25" s="27">
        <f t="shared" si="14"/>
        <v>0</v>
      </c>
      <c r="FW25" s="27"/>
      <c r="FX25" s="27"/>
      <c r="FY25" s="27"/>
      <c r="FZ25" s="27"/>
      <c r="GA25" s="27"/>
      <c r="GB25" s="27"/>
      <c r="GC25" s="27"/>
      <c r="GD25" s="27"/>
      <c r="GE25" s="27"/>
      <c r="GF25" s="27">
        <v>32996.400000000001</v>
      </c>
      <c r="GG25" s="27">
        <v>5274.2</v>
      </c>
      <c r="GH25" s="27">
        <f t="shared" ref="GH25:GH27" si="34">GG25/GF25*100</f>
        <v>15.984167969839133</v>
      </c>
      <c r="GI25" s="27"/>
      <c r="GJ25" s="27"/>
      <c r="GK25" s="27"/>
      <c r="GL25" s="27"/>
      <c r="GM25" s="27">
        <v>2006</v>
      </c>
      <c r="GN25" s="27">
        <v>2006</v>
      </c>
      <c r="GO25" s="27">
        <v>878.202</v>
      </c>
      <c r="GP25" s="27">
        <f t="shared" si="15"/>
        <v>43.778763708873377</v>
      </c>
      <c r="GQ25" s="27"/>
      <c r="GR25" s="27"/>
      <c r="GS25" s="27"/>
      <c r="GT25" s="27"/>
      <c r="GU25" s="27"/>
      <c r="GV25" s="27"/>
      <c r="GW25" s="27"/>
      <c r="GX25" s="27"/>
      <c r="GY25" s="27">
        <v>9271.9</v>
      </c>
      <c r="GZ25" s="27">
        <v>9271.9</v>
      </c>
      <c r="HA25" s="27">
        <v>5200.2182499999999</v>
      </c>
      <c r="HB25" s="27">
        <f t="shared" si="16"/>
        <v>56.085788781155962</v>
      </c>
      <c r="HC25" s="27"/>
      <c r="HD25" s="27">
        <v>360.5</v>
      </c>
      <c r="HE25" s="27">
        <v>265.90499999999997</v>
      </c>
      <c r="HF25" s="27">
        <f t="shared" si="17"/>
        <v>73.760055478502068</v>
      </c>
      <c r="HG25" s="27">
        <v>2602</v>
      </c>
      <c r="HH25" s="27">
        <v>2602</v>
      </c>
      <c r="HI25" s="27">
        <v>2335.9154600000002</v>
      </c>
      <c r="HJ25" s="27">
        <f t="shared" si="2"/>
        <v>89.773845503458887</v>
      </c>
      <c r="HK25" s="27">
        <v>318.39999999999998</v>
      </c>
      <c r="HL25" s="27">
        <v>318.39999999999998</v>
      </c>
      <c r="HM25" s="27">
        <v>198.6</v>
      </c>
      <c r="HN25" s="27">
        <f t="shared" si="18"/>
        <v>62.374371859296488</v>
      </c>
      <c r="HO25" s="27"/>
      <c r="HP25" s="27">
        <v>2056.6</v>
      </c>
      <c r="HQ25" s="27">
        <v>0</v>
      </c>
      <c r="HR25" s="27">
        <f t="shared" si="19"/>
        <v>0</v>
      </c>
      <c r="HS25" s="27"/>
      <c r="HT25" s="27">
        <v>52196.800000000003</v>
      </c>
      <c r="HU25" s="27">
        <v>38348.6</v>
      </c>
      <c r="HV25" s="27">
        <f t="shared" si="20"/>
        <v>73.46925482021885</v>
      </c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30"/>
      <c r="II25" s="27"/>
      <c r="IJ25" s="27"/>
      <c r="IK25" s="27"/>
      <c r="IL25" s="27"/>
      <c r="IM25" s="27">
        <v>308</v>
      </c>
      <c r="IN25" s="27">
        <v>308</v>
      </c>
      <c r="IO25" s="27">
        <v>327.3</v>
      </c>
      <c r="IP25" s="27">
        <f t="shared" si="21"/>
        <v>106.26623376623377</v>
      </c>
      <c r="IQ25" s="27"/>
      <c r="IR25" s="27"/>
      <c r="IS25" s="27"/>
      <c r="IT25" s="27"/>
      <c r="IU25" s="27">
        <v>12355.4</v>
      </c>
      <c r="IV25" s="27">
        <v>12355.4</v>
      </c>
      <c r="IW25" s="27">
        <v>12355.4</v>
      </c>
      <c r="IX25" s="27">
        <f t="shared" si="22"/>
        <v>100</v>
      </c>
      <c r="IY25" s="27"/>
      <c r="IZ25" s="27"/>
      <c r="JA25" s="27"/>
      <c r="JB25" s="27"/>
    </row>
    <row r="26" spans="1:262" ht="14">
      <c r="A26" s="31">
        <v>20</v>
      </c>
      <c r="B26" s="32" t="s">
        <v>22</v>
      </c>
      <c r="C26" s="27">
        <f t="shared" si="23"/>
        <v>135776.20000000001</v>
      </c>
      <c r="D26" s="27">
        <f t="shared" si="24"/>
        <v>158270</v>
      </c>
      <c r="E26" s="27">
        <f t="shared" si="25"/>
        <v>114057.35392999998</v>
      </c>
      <c r="F26" s="27">
        <f t="shared" si="4"/>
        <v>72.065049554558655</v>
      </c>
      <c r="G26" s="27">
        <v>31614.799999999999</v>
      </c>
      <c r="H26" s="27">
        <v>31614.799999999999</v>
      </c>
      <c r="I26" s="27">
        <v>22224.94095</v>
      </c>
      <c r="J26" s="27">
        <f t="shared" si="5"/>
        <v>70.299166687753839</v>
      </c>
      <c r="K26" s="27">
        <v>26426.9</v>
      </c>
      <c r="L26" s="27">
        <v>26426.9</v>
      </c>
      <c r="M26" s="27">
        <v>15769.845730000001</v>
      </c>
      <c r="N26" s="27">
        <f t="shared" si="6"/>
        <v>59.673460489122817</v>
      </c>
      <c r="O26" s="27"/>
      <c r="P26" s="27"/>
      <c r="Q26" s="27"/>
      <c r="R26" s="27"/>
      <c r="S26" s="27">
        <v>297.5</v>
      </c>
      <c r="T26" s="27">
        <v>297.5</v>
      </c>
      <c r="U26" s="27">
        <v>297.5</v>
      </c>
      <c r="V26" s="27">
        <f t="shared" si="7"/>
        <v>100</v>
      </c>
      <c r="W26" s="27"/>
      <c r="X26" s="27"/>
      <c r="Y26" s="27"/>
      <c r="Z26" s="27"/>
      <c r="AA26" s="27"/>
      <c r="AB26" s="27"/>
      <c r="AC26" s="27"/>
      <c r="AD26" s="27"/>
      <c r="AE26" s="39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>
        <v>3359.8</v>
      </c>
      <c r="BD26" s="27">
        <v>3359.8</v>
      </c>
      <c r="BE26" s="27">
        <v>3359.7832999999996</v>
      </c>
      <c r="BF26" s="27">
        <f t="shared" si="8"/>
        <v>99.99950294660394</v>
      </c>
      <c r="BG26" s="79"/>
      <c r="BH26" s="79"/>
      <c r="BI26" s="79"/>
      <c r="BJ26" s="79"/>
      <c r="BK26" s="27"/>
      <c r="BL26" s="27"/>
      <c r="BM26" s="27"/>
      <c r="BN26" s="27"/>
      <c r="BO26" s="27"/>
      <c r="BP26" s="27"/>
      <c r="BQ26" s="27">
        <v>0</v>
      </c>
      <c r="BR26" s="27"/>
      <c r="BS26" s="27">
        <v>1363.6</v>
      </c>
      <c r="BT26" s="27">
        <v>1363.6</v>
      </c>
      <c r="BU26" s="27">
        <v>1037.1897799999999</v>
      </c>
      <c r="BV26" s="27">
        <f t="shared" si="10"/>
        <v>76.062612202992071</v>
      </c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30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30"/>
      <c r="CY26" s="27"/>
      <c r="CZ26" s="27"/>
      <c r="DA26" s="27"/>
      <c r="DB26" s="27"/>
      <c r="DC26" s="27">
        <v>41.8</v>
      </c>
      <c r="DD26" s="27">
        <v>41.8</v>
      </c>
      <c r="DE26" s="27">
        <v>41.8</v>
      </c>
      <c r="DF26" s="27">
        <f t="shared" si="11"/>
        <v>100</v>
      </c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>
        <v>7988.8</v>
      </c>
      <c r="DY26" s="27">
        <v>6231.2</v>
      </c>
      <c r="DZ26" s="27">
        <f t="shared" si="26"/>
        <v>77.999198878429794</v>
      </c>
      <c r="EA26" s="27"/>
      <c r="EB26" s="27"/>
      <c r="EC26" s="27"/>
      <c r="ED26" s="27"/>
      <c r="EE26" s="27"/>
      <c r="EF26" s="27">
        <v>9000</v>
      </c>
      <c r="EG26" s="27">
        <v>3569.7</v>
      </c>
      <c r="EH26" s="27">
        <f>EG26/EF26*100</f>
        <v>39.663333333333334</v>
      </c>
      <c r="EI26" s="27"/>
      <c r="EJ26" s="27"/>
      <c r="EK26" s="27">
        <v>0</v>
      </c>
      <c r="EL26" s="27"/>
      <c r="EM26" s="79"/>
      <c r="EN26" s="79">
        <v>225</v>
      </c>
      <c r="EO26" s="79">
        <v>225</v>
      </c>
      <c r="EP26" s="79">
        <f t="shared" si="12"/>
        <v>100</v>
      </c>
      <c r="EQ26" s="79"/>
      <c r="ER26" s="79">
        <v>1001</v>
      </c>
      <c r="ES26" s="79">
        <v>983.5</v>
      </c>
      <c r="ET26" s="79">
        <f t="shared" si="13"/>
        <v>98.251748251748253</v>
      </c>
      <c r="EU26" s="79"/>
      <c r="EV26" s="79"/>
      <c r="EW26" s="79"/>
      <c r="EX26" s="79"/>
      <c r="EY26" s="79"/>
      <c r="EZ26" s="79"/>
      <c r="FA26" s="79"/>
      <c r="FB26" s="27"/>
      <c r="FC26" s="27"/>
      <c r="FD26" s="27"/>
      <c r="FE26" s="27"/>
      <c r="FF26" s="27"/>
      <c r="FG26" s="27"/>
      <c r="FH26" s="27"/>
      <c r="FI26" s="27"/>
      <c r="FJ26" s="30"/>
      <c r="FK26" s="27"/>
      <c r="FL26" s="27"/>
      <c r="FM26" s="27"/>
      <c r="FN26" s="30"/>
      <c r="FO26" s="27"/>
      <c r="FP26" s="27"/>
      <c r="FQ26" s="27"/>
      <c r="FR26" s="27"/>
      <c r="FS26" s="27">
        <v>141.9</v>
      </c>
      <c r="FT26" s="27">
        <v>141.9</v>
      </c>
      <c r="FU26" s="27">
        <v>141.9</v>
      </c>
      <c r="FV26" s="27">
        <f t="shared" si="14"/>
        <v>100</v>
      </c>
      <c r="FW26" s="27"/>
      <c r="FX26" s="27"/>
      <c r="FY26" s="27"/>
      <c r="FZ26" s="27"/>
      <c r="GA26" s="27"/>
      <c r="GB26" s="27"/>
      <c r="GC26" s="27"/>
      <c r="GD26" s="27"/>
      <c r="GE26" s="27">
        <v>57005.7</v>
      </c>
      <c r="GF26" s="27">
        <v>57005.7</v>
      </c>
      <c r="GG26" s="27">
        <v>45087.6</v>
      </c>
      <c r="GH26" s="27">
        <f t="shared" si="34"/>
        <v>79.093143317247225</v>
      </c>
      <c r="GI26" s="27"/>
      <c r="GJ26" s="27"/>
      <c r="GK26" s="27"/>
      <c r="GL26" s="30"/>
      <c r="GM26" s="27">
        <v>1557</v>
      </c>
      <c r="GN26" s="27">
        <v>1557</v>
      </c>
      <c r="GO26" s="27">
        <v>816.29100000000005</v>
      </c>
      <c r="GP26" s="27">
        <f t="shared" si="15"/>
        <v>52.427167630057802</v>
      </c>
      <c r="GQ26" s="27"/>
      <c r="GR26" s="27"/>
      <c r="GS26" s="27"/>
      <c r="GT26" s="27"/>
      <c r="GU26" s="27"/>
      <c r="GV26" s="27"/>
      <c r="GW26" s="27"/>
      <c r="GX26" s="27"/>
      <c r="GY26" s="27">
        <v>5344.5</v>
      </c>
      <c r="GZ26" s="27">
        <v>5344.5</v>
      </c>
      <c r="HA26" s="27">
        <v>3677.5001000000002</v>
      </c>
      <c r="HB26" s="27">
        <f t="shared" si="16"/>
        <v>68.809057910000931</v>
      </c>
      <c r="HC26" s="27"/>
      <c r="HD26" s="27">
        <v>2137.5</v>
      </c>
      <c r="HE26" s="27">
        <v>383.21954999999997</v>
      </c>
      <c r="HF26" s="27">
        <f t="shared" si="17"/>
        <v>17.9284</v>
      </c>
      <c r="HG26" s="27">
        <v>650.5</v>
      </c>
      <c r="HH26" s="27">
        <v>650.5</v>
      </c>
      <c r="HI26" s="27">
        <v>579.38351999999998</v>
      </c>
      <c r="HJ26" s="27">
        <f t="shared" si="2"/>
        <v>89.067412759415831</v>
      </c>
      <c r="HK26" s="27">
        <v>515.70000000000005</v>
      </c>
      <c r="HL26" s="27">
        <v>515.70000000000005</v>
      </c>
      <c r="HM26" s="27">
        <v>95.9</v>
      </c>
      <c r="HN26" s="27">
        <f t="shared" si="18"/>
        <v>18.596082993988752</v>
      </c>
      <c r="HO26" s="27"/>
      <c r="HP26" s="27">
        <v>50</v>
      </c>
      <c r="HQ26" s="27">
        <v>0</v>
      </c>
      <c r="HR26" s="27">
        <f t="shared" si="19"/>
        <v>0</v>
      </c>
      <c r="HS26" s="27"/>
      <c r="HT26" s="27">
        <v>2091.5</v>
      </c>
      <c r="HU26" s="27">
        <v>1607.7</v>
      </c>
      <c r="HV26" s="27">
        <f t="shared" si="20"/>
        <v>76.868276356681804</v>
      </c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30"/>
      <c r="II26" s="27"/>
      <c r="IJ26" s="27"/>
      <c r="IK26" s="27"/>
      <c r="IL26" s="27"/>
      <c r="IM26" s="27">
        <v>529.79999999999995</v>
      </c>
      <c r="IN26" s="27">
        <v>529.79999999999995</v>
      </c>
      <c r="IO26" s="27">
        <v>1000.7</v>
      </c>
      <c r="IP26" s="27">
        <f t="shared" si="21"/>
        <v>188.88259720649302</v>
      </c>
      <c r="IQ26" s="27"/>
      <c r="IR26" s="27"/>
      <c r="IS26" s="27"/>
      <c r="IT26" s="27"/>
      <c r="IU26" s="27">
        <v>6926.7</v>
      </c>
      <c r="IV26" s="27">
        <v>6926.7</v>
      </c>
      <c r="IW26" s="27">
        <v>6926.7</v>
      </c>
      <c r="IX26" s="27">
        <f t="shared" si="22"/>
        <v>100</v>
      </c>
      <c r="IY26" s="27"/>
      <c r="IZ26" s="27"/>
      <c r="JA26" s="27"/>
      <c r="JB26" s="27"/>
    </row>
    <row r="27" spans="1:262" ht="12.75" customHeight="1">
      <c r="A27" s="31">
        <v>21</v>
      </c>
      <c r="B27" s="32" t="s">
        <v>23</v>
      </c>
      <c r="C27" s="27">
        <f t="shared" si="23"/>
        <v>70755.599999999991</v>
      </c>
      <c r="D27" s="27">
        <f t="shared" si="24"/>
        <v>147648.09999999998</v>
      </c>
      <c r="E27" s="27">
        <f t="shared" si="25"/>
        <v>116997.72336</v>
      </c>
      <c r="F27" s="27">
        <f t="shared" si="4"/>
        <v>79.240927150434047</v>
      </c>
      <c r="G27" s="27">
        <v>28379.3</v>
      </c>
      <c r="H27" s="27">
        <v>28379.3</v>
      </c>
      <c r="I27" s="27">
        <v>16876.63853</v>
      </c>
      <c r="J27" s="27">
        <f t="shared" si="5"/>
        <v>59.46812828364336</v>
      </c>
      <c r="K27" s="27">
        <v>20458.599999999999</v>
      </c>
      <c r="L27" s="27">
        <v>20458.599999999999</v>
      </c>
      <c r="M27" s="27">
        <v>20236.82921</v>
      </c>
      <c r="N27" s="27">
        <f t="shared" si="6"/>
        <v>98.91600212135728</v>
      </c>
      <c r="O27" s="27"/>
      <c r="P27" s="27"/>
      <c r="Q27" s="27"/>
      <c r="R27" s="27"/>
      <c r="S27" s="27">
        <v>410.1</v>
      </c>
      <c r="T27" s="27">
        <v>410.1</v>
      </c>
      <c r="U27" s="27">
        <v>410.1</v>
      </c>
      <c r="V27" s="27">
        <f t="shared" si="7"/>
        <v>100</v>
      </c>
      <c r="W27" s="27"/>
      <c r="X27" s="27"/>
      <c r="Y27" s="27"/>
      <c r="Z27" s="27"/>
      <c r="AA27" s="27"/>
      <c r="AB27" s="27"/>
      <c r="AC27" s="27"/>
      <c r="AD27" s="27"/>
      <c r="AE27" s="39"/>
      <c r="AF27" s="27"/>
      <c r="AG27" s="27"/>
      <c r="AH27" s="27"/>
      <c r="AI27" s="27"/>
      <c r="AJ27" s="27">
        <v>1000</v>
      </c>
      <c r="AK27" s="27">
        <v>0</v>
      </c>
      <c r="AL27" s="27">
        <f>AK27/AJ27*100</f>
        <v>0</v>
      </c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>
        <v>3014</v>
      </c>
      <c r="BD27" s="27">
        <v>3014</v>
      </c>
      <c r="BE27" s="27">
        <v>3013.9814299999998</v>
      </c>
      <c r="BF27" s="27">
        <f t="shared" si="8"/>
        <v>99.999383875248839</v>
      </c>
      <c r="BG27" s="79"/>
      <c r="BH27" s="79"/>
      <c r="BI27" s="79"/>
      <c r="BJ27" s="79"/>
      <c r="BK27" s="27"/>
      <c r="BL27" s="27"/>
      <c r="BM27" s="27"/>
      <c r="BN27" s="27"/>
      <c r="BO27" s="27">
        <v>1371.6</v>
      </c>
      <c r="BP27" s="27">
        <v>1371.6</v>
      </c>
      <c r="BQ27" s="27">
        <v>1049.8092799999999</v>
      </c>
      <c r="BR27" s="27">
        <f t="shared" si="9"/>
        <v>76.539025955088945</v>
      </c>
      <c r="BS27" s="27">
        <v>2727.2</v>
      </c>
      <c r="BT27" s="27">
        <v>2727.2</v>
      </c>
      <c r="BU27" s="27">
        <v>2627.5474199999999</v>
      </c>
      <c r="BV27" s="27">
        <f t="shared" si="10"/>
        <v>96.345974625990024</v>
      </c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30"/>
      <c r="CM27" s="27"/>
      <c r="CN27" s="27">
        <v>973.9</v>
      </c>
      <c r="CO27" s="27">
        <v>973.9</v>
      </c>
      <c r="CP27" s="27">
        <f>CO27/CN27*100</f>
        <v>100</v>
      </c>
      <c r="CQ27" s="27"/>
      <c r="CR27" s="27">
        <v>3810.4</v>
      </c>
      <c r="CS27" s="27">
        <v>3810.4</v>
      </c>
      <c r="CT27" s="27">
        <f>CS27/CR27*100</f>
        <v>100</v>
      </c>
      <c r="CU27" s="27"/>
      <c r="CV27" s="27"/>
      <c r="CW27" s="27"/>
      <c r="CX27" s="30"/>
      <c r="CY27" s="27"/>
      <c r="CZ27" s="27"/>
      <c r="DA27" s="27"/>
      <c r="DB27" s="27"/>
      <c r="DC27" s="27">
        <v>32.4</v>
      </c>
      <c r="DD27" s="27">
        <v>32.4</v>
      </c>
      <c r="DE27" s="27">
        <v>32.4</v>
      </c>
      <c r="DF27" s="27">
        <f t="shared" si="11"/>
        <v>100</v>
      </c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>
        <v>8936.4</v>
      </c>
      <c r="EC27" s="27">
        <v>8936.4</v>
      </c>
      <c r="ED27" s="27">
        <f>EC27/EB27*100</f>
        <v>100</v>
      </c>
      <c r="EE27" s="27"/>
      <c r="EF27" s="27"/>
      <c r="EG27" s="27"/>
      <c r="EH27" s="27"/>
      <c r="EI27" s="27"/>
      <c r="EJ27" s="27"/>
      <c r="EK27" s="27">
        <v>0</v>
      </c>
      <c r="EL27" s="27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27"/>
      <c r="FC27" s="27"/>
      <c r="FD27" s="27"/>
      <c r="FE27" s="27"/>
      <c r="FF27" s="27"/>
      <c r="FG27" s="27"/>
      <c r="FH27" s="27"/>
      <c r="FI27" s="27"/>
      <c r="FJ27" s="30"/>
      <c r="FK27" s="27"/>
      <c r="FL27" s="27"/>
      <c r="FM27" s="27"/>
      <c r="FN27" s="30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>
        <v>21111.9</v>
      </c>
      <c r="GG27" s="27">
        <v>15802.4</v>
      </c>
      <c r="GH27" s="27">
        <f t="shared" si="34"/>
        <v>74.850676632610032</v>
      </c>
      <c r="GI27" s="27"/>
      <c r="GJ27" s="27"/>
      <c r="GK27" s="27"/>
      <c r="GL27" s="30"/>
      <c r="GM27" s="27">
        <v>738.4</v>
      </c>
      <c r="GN27" s="27">
        <v>738.4</v>
      </c>
      <c r="GO27" s="27">
        <v>641.97501</v>
      </c>
      <c r="GP27" s="27">
        <f t="shared" si="15"/>
        <v>86.941361050920918</v>
      </c>
      <c r="GQ27" s="27"/>
      <c r="GR27" s="27"/>
      <c r="GS27" s="27"/>
      <c r="GT27" s="27"/>
      <c r="GU27" s="27"/>
      <c r="GV27" s="27"/>
      <c r="GW27" s="27"/>
      <c r="GX27" s="27"/>
      <c r="GY27" s="27">
        <v>5269.6</v>
      </c>
      <c r="GZ27" s="27">
        <v>5269.6</v>
      </c>
      <c r="HA27" s="27">
        <v>3288.6000900000004</v>
      </c>
      <c r="HB27" s="27">
        <f t="shared" si="16"/>
        <v>62.407015522999856</v>
      </c>
      <c r="HC27" s="27"/>
      <c r="HD27" s="27">
        <v>3827</v>
      </c>
      <c r="HE27" s="27">
        <v>3100.92445</v>
      </c>
      <c r="HF27" s="27">
        <f t="shared" si="17"/>
        <v>81.027552913509268</v>
      </c>
      <c r="HG27" s="27">
        <v>1301</v>
      </c>
      <c r="HH27" s="27">
        <v>1301</v>
      </c>
      <c r="HI27" s="27">
        <v>1162.1179399999999</v>
      </c>
      <c r="HJ27" s="27">
        <f t="shared" si="2"/>
        <v>89.324976172175241</v>
      </c>
      <c r="HK27" s="27">
        <v>133.9</v>
      </c>
      <c r="HL27" s="27">
        <v>133.9</v>
      </c>
      <c r="HM27" s="27"/>
      <c r="HN27" s="27">
        <f t="shared" si="18"/>
        <v>0</v>
      </c>
      <c r="HO27" s="27"/>
      <c r="HP27" s="27">
        <v>449.4</v>
      </c>
      <c r="HQ27" s="27">
        <v>447.2</v>
      </c>
      <c r="HR27" s="27">
        <f t="shared" si="19"/>
        <v>99.510458388963059</v>
      </c>
      <c r="HS27" s="27"/>
      <c r="HT27" s="27">
        <v>36783.5</v>
      </c>
      <c r="HU27" s="27">
        <v>26832.1</v>
      </c>
      <c r="HV27" s="27">
        <f t="shared" si="20"/>
        <v>72.946021993556883</v>
      </c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30"/>
      <c r="II27" s="27"/>
      <c r="IJ27" s="27"/>
      <c r="IK27" s="27"/>
      <c r="IL27" s="27"/>
      <c r="IM27" s="27">
        <v>714.6</v>
      </c>
      <c r="IN27" s="27">
        <v>714.6</v>
      </c>
      <c r="IO27" s="27">
        <v>1549.5</v>
      </c>
      <c r="IP27" s="27">
        <f t="shared" si="21"/>
        <v>216.83459277917714</v>
      </c>
      <c r="IQ27" s="27"/>
      <c r="IR27" s="27"/>
      <c r="IS27" s="27"/>
      <c r="IT27" s="27"/>
      <c r="IU27" s="27">
        <v>6204.9</v>
      </c>
      <c r="IV27" s="27">
        <v>6204.9</v>
      </c>
      <c r="IW27" s="27">
        <v>6204.9</v>
      </c>
      <c r="IX27" s="27">
        <f t="shared" si="22"/>
        <v>100</v>
      </c>
      <c r="IY27" s="27"/>
      <c r="IZ27" s="27"/>
      <c r="JA27" s="27"/>
      <c r="JB27" s="27"/>
    </row>
    <row r="28" spans="1:262" s="25" customFormat="1" ht="21.75" customHeight="1">
      <c r="A28" s="51"/>
      <c r="B28" s="34" t="s">
        <v>73</v>
      </c>
      <c r="C28" s="40">
        <f>SUM(C29:C30)</f>
        <v>1863262.52</v>
      </c>
      <c r="D28" s="40">
        <f>SUM(D29:D30)</f>
        <v>2044513.7199999997</v>
      </c>
      <c r="E28" s="40">
        <f>SUM(E29:E30)</f>
        <v>1392636.32213</v>
      </c>
      <c r="F28" s="40">
        <f t="shared" si="4"/>
        <v>68.115772885593557</v>
      </c>
      <c r="G28" s="40">
        <f>SUM(G29:G30)</f>
        <v>0</v>
      </c>
      <c r="H28" s="40">
        <f>SUM(H29:H30)</f>
        <v>0</v>
      </c>
      <c r="I28" s="40">
        <f>SUM(I29:I30)</f>
        <v>0</v>
      </c>
      <c r="J28" s="40">
        <v>0</v>
      </c>
      <c r="K28" s="40">
        <f>SUM(K29:K30)</f>
        <v>0</v>
      </c>
      <c r="L28" s="40">
        <f>SUM(L29:L30)</f>
        <v>0</v>
      </c>
      <c r="M28" s="40">
        <f>SUM(M29:M30)</f>
        <v>0</v>
      </c>
      <c r="N28" s="40">
        <v>0</v>
      </c>
      <c r="O28" s="40">
        <f>SUM(O29:O30)</f>
        <v>0</v>
      </c>
      <c r="P28" s="40">
        <f>SUM(P29:P30)</f>
        <v>0</v>
      </c>
      <c r="Q28" s="40">
        <f>SUM(Q29:Q30)</f>
        <v>0</v>
      </c>
      <c r="R28" s="40">
        <v>0</v>
      </c>
      <c r="S28" s="40">
        <f>SUM(S29:S30)</f>
        <v>37569.9</v>
      </c>
      <c r="T28" s="40">
        <f>SUM(T29:T30)</f>
        <v>37569.9</v>
      </c>
      <c r="U28" s="40">
        <f>SUM(U29:U30)</f>
        <v>34232.313860000002</v>
      </c>
      <c r="V28" s="40">
        <f>U28/T28*100</f>
        <v>91.116329455228779</v>
      </c>
      <c r="W28" s="40">
        <f>SUM(W29:W30)</f>
        <v>875595</v>
      </c>
      <c r="X28" s="40">
        <f>SUM(X29:X30)</f>
        <v>875595</v>
      </c>
      <c r="Y28" s="40">
        <f>SUM(Y29:Y30)</f>
        <v>469386.3</v>
      </c>
      <c r="Z28" s="40">
        <f>Y28/X28*100</f>
        <v>53.607695338598326</v>
      </c>
      <c r="AA28" s="40">
        <f>SUM(AA29:AA30)</f>
        <v>0</v>
      </c>
      <c r="AB28" s="40">
        <f>SUM(AB29:AB30)</f>
        <v>24142.7</v>
      </c>
      <c r="AC28" s="40">
        <f>SUM(AC29:AC30)</f>
        <v>15683.2</v>
      </c>
      <c r="AD28" s="40">
        <f t="shared" ref="AD28:AD30" si="35">AC28/AB28*100</f>
        <v>64.960422819320129</v>
      </c>
      <c r="AE28" s="40">
        <f>SUM(AE29:AE30)</f>
        <v>0</v>
      </c>
      <c r="AF28" s="40">
        <f>SUM(AF29:AF30)</f>
        <v>0</v>
      </c>
      <c r="AG28" s="40">
        <f>SUM(AG29:AG30)</f>
        <v>0</v>
      </c>
      <c r="AH28" s="40">
        <v>0</v>
      </c>
      <c r="AI28" s="40">
        <f>SUM(AI29:AI30)</f>
        <v>0</v>
      </c>
      <c r="AJ28" s="40">
        <f>SUM(AJ29:AJ30)</f>
        <v>0</v>
      </c>
      <c r="AK28" s="40">
        <f>SUM(AK29:AK30)</f>
        <v>0</v>
      </c>
      <c r="AL28" s="40">
        <v>0</v>
      </c>
      <c r="AM28" s="40">
        <f>SUM(AM29:AM30)</f>
        <v>0</v>
      </c>
      <c r="AN28" s="40">
        <f>SUM(AN29:AN30)</f>
        <v>0</v>
      </c>
      <c r="AO28" s="40">
        <f>SUM(AO29:AO30)</f>
        <v>0</v>
      </c>
      <c r="AP28" s="40">
        <v>0</v>
      </c>
      <c r="AQ28" s="40">
        <f>SUM(AQ29:AQ30)</f>
        <v>0</v>
      </c>
      <c r="AR28" s="40">
        <f>SUM(AR29:AR30)</f>
        <v>0</v>
      </c>
      <c r="AS28" s="40">
        <f>SUM(AS29:AS30)</f>
        <v>0</v>
      </c>
      <c r="AT28" s="40">
        <v>0</v>
      </c>
      <c r="AU28" s="40">
        <f>SUM(AU29:AU30)</f>
        <v>0</v>
      </c>
      <c r="AV28" s="40">
        <f>SUM(AV29:AV30)</f>
        <v>0</v>
      </c>
      <c r="AW28" s="40">
        <f>SUM(AW29:AW30)</f>
        <v>0</v>
      </c>
      <c r="AX28" s="40">
        <v>0</v>
      </c>
      <c r="AY28" s="40">
        <f>SUM(AY29:AY30)</f>
        <v>0</v>
      </c>
      <c r="AZ28" s="40">
        <f>SUM(AZ29:AZ30)</f>
        <v>0</v>
      </c>
      <c r="BA28" s="40">
        <f>SUM(BA29:BA30)</f>
        <v>0</v>
      </c>
      <c r="BB28" s="40">
        <v>0</v>
      </c>
      <c r="BC28" s="40">
        <f>SUM(BC29:BC30)</f>
        <v>176871.4</v>
      </c>
      <c r="BD28" s="40">
        <f>SUM(BD29:BD30)</f>
        <v>176871.4</v>
      </c>
      <c r="BE28" s="40">
        <f>SUM(BE29:BE30)</f>
        <v>52856.246469999998</v>
      </c>
      <c r="BF28" s="40">
        <f t="shared" si="8"/>
        <v>29.883998470074868</v>
      </c>
      <c r="BG28" s="65">
        <f>SUM(BG29:BG30)</f>
        <v>0</v>
      </c>
      <c r="BH28" s="65">
        <f>SUM(BH29:BH30)</f>
        <v>0</v>
      </c>
      <c r="BI28" s="65">
        <f>SUM(BI29:BI30)</f>
        <v>0</v>
      </c>
      <c r="BJ28" s="65">
        <v>0</v>
      </c>
      <c r="BK28" s="40">
        <f>SUM(BK29:BK30)</f>
        <v>0</v>
      </c>
      <c r="BL28" s="40">
        <f>SUM(BL29:BL30)</f>
        <v>0</v>
      </c>
      <c r="BM28" s="40">
        <f>SUM(BM29:BM30)</f>
        <v>0</v>
      </c>
      <c r="BN28" s="40">
        <v>0</v>
      </c>
      <c r="BO28" s="40">
        <f>SUM(BO29:BO30)</f>
        <v>46158.7</v>
      </c>
      <c r="BP28" s="40">
        <f>SUM(BP29:BP30)</f>
        <v>46158.7</v>
      </c>
      <c r="BQ28" s="40">
        <f>SUM(BQ29:BQ30)</f>
        <v>78707.989549999998</v>
      </c>
      <c r="BR28" s="30">
        <f t="shared" si="9"/>
        <v>170.51604475429335</v>
      </c>
      <c r="BS28" s="40">
        <f>SUM(BS29:BS30)</f>
        <v>73634.899999999994</v>
      </c>
      <c r="BT28" s="40">
        <f>SUM(BT29:BT30)</f>
        <v>73634.899999999994</v>
      </c>
      <c r="BU28" s="40">
        <f>SUM(BU29:BU30)</f>
        <v>73471.236610000007</v>
      </c>
      <c r="BV28" s="40">
        <f t="shared" si="10"/>
        <v>99.777736657481725</v>
      </c>
      <c r="BW28" s="40">
        <f t="shared" ref="BW28:BY28" si="36">SUM(BW29:BW30)</f>
        <v>0</v>
      </c>
      <c r="BX28" s="40">
        <f t="shared" si="36"/>
        <v>0</v>
      </c>
      <c r="BY28" s="40">
        <f t="shared" si="36"/>
        <v>0</v>
      </c>
      <c r="BZ28" s="40">
        <v>0</v>
      </c>
      <c r="CA28" s="40">
        <f>SUM(CA29:CA30)</f>
        <v>0</v>
      </c>
      <c r="CB28" s="40">
        <f>SUM(CB29:CB30)</f>
        <v>0</v>
      </c>
      <c r="CC28" s="40">
        <f>SUM(CC29:CC30)</f>
        <v>0</v>
      </c>
      <c r="CD28" s="40">
        <v>0</v>
      </c>
      <c r="CE28" s="40">
        <f>SUM(CE29:CE30)</f>
        <v>0</v>
      </c>
      <c r="CF28" s="40">
        <f>SUM(CF29:CF30)</f>
        <v>0</v>
      </c>
      <c r="CG28" s="40">
        <f>SUM(CG29:CG30)</f>
        <v>0</v>
      </c>
      <c r="CH28" s="40">
        <v>0</v>
      </c>
      <c r="CI28" s="40">
        <f>SUM(CI29:CI30)</f>
        <v>0</v>
      </c>
      <c r="CJ28" s="40">
        <f>SUM(CJ29:CJ30)</f>
        <v>0</v>
      </c>
      <c r="CK28" s="40">
        <f>SUM(CK29:CK30)</f>
        <v>0</v>
      </c>
      <c r="CL28" s="30" t="e">
        <f t="shared" ref="CL28:CL32" si="37">CK28/CJ28*100</f>
        <v>#DIV/0!</v>
      </c>
      <c r="CM28" s="40">
        <f>SUM(CM29:CM30)</f>
        <v>0</v>
      </c>
      <c r="CN28" s="40">
        <f>SUM(CN29:CN30)</f>
        <v>0</v>
      </c>
      <c r="CO28" s="40">
        <f>SUM(CO29:CO30)</f>
        <v>0</v>
      </c>
      <c r="CP28" s="40">
        <v>0</v>
      </c>
      <c r="CQ28" s="40">
        <f>SUM(CQ29:CQ30)</f>
        <v>0</v>
      </c>
      <c r="CR28" s="40">
        <f>SUM(CR29:CR30)</f>
        <v>0</v>
      </c>
      <c r="CS28" s="40">
        <f>SUM(CS29:CS30)</f>
        <v>0</v>
      </c>
      <c r="CT28" s="40">
        <v>0</v>
      </c>
      <c r="CU28" s="40">
        <f>SUM(CU29:CU30)</f>
        <v>0</v>
      </c>
      <c r="CV28" s="40">
        <f>SUM(CV29:CV30)</f>
        <v>0</v>
      </c>
      <c r="CW28" s="40">
        <f>SUM(CW29:CW30)</f>
        <v>0</v>
      </c>
      <c r="CX28" s="30">
        <v>0</v>
      </c>
      <c r="CY28" s="40">
        <f>SUM(CY29:CY30)</f>
        <v>0</v>
      </c>
      <c r="CZ28" s="40">
        <f>SUM(CZ29:CZ30)</f>
        <v>0</v>
      </c>
      <c r="DA28" s="40">
        <f>SUM(DA29:DA30)</f>
        <v>0</v>
      </c>
      <c r="DB28" s="40">
        <v>0</v>
      </c>
      <c r="DC28" s="40">
        <f>SUM(DC29:DC30)</f>
        <v>1089.7</v>
      </c>
      <c r="DD28" s="40">
        <f>SUM(DD29:DD30)</f>
        <v>1089.7</v>
      </c>
      <c r="DE28" s="40">
        <f>SUM(DE29:DE30)</f>
        <v>1089.7</v>
      </c>
      <c r="DF28" s="40">
        <f t="shared" si="11"/>
        <v>100</v>
      </c>
      <c r="DG28" s="40">
        <f>SUM(DG29:DG30)</f>
        <v>0</v>
      </c>
      <c r="DH28" s="40">
        <f>SUM(DH29:DH30)</f>
        <v>0</v>
      </c>
      <c r="DI28" s="40">
        <f>SUM(DI29:DI30)</f>
        <v>0</v>
      </c>
      <c r="DJ28" s="40">
        <v>0</v>
      </c>
      <c r="DK28" s="40">
        <f>SUM(DK29:DK30)</f>
        <v>0</v>
      </c>
      <c r="DL28" s="40">
        <f>SUM(DL29:DL30)</f>
        <v>0</v>
      </c>
      <c r="DM28" s="40">
        <f>SUM(DM29:DM30)</f>
        <v>0</v>
      </c>
      <c r="DN28" s="40">
        <v>0</v>
      </c>
      <c r="DO28" s="40">
        <f>SUM(DO29:DO30)</f>
        <v>5818.4</v>
      </c>
      <c r="DP28" s="40">
        <f>SUM(DP29:DP30)</f>
        <v>0</v>
      </c>
      <c r="DQ28" s="40">
        <f>SUM(DQ29:DQ30)</f>
        <v>0</v>
      </c>
      <c r="DR28" s="40">
        <v>0</v>
      </c>
      <c r="DS28" s="40">
        <f>SUM(DS29:DS30)</f>
        <v>0</v>
      </c>
      <c r="DT28" s="40">
        <f>SUM(DT29:DT30)</f>
        <v>0</v>
      </c>
      <c r="DU28" s="40">
        <f>SUM(DU29:DU30)</f>
        <v>0</v>
      </c>
      <c r="DV28" s="40">
        <v>0</v>
      </c>
      <c r="DW28" s="40">
        <f>SUM(DW29:DW30)</f>
        <v>0</v>
      </c>
      <c r="DX28" s="40">
        <f>SUM(DX29:DX30)</f>
        <v>2176</v>
      </c>
      <c r="DY28" s="40">
        <f>SUM(DY29:DY30)</f>
        <v>0</v>
      </c>
      <c r="DZ28" s="40">
        <f>DY28/DX28*100</f>
        <v>0</v>
      </c>
      <c r="EA28" s="40">
        <f>SUM(EA29:EA30)</f>
        <v>0</v>
      </c>
      <c r="EB28" s="40">
        <f>SUM(EB29:EB30)</f>
        <v>0</v>
      </c>
      <c r="EC28" s="40">
        <f>SUM(EC29:EC30)</f>
        <v>0</v>
      </c>
      <c r="ED28" s="40">
        <v>0</v>
      </c>
      <c r="EE28" s="40">
        <f>SUM(EE29:EE30)</f>
        <v>0</v>
      </c>
      <c r="EF28" s="40">
        <f>SUM(EF29:EF30)</f>
        <v>0</v>
      </c>
      <c r="EG28" s="40">
        <f>SUM(EG29:EG30)</f>
        <v>0</v>
      </c>
      <c r="EH28" s="40">
        <v>0</v>
      </c>
      <c r="EI28" s="40">
        <f>SUM(EI29:EI30)</f>
        <v>0</v>
      </c>
      <c r="EJ28" s="40">
        <f>SUM(EJ29:EJ30)</f>
        <v>23000</v>
      </c>
      <c r="EK28" s="40">
        <f>SUM(EK29:EK30)</f>
        <v>18708</v>
      </c>
      <c r="EL28" s="40">
        <f t="shared" ref="EL28:EL30" si="38">EK28/EJ28*100</f>
        <v>81.339130434782618</v>
      </c>
      <c r="EM28" s="65">
        <f>SUM(EM29:EM30)</f>
        <v>0</v>
      </c>
      <c r="EN28" s="65">
        <f>SUM(EN29:EN30)</f>
        <v>0</v>
      </c>
      <c r="EO28" s="65">
        <f>SUM(EO29:EO30)</f>
        <v>0</v>
      </c>
      <c r="EP28" s="65">
        <v>0</v>
      </c>
      <c r="EQ28" s="65">
        <f>SUM(EQ29:EQ30)</f>
        <v>0</v>
      </c>
      <c r="ER28" s="65">
        <f>SUM(ER29:ER30)</f>
        <v>0</v>
      </c>
      <c r="ES28" s="65">
        <f>SUM(ES29:ES30)</f>
        <v>0</v>
      </c>
      <c r="ET28" s="65">
        <v>0</v>
      </c>
      <c r="EU28" s="65">
        <f>SUM(EU29:EU30)</f>
        <v>0</v>
      </c>
      <c r="EV28" s="65">
        <f>SUM(EV29:EV30)</f>
        <v>0</v>
      </c>
      <c r="EW28" s="65">
        <f>SUM(EW29:EW30)</f>
        <v>0</v>
      </c>
      <c r="EX28" s="65" t="e">
        <f>EW28/EV28*100</f>
        <v>#DIV/0!</v>
      </c>
      <c r="EY28" s="65">
        <f>SUM(EY29:EY30)</f>
        <v>9115.4</v>
      </c>
      <c r="EZ28" s="40">
        <f>SUM(EZ29:EZ30)</f>
        <v>9115.4</v>
      </c>
      <c r="FA28" s="40">
        <f>SUM(FA29:FA30)</f>
        <v>0</v>
      </c>
      <c r="FB28" s="40">
        <f t="shared" ref="FB28:FB32" si="39">FA28/EZ28*100</f>
        <v>0</v>
      </c>
      <c r="FC28" s="40">
        <f>SUM(FC29:FC30)</f>
        <v>1500</v>
      </c>
      <c r="FD28" s="40">
        <f>SUM(FD29:FD30)</f>
        <v>1500</v>
      </c>
      <c r="FE28" s="40">
        <f>SUM(FE29:FE30)</f>
        <v>1500</v>
      </c>
      <c r="FF28" s="40">
        <f t="shared" ref="FF28:FF32" si="40">FE28/FD28*100</f>
        <v>100</v>
      </c>
      <c r="FG28" s="40">
        <f>SUM(FG29:FG30)</f>
        <v>0</v>
      </c>
      <c r="FH28" s="40">
        <f>SUM(FH29:FH30)</f>
        <v>0</v>
      </c>
      <c r="FI28" s="40">
        <f>SUM(FI29:FI30)</f>
        <v>0</v>
      </c>
      <c r="FJ28" s="30">
        <v>0</v>
      </c>
      <c r="FK28" s="40">
        <f>SUM(FK29:FK30)</f>
        <v>0</v>
      </c>
      <c r="FL28" s="40">
        <f>SUM(FL29:FL30)</f>
        <v>0</v>
      </c>
      <c r="FM28" s="40">
        <f>SUM(FM29:FM30)</f>
        <v>0</v>
      </c>
      <c r="FN28" s="30">
        <v>0</v>
      </c>
      <c r="FO28" s="40">
        <f>SUM(FO29:FO30)</f>
        <v>0</v>
      </c>
      <c r="FP28" s="40">
        <f>SUM(FP29:FP30)</f>
        <v>0</v>
      </c>
      <c r="FQ28" s="40">
        <f>SUM(FQ29:FQ30)</f>
        <v>0</v>
      </c>
      <c r="FR28" s="40">
        <v>0</v>
      </c>
      <c r="FS28" s="40">
        <f>SUM(FS29:FS30)</f>
        <v>8130.9000000000005</v>
      </c>
      <c r="FT28" s="40">
        <f>SUM(FT29:FT30)</f>
        <v>8130.9000000000005</v>
      </c>
      <c r="FU28" s="40">
        <f>SUM(FU29:FU30)</f>
        <v>8130.9000000000005</v>
      </c>
      <c r="FV28" s="40">
        <f t="shared" si="14"/>
        <v>100</v>
      </c>
      <c r="FW28" s="40">
        <f>SUM(FW29:FW30)</f>
        <v>0</v>
      </c>
      <c r="FX28" s="40">
        <f>SUM(FX29:FX30)</f>
        <v>10200</v>
      </c>
      <c r="FY28" s="40">
        <f>SUM(FY29:FY30)</f>
        <v>1251.5</v>
      </c>
      <c r="FZ28" s="40">
        <f>FY28/FX28*100</f>
        <v>12.269607843137255</v>
      </c>
      <c r="GA28" s="40">
        <f>SUM(GA29:GA30)</f>
        <v>0</v>
      </c>
      <c r="GB28" s="40">
        <f>SUM(GB29:GB30)</f>
        <v>0</v>
      </c>
      <c r="GC28" s="40">
        <f>SUM(GC29:GC30)</f>
        <v>0</v>
      </c>
      <c r="GD28" s="40">
        <v>0</v>
      </c>
      <c r="GE28" s="40">
        <f>SUM(GE29:GE30)</f>
        <v>0</v>
      </c>
      <c r="GF28" s="40">
        <f>SUM(GF29:GF30)</f>
        <v>0</v>
      </c>
      <c r="GG28" s="40">
        <f>SUM(GG29:GG30)</f>
        <v>0</v>
      </c>
      <c r="GH28" s="40">
        <v>0</v>
      </c>
      <c r="GI28" s="40">
        <f>SUM(GI29:GI30)</f>
        <v>0</v>
      </c>
      <c r="GJ28" s="40">
        <f>SUM(GJ29:GJ30)</f>
        <v>19896.8</v>
      </c>
      <c r="GK28" s="40">
        <f>SUM(GK29:GK30)</f>
        <v>18464.3</v>
      </c>
      <c r="GL28" s="30">
        <f t="shared" ref="GL28:GL29" si="41">GK28/GJ28*100</f>
        <v>92.800349804993772</v>
      </c>
      <c r="GM28" s="40">
        <f>SUM(GM29:GM30)</f>
        <v>12013.22</v>
      </c>
      <c r="GN28" s="40">
        <f>SUM(GN29:GN30)</f>
        <v>12013.22</v>
      </c>
      <c r="GO28" s="40">
        <f>SUM(GO29:GO30)</f>
        <v>10045.5</v>
      </c>
      <c r="GP28" s="40">
        <f t="shared" si="15"/>
        <v>83.620378216664648</v>
      </c>
      <c r="GQ28" s="40">
        <f>SUM(GQ29:GQ30)</f>
        <v>39906.699999999997</v>
      </c>
      <c r="GR28" s="40">
        <f>SUM(GR29:GR30)</f>
        <v>134098.20000000001</v>
      </c>
      <c r="GS28" s="40">
        <f>SUM(GS29:GS30)</f>
        <v>106473</v>
      </c>
      <c r="GT28" s="40">
        <f>GS28/GR28*100</f>
        <v>79.399276052922403</v>
      </c>
      <c r="GU28" s="40">
        <f>SUM(GU29:GU30)</f>
        <v>0</v>
      </c>
      <c r="GV28" s="40">
        <f>SUM(GV29:GV30)</f>
        <v>0</v>
      </c>
      <c r="GW28" s="40">
        <f>SUM(GW29:GW30)</f>
        <v>0</v>
      </c>
      <c r="GX28" s="40">
        <v>0</v>
      </c>
      <c r="GY28" s="40">
        <f>SUM(GY29:GY30)</f>
        <v>474713.2</v>
      </c>
      <c r="GZ28" s="40">
        <f>SUM(GZ29:GZ30)</f>
        <v>474713.2</v>
      </c>
      <c r="HA28" s="40">
        <f>SUM(HA29:HA30)</f>
        <v>391203.73239999998</v>
      </c>
      <c r="HB28" s="30">
        <f t="shared" si="16"/>
        <v>82.408437852581301</v>
      </c>
      <c r="HC28" s="40">
        <f>SUM(HC29:HC30)</f>
        <v>0</v>
      </c>
      <c r="HD28" s="40">
        <f>SUM(HD29:HD30)</f>
        <v>13462.6</v>
      </c>
      <c r="HE28" s="40">
        <f>SUM(HE29:HE30)</f>
        <v>10287.303240000001</v>
      </c>
      <c r="HF28" s="40">
        <f t="shared" si="17"/>
        <v>76.413941140641484</v>
      </c>
      <c r="HG28" s="40">
        <f>SUM(HG29:HG30)</f>
        <v>0</v>
      </c>
      <c r="HH28" s="40">
        <f>SUM(HH29:HH30)</f>
        <v>0</v>
      </c>
      <c r="HI28" s="40">
        <f>SUM(HI29:HI30)</f>
        <v>0</v>
      </c>
      <c r="HJ28" s="40">
        <v>0</v>
      </c>
      <c r="HK28" s="40">
        <f>SUM(HK29:HK30)</f>
        <v>0</v>
      </c>
      <c r="HL28" s="40">
        <f>SUM(HL29:HL30)</f>
        <v>0</v>
      </c>
      <c r="HM28" s="40">
        <f>SUM(HM29:HM30)</f>
        <v>0</v>
      </c>
      <c r="HN28" s="30">
        <v>0</v>
      </c>
      <c r="HO28" s="40">
        <f>SUM(HO29:HO30)</f>
        <v>0</v>
      </c>
      <c r="HP28" s="40">
        <f>SUM(HP29:HP30)</f>
        <v>0</v>
      </c>
      <c r="HQ28" s="40">
        <f>SUM(HQ29:HQ30)</f>
        <v>0</v>
      </c>
      <c r="HR28" s="40">
        <v>0</v>
      </c>
      <c r="HS28" s="40">
        <f>SUM(HS29:HS30)</f>
        <v>0</v>
      </c>
      <c r="HT28" s="40">
        <f>SUM(HT29:HT30)</f>
        <v>0</v>
      </c>
      <c r="HU28" s="40">
        <f>SUM(HU29:HU30)</f>
        <v>0</v>
      </c>
      <c r="HV28" s="40">
        <v>0</v>
      </c>
      <c r="HW28" s="40">
        <f>SUM(HW29:HW30)</f>
        <v>0</v>
      </c>
      <c r="HX28" s="40">
        <f>SUM(HX29:HX30)</f>
        <v>0</v>
      </c>
      <c r="HY28" s="40">
        <f>SUM(HY29:HY30)</f>
        <v>0</v>
      </c>
      <c r="HZ28" s="40">
        <v>0</v>
      </c>
      <c r="IA28" s="40">
        <f>SUM(IA29:IA30)</f>
        <v>0</v>
      </c>
      <c r="IB28" s="40">
        <f>SUM(IB29:IB30)</f>
        <v>0</v>
      </c>
      <c r="IC28" s="40">
        <f>SUM(IC29:IC30)</f>
        <v>0</v>
      </c>
      <c r="ID28" s="27">
        <v>0</v>
      </c>
      <c r="IE28" s="40">
        <f>SUM(IE29:IE30)</f>
        <v>0</v>
      </c>
      <c r="IF28" s="40">
        <f>SUM(IF29:IF30)</f>
        <v>0</v>
      </c>
      <c r="IG28" s="40">
        <f>SUM(IG29:IG30)</f>
        <v>0</v>
      </c>
      <c r="IH28" s="30">
        <v>0</v>
      </c>
      <c r="II28" s="40">
        <f>SUM(II29:II30)</f>
        <v>0</v>
      </c>
      <c r="IJ28" s="40">
        <f>SUM(IJ29:IJ30)</f>
        <v>0</v>
      </c>
      <c r="IK28" s="40">
        <f>SUM(IK29:IK30)</f>
        <v>0</v>
      </c>
      <c r="IL28" s="40">
        <v>0</v>
      </c>
      <c r="IM28" s="40">
        <f>SUM(IM29:IM30)</f>
        <v>0</v>
      </c>
      <c r="IN28" s="40">
        <f>SUM(IN29:IN30)</f>
        <v>0</v>
      </c>
      <c r="IO28" s="40">
        <f>SUM(IO29:IO30)</f>
        <v>0</v>
      </c>
      <c r="IP28" s="40">
        <v>0</v>
      </c>
      <c r="IQ28" s="40">
        <f>SUM(IQ29:IQ30)</f>
        <v>0</v>
      </c>
      <c r="IR28" s="40">
        <f>SUM(IR29:IR30)</f>
        <v>0</v>
      </c>
      <c r="IS28" s="40">
        <f>SUM(IS29:IS30)</f>
        <v>0</v>
      </c>
      <c r="IT28" s="40">
        <v>0</v>
      </c>
      <c r="IU28" s="40">
        <f>SUM(IU29:IU30)</f>
        <v>101145.1</v>
      </c>
      <c r="IV28" s="40">
        <f>SUM(IV29:IV30)</f>
        <v>101145.1</v>
      </c>
      <c r="IW28" s="40">
        <f>SUM(IW29:IW30)</f>
        <v>101145.1</v>
      </c>
      <c r="IX28" s="40">
        <f t="shared" si="22"/>
        <v>100</v>
      </c>
      <c r="IY28" s="40">
        <f>SUM(IY29:IY30)</f>
        <v>0</v>
      </c>
      <c r="IZ28" s="40">
        <f>SUM(IZ29:IZ30)</f>
        <v>0</v>
      </c>
      <c r="JA28" s="40">
        <f>SUM(JA29:JA30)</f>
        <v>0</v>
      </c>
      <c r="JB28" s="40" t="e">
        <f>JA28/IZ28*100</f>
        <v>#DIV/0!</v>
      </c>
    </row>
    <row r="29" spans="1:262" ht="16.5" customHeight="1">
      <c r="A29" s="31">
        <v>24</v>
      </c>
      <c r="B29" s="32" t="s">
        <v>24</v>
      </c>
      <c r="C29" s="27">
        <f t="shared" ref="C29:C30" si="42">G29+K29+O29+S29+W29+AA29+AE29+AI29+AM29+AQ29+AU29+AY29+BC29+BG29+BK29+BO29+BS29+BW29+CA29+CE29+CI29+CM29+CQ29+CU29+CY29+DC29+DG29+DK29+DO29+DS29+DW29+EA29+EE29+EI29+EM29+EQ29+EU29+EY29+FC29+FG29+FK29+FO29+FS29+FW29+GA29+GE29+GI29+GM29+GQ29+GU29+GY29+HC29+HG29+HK29+HO29+HS29+HW29+IA29+IE29+II29+IM29+IQ29+IU29+IY29</f>
        <v>316890.60000000003</v>
      </c>
      <c r="D29" s="27">
        <f t="shared" ref="D29:D30" si="43">H29+L29+P29+T29+X29+AB29+AF29+AJ29+AN29+AR29+AV29+AZ29+BD29+BH29+BL29+BP29+BT29+BX29+CB29+CF29+CJ29+CN29+CR29+CV29+CZ29+DD29+DH29+DL29+DP29+DT29+DX29+EB29+EF29+EJ29+EN29+ER29+EV29+EZ29+FD29+FH29+FL29+FP29+FT29+FX29+GB29+GF29+GJ29+GN29+GR29+GV29+GZ29+HD29+HH29+HL29+HP29+HT29+HX29+IB29+IF29+IJ29+IN29+IR29+IV29+IZ29</f>
        <v>370846.9</v>
      </c>
      <c r="E29" s="27">
        <f t="shared" ref="E29:E30" si="44">I29+M29+Q29+U29+Y29+AC29+AG29+AK29+AO29+AS29+AW29+BA29+BE29+BI29+BM29+BQ29+BU29+BY29+CC29+CG29+CK29+CO29+CS29+CW29+DA29+DE29+DI29+DM29+DQ29+DU29+DY29+EC29+EG29+EK29+EO29+ES29+EW29+FA29+FE29+FI29+FM29+FQ29+FU29+FY29+GC29+GG29+GK29+GO29+GS29+GW29+HA29+HE29+HI29+HM29+HQ29+HU29+HY29+IC29+IG29+IK29+IO29+IS29+IW29+JA29</f>
        <v>297490.08486</v>
      </c>
      <c r="F29" s="27">
        <f t="shared" si="4"/>
        <v>80.219110597931376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>
        <v>10230.9</v>
      </c>
      <c r="T29" s="27">
        <v>10230.9</v>
      </c>
      <c r="U29" s="27">
        <v>8659.4236000000001</v>
      </c>
      <c r="V29" s="27">
        <f t="shared" ref="V29:V30" si="45">U29/T29*100</f>
        <v>84.639900692998665</v>
      </c>
      <c r="W29" s="27">
        <v>100000</v>
      </c>
      <c r="X29" s="27">
        <v>100000</v>
      </c>
      <c r="Y29" s="27">
        <v>53396.1</v>
      </c>
      <c r="Z29" s="27">
        <f t="shared" ref="Z29:Z30" si="46">Y29/X29*100</f>
        <v>53.396100000000004</v>
      </c>
      <c r="AA29" s="27"/>
      <c r="AB29" s="27">
        <v>5796</v>
      </c>
      <c r="AC29" s="27">
        <v>4057</v>
      </c>
      <c r="AD29" s="40">
        <f t="shared" si="35"/>
        <v>69.996549344375438</v>
      </c>
      <c r="AE29" s="39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40"/>
      <c r="AY29" s="27"/>
      <c r="AZ29" s="27"/>
      <c r="BA29" s="27"/>
      <c r="BB29" s="27"/>
      <c r="BC29" s="27">
        <v>35493.599999999999</v>
      </c>
      <c r="BD29" s="27">
        <v>35493.599999999999</v>
      </c>
      <c r="BE29" s="27">
        <v>18945.652109999999</v>
      </c>
      <c r="BF29" s="27">
        <f t="shared" si="8"/>
        <v>53.377657126918656</v>
      </c>
      <c r="BG29" s="79"/>
      <c r="BH29" s="79"/>
      <c r="BI29" s="79"/>
      <c r="BJ29" s="65"/>
      <c r="BK29" s="27"/>
      <c r="BL29" s="27"/>
      <c r="BM29" s="27"/>
      <c r="BN29" s="27"/>
      <c r="BO29" s="27">
        <v>19907.3</v>
      </c>
      <c r="BP29" s="27">
        <v>19907.3</v>
      </c>
      <c r="BQ29" s="27">
        <v>19907.317660000001</v>
      </c>
      <c r="BR29" s="27">
        <f t="shared" si="9"/>
        <v>100.00008871117632</v>
      </c>
      <c r="BS29" s="27">
        <v>19090.5</v>
      </c>
      <c r="BT29" s="27">
        <v>19090.5</v>
      </c>
      <c r="BU29" s="27">
        <v>19348.985210000003</v>
      </c>
      <c r="BV29" s="27">
        <f t="shared" si="10"/>
        <v>101.3539991618868</v>
      </c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 t="s">
        <v>364</v>
      </c>
      <c r="CI29" s="27"/>
      <c r="CJ29" s="27"/>
      <c r="CK29" s="27"/>
      <c r="CL29" s="30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30"/>
      <c r="CY29" s="27"/>
      <c r="CZ29" s="27"/>
      <c r="DA29" s="27"/>
      <c r="DB29" s="27"/>
      <c r="DC29" s="27">
        <v>362.6</v>
      </c>
      <c r="DD29" s="27">
        <v>362.6</v>
      </c>
      <c r="DE29" s="27">
        <v>362.6</v>
      </c>
      <c r="DF29" s="27">
        <f t="shared" si="11"/>
        <v>100</v>
      </c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>
        <v>15000</v>
      </c>
      <c r="EK29" s="27">
        <v>12408</v>
      </c>
      <c r="EL29" s="27">
        <f t="shared" si="38"/>
        <v>82.72</v>
      </c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65"/>
      <c r="EY29" s="79"/>
      <c r="EZ29" s="79"/>
      <c r="FA29" s="79"/>
      <c r="FB29" s="27"/>
      <c r="FC29" s="27"/>
      <c r="FD29" s="27"/>
      <c r="FE29" s="27"/>
      <c r="FF29" s="27"/>
      <c r="FG29" s="27"/>
      <c r="FH29" s="27"/>
      <c r="FI29" s="27"/>
      <c r="FJ29" s="30"/>
      <c r="FK29" s="27"/>
      <c r="FL29" s="27"/>
      <c r="FM29" s="27"/>
      <c r="FN29" s="30"/>
      <c r="FO29" s="27"/>
      <c r="FP29" s="27"/>
      <c r="FQ29" s="27"/>
      <c r="FR29" s="27"/>
      <c r="FS29" s="27">
        <v>90.6</v>
      </c>
      <c r="FT29" s="27">
        <v>90.6</v>
      </c>
      <c r="FU29" s="27">
        <v>90.6</v>
      </c>
      <c r="FV29" s="27">
        <f t="shared" si="14"/>
        <v>100</v>
      </c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>
        <v>19896.8</v>
      </c>
      <c r="GK29" s="27">
        <v>18464.3</v>
      </c>
      <c r="GL29" s="30">
        <f t="shared" si="41"/>
        <v>92.800349804993772</v>
      </c>
      <c r="GM29" s="27">
        <v>2220</v>
      </c>
      <c r="GN29" s="27">
        <v>2220</v>
      </c>
      <c r="GO29" s="27">
        <v>2220</v>
      </c>
      <c r="GP29" s="27">
        <f t="shared" si="15"/>
        <v>100</v>
      </c>
      <c r="GQ29" s="27"/>
      <c r="GR29" s="27"/>
      <c r="GS29" s="27"/>
      <c r="GT29" s="27"/>
      <c r="GU29" s="27"/>
      <c r="GV29" s="27"/>
      <c r="GW29" s="27"/>
      <c r="GX29" s="27"/>
      <c r="GY29" s="27">
        <v>82797.7</v>
      </c>
      <c r="GZ29" s="27">
        <v>82797.7</v>
      </c>
      <c r="HA29" s="27">
        <v>82797.668640000004</v>
      </c>
      <c r="HB29" s="27">
        <f t="shared" si="16"/>
        <v>99.999962124551772</v>
      </c>
      <c r="HC29" s="27"/>
      <c r="HD29" s="27">
        <v>13263.5</v>
      </c>
      <c r="HE29" s="27">
        <v>10135.03764</v>
      </c>
      <c r="HF29" s="27">
        <f t="shared" si="17"/>
        <v>76.412995363214847</v>
      </c>
      <c r="HG29" s="27"/>
      <c r="HH29" s="27"/>
      <c r="HI29" s="27"/>
      <c r="HJ29" s="27"/>
      <c r="HK29" s="27"/>
      <c r="HL29" s="27"/>
      <c r="HM29" s="27"/>
      <c r="HN29" s="30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30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>
        <v>46697.4</v>
      </c>
      <c r="IV29" s="27">
        <v>46697.4</v>
      </c>
      <c r="IW29" s="27">
        <v>46697.4</v>
      </c>
      <c r="IX29" s="27">
        <f t="shared" si="22"/>
        <v>100</v>
      </c>
      <c r="IY29" s="27"/>
      <c r="IZ29" s="27"/>
      <c r="JA29" s="27"/>
      <c r="JB29" s="27"/>
    </row>
    <row r="30" spans="1:262" s="2" customFormat="1" ht="17.25" customHeight="1">
      <c r="A30" s="31">
        <v>26</v>
      </c>
      <c r="B30" s="32" t="s">
        <v>25</v>
      </c>
      <c r="C30" s="27">
        <f t="shared" si="42"/>
        <v>1546371.92</v>
      </c>
      <c r="D30" s="27">
        <f t="shared" si="43"/>
        <v>1673666.8199999998</v>
      </c>
      <c r="E30" s="27">
        <f t="shared" si="44"/>
        <v>1095146.2372699999</v>
      </c>
      <c r="F30" s="27">
        <f t="shared" si="4"/>
        <v>65.433945644569818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>
        <v>27339</v>
      </c>
      <c r="T30" s="27">
        <v>27339</v>
      </c>
      <c r="U30" s="27">
        <v>25572.89026</v>
      </c>
      <c r="V30" s="27">
        <f t="shared" si="45"/>
        <v>93.539962178572736</v>
      </c>
      <c r="W30" s="27">
        <v>775595</v>
      </c>
      <c r="X30" s="27">
        <v>775595</v>
      </c>
      <c r="Y30" s="27">
        <v>415990.2</v>
      </c>
      <c r="Z30" s="27">
        <f t="shared" si="46"/>
        <v>53.634977017644523</v>
      </c>
      <c r="AA30" s="27"/>
      <c r="AB30" s="27">
        <v>18346.7</v>
      </c>
      <c r="AC30" s="27">
        <v>11626.2</v>
      </c>
      <c r="AD30" s="40">
        <f t="shared" si="35"/>
        <v>63.369434285184802</v>
      </c>
      <c r="AE30" s="39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39"/>
      <c r="AY30" s="27"/>
      <c r="AZ30" s="27"/>
      <c r="BA30" s="27"/>
      <c r="BB30" s="27"/>
      <c r="BC30" s="27">
        <v>141377.79999999999</v>
      </c>
      <c r="BD30" s="27">
        <v>141377.79999999999</v>
      </c>
      <c r="BE30" s="27">
        <v>33910.594360000003</v>
      </c>
      <c r="BF30" s="27">
        <f t="shared" si="8"/>
        <v>23.985798590726411</v>
      </c>
      <c r="BG30" s="79"/>
      <c r="BH30" s="79"/>
      <c r="BI30" s="79"/>
      <c r="BJ30" s="65"/>
      <c r="BK30" s="27"/>
      <c r="BL30" s="27"/>
      <c r="BM30" s="27"/>
      <c r="BN30" s="27"/>
      <c r="BO30" s="27">
        <v>26251.4</v>
      </c>
      <c r="BP30" s="27">
        <v>26251.4</v>
      </c>
      <c r="BQ30" s="27">
        <v>58800.671889999998</v>
      </c>
      <c r="BR30" s="27">
        <f t="shared" si="9"/>
        <v>223.99061341490358</v>
      </c>
      <c r="BS30" s="27">
        <v>54544.4</v>
      </c>
      <c r="BT30" s="27">
        <v>54544.4</v>
      </c>
      <c r="BU30" s="27">
        <v>54122.251400000001</v>
      </c>
      <c r="BV30" s="27">
        <f t="shared" si="10"/>
        <v>99.226045936888113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30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30"/>
      <c r="CY30" s="27"/>
      <c r="CZ30" s="27"/>
      <c r="DA30" s="27"/>
      <c r="DB30" s="27"/>
      <c r="DC30" s="27">
        <v>727.1</v>
      </c>
      <c r="DD30" s="27">
        <v>727.1</v>
      </c>
      <c r="DE30" s="27">
        <v>727.1</v>
      </c>
      <c r="DF30" s="27">
        <f t="shared" si="11"/>
        <v>100</v>
      </c>
      <c r="DG30" s="27"/>
      <c r="DH30" s="27"/>
      <c r="DI30" s="27"/>
      <c r="DJ30" s="27"/>
      <c r="DK30" s="27"/>
      <c r="DL30" s="27"/>
      <c r="DM30" s="27"/>
      <c r="DN30" s="27"/>
      <c r="DO30" s="27">
        <v>5818.4</v>
      </c>
      <c r="DP30" s="27"/>
      <c r="DQ30" s="27"/>
      <c r="DR30" s="27"/>
      <c r="DS30" s="27"/>
      <c r="DT30" s="27"/>
      <c r="DU30" s="27"/>
      <c r="DV30" s="27"/>
      <c r="DW30" s="27"/>
      <c r="DX30" s="27">
        <v>2176</v>
      </c>
      <c r="DY30" s="27"/>
      <c r="DZ30" s="27">
        <f>DY30/DX30*100</f>
        <v>0</v>
      </c>
      <c r="EA30" s="27"/>
      <c r="EB30" s="27"/>
      <c r="EC30" s="27"/>
      <c r="ED30" s="27"/>
      <c r="EE30" s="27"/>
      <c r="EF30" s="27"/>
      <c r="EG30" s="27"/>
      <c r="EH30" s="27"/>
      <c r="EI30" s="27"/>
      <c r="EJ30" s="27">
        <v>8000</v>
      </c>
      <c r="EK30" s="27">
        <v>6300</v>
      </c>
      <c r="EL30" s="27">
        <f t="shared" si="38"/>
        <v>78.75</v>
      </c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64"/>
      <c r="EY30" s="79">
        <v>9115.4</v>
      </c>
      <c r="EZ30" s="79">
        <v>9115.4</v>
      </c>
      <c r="FA30" s="79"/>
      <c r="FB30" s="27">
        <f>FA30/EZ30*100</f>
        <v>0</v>
      </c>
      <c r="FC30" s="27">
        <v>1500</v>
      </c>
      <c r="FD30" s="27">
        <v>1500</v>
      </c>
      <c r="FE30" s="27">
        <v>1500</v>
      </c>
      <c r="FF30" s="27">
        <f>FE30/FD30*100</f>
        <v>100</v>
      </c>
      <c r="FG30" s="27"/>
      <c r="FH30" s="27"/>
      <c r="FI30" s="27"/>
      <c r="FJ30" s="30"/>
      <c r="FK30" s="27"/>
      <c r="FL30" s="27"/>
      <c r="FM30" s="27"/>
      <c r="FN30" s="30"/>
      <c r="FO30" s="27"/>
      <c r="FP30" s="27"/>
      <c r="FQ30" s="27"/>
      <c r="FR30" s="27"/>
      <c r="FS30" s="27">
        <v>8040.3</v>
      </c>
      <c r="FT30" s="27">
        <v>8040.3</v>
      </c>
      <c r="FU30" s="27">
        <v>8040.3</v>
      </c>
      <c r="FV30" s="27">
        <f t="shared" si="14"/>
        <v>100</v>
      </c>
      <c r="FW30" s="27"/>
      <c r="FX30" s="27">
        <v>10200</v>
      </c>
      <c r="FY30" s="27">
        <v>1251.5</v>
      </c>
      <c r="FZ30" s="27">
        <f>FY30/FX30*100</f>
        <v>12.269607843137255</v>
      </c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30"/>
      <c r="GM30" s="27">
        <v>9793.2199999999993</v>
      </c>
      <c r="GN30" s="27">
        <v>9793.2199999999993</v>
      </c>
      <c r="GO30" s="27">
        <v>7825.5</v>
      </c>
      <c r="GP30" s="27">
        <f t="shared" si="15"/>
        <v>79.907323638190505</v>
      </c>
      <c r="GQ30" s="27">
        <v>39906.699999999997</v>
      </c>
      <c r="GR30" s="27">
        <v>134098.20000000001</v>
      </c>
      <c r="GS30" s="27">
        <v>106473</v>
      </c>
      <c r="GT30" s="27">
        <f>GS30/GR30*100</f>
        <v>79.399276052922403</v>
      </c>
      <c r="GU30" s="27"/>
      <c r="GV30" s="27"/>
      <c r="GW30" s="27"/>
      <c r="GX30" s="27"/>
      <c r="GY30" s="27">
        <v>391915.5</v>
      </c>
      <c r="GZ30" s="27">
        <v>391915.5</v>
      </c>
      <c r="HA30" s="27">
        <v>308406.06375999999</v>
      </c>
      <c r="HB30" s="27">
        <f t="shared" si="16"/>
        <v>78.691979204701013</v>
      </c>
      <c r="HC30" s="27"/>
      <c r="HD30" s="27">
        <v>199.1</v>
      </c>
      <c r="HE30" s="27">
        <v>152.26560000000001</v>
      </c>
      <c r="HF30" s="27">
        <f t="shared" si="17"/>
        <v>76.476946258161732</v>
      </c>
      <c r="HG30" s="27"/>
      <c r="HH30" s="27"/>
      <c r="HI30" s="27"/>
      <c r="HJ30" s="27"/>
      <c r="HK30" s="27"/>
      <c r="HL30" s="27"/>
      <c r="HM30" s="27"/>
      <c r="HN30" s="30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30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>
        <v>54447.7</v>
      </c>
      <c r="IV30" s="27">
        <v>54447.7</v>
      </c>
      <c r="IW30" s="27">
        <v>54447.7</v>
      </c>
      <c r="IX30" s="27">
        <f t="shared" si="22"/>
        <v>100</v>
      </c>
      <c r="IY30" s="27"/>
      <c r="IZ30" s="27"/>
      <c r="JA30" s="27"/>
      <c r="JB30" s="27"/>
    </row>
    <row r="31" spans="1:262" s="68" customFormat="1" ht="14">
      <c r="A31" s="121" t="s">
        <v>75</v>
      </c>
      <c r="B31" s="121"/>
      <c r="C31" s="66">
        <f t="shared" ref="C31" si="47">G31+K31+O31+S31+W31+AA31+AE31+AI31+AM31+AQ31+AU31+AY31+BC31+BG31+BK31+BO31+BS31+CA31+CE31+CI31+CM31+CQ31+CU31+CY31+DC31+DG31+DK31+DO31+DS31+DW31+EA31+EE31+EI31+EM31+EQ31+EU31+EY31+FC31+FG31+FK31+FO31+FS31+FW31+GA31+GE31+GI31+GM31+GQ31+GU31+GY31+HC31+HG31+HK31+HO31+HS31+HW31+IA31+IE31+II31+IM31+IQ31+IU31+IY31</f>
        <v>1172950.6000000001</v>
      </c>
      <c r="D31" s="66">
        <f t="shared" ref="D31" si="48">H31+L31+P31+T31+X31+AB31+AF31+AJ31+AN31+AR31+AV31+AZ31+BD31+BH31+BL31+BP31+BT31+CB31+CF31+CJ31+CN31+CR31+CV31+CZ31+DD31+DH31+DL31+DP31+DT31+DX31+EB31+EF31+EJ31+EN31+ER31+EV31+EZ31+FD31+FH31+FL31+FP31+FT31+FX31+GB31+GF31+GJ31+GN31+GR31+GV31+GZ31+HD31+HH31+HL31+HP31+HT31+HX31+IB31+IF31+IJ31+IN31+IR31+IV31+IZ31</f>
        <v>1091788.4000000001</v>
      </c>
      <c r="E31" s="66"/>
      <c r="F31" s="66">
        <f t="shared" si="4"/>
        <v>0</v>
      </c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>
        <v>24600.3</v>
      </c>
      <c r="AB31" s="66"/>
      <c r="AC31" s="66"/>
      <c r="AD31" s="40"/>
      <c r="AE31" s="66"/>
      <c r="AF31" s="66"/>
      <c r="AG31" s="66"/>
      <c r="AH31" s="66"/>
      <c r="AI31" s="66"/>
      <c r="AJ31" s="66"/>
      <c r="AK31" s="66"/>
      <c r="AL31" s="66"/>
      <c r="AM31" s="66"/>
      <c r="AN31" s="66">
        <v>296687.2</v>
      </c>
      <c r="AO31" s="66"/>
      <c r="AP31" s="66"/>
      <c r="AQ31" s="66"/>
      <c r="AR31" s="66"/>
      <c r="AS31" s="66"/>
      <c r="AT31" s="66"/>
      <c r="AU31" s="66"/>
      <c r="AV31" s="66"/>
      <c r="AW31" s="66"/>
      <c r="AX31" s="40"/>
      <c r="AY31" s="66"/>
      <c r="AZ31" s="66"/>
      <c r="BA31" s="66"/>
      <c r="BB31" s="66"/>
      <c r="BC31" s="66"/>
      <c r="BD31" s="66"/>
      <c r="BE31" s="66"/>
      <c r="BF31" s="66"/>
      <c r="BG31" s="81"/>
      <c r="BH31" s="81"/>
      <c r="BI31" s="81"/>
      <c r="BJ31" s="65"/>
      <c r="BK31" s="66"/>
      <c r="BL31" s="66"/>
      <c r="BM31" s="66"/>
      <c r="BN31" s="66"/>
      <c r="BO31" s="66"/>
      <c r="BP31" s="66"/>
      <c r="BQ31" s="66"/>
      <c r="BR31" s="30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>
        <v>12374.1</v>
      </c>
      <c r="CJ31" s="66">
        <v>12374.1</v>
      </c>
      <c r="CK31" s="66">
        <v>0</v>
      </c>
      <c r="CL31" s="30"/>
      <c r="CM31" s="66"/>
      <c r="CN31" s="66"/>
      <c r="CO31" s="66"/>
      <c r="CP31" s="66"/>
      <c r="CQ31" s="66"/>
      <c r="CR31" s="66"/>
      <c r="CS31" s="66"/>
      <c r="CT31" s="66"/>
      <c r="CU31" s="66"/>
      <c r="CV31" s="67">
        <v>20035.7</v>
      </c>
      <c r="CW31" s="67">
        <v>0</v>
      </c>
      <c r="CX31" s="30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>
        <v>70000</v>
      </c>
      <c r="DX31" s="67"/>
      <c r="DY31" s="67"/>
      <c r="DZ31" s="67"/>
      <c r="EA31" s="67"/>
      <c r="EB31" s="67"/>
      <c r="EC31" s="67"/>
      <c r="ED31" s="67"/>
      <c r="EE31" s="67">
        <v>36000</v>
      </c>
      <c r="EF31" s="67"/>
      <c r="EG31" s="67"/>
      <c r="EH31" s="67"/>
      <c r="EI31" s="66">
        <v>99000</v>
      </c>
      <c r="EJ31" s="66"/>
      <c r="EK31" s="66"/>
      <c r="EL31" s="66"/>
      <c r="EM31" s="80">
        <v>3075</v>
      </c>
      <c r="EN31" s="80"/>
      <c r="EO31" s="80"/>
      <c r="EP31" s="80"/>
      <c r="EQ31" s="80">
        <v>27124.3</v>
      </c>
      <c r="ER31" s="80"/>
      <c r="ES31" s="80"/>
      <c r="ET31" s="80"/>
      <c r="EU31" s="80"/>
      <c r="EV31" s="80">
        <v>65800</v>
      </c>
      <c r="EW31" s="80"/>
      <c r="EX31" s="65"/>
      <c r="EY31" s="80"/>
      <c r="EZ31" s="67"/>
      <c r="FA31" s="67"/>
      <c r="FB31" s="67"/>
      <c r="FC31" s="67"/>
      <c r="FD31" s="67"/>
      <c r="FE31" s="67"/>
      <c r="FF31" s="67"/>
      <c r="FG31" s="67">
        <v>14647.9</v>
      </c>
      <c r="FH31" s="67">
        <v>14647.9</v>
      </c>
      <c r="FI31" s="67"/>
      <c r="FJ31" s="30"/>
      <c r="FK31" s="67">
        <v>5312.9</v>
      </c>
      <c r="FL31" s="67">
        <v>19050.2</v>
      </c>
      <c r="FM31" s="67"/>
      <c r="FN31" s="30"/>
      <c r="FO31" s="67"/>
      <c r="FP31" s="67">
        <v>12000</v>
      </c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30"/>
      <c r="GM31" s="67"/>
      <c r="GN31" s="67"/>
      <c r="GO31" s="67"/>
      <c r="GP31" s="67"/>
      <c r="GQ31" s="67"/>
      <c r="GR31" s="67"/>
      <c r="GS31" s="67"/>
      <c r="GT31" s="67"/>
      <c r="GU31" s="67"/>
      <c r="GV31" s="67"/>
      <c r="GW31" s="67"/>
      <c r="GX31" s="67"/>
      <c r="GY31" s="67"/>
      <c r="GZ31" s="67"/>
      <c r="HA31" s="67"/>
      <c r="HB31" s="30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30"/>
      <c r="HO31" s="67"/>
      <c r="HP31" s="67"/>
      <c r="HQ31" s="67"/>
      <c r="HR31" s="67"/>
      <c r="HS31" s="67">
        <v>880816.1</v>
      </c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27"/>
      <c r="IE31" s="67"/>
      <c r="IF31" s="67"/>
      <c r="IG31" s="67"/>
      <c r="IH31" s="30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  <c r="IU31" s="67"/>
      <c r="IV31" s="67"/>
      <c r="IW31" s="67"/>
      <c r="IX31" s="67"/>
      <c r="IY31" s="66"/>
      <c r="IZ31" s="66">
        <v>651193.30000000005</v>
      </c>
      <c r="JA31" s="66"/>
      <c r="JB31" s="66"/>
    </row>
    <row r="32" spans="1:262" s="74" customFormat="1" ht="24.75" customHeight="1">
      <c r="A32" s="120" t="s">
        <v>26</v>
      </c>
      <c r="B32" s="120"/>
      <c r="C32" s="63">
        <f>C6+C28+C31</f>
        <v>7231841.2805799991</v>
      </c>
      <c r="D32" s="63">
        <f>D6+D28+D31</f>
        <v>8923734.3199999984</v>
      </c>
      <c r="E32" s="63">
        <f>E6+E28+E31</f>
        <v>5031669.6059800005</v>
      </c>
      <c r="F32" s="63">
        <f t="shared" si="4"/>
        <v>56.38524664167727</v>
      </c>
      <c r="G32" s="63">
        <f>G6+G28+G31</f>
        <v>925000.00000000023</v>
      </c>
      <c r="H32" s="63">
        <f>H6+H28+H31</f>
        <v>985406.80000000028</v>
      </c>
      <c r="I32" s="63">
        <f>I6+I28+I31</f>
        <v>588012.93466999987</v>
      </c>
      <c r="J32" s="63">
        <f t="shared" ref="J32" si="49">I32/H32*100</f>
        <v>59.672100362002745</v>
      </c>
      <c r="K32" s="63">
        <f>K6+K28+K31</f>
        <v>625000</v>
      </c>
      <c r="L32" s="63">
        <f>L6+L28+L31</f>
        <v>625000</v>
      </c>
      <c r="M32" s="63">
        <f>M6+M28+M31</f>
        <v>390587.69734000007</v>
      </c>
      <c r="N32" s="63">
        <f t="shared" ref="N32" si="50">M32/L32*100</f>
        <v>62.494031574400012</v>
      </c>
      <c r="O32" s="63">
        <f>O6+O28+O31</f>
        <v>71218.060580000005</v>
      </c>
      <c r="P32" s="63">
        <f>P6+P28+P31</f>
        <v>59276.7</v>
      </c>
      <c r="Q32" s="63">
        <f>Q6+Q28+Q31</f>
        <v>35259.200000000004</v>
      </c>
      <c r="R32" s="63">
        <f t="shared" ref="R32" si="51">Q32/P32*100</f>
        <v>59.482393588037127</v>
      </c>
      <c r="S32" s="63">
        <f>S6+S28+S31</f>
        <v>80000</v>
      </c>
      <c r="T32" s="63">
        <f>T6+T28+T31</f>
        <v>80000</v>
      </c>
      <c r="U32" s="63">
        <f>U6+U28+U31</f>
        <v>60272.398240000002</v>
      </c>
      <c r="V32" s="63">
        <f t="shared" ref="V32" si="52">U32/T32*100</f>
        <v>75.340497800000009</v>
      </c>
      <c r="W32" s="63">
        <f>W6+W28+W31</f>
        <v>967595</v>
      </c>
      <c r="X32" s="63">
        <f>X6+X28+X31</f>
        <v>967595</v>
      </c>
      <c r="Y32" s="63">
        <f>Y6+Y28+Y31</f>
        <v>543542</v>
      </c>
      <c r="Z32" s="63">
        <f t="shared" ref="Z32" si="53">Y32/X32*100</f>
        <v>56.174535833690754</v>
      </c>
      <c r="AA32" s="63">
        <f>AA6+AA28+AA31</f>
        <v>24600.3</v>
      </c>
      <c r="AB32" s="63">
        <f>AB6+AB28+AB31</f>
        <v>55376.600000000006</v>
      </c>
      <c r="AC32" s="63">
        <f>AC6+AC28+AC31</f>
        <v>22569.200000000001</v>
      </c>
      <c r="AD32" s="40">
        <f t="shared" ref="AD32" si="54">AC32/AB32*100</f>
        <v>40.755842720571501</v>
      </c>
      <c r="AE32" s="63">
        <f>AE6+AE28+AE31</f>
        <v>0</v>
      </c>
      <c r="AF32" s="63">
        <f>AF6+AF28+AF31</f>
        <v>4417.3999999999996</v>
      </c>
      <c r="AG32" s="63">
        <f>AG6+AG28+AG31</f>
        <v>4417.3999999999996</v>
      </c>
      <c r="AH32" s="63">
        <f t="shared" ref="AH32" si="55">AG32/AF32*100</f>
        <v>100</v>
      </c>
      <c r="AI32" s="63">
        <f>AI6+AI28+AI31</f>
        <v>0</v>
      </c>
      <c r="AJ32" s="63">
        <f>AJ6+AJ28+AJ31</f>
        <v>18676.400000000001</v>
      </c>
      <c r="AK32" s="63">
        <f>AK6+AK28+AK31</f>
        <v>17676.400000000001</v>
      </c>
      <c r="AL32" s="63">
        <f>AK32/AJ32*100</f>
        <v>94.645649054421625</v>
      </c>
      <c r="AM32" s="63">
        <f>AM6+AM28+AM31</f>
        <v>0</v>
      </c>
      <c r="AN32" s="63">
        <f>AN6+AN28+AN31</f>
        <v>296687.2</v>
      </c>
      <c r="AO32" s="63">
        <f>AO6+AO28+AO31</f>
        <v>0</v>
      </c>
      <c r="AP32" s="63">
        <f t="shared" ref="AP32" si="56">AO32/AN32*100</f>
        <v>0</v>
      </c>
      <c r="AQ32" s="63">
        <f>AQ6+AQ28+AQ31</f>
        <v>0</v>
      </c>
      <c r="AR32" s="63">
        <f>AR6+AR28+AR31</f>
        <v>7060.4</v>
      </c>
      <c r="AS32" s="63">
        <f>AS6+AS28+AS31</f>
        <v>4559.8</v>
      </c>
      <c r="AT32" s="63">
        <f>AS32/AR32*100</f>
        <v>64.582743187354836</v>
      </c>
      <c r="AU32" s="63">
        <f>AU6+AU28+AU31</f>
        <v>248261</v>
      </c>
      <c r="AV32" s="63">
        <f>AV6+AV28+AV31</f>
        <v>310658.09999999998</v>
      </c>
      <c r="AW32" s="63">
        <f>AW6+AW28+AW31</f>
        <v>230836.8</v>
      </c>
      <c r="AX32" s="40">
        <f>AW32/AV32*100</f>
        <v>74.305739975877017</v>
      </c>
      <c r="AY32" s="63">
        <f>AY6+AY28+AY31</f>
        <v>198626.2</v>
      </c>
      <c r="AZ32" s="63">
        <f>AZ6+AZ28+AZ31</f>
        <v>204791.7</v>
      </c>
      <c r="BA32" s="63">
        <f>BA6+BA28+BA31</f>
        <v>123508.3</v>
      </c>
      <c r="BB32" s="63">
        <f>BA32/AZ32*100</f>
        <v>60.309231282322472</v>
      </c>
      <c r="BC32" s="63">
        <f>BC6+BC28+BC31</f>
        <v>329478</v>
      </c>
      <c r="BD32" s="63">
        <f>BD6+BD28+BD31</f>
        <v>329478</v>
      </c>
      <c r="BE32" s="63">
        <f>BE6+BE28+BE31</f>
        <v>157534.05804</v>
      </c>
      <c r="BF32" s="63">
        <f t="shared" si="8"/>
        <v>47.813225174366721</v>
      </c>
      <c r="BG32" s="63">
        <f>BG6+BG28+BG31</f>
        <v>142800.79999999999</v>
      </c>
      <c r="BH32" s="63">
        <f>BH6+BH28+BH31</f>
        <v>142800.79999999999</v>
      </c>
      <c r="BI32" s="63">
        <f>BI6+BI28+BI31</f>
        <v>16762.3</v>
      </c>
      <c r="BJ32" s="65">
        <f>BI32/BH32*100</f>
        <v>11.738239561683129</v>
      </c>
      <c r="BK32" s="63">
        <f>BK6+BK28+BK31</f>
        <v>0</v>
      </c>
      <c r="BL32" s="63">
        <f>BL6+BL28+BL31</f>
        <v>10752.3</v>
      </c>
      <c r="BM32" s="63">
        <f>BM6+BM28+BM31</f>
        <v>4544.8</v>
      </c>
      <c r="BN32" s="63">
        <f>BM32/BL32*100</f>
        <v>42.268165880788303</v>
      </c>
      <c r="BO32" s="63">
        <f>BO6+BO28+BO31</f>
        <v>200000</v>
      </c>
      <c r="BP32" s="63">
        <f>BP6+BP28+BP31</f>
        <v>200000</v>
      </c>
      <c r="BQ32" s="63">
        <f>BQ6+BQ28+BQ31</f>
        <v>199771.93781</v>
      </c>
      <c r="BR32" s="30">
        <f t="shared" ref="BR32" si="57">BQ32/BP32*100</f>
        <v>99.885968904999999</v>
      </c>
      <c r="BS32" s="63">
        <f>BS6+BS28+BS31</f>
        <v>218739.1</v>
      </c>
      <c r="BT32" s="63">
        <f>BT6+BT28+BT31</f>
        <v>218739.1</v>
      </c>
      <c r="BU32" s="63">
        <f>BU6+BU28+BU31</f>
        <v>212748.48843000003</v>
      </c>
      <c r="BV32" s="63">
        <f>BU32/BT32*100</f>
        <v>97.261298245261145</v>
      </c>
      <c r="BW32" s="63">
        <f t="shared" ref="BW32:BY32" si="58">BW6+BW28+BW31</f>
        <v>0</v>
      </c>
      <c r="BX32" s="63">
        <f t="shared" si="58"/>
        <v>0</v>
      </c>
      <c r="BY32" s="63">
        <f t="shared" si="58"/>
        <v>49288.2</v>
      </c>
      <c r="BZ32" s="63">
        <v>0</v>
      </c>
      <c r="CA32" s="63">
        <f>CA6+CA28+CA31</f>
        <v>4789</v>
      </c>
      <c r="CB32" s="63">
        <f>CB6+CB28+CB31</f>
        <v>4789</v>
      </c>
      <c r="CC32" s="63">
        <f>CC6+CC28+CC31</f>
        <v>0</v>
      </c>
      <c r="CD32" s="63">
        <f>CC32/CB32*100</f>
        <v>0</v>
      </c>
      <c r="CE32" s="63">
        <f>CE6+CE28+CE31</f>
        <v>0</v>
      </c>
      <c r="CF32" s="63">
        <f>CF6+CF28+CF31</f>
        <v>968</v>
      </c>
      <c r="CG32" s="63">
        <f>CG6+CG28+CG31</f>
        <v>968</v>
      </c>
      <c r="CH32" s="63">
        <f t="shared" ref="CH32" si="59">CG32/CF32*100</f>
        <v>100</v>
      </c>
      <c r="CI32" s="63">
        <f>CI6+CI28+CI31</f>
        <v>12374.1</v>
      </c>
      <c r="CJ32" s="63">
        <f>CJ6+CJ28+CJ31</f>
        <v>12374.1</v>
      </c>
      <c r="CK32" s="63">
        <f>CK6+CK28+CK31</f>
        <v>0</v>
      </c>
      <c r="CL32" s="30">
        <f t="shared" si="37"/>
        <v>0</v>
      </c>
      <c r="CM32" s="63">
        <f>CM6+CM28+CM31</f>
        <v>0</v>
      </c>
      <c r="CN32" s="63">
        <f>CN6+CN28+CN31</f>
        <v>8721.1</v>
      </c>
      <c r="CO32" s="63">
        <f>CO6+CO28+CO31</f>
        <v>5234.3999999999996</v>
      </c>
      <c r="CP32" s="63">
        <f>CO32/CN32*100</f>
        <v>60.019951611608626</v>
      </c>
      <c r="CQ32" s="63">
        <f>CQ6+CQ28+CQ31</f>
        <v>0</v>
      </c>
      <c r="CR32" s="63">
        <f>CR6+CR28+CR31</f>
        <v>3810.4</v>
      </c>
      <c r="CS32" s="63">
        <f>CS6+CS28+CS31</f>
        <v>3810.4</v>
      </c>
      <c r="CT32" s="63">
        <f>CS32/CR32*100</f>
        <v>100</v>
      </c>
      <c r="CU32" s="63">
        <f>CU6+CU28+CU31</f>
        <v>0</v>
      </c>
      <c r="CV32" s="63">
        <f>CV6+CV28+CV31</f>
        <v>20035.7</v>
      </c>
      <c r="CW32" s="63">
        <f>CW6+CW28+CW31</f>
        <v>0</v>
      </c>
      <c r="CX32" s="30">
        <f t="shared" ref="CX32" si="60">CW32/CV32*100</f>
        <v>0</v>
      </c>
      <c r="CY32" s="63">
        <f>CY6+CY28+CY31</f>
        <v>7503.4</v>
      </c>
      <c r="CZ32" s="63">
        <f>CZ6+CZ28+CZ31</f>
        <v>7503.4</v>
      </c>
      <c r="DA32" s="63">
        <f>DA6+DA28+DA31</f>
        <v>0</v>
      </c>
      <c r="DB32" s="63">
        <f t="shared" ref="DB32" si="61">DA32/CZ32*100</f>
        <v>0</v>
      </c>
      <c r="DC32" s="63">
        <f>DC6+DC28+DC31</f>
        <v>6759.9999999999982</v>
      </c>
      <c r="DD32" s="63">
        <f>DD6+DD28+DD31</f>
        <v>6759.9999999999982</v>
      </c>
      <c r="DE32" s="63">
        <f>DE6+DE28+DE31</f>
        <v>6759.9999999999982</v>
      </c>
      <c r="DF32" s="63">
        <f t="shared" ref="DF32" si="62">DE32/DD32*100</f>
        <v>100</v>
      </c>
      <c r="DG32" s="63">
        <f>DG6+DG28+DG31</f>
        <v>38482.400000000001</v>
      </c>
      <c r="DH32" s="63">
        <f>DH6+DH28+DH31</f>
        <v>46803.5</v>
      </c>
      <c r="DI32" s="63">
        <f>DI6+DI28+DI31</f>
        <v>34264.6</v>
      </c>
      <c r="DJ32" s="63">
        <f>DI32/DH32*100</f>
        <v>73.209482196844249</v>
      </c>
      <c r="DK32" s="63">
        <f>DK6+DK28+DK31</f>
        <v>7070.7</v>
      </c>
      <c r="DL32" s="63">
        <f>DL6+DL28+DL31</f>
        <v>7070.7</v>
      </c>
      <c r="DM32" s="63">
        <f>DM6+DM28+DM31</f>
        <v>4437.2</v>
      </c>
      <c r="DN32" s="63">
        <f>DM32/DL32*100</f>
        <v>62.754748469034183</v>
      </c>
      <c r="DO32" s="63">
        <f>DO6+DO28+DO31</f>
        <v>13897</v>
      </c>
      <c r="DP32" s="63">
        <f>DP6+DP28+DP31</f>
        <v>13897</v>
      </c>
      <c r="DQ32" s="63">
        <f>DQ6+DQ28+DQ31</f>
        <v>2158.1</v>
      </c>
      <c r="DR32" s="63">
        <f>DQ32/DP32*100</f>
        <v>15.5292509174642</v>
      </c>
      <c r="DS32" s="63">
        <f>DS6+DS28+DS31</f>
        <v>10101</v>
      </c>
      <c r="DT32" s="63">
        <f>DT6+DT28+DT31</f>
        <v>10101</v>
      </c>
      <c r="DU32" s="63">
        <f>DU6+DU28+DU31</f>
        <v>7886.2</v>
      </c>
      <c r="DV32" s="63">
        <f>DU32/DT32*100</f>
        <v>78.07345807345807</v>
      </c>
      <c r="DW32" s="63">
        <f>DW6+DW28+DW31</f>
        <v>70000</v>
      </c>
      <c r="DX32" s="63">
        <f>DX6+DX28+DX31</f>
        <v>227419.79999999996</v>
      </c>
      <c r="DY32" s="63">
        <f>DY6+DY28+DY31</f>
        <v>81515.899999999994</v>
      </c>
      <c r="DZ32" s="63">
        <f>DY32/DX32*100</f>
        <v>35.843800759652417</v>
      </c>
      <c r="EA32" s="63">
        <f>EA6+EA28+EA31</f>
        <v>0</v>
      </c>
      <c r="EB32" s="63">
        <f>EB6+EB28+EB31</f>
        <v>19943.8</v>
      </c>
      <c r="EC32" s="63">
        <f>EC6+EC28+EC31</f>
        <v>17152.199999999997</v>
      </c>
      <c r="ED32" s="63">
        <f t="shared" ref="ED32" si="63">EC32/EB32*100</f>
        <v>86.002667495662806</v>
      </c>
      <c r="EE32" s="63">
        <f>EE6+EE28+EE31</f>
        <v>36000</v>
      </c>
      <c r="EF32" s="63">
        <f>EF6+EF28+EF31</f>
        <v>61355.8</v>
      </c>
      <c r="EG32" s="63">
        <f>EG6+EG28+EG31</f>
        <v>31745.8</v>
      </c>
      <c r="EH32" s="63">
        <f>EG32/EF32*100</f>
        <v>51.740503750256693</v>
      </c>
      <c r="EI32" s="63">
        <f>EI6+EI28+EI31</f>
        <v>99000</v>
      </c>
      <c r="EJ32" s="63">
        <f>EJ6+EJ28+EJ31</f>
        <v>99000</v>
      </c>
      <c r="EK32" s="63">
        <f>EK6+EK28+EK31</f>
        <v>75495.700000000012</v>
      </c>
      <c r="EL32" s="63">
        <f t="shared" ref="EL32" si="64">EK32/EJ32*100</f>
        <v>76.258282828282844</v>
      </c>
      <c r="EM32" s="63">
        <f>EM6+EM28+EM31</f>
        <v>3075</v>
      </c>
      <c r="EN32" s="63">
        <f>EN6+EN28+EN31</f>
        <v>3075</v>
      </c>
      <c r="EO32" s="63">
        <f>EO6+EO28+EO31</f>
        <v>3075</v>
      </c>
      <c r="EP32" s="63">
        <f>EO32/EN32*100</f>
        <v>100</v>
      </c>
      <c r="EQ32" s="63">
        <f>EQ6+EQ28+EQ31</f>
        <v>27124.3</v>
      </c>
      <c r="ER32" s="63">
        <f>ER6+ER28+ER31</f>
        <v>27124.3</v>
      </c>
      <c r="ES32" s="63">
        <f>ES6+ES28+ES31</f>
        <v>17618.100000000002</v>
      </c>
      <c r="ET32" s="63">
        <f>ES32/ER32*100</f>
        <v>64.953196948861361</v>
      </c>
      <c r="EU32" s="63">
        <f>EU6+EU28+EU31</f>
        <v>0</v>
      </c>
      <c r="EV32" s="63">
        <f>EV6+EV28+EV31</f>
        <v>65800</v>
      </c>
      <c r="EW32" s="63">
        <f>EW6+EW28+EW31</f>
        <v>0</v>
      </c>
      <c r="EX32" s="65">
        <f t="shared" ref="EX32" si="65">EW32/EV32*100</f>
        <v>0</v>
      </c>
      <c r="EY32" s="63">
        <f>EY6+EY28+EY31</f>
        <v>118218.79999999999</v>
      </c>
      <c r="EZ32" s="63">
        <f>EZ6+EZ28+EZ31</f>
        <v>118218.79999999999</v>
      </c>
      <c r="FA32" s="63">
        <f>FA6+FA28+FA31</f>
        <v>55274.299999999996</v>
      </c>
      <c r="FB32" s="63">
        <f t="shared" si="39"/>
        <v>46.755930528816059</v>
      </c>
      <c r="FC32" s="63">
        <f>FC6+FC28+FC31</f>
        <v>1500</v>
      </c>
      <c r="FD32" s="63">
        <f>FD6+FD28+FD31</f>
        <v>1500</v>
      </c>
      <c r="FE32" s="63">
        <f>FE6+FE28+FE31</f>
        <v>1500</v>
      </c>
      <c r="FF32" s="63">
        <f t="shared" si="40"/>
        <v>100</v>
      </c>
      <c r="FG32" s="63">
        <f>FG6+FG28+FG31</f>
        <v>14647.9</v>
      </c>
      <c r="FH32" s="63">
        <f>FH6+FH28+FH31</f>
        <v>14647.9</v>
      </c>
      <c r="FI32" s="63">
        <f>FI6+FI28+FI31</f>
        <v>11650.9</v>
      </c>
      <c r="FJ32" s="30">
        <f t="shared" ref="FJ32" si="66">FI32/FH32*100</f>
        <v>79.539729244465079</v>
      </c>
      <c r="FK32" s="63">
        <f>FK6+FK28+FK31</f>
        <v>5312.9</v>
      </c>
      <c r="FL32" s="63">
        <f>FL6+FL28+FL31</f>
        <v>19050.2</v>
      </c>
      <c r="FM32" s="63">
        <f>FM6+FM28+FM31</f>
        <v>6873.5</v>
      </c>
      <c r="FN32" s="30">
        <f t="shared" ref="FN32" si="67">FM32/FL32*100</f>
        <v>36.080986026393425</v>
      </c>
      <c r="FO32" s="63">
        <f>FO6+FO28+FO31</f>
        <v>0</v>
      </c>
      <c r="FP32" s="63">
        <f>FP6+FP28+FP31</f>
        <v>12000</v>
      </c>
      <c r="FQ32" s="63">
        <f>FQ6+FQ28+FQ31</f>
        <v>0</v>
      </c>
      <c r="FR32" s="63">
        <f>FQ32/FP32*100</f>
        <v>0</v>
      </c>
      <c r="FS32" s="30">
        <f>FS6+FS28+FS31</f>
        <v>11711.5</v>
      </c>
      <c r="FT32" s="30">
        <f>FT6+FT28+FT31</f>
        <v>11711.5</v>
      </c>
      <c r="FU32" s="30">
        <f>FU6+FU28+FU31</f>
        <v>9293</v>
      </c>
      <c r="FV32" s="30">
        <f t="shared" ref="FV32" si="68">FU32/FT32*100</f>
        <v>79.349357469154242</v>
      </c>
      <c r="FW32" s="30">
        <f>FW6+FW28+FW31</f>
        <v>248014.8</v>
      </c>
      <c r="FX32" s="30">
        <f>FX6+FX28+FX31</f>
        <v>10200</v>
      </c>
      <c r="FY32" s="30">
        <f>FY6+FY28+FY31</f>
        <v>1251.5</v>
      </c>
      <c r="FZ32" s="30">
        <f>FY32/FX32*100</f>
        <v>12.269607843137255</v>
      </c>
      <c r="GA32" s="30">
        <f>GA6+GA28+GA31</f>
        <v>0</v>
      </c>
      <c r="GB32" s="30">
        <f>GB6+GB28+GB31</f>
        <v>17658</v>
      </c>
      <c r="GC32" s="30">
        <f>GC6+GC28+GC31</f>
        <v>16349.900000000001</v>
      </c>
      <c r="GD32" s="30">
        <f t="shared" ref="GD32" si="69">GC32/GB32*100</f>
        <v>92.592026277041569</v>
      </c>
      <c r="GE32" s="30">
        <f>GE6+GE28+GE31</f>
        <v>144178.5</v>
      </c>
      <c r="GF32" s="30">
        <f>GF6+GF28+GF31</f>
        <v>254785.6</v>
      </c>
      <c r="GG32" s="30">
        <f>GG6+GG28+GG31</f>
        <v>187207.6</v>
      </c>
      <c r="GH32" s="30">
        <f>GG32/GF32*100</f>
        <v>73.476523006009771</v>
      </c>
      <c r="GI32" s="30">
        <f>GI6+GI28+GI31</f>
        <v>0</v>
      </c>
      <c r="GJ32" s="30">
        <f>GJ6+GJ28+GJ31</f>
        <v>34271.1</v>
      </c>
      <c r="GK32" s="30">
        <f>GK6+GK28+GK31</f>
        <v>32495.1</v>
      </c>
      <c r="GL32" s="30">
        <f t="shared" ref="GL32" si="70">GK32/GJ32*100</f>
        <v>94.817791083449322</v>
      </c>
      <c r="GM32" s="30">
        <f>GM6+GM28+GM31</f>
        <v>46703.220000000008</v>
      </c>
      <c r="GN32" s="30">
        <f>GN6+GN28+GN31</f>
        <v>46703.220000000008</v>
      </c>
      <c r="GO32" s="30">
        <f>GO6+GO28+GO31</f>
        <v>29958.004540000002</v>
      </c>
      <c r="GP32" s="30">
        <f>GO32/GN32*100</f>
        <v>64.145479776340892</v>
      </c>
      <c r="GQ32" s="30">
        <f>GQ6+GQ28+GQ31</f>
        <v>39906.699999999997</v>
      </c>
      <c r="GR32" s="30">
        <f>GR6+GR28+GR31</f>
        <v>227967.6</v>
      </c>
      <c r="GS32" s="30">
        <f>GS6+GS28+GS31</f>
        <v>161877.09999999998</v>
      </c>
      <c r="GT32" s="30">
        <f>GS32/GR32*100</f>
        <v>71.008818797057117</v>
      </c>
      <c r="GU32" s="30">
        <f>GU6+GU28+GU31</f>
        <v>0</v>
      </c>
      <c r="GV32" s="30">
        <f>GV6+GV28+GV31</f>
        <v>22755.3</v>
      </c>
      <c r="GW32" s="30">
        <f>GW6+GW28+GW31</f>
        <v>19945.5</v>
      </c>
      <c r="GX32" s="30">
        <f>GW32/GV32*100</f>
        <v>87.652107421128264</v>
      </c>
      <c r="GY32" s="63">
        <f>GY6+GY28+GY31</f>
        <v>745949.2</v>
      </c>
      <c r="GZ32" s="63">
        <f>GZ6+GZ28+GZ31</f>
        <v>745949.2</v>
      </c>
      <c r="HA32" s="63">
        <f>HA6+HA28+HA31</f>
        <v>572713.09181999997</v>
      </c>
      <c r="HB32" s="30">
        <f t="shared" ref="HB32" si="71">HA32/GZ32*100</f>
        <v>76.776420139601996</v>
      </c>
      <c r="HC32" s="63">
        <f>HC6+HC28+HC31</f>
        <v>0</v>
      </c>
      <c r="HD32" s="63">
        <f>HD6+HD28+HD31</f>
        <v>77710.600000000006</v>
      </c>
      <c r="HE32" s="63">
        <f>HE6+HE28+HE31</f>
        <v>33964.233840000001</v>
      </c>
      <c r="HF32" s="63">
        <f>HE32/HD32*100</f>
        <v>43.70605019135099</v>
      </c>
      <c r="HG32" s="63">
        <f>HG6+HG28+HG31</f>
        <v>77998.400000000009</v>
      </c>
      <c r="HH32" s="63">
        <f>HH6+HH28+HH31</f>
        <v>77998.400000000009</v>
      </c>
      <c r="HI32" s="63">
        <f>HI6+HI28+HI31</f>
        <v>36122.189229999996</v>
      </c>
      <c r="HJ32" s="63">
        <f>HI32/HH32*100</f>
        <v>46.311448991261351</v>
      </c>
      <c r="HK32" s="63">
        <f>HK6+HK28+HK31</f>
        <v>4180.4999999999991</v>
      </c>
      <c r="HL32" s="63">
        <f>HL6+HL28+HL31</f>
        <v>4180.4999999999991</v>
      </c>
      <c r="HM32" s="63">
        <f>HM6+HM28+HM31</f>
        <v>1593.8</v>
      </c>
      <c r="HN32" s="63">
        <f t="shared" ref="HN32" si="72">HM32/HL32*100</f>
        <v>38.124626240880282</v>
      </c>
      <c r="HO32" s="63">
        <f>HO6+HO28+HO31</f>
        <v>0</v>
      </c>
      <c r="HP32" s="63">
        <f>HP6+HP28+HP31</f>
        <v>9267.1</v>
      </c>
      <c r="HQ32" s="63">
        <f>HQ6+HQ28+HQ31</f>
        <v>3219.8999999999996</v>
      </c>
      <c r="HR32" s="63">
        <f t="shared" ref="HR32" si="73">HQ32/HP32*100</f>
        <v>34.745497512706237</v>
      </c>
      <c r="HS32" s="63">
        <f>HS6+HS28+HS31</f>
        <v>880816.1</v>
      </c>
      <c r="HT32" s="63">
        <f>HT6+HT28+HT31</f>
        <v>877489.5</v>
      </c>
      <c r="HU32" s="63">
        <f>HU6+HU28+HU31</f>
        <v>468128.99999999994</v>
      </c>
      <c r="HV32" s="63">
        <f t="shared" ref="HV32" si="74">HU32/HT32*100</f>
        <v>53.348672548218524</v>
      </c>
      <c r="HW32" s="63">
        <f>HW6+HW28+HW31</f>
        <v>3412.7000000000003</v>
      </c>
      <c r="HX32" s="63">
        <f>HX6+HX28+HX31</f>
        <v>3412.7000000000003</v>
      </c>
      <c r="HY32" s="63">
        <f>HY6+HY28+HY31</f>
        <v>3412.7000000000003</v>
      </c>
      <c r="HZ32" s="63">
        <f>HY32/HX32*100</f>
        <v>100</v>
      </c>
      <c r="IA32" s="63">
        <f>IA6+IA28+IA31</f>
        <v>4280.1000000000004</v>
      </c>
      <c r="IB32" s="63">
        <f>IB6+IB28+IB31</f>
        <v>4280.1000000000004</v>
      </c>
      <c r="IC32" s="63">
        <f>IC6+IC28+IC31</f>
        <v>4255.3999999999996</v>
      </c>
      <c r="ID32" s="30">
        <f t="shared" ref="ID32" si="75">IC32/IB32*100</f>
        <v>99.422910679656994</v>
      </c>
      <c r="IE32" s="63">
        <f>IE6+IE28+IE31</f>
        <v>99721.5</v>
      </c>
      <c r="IF32" s="63">
        <f>IF6+IF28+IF31</f>
        <v>99721.5</v>
      </c>
      <c r="IG32" s="63">
        <f>IG6+IG28+IG31</f>
        <v>9931</v>
      </c>
      <c r="IH32" s="30">
        <f t="shared" ref="IH32" si="76">IG32/IF32*100</f>
        <v>9.9587350771899743</v>
      </c>
      <c r="II32" s="63">
        <f>II6+II28+II31</f>
        <v>1838.5</v>
      </c>
      <c r="IJ32" s="63">
        <f>IJ6+IJ28+IJ31</f>
        <v>1838.5</v>
      </c>
      <c r="IK32" s="63">
        <f>IK6+IK28+IK31</f>
        <v>1838.5</v>
      </c>
      <c r="IL32" s="63">
        <f>IK32/IJ32*100</f>
        <v>100</v>
      </c>
      <c r="IM32" s="63">
        <f>IM6+IM28+IM31</f>
        <v>12320.000000000002</v>
      </c>
      <c r="IN32" s="63">
        <f>IN6+IN28+IN31</f>
        <v>12320.000000000002</v>
      </c>
      <c r="IO32" s="63">
        <f>IO6+IO28+IO31</f>
        <v>12320</v>
      </c>
      <c r="IP32" s="63">
        <f>IO32/IN32*100</f>
        <v>99.999999999999986</v>
      </c>
      <c r="IQ32" s="63">
        <f>IQ6+IQ28+IQ31</f>
        <v>3634.6</v>
      </c>
      <c r="IR32" s="63">
        <f>IR6+IR28+IR31</f>
        <v>3634.6</v>
      </c>
      <c r="IS32" s="63">
        <f>IS6+IS28+IS31</f>
        <v>3547.1</v>
      </c>
      <c r="IT32" s="63">
        <f>IS32/IR32*100</f>
        <v>97.592582402465197</v>
      </c>
      <c r="IU32" s="63">
        <f>IU6+IU28+IU31</f>
        <v>400000</v>
      </c>
      <c r="IV32" s="63">
        <f>IV6+IV28+IV31</f>
        <v>400000</v>
      </c>
      <c r="IW32" s="63">
        <f>IW6+IW28+IW31</f>
        <v>392932.77202000015</v>
      </c>
      <c r="IX32" s="63">
        <f t="shared" ref="IX32" si="77">IW32/IV32*100</f>
        <v>98.233193005000047</v>
      </c>
      <c r="IY32" s="63">
        <f>IY6+IY28+IY31</f>
        <v>0</v>
      </c>
      <c r="IZ32" s="63">
        <f>IZ6+IZ28+IZ31</f>
        <v>651193.30000000005</v>
      </c>
      <c r="JA32" s="63">
        <f>JA6+JA28+JA31</f>
        <v>0</v>
      </c>
      <c r="JB32" s="63">
        <f>JA32/IZ32*100</f>
        <v>0</v>
      </c>
    </row>
    <row r="33" spans="3:4">
      <c r="C33" s="15"/>
      <c r="D33" s="15"/>
    </row>
  </sheetData>
  <mergeCells count="72">
    <mergeCell ref="FC4:FF4"/>
    <mergeCell ref="Q3:R3"/>
    <mergeCell ref="EA4:ED4"/>
    <mergeCell ref="IE4:IH4"/>
    <mergeCell ref="DW4:DZ4"/>
    <mergeCell ref="BC4:BF4"/>
    <mergeCell ref="BG4:BJ4"/>
    <mergeCell ref="CA4:CD4"/>
    <mergeCell ref="BK4:BN4"/>
    <mergeCell ref="BO4:BR4"/>
    <mergeCell ref="BS4:BV4"/>
    <mergeCell ref="CE4:CH4"/>
    <mergeCell ref="CI4:CL4"/>
    <mergeCell ref="CM4:CP4"/>
    <mergeCell ref="EM4:EP4"/>
    <mergeCell ref="EQ4:ET4"/>
    <mergeCell ref="EU4:EX4"/>
    <mergeCell ref="EY4:FB4"/>
    <mergeCell ref="AQ4:AT4"/>
    <mergeCell ref="II4:IL4"/>
    <mergeCell ref="CQ4:CT4"/>
    <mergeCell ref="CU4:CX4"/>
    <mergeCell ref="CY4:DB4"/>
    <mergeCell ref="DC4:DF4"/>
    <mergeCell ref="DG4:DJ4"/>
    <mergeCell ref="DK4:DN4"/>
    <mergeCell ref="DO4:DR4"/>
    <mergeCell ref="DS4:DV4"/>
    <mergeCell ref="HO4:HR4"/>
    <mergeCell ref="HS4:HV4"/>
    <mergeCell ref="HW4:HZ4"/>
    <mergeCell ref="IA4:ID4"/>
    <mergeCell ref="EE4:EH4"/>
    <mergeCell ref="EI4:EL4"/>
    <mergeCell ref="A32:B32"/>
    <mergeCell ref="A31:B31"/>
    <mergeCell ref="B4:B5"/>
    <mergeCell ref="A4:A5"/>
    <mergeCell ref="AE4:AH4"/>
    <mergeCell ref="BW4:BZ4"/>
    <mergeCell ref="FK4:FN4"/>
    <mergeCell ref="FO4:FR4"/>
    <mergeCell ref="FS4:FV4"/>
    <mergeCell ref="FW4:FZ4"/>
    <mergeCell ref="D1:AC1"/>
    <mergeCell ref="C4:F4"/>
    <mergeCell ref="G4:J4"/>
    <mergeCell ref="K4:N4"/>
    <mergeCell ref="O4:R4"/>
    <mergeCell ref="S4:V4"/>
    <mergeCell ref="W4:Z4"/>
    <mergeCell ref="AA4:AD4"/>
    <mergeCell ref="AU4:AX4"/>
    <mergeCell ref="AY4:BB4"/>
    <mergeCell ref="AI4:AL4"/>
    <mergeCell ref="AM4:AP4"/>
    <mergeCell ref="C2:R2"/>
    <mergeCell ref="IM4:IP4"/>
    <mergeCell ref="IQ4:IT4"/>
    <mergeCell ref="IU4:IX4"/>
    <mergeCell ref="IY4:JB4"/>
    <mergeCell ref="GY4:HB4"/>
    <mergeCell ref="GA4:GD4"/>
    <mergeCell ref="HC4:HF4"/>
    <mergeCell ref="HG4:HJ4"/>
    <mergeCell ref="HK4:HN4"/>
    <mergeCell ref="GE4:GH4"/>
    <mergeCell ref="GI4:GL4"/>
    <mergeCell ref="GM4:GP4"/>
    <mergeCell ref="GQ4:GT4"/>
    <mergeCell ref="GU4:GX4"/>
    <mergeCell ref="FG4:FJ4"/>
  </mergeCells>
  <pageMargins left="0" right="0" top="0" bottom="0" header="0" footer="0"/>
  <pageSetup paperSize="9" scale="65" orientation="landscape" r:id="rId1"/>
  <colBreaks count="2" manualBreakCount="2">
    <brk id="50" min="1" max="34" man="1"/>
    <brk id="66" min="1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3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C5" sqref="C5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2.7265625" style="2" customWidth="1"/>
    <col min="4" max="4" width="13.1796875" style="2" customWidth="1"/>
    <col min="5" max="5" width="16.5429687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4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.1796875" style="2" customWidth="1"/>
    <col min="45" max="45" width="11.7265625" style="2" customWidth="1"/>
    <col min="46" max="46" width="10" style="2" customWidth="1"/>
    <col min="47" max="47" width="12.54296875" style="2" customWidth="1"/>
    <col min="48" max="48" width="13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3.1796875" style="2" customWidth="1"/>
    <col min="53" max="53" width="11.7265625" style="2" customWidth="1"/>
    <col min="54" max="54" width="10.26953125" style="2" customWidth="1"/>
    <col min="55" max="55" width="12.453125" style="2" customWidth="1"/>
    <col min="56" max="56" width="12.54296875" style="2" customWidth="1"/>
    <col min="57" max="57" width="11.7265625" style="2" customWidth="1"/>
    <col min="58" max="58" width="10" style="2" customWidth="1"/>
    <col min="59" max="59" width="12.54296875" style="2" customWidth="1"/>
    <col min="60" max="60" width="12.7265625" style="2" customWidth="1"/>
    <col min="61" max="61" width="11.7265625" style="2" customWidth="1"/>
    <col min="62" max="62" width="10.54296875" style="2" customWidth="1"/>
    <col min="63" max="63" width="12.81640625" style="2" customWidth="1"/>
    <col min="64" max="64" width="12.7265625" style="2" customWidth="1"/>
    <col min="65" max="65" width="11.7265625" style="2" customWidth="1"/>
    <col min="66" max="66" width="10.26953125" style="2" customWidth="1"/>
    <col min="67" max="67" width="14.7265625" style="2" customWidth="1"/>
    <col min="68" max="68" width="12.7265625" style="2" customWidth="1"/>
    <col min="69" max="69" width="11.7265625" style="2" customWidth="1"/>
    <col min="70" max="70" width="10.54296875" style="2" customWidth="1"/>
    <col min="71" max="71" width="13.81640625" style="2" customWidth="1"/>
    <col min="72" max="72" width="16.1796875" style="2" customWidth="1"/>
    <col min="73" max="73" width="11.7265625" style="2" customWidth="1"/>
    <col min="74" max="74" width="10.453125" style="2" customWidth="1"/>
    <col min="75" max="75" width="12.54296875" style="2" customWidth="1"/>
    <col min="76" max="76" width="12.81640625" style="2" customWidth="1"/>
    <col min="77" max="77" width="11.7265625" style="2" customWidth="1"/>
    <col min="78" max="78" width="9.7265625" style="2" customWidth="1"/>
    <col min="79" max="80" width="12.54296875" style="2" customWidth="1"/>
    <col min="81" max="81" width="11.7265625" style="2" customWidth="1"/>
    <col min="82" max="82" width="10" style="2" customWidth="1"/>
    <col min="83" max="84" width="12.54296875" style="2" customWidth="1"/>
    <col min="85" max="85" width="11.7265625" style="2" customWidth="1"/>
    <col min="86" max="86" width="10.453125" style="2" customWidth="1"/>
    <col min="87" max="87" width="12.54296875" style="2" customWidth="1"/>
    <col min="88" max="88" width="13.1796875" style="2" customWidth="1"/>
    <col min="89" max="89" width="11.7265625" style="2" customWidth="1"/>
    <col min="90" max="90" width="10.453125" style="2" customWidth="1"/>
    <col min="91" max="91" width="12.453125" style="2" customWidth="1"/>
    <col min="92" max="92" width="13.54296875" style="2" customWidth="1"/>
    <col min="93" max="93" width="11.7265625" style="2" customWidth="1"/>
    <col min="94" max="94" width="9.81640625" style="2" customWidth="1"/>
    <col min="95" max="95" width="12.453125" style="2" customWidth="1"/>
    <col min="96" max="96" width="12.54296875" style="2" customWidth="1"/>
    <col min="97" max="97" width="11.7265625" style="2" customWidth="1"/>
    <col min="98" max="98" width="11" style="2" customWidth="1"/>
    <col min="99" max="99" width="12.7265625" style="2" customWidth="1"/>
    <col min="100" max="100" width="14" style="2" customWidth="1"/>
    <col min="101" max="101" width="11.7265625" style="2" customWidth="1"/>
    <col min="102" max="102" width="10.54296875" style="2" customWidth="1"/>
    <col min="103" max="103" width="12.453125" style="2" customWidth="1"/>
    <col min="104" max="104" width="14.54296875" style="2" customWidth="1"/>
    <col min="105" max="105" width="11.7265625" style="2" customWidth="1"/>
    <col min="106" max="106" width="10.81640625" style="5" customWidth="1"/>
    <col min="107" max="16384" width="9.1796875" style="5"/>
  </cols>
  <sheetData>
    <row r="1" spans="1:106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4"/>
      <c r="Y1" s="4"/>
      <c r="Z1" s="4"/>
      <c r="AA1" s="4"/>
      <c r="AB1" s="4"/>
      <c r="AC1" s="4"/>
      <c r="AD1" s="4"/>
    </row>
    <row r="2" spans="1:106" ht="42.75" customHeight="1">
      <c r="A2" s="1" t="s">
        <v>1</v>
      </c>
      <c r="C2" s="129" t="s">
        <v>367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62"/>
      <c r="T2" s="62"/>
      <c r="U2" s="62"/>
      <c r="V2" s="87"/>
      <c r="W2" s="62"/>
      <c r="X2" s="62"/>
      <c r="Y2" s="62"/>
      <c r="Z2" s="62"/>
      <c r="AA2" s="62"/>
      <c r="AB2" s="62"/>
      <c r="AC2" s="62"/>
      <c r="AD2" s="62"/>
      <c r="AE2" s="49"/>
    </row>
    <row r="3" spans="1:106" s="97" customFormat="1" ht="26.25" customHeight="1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127" t="s">
        <v>158</v>
      </c>
      <c r="R3" s="127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5"/>
      <c r="CF3" s="95"/>
      <c r="CG3" s="95"/>
      <c r="CH3" s="95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5"/>
      <c r="CV3" s="95"/>
      <c r="CW3" s="95"/>
      <c r="CX3" s="95"/>
      <c r="CY3" s="95"/>
      <c r="CZ3" s="95"/>
      <c r="DA3" s="95"/>
    </row>
    <row r="4" spans="1:106" ht="129" customHeight="1">
      <c r="A4" s="122" t="s">
        <v>27</v>
      </c>
      <c r="B4" s="115" t="s">
        <v>120</v>
      </c>
      <c r="C4" s="128" t="s">
        <v>77</v>
      </c>
      <c r="D4" s="128"/>
      <c r="E4" s="128"/>
      <c r="F4" s="128"/>
      <c r="G4" s="109" t="s">
        <v>276</v>
      </c>
      <c r="H4" s="109"/>
      <c r="I4" s="109"/>
      <c r="J4" s="109"/>
      <c r="K4" s="109" t="s">
        <v>278</v>
      </c>
      <c r="L4" s="109"/>
      <c r="M4" s="109"/>
      <c r="N4" s="109"/>
      <c r="O4" s="109" t="s">
        <v>280</v>
      </c>
      <c r="P4" s="109"/>
      <c r="Q4" s="109"/>
      <c r="R4" s="109"/>
      <c r="S4" s="109" t="s">
        <v>282</v>
      </c>
      <c r="T4" s="109"/>
      <c r="U4" s="109"/>
      <c r="V4" s="109"/>
      <c r="W4" s="109" t="s">
        <v>112</v>
      </c>
      <c r="X4" s="109"/>
      <c r="Y4" s="109"/>
      <c r="Z4" s="109"/>
      <c r="AA4" s="109" t="s">
        <v>113</v>
      </c>
      <c r="AB4" s="109"/>
      <c r="AC4" s="109"/>
      <c r="AD4" s="109"/>
      <c r="AE4" s="109" t="s">
        <v>114</v>
      </c>
      <c r="AF4" s="109"/>
      <c r="AG4" s="109"/>
      <c r="AH4" s="109"/>
      <c r="AI4" s="109" t="s">
        <v>115</v>
      </c>
      <c r="AJ4" s="109"/>
      <c r="AK4" s="109"/>
      <c r="AL4" s="109"/>
      <c r="AM4" s="109" t="s">
        <v>288</v>
      </c>
      <c r="AN4" s="109"/>
      <c r="AO4" s="109"/>
      <c r="AP4" s="109"/>
      <c r="AQ4" s="109" t="s">
        <v>118</v>
      </c>
      <c r="AR4" s="109"/>
      <c r="AS4" s="109"/>
      <c r="AT4" s="109"/>
      <c r="AU4" s="109" t="s">
        <v>291</v>
      </c>
      <c r="AV4" s="109"/>
      <c r="AW4" s="109"/>
      <c r="AX4" s="109"/>
      <c r="AY4" s="109" t="s">
        <v>293</v>
      </c>
      <c r="AZ4" s="109"/>
      <c r="BA4" s="109"/>
      <c r="BB4" s="109"/>
      <c r="BC4" s="109" t="s">
        <v>295</v>
      </c>
      <c r="BD4" s="109"/>
      <c r="BE4" s="109"/>
      <c r="BF4" s="109"/>
      <c r="BG4" s="109" t="s">
        <v>297</v>
      </c>
      <c r="BH4" s="109"/>
      <c r="BI4" s="109"/>
      <c r="BJ4" s="109"/>
      <c r="BK4" s="109" t="s">
        <v>299</v>
      </c>
      <c r="BL4" s="109"/>
      <c r="BM4" s="109"/>
      <c r="BN4" s="109"/>
      <c r="BO4" s="109" t="s">
        <v>301</v>
      </c>
      <c r="BP4" s="109"/>
      <c r="BQ4" s="109"/>
      <c r="BR4" s="109"/>
      <c r="BS4" s="109" t="s">
        <v>303</v>
      </c>
      <c r="BT4" s="109"/>
      <c r="BU4" s="109"/>
      <c r="BV4" s="109"/>
      <c r="BW4" s="125" t="s">
        <v>304</v>
      </c>
      <c r="BX4" s="125"/>
      <c r="BY4" s="125"/>
      <c r="BZ4" s="125"/>
      <c r="CA4" s="126" t="s">
        <v>306</v>
      </c>
      <c r="CB4" s="126"/>
      <c r="CC4" s="126"/>
      <c r="CD4" s="126"/>
      <c r="CE4" s="109" t="s">
        <v>116</v>
      </c>
      <c r="CF4" s="109"/>
      <c r="CG4" s="109"/>
      <c r="CH4" s="109"/>
      <c r="CI4" s="125" t="s">
        <v>117</v>
      </c>
      <c r="CJ4" s="125"/>
      <c r="CK4" s="125"/>
      <c r="CL4" s="125"/>
      <c r="CM4" s="109" t="s">
        <v>310</v>
      </c>
      <c r="CN4" s="109"/>
      <c r="CO4" s="109"/>
      <c r="CP4" s="109"/>
      <c r="CQ4" s="109" t="s">
        <v>312</v>
      </c>
      <c r="CR4" s="109"/>
      <c r="CS4" s="109"/>
      <c r="CT4" s="109"/>
      <c r="CU4" s="109" t="s">
        <v>314</v>
      </c>
      <c r="CV4" s="109"/>
      <c r="CW4" s="109"/>
      <c r="CX4" s="109"/>
      <c r="CY4" s="109" t="s">
        <v>316</v>
      </c>
      <c r="CZ4" s="109"/>
      <c r="DA4" s="109"/>
      <c r="DB4" s="109"/>
    </row>
    <row r="5" spans="1:106" s="91" customFormat="1" ht="86.25" customHeight="1">
      <c r="A5" s="122"/>
      <c r="B5" s="115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  <c r="CQ5" s="36" t="s">
        <v>78</v>
      </c>
      <c r="CR5" s="36" t="s">
        <v>161</v>
      </c>
      <c r="CS5" s="36" t="s">
        <v>80</v>
      </c>
      <c r="CT5" s="36" t="s">
        <v>159</v>
      </c>
      <c r="CU5" s="36" t="s">
        <v>78</v>
      </c>
      <c r="CV5" s="36" t="s">
        <v>161</v>
      </c>
      <c r="CW5" s="36" t="s">
        <v>80</v>
      </c>
      <c r="CX5" s="36" t="s">
        <v>159</v>
      </c>
      <c r="CY5" s="36" t="s">
        <v>78</v>
      </c>
      <c r="CZ5" s="36" t="s">
        <v>161</v>
      </c>
      <c r="DA5" s="36" t="s">
        <v>80</v>
      </c>
      <c r="DB5" s="36" t="s">
        <v>159</v>
      </c>
    </row>
    <row r="6" spans="1:106" s="7" customFormat="1" ht="22.5" customHeight="1">
      <c r="A6" s="28"/>
      <c r="B6" s="29" t="s">
        <v>111</v>
      </c>
      <c r="C6" s="30">
        <f>SUM(C7:C27)</f>
        <v>8951744.8000000007</v>
      </c>
      <c r="D6" s="30">
        <f>SUM(D7:D27)</f>
        <v>10013373.999999998</v>
      </c>
      <c r="E6" s="30">
        <f t="shared" ref="E6:DA6" si="0">SUM(E7:E27)</f>
        <v>7649186.1624300005</v>
      </c>
      <c r="F6" s="30">
        <f>E6/D6*100</f>
        <v>76.389698042138463</v>
      </c>
      <c r="G6" s="30">
        <f t="shared" si="0"/>
        <v>14.1</v>
      </c>
      <c r="H6" s="30">
        <f t="shared" si="0"/>
        <v>14.1</v>
      </c>
      <c r="I6" s="30">
        <f t="shared" si="0"/>
        <v>14.1</v>
      </c>
      <c r="J6" s="30">
        <f>I6/H6*100</f>
        <v>100</v>
      </c>
      <c r="K6" s="30">
        <f t="shared" si="0"/>
        <v>165.5</v>
      </c>
      <c r="L6" s="30">
        <f t="shared" si="0"/>
        <v>165.5</v>
      </c>
      <c r="M6" s="30">
        <f t="shared" si="0"/>
        <v>165.5</v>
      </c>
      <c r="N6" s="30">
        <f>M6/L6*100</f>
        <v>100</v>
      </c>
      <c r="O6" s="30">
        <f t="shared" si="0"/>
        <v>41806.6</v>
      </c>
      <c r="P6" s="30">
        <f t="shared" si="0"/>
        <v>43706.1</v>
      </c>
      <c r="Q6" s="30">
        <f t="shared" si="0"/>
        <v>31657.10858</v>
      </c>
      <c r="R6" s="30">
        <f>Q6/P6*100</f>
        <v>72.431785448713114</v>
      </c>
      <c r="S6" s="30">
        <f t="shared" si="0"/>
        <v>23.6</v>
      </c>
      <c r="T6" s="30">
        <f t="shared" si="0"/>
        <v>23.6</v>
      </c>
      <c r="U6" s="30">
        <f t="shared" si="0"/>
        <v>0</v>
      </c>
      <c r="V6" s="30">
        <f>U6/T6*100</f>
        <v>0</v>
      </c>
      <c r="W6" s="30">
        <f t="shared" si="0"/>
        <v>0</v>
      </c>
      <c r="X6" s="30">
        <f t="shared" si="0"/>
        <v>0</v>
      </c>
      <c r="Y6" s="30">
        <f t="shared" si="0"/>
        <v>0</v>
      </c>
      <c r="Z6" s="30">
        <v>0</v>
      </c>
      <c r="AA6" s="30">
        <f t="shared" si="0"/>
        <v>74.099999999999994</v>
      </c>
      <c r="AB6" s="30">
        <f t="shared" si="0"/>
        <v>74.099999999999994</v>
      </c>
      <c r="AC6" s="30">
        <f t="shared" si="0"/>
        <v>20.174999999999997</v>
      </c>
      <c r="AD6" s="30">
        <f>AC6/AB6*100</f>
        <v>27.226720647773277</v>
      </c>
      <c r="AE6" s="30">
        <f t="shared" si="0"/>
        <v>431873.40000000008</v>
      </c>
      <c r="AF6" s="30">
        <f t="shared" si="0"/>
        <v>443843.50000000006</v>
      </c>
      <c r="AG6" s="30">
        <f t="shared" si="0"/>
        <v>353472.67466999992</v>
      </c>
      <c r="AH6" s="30">
        <f>AG6/AF6*100</f>
        <v>79.639033729231116</v>
      </c>
      <c r="AI6" s="30">
        <f t="shared" si="0"/>
        <v>504140.5</v>
      </c>
      <c r="AJ6" s="30">
        <f t="shared" si="0"/>
        <v>504140.5</v>
      </c>
      <c r="AK6" s="30">
        <f t="shared" si="0"/>
        <v>297169.17127000005</v>
      </c>
      <c r="AL6" s="30">
        <f t="shared" ref="AL6:AL30" si="1">AK6/AJ6*100</f>
        <v>58.94570487195535</v>
      </c>
      <c r="AM6" s="30">
        <f t="shared" si="0"/>
        <v>0.30000000000000004</v>
      </c>
      <c r="AN6" s="30">
        <f t="shared" si="0"/>
        <v>0.30000000000000004</v>
      </c>
      <c r="AO6" s="30">
        <f t="shared" si="0"/>
        <v>0</v>
      </c>
      <c r="AP6" s="30">
        <f t="shared" ref="AP6:AP30" si="2">AO6/AN6*100</f>
        <v>0</v>
      </c>
      <c r="AQ6" s="30">
        <f t="shared" si="0"/>
        <v>0</v>
      </c>
      <c r="AR6" s="30">
        <f t="shared" si="0"/>
        <v>0</v>
      </c>
      <c r="AS6" s="30">
        <f t="shared" si="0"/>
        <v>0</v>
      </c>
      <c r="AT6" s="30">
        <v>0</v>
      </c>
      <c r="AU6" s="30">
        <f t="shared" si="0"/>
        <v>46702.399999999994</v>
      </c>
      <c r="AV6" s="30">
        <f t="shared" si="0"/>
        <v>46702.399999999994</v>
      </c>
      <c r="AW6" s="30">
        <f t="shared" si="0"/>
        <v>28795.900580000001</v>
      </c>
      <c r="AX6" s="30">
        <f>AW6/AV6*100</f>
        <v>61.658288610435449</v>
      </c>
      <c r="AY6" s="30">
        <f t="shared" si="0"/>
        <v>7428.4999999999982</v>
      </c>
      <c r="AZ6" s="30">
        <f t="shared" si="0"/>
        <v>7428.4999999999982</v>
      </c>
      <c r="BA6" s="30">
        <f t="shared" si="0"/>
        <v>3732.2228999999998</v>
      </c>
      <c r="BB6" s="30">
        <f>BA6/AZ6*100</f>
        <v>50.241945211011654</v>
      </c>
      <c r="BC6" s="30">
        <f t="shared" si="0"/>
        <v>24255.200000000001</v>
      </c>
      <c r="BD6" s="30">
        <f t="shared" si="0"/>
        <v>24255.200000000001</v>
      </c>
      <c r="BE6" s="30">
        <f t="shared" si="0"/>
        <v>16113.103000000001</v>
      </c>
      <c r="BF6" s="30">
        <f>BE6/BD6*100</f>
        <v>66.431540453181171</v>
      </c>
      <c r="BG6" s="30">
        <f t="shared" si="0"/>
        <v>28789.700000000004</v>
      </c>
      <c r="BH6" s="30">
        <f t="shared" si="0"/>
        <v>28789.700000000004</v>
      </c>
      <c r="BI6" s="30">
        <f t="shared" si="0"/>
        <v>15924.10108</v>
      </c>
      <c r="BJ6" s="30">
        <f>BI6/BH6*100</f>
        <v>55.311799289329166</v>
      </c>
      <c r="BK6" s="30">
        <f t="shared" si="0"/>
        <v>2079851.4000000004</v>
      </c>
      <c r="BL6" s="30">
        <f t="shared" si="0"/>
        <v>2167755.7000000002</v>
      </c>
      <c r="BM6" s="30">
        <f t="shared" si="0"/>
        <v>1704318.7</v>
      </c>
      <c r="BN6" s="30">
        <f>BM6/BL6*100</f>
        <v>78.621345569521509</v>
      </c>
      <c r="BO6" s="30">
        <f t="shared" si="0"/>
        <v>5575866.5999999996</v>
      </c>
      <c r="BP6" s="30">
        <f t="shared" si="0"/>
        <v>6507011.2000000002</v>
      </c>
      <c r="BQ6" s="30">
        <f t="shared" si="0"/>
        <v>5038025.9819999998</v>
      </c>
      <c r="BR6" s="30">
        <f>BQ6/BP6*100</f>
        <v>77.424578307165035</v>
      </c>
      <c r="BS6" s="30">
        <f t="shared" si="0"/>
        <v>25569.7</v>
      </c>
      <c r="BT6" s="30">
        <f t="shared" si="0"/>
        <v>25569.7</v>
      </c>
      <c r="BU6" s="30">
        <f t="shared" si="0"/>
        <v>15290.462689999997</v>
      </c>
      <c r="BV6" s="30">
        <f>BU6/BT6*100</f>
        <v>59.799147780380665</v>
      </c>
      <c r="BW6" s="30">
        <f t="shared" si="0"/>
        <v>20352</v>
      </c>
      <c r="BX6" s="30">
        <f t="shared" si="0"/>
        <v>46011.500000000007</v>
      </c>
      <c r="BY6" s="30">
        <f t="shared" si="0"/>
        <v>37061.800000000003</v>
      </c>
      <c r="BZ6" s="30">
        <f>BY6/BX6*100</f>
        <v>80.548993186485987</v>
      </c>
      <c r="CA6" s="30">
        <f t="shared" si="0"/>
        <v>102925.79999999999</v>
      </c>
      <c r="CB6" s="30">
        <f t="shared" si="0"/>
        <v>102925.79999999999</v>
      </c>
      <c r="CC6" s="30">
        <f t="shared" si="0"/>
        <v>71675.001950000005</v>
      </c>
      <c r="CD6" s="30">
        <f>CC6/CB6*100</f>
        <v>69.637546611248112</v>
      </c>
      <c r="CE6" s="30">
        <f t="shared" si="0"/>
        <v>2175</v>
      </c>
      <c r="CF6" s="30">
        <f t="shared" si="0"/>
        <v>2925</v>
      </c>
      <c r="CG6" s="30">
        <f t="shared" si="0"/>
        <v>1650</v>
      </c>
      <c r="CH6" s="30">
        <f>CG6/CF6*100</f>
        <v>56.410256410256409</v>
      </c>
      <c r="CI6" s="30">
        <f t="shared" si="0"/>
        <v>146.9</v>
      </c>
      <c r="CJ6" s="30">
        <f t="shared" si="0"/>
        <v>146.9</v>
      </c>
      <c r="CK6" s="30">
        <f t="shared" si="0"/>
        <v>12.8</v>
      </c>
      <c r="CL6" s="30">
        <f>CK6/CJ6*100</f>
        <v>8.7134104833219883</v>
      </c>
      <c r="CM6" s="30">
        <f t="shared" si="0"/>
        <v>459</v>
      </c>
      <c r="CN6" s="30">
        <f t="shared" si="0"/>
        <v>459</v>
      </c>
      <c r="CO6" s="30">
        <f t="shared" si="0"/>
        <v>88.5</v>
      </c>
      <c r="CP6" s="30">
        <f>CO6/CN6*100</f>
        <v>19.281045751633989</v>
      </c>
      <c r="CQ6" s="30">
        <f t="shared" si="0"/>
        <v>10697.1</v>
      </c>
      <c r="CR6" s="30">
        <f t="shared" si="0"/>
        <v>10697.1</v>
      </c>
      <c r="CS6" s="30">
        <f t="shared" si="0"/>
        <v>5030.6712000000007</v>
      </c>
      <c r="CT6" s="30">
        <f>CS6/CR6*100</f>
        <v>47.028364696973952</v>
      </c>
      <c r="CU6" s="30">
        <f t="shared" si="0"/>
        <v>7809.1000000000013</v>
      </c>
      <c r="CV6" s="30">
        <f t="shared" si="0"/>
        <v>10110.300000000001</v>
      </c>
      <c r="CW6" s="30">
        <f t="shared" si="0"/>
        <v>2396.07845</v>
      </c>
      <c r="CX6" s="30">
        <f>CW6/CV6*100</f>
        <v>23.699380334905985</v>
      </c>
      <c r="CY6" s="30">
        <f t="shared" si="0"/>
        <v>40618.300000000003</v>
      </c>
      <c r="CZ6" s="30">
        <f t="shared" si="0"/>
        <v>40618.300000000003</v>
      </c>
      <c r="DA6" s="30">
        <f t="shared" si="0"/>
        <v>26572.109059999995</v>
      </c>
      <c r="DB6" s="30">
        <f>DA6/CZ6*100</f>
        <v>65.419057567648068</v>
      </c>
    </row>
    <row r="7" spans="1:106" ht="17.25" customHeight="1">
      <c r="A7" s="31">
        <v>1</v>
      </c>
      <c r="B7" s="32" t="s">
        <v>3</v>
      </c>
      <c r="C7" s="27">
        <f t="shared" ref="C7:C27" si="3">G7+K7+O7+S7+W7+AA7+AE7+AI7+AM7+AQ7+AU7+AY7+BC7+BG7+BK7+BO7+BS7+BW7+CA7+CE7+CI7+CM7+CQ7+CU7+CY7</f>
        <v>563134.19999999995</v>
      </c>
      <c r="D7" s="27">
        <f t="shared" ref="D7:E27" si="4">H7+L7+P7+T7+X7+AB7+AF7+AJ7+AN7+AR7+AV7+AZ7+BD7+BH7+BL7+BP7+BT7+BX7+CB7+CF7+CJ7+CN7+CR7+CV7+CZ7</f>
        <v>667827.19999999984</v>
      </c>
      <c r="E7" s="27">
        <f t="shared" si="4"/>
        <v>480782.86998999998</v>
      </c>
      <c r="F7" s="27">
        <f>E7/D7*100</f>
        <v>71.992106639262389</v>
      </c>
      <c r="G7" s="27">
        <v>0.4</v>
      </c>
      <c r="H7" s="27">
        <v>0.4</v>
      </c>
      <c r="I7" s="27">
        <v>0.4</v>
      </c>
      <c r="J7" s="45">
        <f t="shared" ref="J7:J30" si="5">I7/H7*100</f>
        <v>100</v>
      </c>
      <c r="K7" s="45">
        <v>6.6</v>
      </c>
      <c r="L7" s="45">
        <v>6.6</v>
      </c>
      <c r="M7" s="45">
        <v>6.6</v>
      </c>
      <c r="N7" s="45">
        <f t="shared" ref="N7:N27" si="6">M7/L7*100</f>
        <v>100</v>
      </c>
      <c r="O7" s="45">
        <v>3434.4</v>
      </c>
      <c r="P7" s="45">
        <v>4341.3999999999996</v>
      </c>
      <c r="Q7" s="45">
        <v>2607</v>
      </c>
      <c r="R7" s="45">
        <f t="shared" ref="R7:R27" si="7">Q7/P7*100</f>
        <v>60.049753535725806</v>
      </c>
      <c r="S7" s="45"/>
      <c r="T7" s="45"/>
      <c r="U7" s="45"/>
      <c r="V7" s="45"/>
      <c r="W7" s="45"/>
      <c r="X7" s="45"/>
      <c r="Y7" s="45"/>
      <c r="Z7" s="45"/>
      <c r="AA7" s="45">
        <v>5.4</v>
      </c>
      <c r="AB7" s="45">
        <v>5.4</v>
      </c>
      <c r="AC7" s="45">
        <v>0</v>
      </c>
      <c r="AD7" s="45">
        <f t="shared" ref="AD7:AD27" si="8">AC7/AB7*100</f>
        <v>0</v>
      </c>
      <c r="AE7" s="27">
        <v>9086.1</v>
      </c>
      <c r="AF7" s="27">
        <v>9086.1</v>
      </c>
      <c r="AG7" s="27">
        <v>11489.665199999999</v>
      </c>
      <c r="AH7" s="45">
        <f t="shared" ref="AH7:AH30" si="9">AG7/AF7*100</f>
        <v>126.45321094859179</v>
      </c>
      <c r="AI7" s="45">
        <v>19835.099999999999</v>
      </c>
      <c r="AJ7" s="45">
        <v>19835.099999999999</v>
      </c>
      <c r="AK7" s="45">
        <v>17119.937999999998</v>
      </c>
      <c r="AL7" s="45">
        <f t="shared" si="1"/>
        <v>86.31132689020977</v>
      </c>
      <c r="AM7" s="45">
        <v>0.1</v>
      </c>
      <c r="AN7" s="45">
        <v>0.1</v>
      </c>
      <c r="AO7" s="45">
        <v>0</v>
      </c>
      <c r="AP7" s="45">
        <f t="shared" si="2"/>
        <v>0</v>
      </c>
      <c r="AQ7" s="45"/>
      <c r="AR7" s="45"/>
      <c r="AS7" s="45"/>
      <c r="AT7" s="45"/>
      <c r="AU7" s="45">
        <v>3700.5</v>
      </c>
      <c r="AV7" s="45">
        <v>3700.5</v>
      </c>
      <c r="AW7" s="45">
        <v>1870.86905</v>
      </c>
      <c r="AX7" s="45">
        <f t="shared" ref="AX7:AX30" si="10">AW7/AV7*100</f>
        <v>50.557196324820971</v>
      </c>
      <c r="AY7" s="45">
        <v>571.5</v>
      </c>
      <c r="AZ7" s="45">
        <v>571.5</v>
      </c>
      <c r="BA7" s="45">
        <v>324.72521999999998</v>
      </c>
      <c r="BB7" s="45">
        <f t="shared" ref="BB7:BB30" si="11">BA7/AZ7*100</f>
        <v>56.819811023622044</v>
      </c>
      <c r="BC7" s="45">
        <v>633.79999999999995</v>
      </c>
      <c r="BD7" s="45">
        <v>633.79999999999995</v>
      </c>
      <c r="BE7" s="45">
        <v>436.49700000000001</v>
      </c>
      <c r="BF7" s="45">
        <f t="shared" ref="BF7:BF27" si="12">BE7/BD7*100</f>
        <v>68.869832754812251</v>
      </c>
      <c r="BG7" s="45">
        <v>1845.8</v>
      </c>
      <c r="BH7" s="45">
        <v>1845.8</v>
      </c>
      <c r="BI7" s="45">
        <v>846.98453000000006</v>
      </c>
      <c r="BJ7" s="45">
        <f t="shared" ref="BJ7:BJ30" si="13">BI7/BH7*100</f>
        <v>45.887123740383579</v>
      </c>
      <c r="BK7" s="27">
        <v>149773.1</v>
      </c>
      <c r="BL7" s="45">
        <v>177442.2</v>
      </c>
      <c r="BM7" s="45">
        <v>126515.2</v>
      </c>
      <c r="BN7" s="45">
        <f t="shared" ref="BN7:BN30" si="14">BM7/BL7*100</f>
        <v>71.299386504450453</v>
      </c>
      <c r="BO7" s="45">
        <v>365629.6</v>
      </c>
      <c r="BP7" s="45">
        <v>439050.8</v>
      </c>
      <c r="BQ7" s="45">
        <v>311657.3</v>
      </c>
      <c r="BR7" s="45">
        <f t="shared" ref="BR7:BR30" si="15">BQ7/BP7*100</f>
        <v>70.984337119987032</v>
      </c>
      <c r="BS7" s="45">
        <v>2001.2</v>
      </c>
      <c r="BT7" s="45">
        <v>2001.2</v>
      </c>
      <c r="BU7" s="45">
        <v>1070</v>
      </c>
      <c r="BV7" s="45">
        <f t="shared" ref="BV7:BV30" si="16">BU7/BT7*100</f>
        <v>53.467919248450926</v>
      </c>
      <c r="BW7" s="45">
        <v>1824</v>
      </c>
      <c r="BX7" s="45">
        <v>3672.4</v>
      </c>
      <c r="BY7" s="45">
        <v>2530</v>
      </c>
      <c r="BZ7" s="45">
        <f t="shared" ref="BZ7:BZ30" si="17">BY7/BX7*100</f>
        <v>68.892277529680854</v>
      </c>
      <c r="CA7" s="45">
        <v>2933.5</v>
      </c>
      <c r="CB7" s="45">
        <v>2933.5</v>
      </c>
      <c r="CC7" s="45">
        <v>2161.7109999999998</v>
      </c>
      <c r="CD7" s="45">
        <f t="shared" ref="CD7:CD27" si="18">CC7/CB7*100</f>
        <v>73.690506221237413</v>
      </c>
      <c r="CE7" s="45"/>
      <c r="CF7" s="45">
        <v>750</v>
      </c>
      <c r="CG7" s="45">
        <v>750</v>
      </c>
      <c r="CH7" s="45">
        <f>CG7/CF7*100</f>
        <v>100</v>
      </c>
      <c r="CI7" s="45"/>
      <c r="CJ7" s="45"/>
      <c r="CK7" s="45"/>
      <c r="CL7" s="27"/>
      <c r="CM7" s="45"/>
      <c r="CN7" s="45"/>
      <c r="CO7" s="45"/>
      <c r="CP7" s="30"/>
      <c r="CQ7" s="45">
        <v>318.10000000000002</v>
      </c>
      <c r="CR7" s="45">
        <v>318.10000000000002</v>
      </c>
      <c r="CS7" s="45">
        <v>255.0635</v>
      </c>
      <c r="CT7" s="45">
        <f t="shared" ref="CT7:CT30" si="19">CS7/CR7*100</f>
        <v>80.183432882741272</v>
      </c>
      <c r="CU7" s="45">
        <v>278.8</v>
      </c>
      <c r="CV7" s="45">
        <v>376.1</v>
      </c>
      <c r="CW7" s="45">
        <v>198.61649</v>
      </c>
      <c r="CX7" s="45">
        <f t="shared" ref="CX7:CX30" si="20">CW7/CV7*100</f>
        <v>52.809489497474068</v>
      </c>
      <c r="CY7" s="45">
        <v>1256.2</v>
      </c>
      <c r="CZ7" s="45">
        <v>1256.2</v>
      </c>
      <c r="DA7" s="45">
        <v>942.3</v>
      </c>
      <c r="DB7" s="45">
        <f t="shared" ref="DB7:DB27" si="21">DA7/CZ7*100</f>
        <v>75.011940773762134</v>
      </c>
    </row>
    <row r="8" spans="1:106" ht="17.25" customHeight="1">
      <c r="A8" s="31">
        <v>2</v>
      </c>
      <c r="B8" s="32" t="s">
        <v>4</v>
      </c>
      <c r="C8" s="27">
        <f t="shared" si="3"/>
        <v>233504.99999999997</v>
      </c>
      <c r="D8" s="27">
        <f t="shared" si="4"/>
        <v>274601.30000000005</v>
      </c>
      <c r="E8" s="27">
        <f t="shared" si="4"/>
        <v>224795.78806000002</v>
      </c>
      <c r="F8" s="27">
        <f t="shared" ref="F8:F32" si="22">E8/D8*100</f>
        <v>81.862608829601314</v>
      </c>
      <c r="G8" s="27">
        <v>0.4</v>
      </c>
      <c r="H8" s="27">
        <v>0.4</v>
      </c>
      <c r="I8" s="27">
        <v>0.4</v>
      </c>
      <c r="J8" s="45">
        <f t="shared" si="5"/>
        <v>100</v>
      </c>
      <c r="K8" s="45">
        <v>4.8</v>
      </c>
      <c r="L8" s="45">
        <v>4.8</v>
      </c>
      <c r="M8" s="45">
        <v>4.8</v>
      </c>
      <c r="N8" s="45">
        <f t="shared" si="6"/>
        <v>100</v>
      </c>
      <c r="O8" s="45">
        <v>928.9</v>
      </c>
      <c r="P8" s="45">
        <v>928.9</v>
      </c>
      <c r="Q8" s="45">
        <v>720.2</v>
      </c>
      <c r="R8" s="45">
        <f t="shared" si="7"/>
        <v>77.532565399935422</v>
      </c>
      <c r="S8" s="45"/>
      <c r="T8" s="45"/>
      <c r="U8" s="45"/>
      <c r="V8" s="45"/>
      <c r="W8" s="45"/>
      <c r="X8" s="45"/>
      <c r="Y8" s="45"/>
      <c r="Z8" s="45"/>
      <c r="AA8" s="45">
        <v>1.6</v>
      </c>
      <c r="AB8" s="45">
        <v>1.6</v>
      </c>
      <c r="AC8" s="45">
        <v>0</v>
      </c>
      <c r="AD8" s="45">
        <f t="shared" si="8"/>
        <v>0</v>
      </c>
      <c r="AE8" s="27">
        <v>17223.900000000001</v>
      </c>
      <c r="AF8" s="27">
        <v>17223.900000000001</v>
      </c>
      <c r="AG8" s="27">
        <v>17066.532500000001</v>
      </c>
      <c r="AH8" s="45">
        <f t="shared" si="9"/>
        <v>99.086342233756582</v>
      </c>
      <c r="AI8" s="45">
        <v>22039.1</v>
      </c>
      <c r="AJ8" s="45">
        <v>22039.1</v>
      </c>
      <c r="AK8" s="45">
        <v>16457.364000000001</v>
      </c>
      <c r="AL8" s="45">
        <f t="shared" si="1"/>
        <v>74.673484851922282</v>
      </c>
      <c r="AM8" s="45"/>
      <c r="AN8" s="45"/>
      <c r="AO8" s="45"/>
      <c r="AP8" s="45"/>
      <c r="AQ8" s="45"/>
      <c r="AR8" s="45"/>
      <c r="AS8" s="45"/>
      <c r="AT8" s="45"/>
      <c r="AU8" s="45">
        <v>1845.7</v>
      </c>
      <c r="AV8" s="45">
        <v>1845.7</v>
      </c>
      <c r="AW8" s="45">
        <v>1212.0091399999999</v>
      </c>
      <c r="AX8" s="45">
        <f t="shared" si="10"/>
        <v>65.66663813187408</v>
      </c>
      <c r="AY8" s="45">
        <v>285.7</v>
      </c>
      <c r="AZ8" s="45">
        <v>285.7</v>
      </c>
      <c r="BA8" s="45">
        <v>185.91110999999998</v>
      </c>
      <c r="BB8" s="45">
        <f t="shared" si="11"/>
        <v>65.07214210710535</v>
      </c>
      <c r="BC8" s="45">
        <v>1340</v>
      </c>
      <c r="BD8" s="45">
        <v>1340</v>
      </c>
      <c r="BE8" s="45">
        <v>930.53800000000001</v>
      </c>
      <c r="BF8" s="45">
        <f t="shared" si="12"/>
        <v>69.443134328358212</v>
      </c>
      <c r="BG8" s="45">
        <v>1142.9000000000001</v>
      </c>
      <c r="BH8" s="45">
        <v>1142.9000000000001</v>
      </c>
      <c r="BI8" s="45">
        <v>582.70497</v>
      </c>
      <c r="BJ8" s="45">
        <f t="shared" si="13"/>
        <v>50.984772946014523</v>
      </c>
      <c r="BK8" s="45">
        <v>35444.699999999997</v>
      </c>
      <c r="BL8" s="45">
        <v>39826.199999999997</v>
      </c>
      <c r="BM8" s="45">
        <v>29335.9</v>
      </c>
      <c r="BN8" s="45">
        <f t="shared" si="14"/>
        <v>73.659801838990418</v>
      </c>
      <c r="BO8" s="45">
        <v>145864.5</v>
      </c>
      <c r="BP8" s="45">
        <v>181856.7</v>
      </c>
      <c r="BQ8" s="45">
        <v>152729</v>
      </c>
      <c r="BR8" s="45">
        <f t="shared" si="15"/>
        <v>83.983158167942122</v>
      </c>
      <c r="BS8" s="45">
        <v>818.7</v>
      </c>
      <c r="BT8" s="45">
        <v>818.7</v>
      </c>
      <c r="BU8" s="45">
        <v>402.6</v>
      </c>
      <c r="BV8" s="45">
        <f t="shared" si="16"/>
        <v>49.175522169292776</v>
      </c>
      <c r="BW8" s="45">
        <v>648</v>
      </c>
      <c r="BX8" s="45">
        <v>1244.4000000000001</v>
      </c>
      <c r="BY8" s="45">
        <v>1090</v>
      </c>
      <c r="BZ8" s="45">
        <f t="shared" si="17"/>
        <v>87.592414014786229</v>
      </c>
      <c r="CA8" s="45">
        <v>3621.6</v>
      </c>
      <c r="CB8" s="45">
        <v>3621.6</v>
      </c>
      <c r="CC8" s="45">
        <v>2703.3359999999998</v>
      </c>
      <c r="CD8" s="45">
        <f t="shared" si="18"/>
        <v>74.644797879390325</v>
      </c>
      <c r="CE8" s="45"/>
      <c r="CF8" s="45"/>
      <c r="CG8" s="45"/>
      <c r="CH8" s="45"/>
      <c r="CI8" s="45"/>
      <c r="CJ8" s="45"/>
      <c r="CK8" s="45"/>
      <c r="CL8" s="27"/>
      <c r="CM8" s="45"/>
      <c r="CN8" s="45"/>
      <c r="CO8" s="45"/>
      <c r="CP8" s="30"/>
      <c r="CQ8" s="45">
        <v>119.3</v>
      </c>
      <c r="CR8" s="45">
        <v>119.3</v>
      </c>
      <c r="CS8" s="45">
        <v>116.53592999999999</v>
      </c>
      <c r="CT8" s="45">
        <f t="shared" si="19"/>
        <v>97.683093042749363</v>
      </c>
      <c r="CU8" s="45">
        <v>500.3</v>
      </c>
      <c r="CV8" s="45">
        <v>626.5</v>
      </c>
      <c r="CW8" s="45">
        <v>82.965600000000009</v>
      </c>
      <c r="CX8" s="45">
        <f t="shared" si="20"/>
        <v>13.24271348762969</v>
      </c>
      <c r="CY8" s="45">
        <v>1674.9</v>
      </c>
      <c r="CZ8" s="45">
        <v>1674.9</v>
      </c>
      <c r="DA8" s="45">
        <v>1174.99081</v>
      </c>
      <c r="DB8" s="45">
        <f t="shared" si="21"/>
        <v>70.152893307063096</v>
      </c>
    </row>
    <row r="9" spans="1:106" ht="17.25" customHeight="1">
      <c r="A9" s="31">
        <v>3</v>
      </c>
      <c r="B9" s="32" t="s">
        <v>5</v>
      </c>
      <c r="C9" s="27">
        <f t="shared" si="3"/>
        <v>613011.4</v>
      </c>
      <c r="D9" s="27">
        <f t="shared" si="4"/>
        <v>702984</v>
      </c>
      <c r="E9" s="27">
        <f t="shared" si="4"/>
        <v>562648.69130000018</v>
      </c>
      <c r="F9" s="27">
        <f>E9/D9*100</f>
        <v>80.037197333083</v>
      </c>
      <c r="G9" s="27">
        <v>0.2</v>
      </c>
      <c r="H9" s="27">
        <v>0.2</v>
      </c>
      <c r="I9" s="27">
        <v>0.2</v>
      </c>
      <c r="J9" s="45">
        <f t="shared" si="5"/>
        <v>100</v>
      </c>
      <c r="K9" s="45">
        <v>8.6999999999999993</v>
      </c>
      <c r="L9" s="45">
        <v>8.6999999999999993</v>
      </c>
      <c r="M9" s="45">
        <v>8.6999999999999993</v>
      </c>
      <c r="N9" s="45">
        <f t="shared" si="6"/>
        <v>100</v>
      </c>
      <c r="O9" s="45">
        <v>2573.8000000000002</v>
      </c>
      <c r="P9" s="45">
        <v>2585.8000000000002</v>
      </c>
      <c r="Q9" s="45">
        <v>1882</v>
      </c>
      <c r="R9" s="45">
        <f t="shared" si="7"/>
        <v>72.782117719854583</v>
      </c>
      <c r="S9" s="45"/>
      <c r="T9" s="45"/>
      <c r="U9" s="45"/>
      <c r="V9" s="45"/>
      <c r="W9" s="45"/>
      <c r="X9" s="45"/>
      <c r="Y9" s="45"/>
      <c r="Z9" s="45"/>
      <c r="AA9" s="45">
        <v>1.9</v>
      </c>
      <c r="AB9" s="45">
        <v>1.9</v>
      </c>
      <c r="AC9" s="45">
        <v>0</v>
      </c>
      <c r="AD9" s="45">
        <f t="shared" si="8"/>
        <v>0</v>
      </c>
      <c r="AE9" s="27">
        <v>40471.699999999997</v>
      </c>
      <c r="AF9" s="27">
        <v>40471.699999999997</v>
      </c>
      <c r="AG9" s="27">
        <v>40333.662499999999</v>
      </c>
      <c r="AH9" s="45">
        <f t="shared" si="9"/>
        <v>99.658928337579098</v>
      </c>
      <c r="AI9" s="45">
        <v>22039.1</v>
      </c>
      <c r="AJ9" s="45">
        <v>22039.1</v>
      </c>
      <c r="AK9" s="45">
        <v>16492.641</v>
      </c>
      <c r="AL9" s="45">
        <f t="shared" si="1"/>
        <v>74.833550371839138</v>
      </c>
      <c r="AM9" s="45"/>
      <c r="AN9" s="45"/>
      <c r="AO9" s="45"/>
      <c r="AP9" s="45"/>
      <c r="AQ9" s="45"/>
      <c r="AR9" s="45"/>
      <c r="AS9" s="45"/>
      <c r="AT9" s="45"/>
      <c r="AU9" s="45">
        <v>2417.1</v>
      </c>
      <c r="AV9" s="45">
        <v>2417.1</v>
      </c>
      <c r="AW9" s="45">
        <v>1497.63546</v>
      </c>
      <c r="AX9" s="45">
        <f t="shared" si="10"/>
        <v>61.960012411567575</v>
      </c>
      <c r="AY9" s="45">
        <v>285.7</v>
      </c>
      <c r="AZ9" s="45">
        <v>285.7</v>
      </c>
      <c r="BA9" s="45">
        <v>130.14455000000001</v>
      </c>
      <c r="BB9" s="45">
        <f t="shared" si="11"/>
        <v>45.552870143507178</v>
      </c>
      <c r="BC9" s="45">
        <v>1810.8</v>
      </c>
      <c r="BD9" s="45">
        <v>1810.8</v>
      </c>
      <c r="BE9" s="45">
        <v>1361.5419999999999</v>
      </c>
      <c r="BF9" s="45">
        <f t="shared" si="12"/>
        <v>75.190081731831242</v>
      </c>
      <c r="BG9" s="45">
        <v>1845.8</v>
      </c>
      <c r="BH9" s="45">
        <v>1845.8</v>
      </c>
      <c r="BI9" s="45">
        <v>1210.8526499999998</v>
      </c>
      <c r="BJ9" s="45">
        <f t="shared" si="13"/>
        <v>65.600425289847209</v>
      </c>
      <c r="BK9" s="45">
        <v>144356.1</v>
      </c>
      <c r="BL9" s="45">
        <v>124865.8</v>
      </c>
      <c r="BM9" s="45">
        <v>106129.4</v>
      </c>
      <c r="BN9" s="45">
        <f t="shared" si="14"/>
        <v>84.99477038548585</v>
      </c>
      <c r="BO9" s="45">
        <v>380033.9</v>
      </c>
      <c r="BP9" s="45">
        <v>488299.2</v>
      </c>
      <c r="BQ9" s="45">
        <v>381039.3</v>
      </c>
      <c r="BR9" s="45">
        <f t="shared" si="15"/>
        <v>78.033979986041345</v>
      </c>
      <c r="BS9" s="45">
        <v>591.29999999999995</v>
      </c>
      <c r="BT9" s="45">
        <v>591.29999999999995</v>
      </c>
      <c r="BU9" s="45">
        <v>648.9</v>
      </c>
      <c r="BV9" s="45">
        <f t="shared" si="16"/>
        <v>109.74124809741248</v>
      </c>
      <c r="BW9" s="45">
        <v>552</v>
      </c>
      <c r="BX9" s="45">
        <v>1608.6</v>
      </c>
      <c r="BY9" s="45">
        <v>1232.5</v>
      </c>
      <c r="BZ9" s="45">
        <f t="shared" si="17"/>
        <v>76.619420614198688</v>
      </c>
      <c r="CA9" s="45">
        <v>11317.5</v>
      </c>
      <c r="CB9" s="45">
        <v>11317.5</v>
      </c>
      <c r="CC9" s="45">
        <v>7919.8860000000004</v>
      </c>
      <c r="CD9" s="45">
        <f t="shared" si="18"/>
        <v>69.979111994698485</v>
      </c>
      <c r="CE9" s="45"/>
      <c r="CF9" s="45"/>
      <c r="CG9" s="45"/>
      <c r="CH9" s="45"/>
      <c r="CI9" s="45">
        <v>24.5</v>
      </c>
      <c r="CJ9" s="45">
        <v>24.5</v>
      </c>
      <c r="CK9" s="45">
        <v>12.8</v>
      </c>
      <c r="CL9" s="27">
        <f>CK9/CJ9*100</f>
        <v>52.244897959183675</v>
      </c>
      <c r="CM9" s="45">
        <v>88.5</v>
      </c>
      <c r="CN9" s="45">
        <v>88.5</v>
      </c>
      <c r="CO9" s="45">
        <v>88.5</v>
      </c>
      <c r="CP9" s="27">
        <f>CO9/CN9*100</f>
        <v>100</v>
      </c>
      <c r="CQ9" s="45">
        <v>721.2</v>
      </c>
      <c r="CR9" s="45">
        <v>721.2</v>
      </c>
      <c r="CS9" s="45">
        <v>404.79356000000001</v>
      </c>
      <c r="CT9" s="45">
        <f t="shared" si="19"/>
        <v>56.127781475318919</v>
      </c>
      <c r="CU9" s="45">
        <v>521.70000000000005</v>
      </c>
      <c r="CV9" s="45">
        <v>650.70000000000005</v>
      </c>
      <c r="CW9" s="45">
        <v>0</v>
      </c>
      <c r="CX9" s="45">
        <f t="shared" si="20"/>
        <v>0</v>
      </c>
      <c r="CY9" s="45">
        <v>3349.9</v>
      </c>
      <c r="CZ9" s="45">
        <v>3349.9</v>
      </c>
      <c r="DA9" s="45">
        <v>2255.2335800000001</v>
      </c>
      <c r="DB9" s="45">
        <f t="shared" si="21"/>
        <v>67.322414997462616</v>
      </c>
    </row>
    <row r="10" spans="1:106" ht="17.25" customHeight="1">
      <c r="A10" s="31">
        <v>4</v>
      </c>
      <c r="B10" s="32" t="s">
        <v>6</v>
      </c>
      <c r="C10" s="27">
        <f t="shared" si="3"/>
        <v>583495.30000000016</v>
      </c>
      <c r="D10" s="27">
        <f t="shared" si="4"/>
        <v>582803.9</v>
      </c>
      <c r="E10" s="27">
        <f t="shared" si="4"/>
        <v>436385.76994000003</v>
      </c>
      <c r="F10" s="27">
        <f t="shared" si="22"/>
        <v>74.876947450077125</v>
      </c>
      <c r="G10" s="27">
        <v>0.3</v>
      </c>
      <c r="H10" s="27">
        <v>0.3</v>
      </c>
      <c r="I10" s="27">
        <v>0.3</v>
      </c>
      <c r="J10" s="45">
        <f t="shared" si="5"/>
        <v>100</v>
      </c>
      <c r="K10" s="45">
        <v>10.6</v>
      </c>
      <c r="L10" s="45">
        <v>10.6</v>
      </c>
      <c r="M10" s="45">
        <v>10.6</v>
      </c>
      <c r="N10" s="45">
        <f t="shared" si="6"/>
        <v>100</v>
      </c>
      <c r="O10" s="45">
        <v>2558</v>
      </c>
      <c r="P10" s="45">
        <v>2558</v>
      </c>
      <c r="Q10" s="45">
        <v>1794</v>
      </c>
      <c r="R10" s="45">
        <f t="shared" si="7"/>
        <v>70.132916340891313</v>
      </c>
      <c r="S10" s="45"/>
      <c r="T10" s="45"/>
      <c r="U10" s="45"/>
      <c r="V10" s="45"/>
      <c r="W10" s="45"/>
      <c r="X10" s="45"/>
      <c r="Y10" s="45"/>
      <c r="Z10" s="45"/>
      <c r="AA10" s="45">
        <v>7.7</v>
      </c>
      <c r="AB10" s="45">
        <v>7.7</v>
      </c>
      <c r="AC10" s="45">
        <v>4.5</v>
      </c>
      <c r="AD10" s="45">
        <f t="shared" si="8"/>
        <v>58.441558441558442</v>
      </c>
      <c r="AE10" s="27">
        <v>40087.699999999997</v>
      </c>
      <c r="AF10" s="27">
        <v>41362.699999999997</v>
      </c>
      <c r="AG10" s="27">
        <v>34835.843049999996</v>
      </c>
      <c r="AH10" s="45">
        <f t="shared" si="9"/>
        <v>84.220428187715015</v>
      </c>
      <c r="AI10" s="45">
        <v>35910.800000000003</v>
      </c>
      <c r="AJ10" s="45">
        <v>35910.800000000003</v>
      </c>
      <c r="AK10" s="45">
        <v>13256.694</v>
      </c>
      <c r="AL10" s="45">
        <f t="shared" si="1"/>
        <v>36.915618699666943</v>
      </c>
      <c r="AM10" s="45"/>
      <c r="AN10" s="45"/>
      <c r="AO10" s="45"/>
      <c r="AP10" s="45"/>
      <c r="AQ10" s="45"/>
      <c r="AR10" s="45"/>
      <c r="AS10" s="45"/>
      <c r="AT10" s="45"/>
      <c r="AU10" s="45">
        <v>2417.1</v>
      </c>
      <c r="AV10" s="45">
        <v>2417.1</v>
      </c>
      <c r="AW10" s="45">
        <v>1637.79836</v>
      </c>
      <c r="AX10" s="45">
        <f t="shared" si="10"/>
        <v>67.758816763890621</v>
      </c>
      <c r="AY10" s="45">
        <v>285.7</v>
      </c>
      <c r="AZ10" s="45">
        <v>285.7</v>
      </c>
      <c r="BA10" s="45">
        <v>195.62339</v>
      </c>
      <c r="BB10" s="45">
        <f t="shared" si="11"/>
        <v>68.471610080504036</v>
      </c>
      <c r="BC10" s="45">
        <v>1629.7</v>
      </c>
      <c r="BD10" s="45">
        <v>1629.7</v>
      </c>
      <c r="BE10" s="45">
        <v>972.27700000000004</v>
      </c>
      <c r="BF10" s="45">
        <f t="shared" si="12"/>
        <v>59.659876050806893</v>
      </c>
      <c r="BG10" s="45">
        <v>1142.9000000000001</v>
      </c>
      <c r="BH10" s="45">
        <v>1142.9000000000001</v>
      </c>
      <c r="BI10" s="45">
        <v>504.01302000000004</v>
      </c>
      <c r="BJ10" s="45">
        <f t="shared" si="13"/>
        <v>44.099485519293026</v>
      </c>
      <c r="BK10" s="45">
        <v>121147.7</v>
      </c>
      <c r="BL10" s="45">
        <v>113083.7</v>
      </c>
      <c r="BM10" s="45">
        <v>87662.399999999994</v>
      </c>
      <c r="BN10" s="45">
        <f t="shared" si="14"/>
        <v>77.519925506505359</v>
      </c>
      <c r="BO10" s="45">
        <v>363103.6</v>
      </c>
      <c r="BP10" s="45">
        <v>367827.5</v>
      </c>
      <c r="BQ10" s="45">
        <v>284500.5</v>
      </c>
      <c r="BR10" s="45">
        <f t="shared" si="15"/>
        <v>77.346174497556603</v>
      </c>
      <c r="BS10" s="45">
        <v>1090.4000000000001</v>
      </c>
      <c r="BT10" s="45">
        <v>1090.4000000000001</v>
      </c>
      <c r="BU10" s="45">
        <v>911.69799999999998</v>
      </c>
      <c r="BV10" s="45">
        <f t="shared" si="16"/>
        <v>83.6113352898019</v>
      </c>
      <c r="BW10" s="45">
        <v>1104</v>
      </c>
      <c r="BX10" s="45">
        <v>2367.3000000000002</v>
      </c>
      <c r="BY10" s="45">
        <v>2035</v>
      </c>
      <c r="BZ10" s="45">
        <f t="shared" si="17"/>
        <v>85.962911333586774</v>
      </c>
      <c r="CA10" s="45">
        <v>8872.9</v>
      </c>
      <c r="CB10" s="45">
        <v>8872.9</v>
      </c>
      <c r="CC10" s="45">
        <v>5620.38418</v>
      </c>
      <c r="CD10" s="45">
        <f t="shared" si="18"/>
        <v>63.343260715211493</v>
      </c>
      <c r="CE10" s="45"/>
      <c r="CF10" s="45"/>
      <c r="CG10" s="45"/>
      <c r="CH10" s="45"/>
      <c r="CI10" s="45"/>
      <c r="CJ10" s="45"/>
      <c r="CK10" s="45"/>
      <c r="CL10" s="27"/>
      <c r="CM10" s="45"/>
      <c r="CN10" s="45"/>
      <c r="CO10" s="45"/>
      <c r="CP10" s="45"/>
      <c r="CQ10" s="45">
        <v>397.5</v>
      </c>
      <c r="CR10" s="45">
        <v>397.5</v>
      </c>
      <c r="CS10" s="45">
        <v>178.39270000000002</v>
      </c>
      <c r="CT10" s="45">
        <f t="shared" si="19"/>
        <v>44.878666666666675</v>
      </c>
      <c r="CU10" s="45">
        <v>378.8</v>
      </c>
      <c r="CV10" s="45">
        <v>489.2</v>
      </c>
      <c r="CW10" s="45">
        <v>77.172049999999999</v>
      </c>
      <c r="CX10" s="45">
        <f t="shared" si="20"/>
        <v>15.775153311529028</v>
      </c>
      <c r="CY10" s="45">
        <v>3349.9</v>
      </c>
      <c r="CZ10" s="45">
        <v>3349.9</v>
      </c>
      <c r="DA10" s="45">
        <v>2188.5741899999998</v>
      </c>
      <c r="DB10" s="45">
        <f t="shared" si="21"/>
        <v>65.33252306038986</v>
      </c>
    </row>
    <row r="11" spans="1:106" ht="17.25" customHeight="1">
      <c r="A11" s="31">
        <v>5</v>
      </c>
      <c r="B11" s="32" t="s">
        <v>7</v>
      </c>
      <c r="C11" s="27">
        <f t="shared" si="3"/>
        <v>370379.70000000007</v>
      </c>
      <c r="D11" s="27">
        <f t="shared" si="4"/>
        <v>363237.40000000008</v>
      </c>
      <c r="E11" s="27">
        <f t="shared" si="4"/>
        <v>272035.41716999997</v>
      </c>
      <c r="F11" s="27">
        <f t="shared" si="22"/>
        <v>74.89190737792967</v>
      </c>
      <c r="G11" s="27">
        <v>0.7</v>
      </c>
      <c r="H11" s="27">
        <v>0.7</v>
      </c>
      <c r="I11" s="27">
        <v>0.7</v>
      </c>
      <c r="J11" s="45">
        <f t="shared" si="5"/>
        <v>100</v>
      </c>
      <c r="K11" s="45">
        <v>7.4</v>
      </c>
      <c r="L11" s="45">
        <v>7.4</v>
      </c>
      <c r="M11" s="45">
        <v>7.4</v>
      </c>
      <c r="N11" s="45">
        <f t="shared" si="6"/>
        <v>100</v>
      </c>
      <c r="O11" s="45">
        <v>1843.2</v>
      </c>
      <c r="P11" s="45">
        <v>1961</v>
      </c>
      <c r="Q11" s="45">
        <v>1467.8</v>
      </c>
      <c r="R11" s="45">
        <f t="shared" si="7"/>
        <v>74.849566547679757</v>
      </c>
      <c r="S11" s="45"/>
      <c r="T11" s="45"/>
      <c r="U11" s="45"/>
      <c r="V11" s="45"/>
      <c r="W11" s="45"/>
      <c r="X11" s="45"/>
      <c r="Y11" s="45"/>
      <c r="Z11" s="45"/>
      <c r="AA11" s="45">
        <v>2.7</v>
      </c>
      <c r="AB11" s="45">
        <v>2.7</v>
      </c>
      <c r="AC11" s="45">
        <v>0.9</v>
      </c>
      <c r="AD11" s="45">
        <f t="shared" si="8"/>
        <v>33.333333333333329</v>
      </c>
      <c r="AE11" s="27">
        <v>17557.8</v>
      </c>
      <c r="AF11" s="27">
        <v>17557.8</v>
      </c>
      <c r="AG11" s="27">
        <v>0</v>
      </c>
      <c r="AH11" s="45">
        <f t="shared" si="9"/>
        <v>0</v>
      </c>
      <c r="AI11" s="45">
        <v>15427.3</v>
      </c>
      <c r="AJ11" s="45">
        <v>15427.3</v>
      </c>
      <c r="AK11" s="45">
        <v>12015.102000000001</v>
      </c>
      <c r="AL11" s="45">
        <f t="shared" si="1"/>
        <v>77.882079171339129</v>
      </c>
      <c r="AM11" s="45"/>
      <c r="AN11" s="45"/>
      <c r="AO11" s="45"/>
      <c r="AP11" s="45"/>
      <c r="AQ11" s="45"/>
      <c r="AR11" s="45"/>
      <c r="AS11" s="45"/>
      <c r="AT11" s="45"/>
      <c r="AU11" s="45">
        <v>1845.7</v>
      </c>
      <c r="AV11" s="45">
        <v>1845.7</v>
      </c>
      <c r="AW11" s="45">
        <v>1075.9200700000001</v>
      </c>
      <c r="AX11" s="45">
        <f t="shared" si="10"/>
        <v>58.293334236333102</v>
      </c>
      <c r="AY11" s="45">
        <v>285.7</v>
      </c>
      <c r="AZ11" s="45">
        <v>285.7</v>
      </c>
      <c r="BA11" s="45">
        <v>121.01259</v>
      </c>
      <c r="BB11" s="45">
        <f t="shared" si="11"/>
        <v>42.356524326216316</v>
      </c>
      <c r="BC11" s="45">
        <v>1448.6</v>
      </c>
      <c r="BD11" s="45">
        <v>1448.6</v>
      </c>
      <c r="BE11" s="45">
        <v>856.23400000000004</v>
      </c>
      <c r="BF11" s="45">
        <f t="shared" si="12"/>
        <v>59.107690183625571</v>
      </c>
      <c r="BG11" s="45">
        <v>1142.9000000000001</v>
      </c>
      <c r="BH11" s="45">
        <v>1142.9000000000001</v>
      </c>
      <c r="BI11" s="45">
        <v>708.06012999999996</v>
      </c>
      <c r="BJ11" s="45">
        <f t="shared" si="13"/>
        <v>61.95293813981975</v>
      </c>
      <c r="BK11" s="45">
        <v>68968.600000000006</v>
      </c>
      <c r="BL11" s="45">
        <v>62738.3</v>
      </c>
      <c r="BM11" s="45">
        <v>52709.9</v>
      </c>
      <c r="BN11" s="45">
        <f t="shared" si="14"/>
        <v>84.015505679943516</v>
      </c>
      <c r="BO11" s="45">
        <v>252129.6</v>
      </c>
      <c r="BP11" s="45">
        <v>249839.6</v>
      </c>
      <c r="BQ11" s="45">
        <v>195817</v>
      </c>
      <c r="BR11" s="45">
        <f t="shared" si="15"/>
        <v>78.377086738851645</v>
      </c>
      <c r="BS11" s="45">
        <v>795.9</v>
      </c>
      <c r="BT11" s="45">
        <v>795.9</v>
      </c>
      <c r="BU11" s="45">
        <v>517.83316000000002</v>
      </c>
      <c r="BV11" s="45">
        <f t="shared" si="16"/>
        <v>65.062590777735892</v>
      </c>
      <c r="BW11" s="45">
        <v>672</v>
      </c>
      <c r="BX11" s="45">
        <v>1821</v>
      </c>
      <c r="BY11" s="45">
        <v>1482.5</v>
      </c>
      <c r="BZ11" s="45">
        <f t="shared" si="17"/>
        <v>81.411312465678193</v>
      </c>
      <c r="CA11" s="45">
        <v>5559.2</v>
      </c>
      <c r="CB11" s="45">
        <v>5559.2</v>
      </c>
      <c r="CC11" s="45">
        <v>4109.0919999999996</v>
      </c>
      <c r="CD11" s="45">
        <f t="shared" si="18"/>
        <v>73.915167650021587</v>
      </c>
      <c r="CE11" s="45">
        <v>375</v>
      </c>
      <c r="CF11" s="45">
        <v>375</v>
      </c>
      <c r="CG11" s="45"/>
      <c r="CH11" s="45">
        <f t="shared" ref="CH11:CH12" si="23">CG11/CF11*100</f>
        <v>0</v>
      </c>
      <c r="CI11" s="45">
        <v>24.5</v>
      </c>
      <c r="CJ11" s="45">
        <v>24.5</v>
      </c>
      <c r="CK11" s="45"/>
      <c r="CL11" s="27">
        <f>CK11/CJ11*100</f>
        <v>0</v>
      </c>
      <c r="CM11" s="45">
        <v>88.5</v>
      </c>
      <c r="CN11" s="45">
        <v>88.5</v>
      </c>
      <c r="CO11" s="45"/>
      <c r="CP11" s="45">
        <f>CO11/CN11*100</f>
        <v>0</v>
      </c>
      <c r="CQ11" s="45">
        <v>562.20000000000005</v>
      </c>
      <c r="CR11" s="45">
        <v>562.20000000000005</v>
      </c>
      <c r="CS11" s="45">
        <v>203.66322</v>
      </c>
      <c r="CT11" s="45">
        <f t="shared" si="19"/>
        <v>36.226115261472778</v>
      </c>
      <c r="CU11" s="45">
        <v>386</v>
      </c>
      <c r="CV11" s="45">
        <v>497.2</v>
      </c>
      <c r="CW11" s="45">
        <v>0</v>
      </c>
      <c r="CX11" s="45">
        <f t="shared" si="20"/>
        <v>0</v>
      </c>
      <c r="CY11" s="45">
        <v>1256.2</v>
      </c>
      <c r="CZ11" s="45">
        <v>1256.2</v>
      </c>
      <c r="DA11" s="45">
        <v>942.3</v>
      </c>
      <c r="DB11" s="45">
        <f t="shared" si="21"/>
        <v>75.011940773762134</v>
      </c>
    </row>
    <row r="12" spans="1:106" ht="17.25" customHeight="1">
      <c r="A12" s="31">
        <v>6</v>
      </c>
      <c r="B12" s="32" t="s">
        <v>8</v>
      </c>
      <c r="C12" s="27">
        <f t="shared" si="3"/>
        <v>1191146.5999999999</v>
      </c>
      <c r="D12" s="27">
        <f t="shared" si="4"/>
        <v>1373410.3</v>
      </c>
      <c r="E12" s="27">
        <f t="shared" si="4"/>
        <v>1066377.2557100002</v>
      </c>
      <c r="F12" s="27">
        <f t="shared" si="22"/>
        <v>77.644477816279675</v>
      </c>
      <c r="G12" s="27">
        <v>4.5</v>
      </c>
      <c r="H12" s="27">
        <v>4.5</v>
      </c>
      <c r="I12" s="27">
        <v>4.5</v>
      </c>
      <c r="J12" s="45">
        <f t="shared" si="5"/>
        <v>100</v>
      </c>
      <c r="K12" s="45">
        <v>29.4</v>
      </c>
      <c r="L12" s="45">
        <v>29.4</v>
      </c>
      <c r="M12" s="45">
        <v>29.4</v>
      </c>
      <c r="N12" s="45">
        <f t="shared" si="6"/>
        <v>100</v>
      </c>
      <c r="O12" s="45">
        <v>4992.1000000000004</v>
      </c>
      <c r="P12" s="45">
        <v>5228.7</v>
      </c>
      <c r="Q12" s="45">
        <v>4036.6</v>
      </c>
      <c r="R12" s="45">
        <f t="shared" si="7"/>
        <v>77.200833859276685</v>
      </c>
      <c r="S12" s="45"/>
      <c r="T12" s="45"/>
      <c r="U12" s="45"/>
      <c r="V12" s="45"/>
      <c r="W12" s="45"/>
      <c r="X12" s="45"/>
      <c r="Y12" s="45"/>
      <c r="Z12" s="45"/>
      <c r="AA12" s="45">
        <v>10.199999999999999</v>
      </c>
      <c r="AB12" s="45">
        <v>10.199999999999999</v>
      </c>
      <c r="AC12" s="45">
        <v>3.4</v>
      </c>
      <c r="AD12" s="45">
        <f t="shared" si="8"/>
        <v>33.333333333333336</v>
      </c>
      <c r="AE12" s="27">
        <v>46429</v>
      </c>
      <c r="AF12" s="27">
        <v>46429</v>
      </c>
      <c r="AG12" s="27">
        <v>42871.510719999998</v>
      </c>
      <c r="AH12" s="45">
        <f t="shared" si="9"/>
        <v>92.337786125051153</v>
      </c>
      <c r="AI12" s="45">
        <v>59298.2</v>
      </c>
      <c r="AJ12" s="45">
        <v>59298.2</v>
      </c>
      <c r="AK12" s="45">
        <v>27564.515640000001</v>
      </c>
      <c r="AL12" s="45">
        <f t="shared" si="1"/>
        <v>46.484573966832052</v>
      </c>
      <c r="AM12" s="45">
        <v>0.1</v>
      </c>
      <c r="AN12" s="45">
        <v>0.1</v>
      </c>
      <c r="AO12" s="45">
        <v>0</v>
      </c>
      <c r="AP12" s="45">
        <f t="shared" si="2"/>
        <v>0</v>
      </c>
      <c r="AQ12" s="45"/>
      <c r="AR12" s="45"/>
      <c r="AS12" s="45"/>
      <c r="AT12" s="45"/>
      <c r="AU12" s="45">
        <v>5448.7</v>
      </c>
      <c r="AV12" s="45">
        <v>5448.7</v>
      </c>
      <c r="AW12" s="45">
        <v>3584.7139699999998</v>
      </c>
      <c r="AX12" s="45">
        <f t="shared" si="10"/>
        <v>65.790261346743264</v>
      </c>
      <c r="AY12" s="45">
        <v>1142.9000000000001</v>
      </c>
      <c r="AZ12" s="45">
        <v>1142.9000000000001</v>
      </c>
      <c r="BA12" s="45">
        <v>92.824429999999992</v>
      </c>
      <c r="BB12" s="45">
        <f t="shared" si="11"/>
        <v>8.1218330562603889</v>
      </c>
      <c r="BC12" s="45">
        <v>1883.2</v>
      </c>
      <c r="BD12" s="45">
        <v>1883.2</v>
      </c>
      <c r="BE12" s="45">
        <v>1430.0309999999999</v>
      </c>
      <c r="BF12" s="45">
        <f t="shared" si="12"/>
        <v>75.936225573491924</v>
      </c>
      <c r="BG12" s="45">
        <v>2417.1999999999998</v>
      </c>
      <c r="BH12" s="45">
        <v>2417.1999999999998</v>
      </c>
      <c r="BI12" s="45">
        <v>1458.2753400000001</v>
      </c>
      <c r="BJ12" s="45">
        <f t="shared" si="13"/>
        <v>60.329113850736405</v>
      </c>
      <c r="BK12" s="45">
        <v>311395.59999999998</v>
      </c>
      <c r="BL12" s="45">
        <v>400851</v>
      </c>
      <c r="BM12" s="45">
        <v>307077.59999999998</v>
      </c>
      <c r="BN12" s="45">
        <f t="shared" si="14"/>
        <v>76.60641984178659</v>
      </c>
      <c r="BO12" s="45">
        <v>736243.4</v>
      </c>
      <c r="BP12" s="45">
        <v>824643</v>
      </c>
      <c r="BQ12" s="45">
        <v>661461</v>
      </c>
      <c r="BR12" s="45">
        <f t="shared" si="15"/>
        <v>80.211800742866913</v>
      </c>
      <c r="BS12" s="45">
        <v>4087</v>
      </c>
      <c r="BT12" s="45">
        <v>4087</v>
      </c>
      <c r="BU12" s="45">
        <v>2332.5770000000002</v>
      </c>
      <c r="BV12" s="45">
        <f t="shared" si="16"/>
        <v>57.073085392708592</v>
      </c>
      <c r="BW12" s="45">
        <v>3264</v>
      </c>
      <c r="BX12" s="45">
        <v>7193.1</v>
      </c>
      <c r="BY12" s="45">
        <v>5982.5</v>
      </c>
      <c r="BZ12" s="45">
        <f t="shared" si="17"/>
        <v>83.169982344190956</v>
      </c>
      <c r="CA12" s="45">
        <v>7424.3</v>
      </c>
      <c r="CB12" s="45">
        <v>7424.3</v>
      </c>
      <c r="CC12" s="45">
        <v>5126.4480000000003</v>
      </c>
      <c r="CD12" s="45">
        <f t="shared" si="18"/>
        <v>69.049580431825234</v>
      </c>
      <c r="CE12" s="45">
        <v>1200</v>
      </c>
      <c r="CF12" s="45">
        <v>1200</v>
      </c>
      <c r="CG12" s="45">
        <v>900</v>
      </c>
      <c r="CH12" s="45">
        <f t="shared" si="23"/>
        <v>75</v>
      </c>
      <c r="CI12" s="45"/>
      <c r="CJ12" s="45"/>
      <c r="CK12" s="45"/>
      <c r="CL12" s="27"/>
      <c r="CM12" s="45"/>
      <c r="CN12" s="45"/>
      <c r="CO12" s="45"/>
      <c r="CP12" s="45"/>
      <c r="CQ12" s="45">
        <v>1569.2</v>
      </c>
      <c r="CR12" s="45">
        <v>1569.2</v>
      </c>
      <c r="CS12" s="45">
        <v>664.29075999999998</v>
      </c>
      <c r="CT12" s="45">
        <f t="shared" si="19"/>
        <v>42.333084374203409</v>
      </c>
      <c r="CU12" s="45">
        <v>1376.4</v>
      </c>
      <c r="CV12" s="45">
        <v>1619.4</v>
      </c>
      <c r="CW12" s="45">
        <v>254.9307</v>
      </c>
      <c r="CX12" s="45">
        <f t="shared" si="20"/>
        <v>15.742293442015562</v>
      </c>
      <c r="CY12" s="45">
        <v>2931.2</v>
      </c>
      <c r="CZ12" s="45">
        <v>2931.2</v>
      </c>
      <c r="DA12" s="45">
        <v>1502.13815</v>
      </c>
      <c r="DB12" s="45">
        <f t="shared" si="21"/>
        <v>51.24652531386463</v>
      </c>
    </row>
    <row r="13" spans="1:106" ht="17.25" customHeight="1">
      <c r="A13" s="31">
        <v>7</v>
      </c>
      <c r="B13" s="32" t="s">
        <v>9</v>
      </c>
      <c r="C13" s="27">
        <f t="shared" si="3"/>
        <v>259759.59999999998</v>
      </c>
      <c r="D13" s="27">
        <f t="shared" si="4"/>
        <v>318568.29999999993</v>
      </c>
      <c r="E13" s="27">
        <f t="shared" si="4"/>
        <v>247564.53839</v>
      </c>
      <c r="F13" s="27">
        <f t="shared" si="22"/>
        <v>77.711604823832147</v>
      </c>
      <c r="G13" s="27">
        <v>0.4</v>
      </c>
      <c r="H13" s="27">
        <v>0.4</v>
      </c>
      <c r="I13" s="27">
        <v>0.4</v>
      </c>
      <c r="J13" s="45">
        <f t="shared" si="5"/>
        <v>100</v>
      </c>
      <c r="K13" s="45">
        <v>7.4</v>
      </c>
      <c r="L13" s="45">
        <v>7.4</v>
      </c>
      <c r="M13" s="45">
        <v>7.4</v>
      </c>
      <c r="N13" s="45">
        <f t="shared" si="6"/>
        <v>100</v>
      </c>
      <c r="O13" s="45">
        <v>1920.1</v>
      </c>
      <c r="P13" s="45">
        <v>1920.1</v>
      </c>
      <c r="Q13" s="45">
        <v>1490</v>
      </c>
      <c r="R13" s="45">
        <f t="shared" si="7"/>
        <v>77.600124993489928</v>
      </c>
      <c r="S13" s="45">
        <v>5.9</v>
      </c>
      <c r="T13" s="45">
        <v>5.9</v>
      </c>
      <c r="U13" s="45"/>
      <c r="V13" s="45">
        <f>U13/T13*100</f>
        <v>0</v>
      </c>
      <c r="W13" s="45"/>
      <c r="X13" s="45"/>
      <c r="Y13" s="45"/>
      <c r="Z13" s="45"/>
      <c r="AA13" s="45">
        <v>3.3</v>
      </c>
      <c r="AB13" s="45">
        <v>3.3</v>
      </c>
      <c r="AC13" s="45">
        <v>1.9</v>
      </c>
      <c r="AD13" s="45">
        <f t="shared" si="8"/>
        <v>57.575757575757578</v>
      </c>
      <c r="AE13" s="27">
        <v>24356.5</v>
      </c>
      <c r="AF13" s="27">
        <v>24356.5</v>
      </c>
      <c r="AG13" s="27">
        <v>22790.67</v>
      </c>
      <c r="AH13" s="45">
        <f t="shared" si="9"/>
        <v>93.571202759017098</v>
      </c>
      <c r="AI13" s="45">
        <v>19835.2</v>
      </c>
      <c r="AJ13" s="45">
        <v>19835.2</v>
      </c>
      <c r="AK13" s="45">
        <v>9494</v>
      </c>
      <c r="AL13" s="45">
        <f t="shared" si="1"/>
        <v>47.864402678067272</v>
      </c>
      <c r="AM13" s="45"/>
      <c r="AN13" s="45"/>
      <c r="AO13" s="45"/>
      <c r="AP13" s="45"/>
      <c r="AQ13" s="45"/>
      <c r="AR13" s="45"/>
      <c r="AS13" s="45"/>
      <c r="AT13" s="45"/>
      <c r="AU13" s="45">
        <v>1845.7</v>
      </c>
      <c r="AV13" s="45">
        <v>1845.7</v>
      </c>
      <c r="AW13" s="45">
        <v>1387.8036200000001</v>
      </c>
      <c r="AX13" s="45">
        <f t="shared" si="10"/>
        <v>75.191180581893065</v>
      </c>
      <c r="AY13" s="45">
        <v>285.7</v>
      </c>
      <c r="AZ13" s="45">
        <v>285.7</v>
      </c>
      <c r="BA13" s="45">
        <v>169.5412</v>
      </c>
      <c r="BB13" s="45">
        <f t="shared" si="11"/>
        <v>59.342387119355969</v>
      </c>
      <c r="BC13" s="45">
        <v>724.3</v>
      </c>
      <c r="BD13" s="45">
        <v>724.3</v>
      </c>
      <c r="BE13" s="45">
        <v>498.62799999999999</v>
      </c>
      <c r="BF13" s="45">
        <f t="shared" si="12"/>
        <v>68.842744719039075</v>
      </c>
      <c r="BG13" s="45">
        <v>1142.9000000000001</v>
      </c>
      <c r="BH13" s="45">
        <v>1142.9000000000001</v>
      </c>
      <c r="BI13" s="45">
        <v>853.45100000000002</v>
      </c>
      <c r="BJ13" s="45">
        <f t="shared" si="13"/>
        <v>74.674162218916791</v>
      </c>
      <c r="BK13" s="45">
        <v>61143.199999999997</v>
      </c>
      <c r="BL13" s="45">
        <v>72934.899999999994</v>
      </c>
      <c r="BM13" s="45">
        <v>57372</v>
      </c>
      <c r="BN13" s="45">
        <f t="shared" si="14"/>
        <v>78.661930022526946</v>
      </c>
      <c r="BO13" s="45">
        <v>142744.9</v>
      </c>
      <c r="BP13" s="45">
        <v>188683.4</v>
      </c>
      <c r="BQ13" s="45">
        <v>148389.29999999999</v>
      </c>
      <c r="BR13" s="45">
        <f t="shared" si="15"/>
        <v>78.64459724596864</v>
      </c>
      <c r="BS13" s="45">
        <v>1023.3</v>
      </c>
      <c r="BT13" s="45">
        <v>1023.3</v>
      </c>
      <c r="BU13" s="45">
        <v>750</v>
      </c>
      <c r="BV13" s="45">
        <f t="shared" si="16"/>
        <v>73.292289651128712</v>
      </c>
      <c r="BW13" s="45">
        <v>768</v>
      </c>
      <c r="BX13" s="45">
        <v>1760.3</v>
      </c>
      <c r="BY13" s="45">
        <v>1504.5</v>
      </c>
      <c r="BZ13" s="45">
        <f t="shared" si="17"/>
        <v>85.468386070556164</v>
      </c>
      <c r="CA13" s="45">
        <v>1810.8</v>
      </c>
      <c r="CB13" s="45">
        <v>1810.8</v>
      </c>
      <c r="CC13" s="45">
        <v>1273.848</v>
      </c>
      <c r="CD13" s="45">
        <f t="shared" si="18"/>
        <v>70.347249834327357</v>
      </c>
      <c r="CE13" s="45"/>
      <c r="CF13" s="45"/>
      <c r="CG13" s="45"/>
      <c r="CH13" s="45"/>
      <c r="CI13" s="45"/>
      <c r="CJ13" s="45"/>
      <c r="CK13" s="45"/>
      <c r="CL13" s="27"/>
      <c r="CM13" s="45"/>
      <c r="CN13" s="45"/>
      <c r="CO13" s="45"/>
      <c r="CP13" s="45"/>
      <c r="CQ13" s="45">
        <v>274.10000000000002</v>
      </c>
      <c r="CR13" s="45">
        <v>274.10000000000002</v>
      </c>
      <c r="CS13" s="45">
        <v>117.85477</v>
      </c>
      <c r="CT13" s="45">
        <f t="shared" si="19"/>
        <v>42.996997446187521</v>
      </c>
      <c r="CU13" s="45">
        <v>193</v>
      </c>
      <c r="CV13" s="45">
        <v>279.2</v>
      </c>
      <c r="CW13" s="45">
        <v>227.39179999999999</v>
      </c>
      <c r="CX13" s="45">
        <f t="shared" si="20"/>
        <v>81.444054441260747</v>
      </c>
      <c r="CY13" s="45">
        <v>1674.9</v>
      </c>
      <c r="CZ13" s="45">
        <v>1674.9</v>
      </c>
      <c r="DA13" s="45">
        <v>1235.8499999999999</v>
      </c>
      <c r="DB13" s="45">
        <f t="shared" si="21"/>
        <v>73.786494716102453</v>
      </c>
    </row>
    <row r="14" spans="1:106" ht="17.25" customHeight="1">
      <c r="A14" s="31">
        <v>8</v>
      </c>
      <c r="B14" s="32" t="s">
        <v>10</v>
      </c>
      <c r="C14" s="27">
        <f t="shared" si="3"/>
        <v>379695.2</v>
      </c>
      <c r="D14" s="27">
        <f t="shared" si="4"/>
        <v>434865.79999999993</v>
      </c>
      <c r="E14" s="27">
        <f t="shared" si="4"/>
        <v>317359.61502000008</v>
      </c>
      <c r="F14" s="27">
        <f t="shared" si="22"/>
        <v>72.978747701014925</v>
      </c>
      <c r="G14" s="27">
        <v>0.2</v>
      </c>
      <c r="H14" s="27">
        <v>0.2</v>
      </c>
      <c r="I14" s="27">
        <v>0.2</v>
      </c>
      <c r="J14" s="45">
        <f t="shared" si="5"/>
        <v>100</v>
      </c>
      <c r="K14" s="45">
        <v>2.9</v>
      </c>
      <c r="L14" s="45">
        <v>2.9</v>
      </c>
      <c r="M14" s="45">
        <v>2.9</v>
      </c>
      <c r="N14" s="45">
        <f t="shared" si="6"/>
        <v>100</v>
      </c>
      <c r="O14" s="45">
        <v>1817.9</v>
      </c>
      <c r="P14" s="45">
        <v>1817.9</v>
      </c>
      <c r="Q14" s="45">
        <v>1424.7</v>
      </c>
      <c r="R14" s="45">
        <f t="shared" si="7"/>
        <v>78.370647450354795</v>
      </c>
      <c r="S14" s="45"/>
      <c r="T14" s="45"/>
      <c r="U14" s="45"/>
      <c r="V14" s="45"/>
      <c r="W14" s="45"/>
      <c r="X14" s="45"/>
      <c r="Y14" s="45"/>
      <c r="Z14" s="45"/>
      <c r="AA14" s="45">
        <v>1.7</v>
      </c>
      <c r="AB14" s="45">
        <v>1.7</v>
      </c>
      <c r="AC14" s="45">
        <v>1.2716700000000001</v>
      </c>
      <c r="AD14" s="45">
        <f t="shared" si="8"/>
        <v>74.804117647058831</v>
      </c>
      <c r="AE14" s="27">
        <v>8775.5</v>
      </c>
      <c r="AF14" s="27">
        <v>8775.5</v>
      </c>
      <c r="AG14" s="27">
        <v>3070.52</v>
      </c>
      <c r="AH14" s="45">
        <f t="shared" si="9"/>
        <v>34.989687197310694</v>
      </c>
      <c r="AI14" s="45">
        <v>15427.3</v>
      </c>
      <c r="AJ14" s="45">
        <v>15427.3</v>
      </c>
      <c r="AK14" s="45">
        <v>13161.984</v>
      </c>
      <c r="AL14" s="45">
        <f t="shared" si="1"/>
        <v>85.316186241273599</v>
      </c>
      <c r="AM14" s="45"/>
      <c r="AN14" s="45"/>
      <c r="AO14" s="45"/>
      <c r="AP14" s="45"/>
      <c r="AQ14" s="45"/>
      <c r="AR14" s="45"/>
      <c r="AS14" s="45"/>
      <c r="AT14" s="45"/>
      <c r="AU14" s="45">
        <v>1845.7</v>
      </c>
      <c r="AV14" s="45">
        <v>1845.7</v>
      </c>
      <c r="AW14" s="45">
        <v>1177.3260299999999</v>
      </c>
      <c r="AX14" s="45">
        <f t="shared" si="10"/>
        <v>63.787507720647987</v>
      </c>
      <c r="AY14" s="45">
        <v>285.7</v>
      </c>
      <c r="AZ14" s="45">
        <v>285.7</v>
      </c>
      <c r="BA14" s="45">
        <v>190.4</v>
      </c>
      <c r="BB14" s="45">
        <f t="shared" si="11"/>
        <v>66.643332166608332</v>
      </c>
      <c r="BC14" s="45">
        <v>1140.8</v>
      </c>
      <c r="BD14" s="45">
        <v>1140.8</v>
      </c>
      <c r="BE14" s="45">
        <v>824.09199999999998</v>
      </c>
      <c r="BF14" s="45">
        <f t="shared" si="12"/>
        <v>72.238078541374477</v>
      </c>
      <c r="BG14" s="45">
        <v>1142.9000000000001</v>
      </c>
      <c r="BH14" s="45">
        <v>1142.9000000000001</v>
      </c>
      <c r="BI14" s="45">
        <v>721.35834</v>
      </c>
      <c r="BJ14" s="45">
        <f t="shared" si="13"/>
        <v>63.11648788170443</v>
      </c>
      <c r="BK14" s="45">
        <v>70971.399999999994</v>
      </c>
      <c r="BL14" s="45">
        <v>63909</v>
      </c>
      <c r="BM14" s="45">
        <v>52314.3</v>
      </c>
      <c r="BN14" s="45">
        <f t="shared" si="14"/>
        <v>81.857484861287148</v>
      </c>
      <c r="BO14" s="45">
        <v>266097.90000000002</v>
      </c>
      <c r="BP14" s="45">
        <v>327511.09999999998</v>
      </c>
      <c r="BQ14" s="45">
        <v>236067.16832</v>
      </c>
      <c r="BR14" s="45">
        <f t="shared" si="15"/>
        <v>72.079135125496521</v>
      </c>
      <c r="BS14" s="45">
        <v>1023.3</v>
      </c>
      <c r="BT14" s="45">
        <v>1023.3</v>
      </c>
      <c r="BU14" s="45">
        <v>560.99914000000001</v>
      </c>
      <c r="BV14" s="45">
        <f t="shared" si="16"/>
        <v>54.8225486172188</v>
      </c>
      <c r="BW14" s="45">
        <v>888</v>
      </c>
      <c r="BX14" s="45">
        <v>1608.6</v>
      </c>
      <c r="BY14" s="45">
        <v>1265</v>
      </c>
      <c r="BZ14" s="45">
        <f t="shared" si="17"/>
        <v>78.63981101579013</v>
      </c>
      <c r="CA14" s="45">
        <v>6953.5</v>
      </c>
      <c r="CB14" s="45">
        <v>6953.5</v>
      </c>
      <c r="CC14" s="45">
        <v>5191.9170000000004</v>
      </c>
      <c r="CD14" s="45">
        <f t="shared" si="18"/>
        <v>74.666240023010005</v>
      </c>
      <c r="CE14" s="45">
        <v>600</v>
      </c>
      <c r="CF14" s="45">
        <v>600</v>
      </c>
      <c r="CG14" s="45"/>
      <c r="CH14" s="45">
        <f>CG14/CF14*100</f>
        <v>0</v>
      </c>
      <c r="CI14" s="45"/>
      <c r="CJ14" s="45"/>
      <c r="CK14" s="45"/>
      <c r="CL14" s="27"/>
      <c r="CM14" s="45"/>
      <c r="CN14" s="45"/>
      <c r="CO14" s="45"/>
      <c r="CP14" s="45"/>
      <c r="CQ14" s="45">
        <v>752.6</v>
      </c>
      <c r="CR14" s="45">
        <v>752.6</v>
      </c>
      <c r="CS14" s="45">
        <v>242.35362000000001</v>
      </c>
      <c r="CT14" s="45">
        <f t="shared" si="19"/>
        <v>32.202181769864467</v>
      </c>
      <c r="CU14" s="45">
        <v>293</v>
      </c>
      <c r="CV14" s="45">
        <v>392.2</v>
      </c>
      <c r="CW14" s="45">
        <v>65.175600000000003</v>
      </c>
      <c r="CX14" s="45">
        <f t="shared" si="20"/>
        <v>16.617950025497198</v>
      </c>
      <c r="CY14" s="45">
        <v>1674.9</v>
      </c>
      <c r="CZ14" s="45">
        <v>1674.9</v>
      </c>
      <c r="DA14" s="45">
        <v>1077.9493</v>
      </c>
      <c r="DB14" s="45">
        <f t="shared" si="21"/>
        <v>64.359024419368311</v>
      </c>
    </row>
    <row r="15" spans="1:106" ht="17.25" customHeight="1">
      <c r="A15" s="31">
        <v>9</v>
      </c>
      <c r="B15" s="32" t="s">
        <v>11</v>
      </c>
      <c r="C15" s="27">
        <f t="shared" si="3"/>
        <v>199190.39999999999</v>
      </c>
      <c r="D15" s="27">
        <f t="shared" si="4"/>
        <v>234928.50000000003</v>
      </c>
      <c r="E15" s="27">
        <f t="shared" si="4"/>
        <v>176016.31944999998</v>
      </c>
      <c r="F15" s="27">
        <f t="shared" si="22"/>
        <v>74.923357298071522</v>
      </c>
      <c r="G15" s="27">
        <v>0.3</v>
      </c>
      <c r="H15" s="27">
        <v>0.3</v>
      </c>
      <c r="I15" s="27">
        <v>0.3</v>
      </c>
      <c r="J15" s="45">
        <f t="shared" si="5"/>
        <v>100</v>
      </c>
      <c r="K15" s="45">
        <v>6.3</v>
      </c>
      <c r="L15" s="45">
        <v>6.3</v>
      </c>
      <c r="M15" s="45">
        <v>6.3</v>
      </c>
      <c r="N15" s="45">
        <f t="shared" si="6"/>
        <v>100</v>
      </c>
      <c r="O15" s="45">
        <v>1081</v>
      </c>
      <c r="P15" s="45">
        <v>1266.9000000000001</v>
      </c>
      <c r="Q15" s="45">
        <v>903.7310500000001</v>
      </c>
      <c r="R15" s="45">
        <f t="shared" si="7"/>
        <v>71.334047675428209</v>
      </c>
      <c r="S15" s="45">
        <v>5.9</v>
      </c>
      <c r="T15" s="45">
        <v>5.9</v>
      </c>
      <c r="U15" s="45"/>
      <c r="V15" s="45">
        <f>U15/T15*100</f>
        <v>0</v>
      </c>
      <c r="W15" s="45"/>
      <c r="X15" s="45"/>
      <c r="Y15" s="45"/>
      <c r="Z15" s="45"/>
      <c r="AA15" s="45">
        <v>1.8</v>
      </c>
      <c r="AB15" s="45">
        <v>1.8</v>
      </c>
      <c r="AC15" s="45">
        <v>0</v>
      </c>
      <c r="AD15" s="45">
        <f t="shared" si="8"/>
        <v>0</v>
      </c>
      <c r="AE15" s="27">
        <v>9396.6</v>
      </c>
      <c r="AF15" s="27">
        <v>13228.4</v>
      </c>
      <c r="AG15" s="27">
        <v>13228.3825</v>
      </c>
      <c r="AH15" s="45">
        <f t="shared" si="9"/>
        <v>99.999867708868791</v>
      </c>
      <c r="AI15" s="45">
        <v>11019.5</v>
      </c>
      <c r="AJ15" s="45">
        <v>11019.5</v>
      </c>
      <c r="AK15" s="45">
        <v>4367.55</v>
      </c>
      <c r="AL15" s="45">
        <f t="shared" si="1"/>
        <v>39.634738418258543</v>
      </c>
      <c r="AM15" s="45"/>
      <c r="AN15" s="45"/>
      <c r="AO15" s="45"/>
      <c r="AP15" s="45"/>
      <c r="AQ15" s="45"/>
      <c r="AR15" s="45"/>
      <c r="AS15" s="45"/>
      <c r="AT15" s="45"/>
      <c r="AU15" s="45">
        <v>1845.7</v>
      </c>
      <c r="AV15" s="45">
        <v>1845.7</v>
      </c>
      <c r="AW15" s="45">
        <v>1243.8448599999999</v>
      </c>
      <c r="AX15" s="45">
        <f t="shared" si="10"/>
        <v>67.391496993010776</v>
      </c>
      <c r="AY15" s="45">
        <v>285.7</v>
      </c>
      <c r="AZ15" s="45">
        <v>285.7</v>
      </c>
      <c r="BA15" s="45">
        <v>162.17079000000001</v>
      </c>
      <c r="BB15" s="45">
        <f t="shared" si="11"/>
        <v>56.762614630731548</v>
      </c>
      <c r="BC15" s="45">
        <v>724.3</v>
      </c>
      <c r="BD15" s="45">
        <v>724.3</v>
      </c>
      <c r="BE15" s="45">
        <v>460.61099999999999</v>
      </c>
      <c r="BF15" s="45">
        <f t="shared" si="12"/>
        <v>63.593952781996407</v>
      </c>
      <c r="BG15" s="45">
        <v>1142.9000000000001</v>
      </c>
      <c r="BH15" s="45">
        <v>1142.9000000000001</v>
      </c>
      <c r="BI15" s="45">
        <v>726.45397000000003</v>
      </c>
      <c r="BJ15" s="45">
        <f t="shared" si="13"/>
        <v>63.562338787295467</v>
      </c>
      <c r="BK15" s="45">
        <v>43222.400000000001</v>
      </c>
      <c r="BL15" s="45">
        <v>41880.5</v>
      </c>
      <c r="BM15" s="45">
        <v>32647.599999999999</v>
      </c>
      <c r="BN15" s="45">
        <f t="shared" si="14"/>
        <v>77.954179152588907</v>
      </c>
      <c r="BO15" s="45">
        <v>124657.4</v>
      </c>
      <c r="BP15" s="45">
        <v>156924.29999999999</v>
      </c>
      <c r="BQ15" s="45">
        <v>117391.3</v>
      </c>
      <c r="BR15" s="45">
        <f t="shared" si="15"/>
        <v>74.807598313326878</v>
      </c>
      <c r="BS15" s="45">
        <v>272.89999999999998</v>
      </c>
      <c r="BT15" s="45">
        <v>272.89999999999998</v>
      </c>
      <c r="BU15" s="45">
        <v>412.9</v>
      </c>
      <c r="BV15" s="45">
        <f t="shared" si="16"/>
        <v>151.30084279956029</v>
      </c>
      <c r="BW15" s="45">
        <v>480</v>
      </c>
      <c r="BX15" s="45">
        <v>1183.7</v>
      </c>
      <c r="BY15" s="45">
        <v>1012.5</v>
      </c>
      <c r="BZ15" s="45">
        <f t="shared" si="17"/>
        <v>85.536875897609193</v>
      </c>
      <c r="CA15" s="45">
        <v>3350</v>
      </c>
      <c r="CB15" s="45">
        <v>3350</v>
      </c>
      <c r="CC15" s="45">
        <v>2489.0659999999998</v>
      </c>
      <c r="CD15" s="45">
        <f t="shared" si="18"/>
        <v>74.300477611940295</v>
      </c>
      <c r="CE15" s="45"/>
      <c r="CF15" s="45"/>
      <c r="CG15" s="45"/>
      <c r="CH15" s="45"/>
      <c r="CI15" s="45"/>
      <c r="CJ15" s="45"/>
      <c r="CK15" s="45"/>
      <c r="CL15" s="27"/>
      <c r="CM15" s="45"/>
      <c r="CN15" s="45"/>
      <c r="CO15" s="45"/>
      <c r="CP15" s="45"/>
      <c r="CQ15" s="45">
        <v>205.6</v>
      </c>
      <c r="CR15" s="45">
        <v>205.6</v>
      </c>
      <c r="CS15" s="45">
        <v>52.236890000000002</v>
      </c>
      <c r="CT15" s="45">
        <f t="shared" si="19"/>
        <v>25.407047665369653</v>
      </c>
      <c r="CU15" s="45">
        <v>235.9</v>
      </c>
      <c r="CV15" s="45">
        <v>327.60000000000002</v>
      </c>
      <c r="CW15" s="45">
        <v>49.094099999999997</v>
      </c>
      <c r="CX15" s="45">
        <f t="shared" si="20"/>
        <v>14.985989010989009</v>
      </c>
      <c r="CY15" s="45">
        <v>1256.2</v>
      </c>
      <c r="CZ15" s="45">
        <v>1256.2</v>
      </c>
      <c r="DA15" s="45">
        <v>862.27829000000008</v>
      </c>
      <c r="DB15" s="45">
        <f t="shared" si="21"/>
        <v>68.641799872631751</v>
      </c>
    </row>
    <row r="16" spans="1:106" ht="17.25" customHeight="1">
      <c r="A16" s="31">
        <v>10</v>
      </c>
      <c r="B16" s="32" t="s">
        <v>12</v>
      </c>
      <c r="C16" s="27">
        <f t="shared" si="3"/>
        <v>207120.50000000003</v>
      </c>
      <c r="D16" s="27">
        <f t="shared" si="4"/>
        <v>249708.10000000003</v>
      </c>
      <c r="E16" s="27">
        <f t="shared" si="4"/>
        <v>200546.42186999999</v>
      </c>
      <c r="F16" s="27">
        <f t="shared" si="22"/>
        <v>80.312341437862827</v>
      </c>
      <c r="G16" s="27">
        <v>0.4</v>
      </c>
      <c r="H16" s="27">
        <v>0.4</v>
      </c>
      <c r="I16" s="27">
        <v>0.4</v>
      </c>
      <c r="J16" s="45">
        <f t="shared" si="5"/>
        <v>100</v>
      </c>
      <c r="K16" s="45">
        <v>3.8</v>
      </c>
      <c r="L16" s="45">
        <v>3.8</v>
      </c>
      <c r="M16" s="45">
        <v>3.8</v>
      </c>
      <c r="N16" s="45">
        <f t="shared" si="6"/>
        <v>100</v>
      </c>
      <c r="O16" s="45">
        <v>1119.9000000000001</v>
      </c>
      <c r="P16" s="45">
        <v>1119.9000000000001</v>
      </c>
      <c r="Q16" s="45">
        <v>829.43</v>
      </c>
      <c r="R16" s="45">
        <f t="shared" si="7"/>
        <v>74.062862755603163</v>
      </c>
      <c r="S16" s="45"/>
      <c r="T16" s="45"/>
      <c r="U16" s="45"/>
      <c r="V16" s="45"/>
      <c r="W16" s="45"/>
      <c r="X16" s="45"/>
      <c r="Y16" s="45"/>
      <c r="Z16" s="45"/>
      <c r="AA16" s="45">
        <v>1.9</v>
      </c>
      <c r="AB16" s="45">
        <v>1.9</v>
      </c>
      <c r="AC16" s="45">
        <v>0</v>
      </c>
      <c r="AD16" s="45">
        <f t="shared" si="8"/>
        <v>0</v>
      </c>
      <c r="AE16" s="27">
        <v>2664.6</v>
      </c>
      <c r="AF16" s="27">
        <v>2664.6</v>
      </c>
      <c r="AG16" s="27">
        <v>0</v>
      </c>
      <c r="AH16" s="45">
        <f t="shared" si="9"/>
        <v>0</v>
      </c>
      <c r="AI16" s="45">
        <v>24839.4</v>
      </c>
      <c r="AJ16" s="45">
        <v>24839.4</v>
      </c>
      <c r="AK16" s="45">
        <v>24405.53196</v>
      </c>
      <c r="AL16" s="45">
        <f t="shared" si="1"/>
        <v>98.253307084712176</v>
      </c>
      <c r="AM16" s="45"/>
      <c r="AN16" s="45"/>
      <c r="AO16" s="45"/>
      <c r="AP16" s="45"/>
      <c r="AQ16" s="45"/>
      <c r="AR16" s="45"/>
      <c r="AS16" s="45"/>
      <c r="AT16" s="45"/>
      <c r="AU16" s="45">
        <v>1845.7</v>
      </c>
      <c r="AV16" s="45">
        <v>1845.7</v>
      </c>
      <c r="AW16" s="45">
        <v>1194.96443</v>
      </c>
      <c r="AX16" s="45">
        <f t="shared" si="10"/>
        <v>64.743155984179452</v>
      </c>
      <c r="AY16" s="45">
        <v>285.7</v>
      </c>
      <c r="AZ16" s="45">
        <v>285.7</v>
      </c>
      <c r="BA16" s="45">
        <v>189.36476999999999</v>
      </c>
      <c r="BB16" s="45">
        <f t="shared" si="11"/>
        <v>66.280983549177463</v>
      </c>
      <c r="BC16" s="45">
        <v>995.9</v>
      </c>
      <c r="BD16" s="45">
        <v>995.9</v>
      </c>
      <c r="BE16" s="45">
        <v>594.24900000000002</v>
      </c>
      <c r="BF16" s="45">
        <f t="shared" si="12"/>
        <v>59.669545135053724</v>
      </c>
      <c r="BG16" s="45">
        <v>1142.9000000000001</v>
      </c>
      <c r="BH16" s="45">
        <v>1142.9000000000001</v>
      </c>
      <c r="BI16" s="45">
        <v>509.14614</v>
      </c>
      <c r="BJ16" s="45">
        <f t="shared" si="13"/>
        <v>44.548616676874616</v>
      </c>
      <c r="BK16" s="45">
        <v>38991.5</v>
      </c>
      <c r="BL16" s="45">
        <v>44375.1</v>
      </c>
      <c r="BM16" s="45">
        <v>35365.1</v>
      </c>
      <c r="BN16" s="45">
        <f t="shared" si="14"/>
        <v>79.695820403785007</v>
      </c>
      <c r="BO16" s="45">
        <v>128835.4</v>
      </c>
      <c r="BP16" s="45">
        <v>165335.9</v>
      </c>
      <c r="BQ16" s="45">
        <v>132619.70000000001</v>
      </c>
      <c r="BR16" s="45">
        <f t="shared" si="15"/>
        <v>80.21228299480029</v>
      </c>
      <c r="BS16" s="45">
        <v>463.2</v>
      </c>
      <c r="BT16" s="45">
        <v>463.2</v>
      </c>
      <c r="BU16" s="45">
        <v>427.96896999999996</v>
      </c>
      <c r="BV16" s="45">
        <f t="shared" si="16"/>
        <v>92.393991796200339</v>
      </c>
      <c r="BW16" s="45">
        <v>408</v>
      </c>
      <c r="BX16" s="45">
        <v>1031.9000000000001</v>
      </c>
      <c r="BY16" s="45">
        <v>735</v>
      </c>
      <c r="BZ16" s="45">
        <f t="shared" si="17"/>
        <v>71.227832154278516</v>
      </c>
      <c r="CA16" s="45">
        <v>3712.1</v>
      </c>
      <c r="CB16" s="45">
        <v>3712.1</v>
      </c>
      <c r="CC16" s="45">
        <v>2560.4520000000002</v>
      </c>
      <c r="CD16" s="45">
        <f t="shared" si="18"/>
        <v>68.975835780286104</v>
      </c>
      <c r="CE16" s="45"/>
      <c r="CF16" s="45"/>
      <c r="CG16" s="45"/>
      <c r="CH16" s="45"/>
      <c r="CI16" s="45"/>
      <c r="CJ16" s="45"/>
      <c r="CK16" s="45"/>
      <c r="CL16" s="27"/>
      <c r="CM16" s="45"/>
      <c r="CN16" s="45"/>
      <c r="CO16" s="45"/>
      <c r="CP16" s="45"/>
      <c r="CQ16" s="45">
        <v>410.9</v>
      </c>
      <c r="CR16" s="45">
        <v>410.9</v>
      </c>
      <c r="CS16" s="45">
        <v>116.55726</v>
      </c>
      <c r="CT16" s="45">
        <f t="shared" si="19"/>
        <v>28.366332440983211</v>
      </c>
      <c r="CU16" s="45">
        <v>143</v>
      </c>
      <c r="CV16" s="45">
        <v>222.6</v>
      </c>
      <c r="CW16" s="45">
        <v>128.73660000000001</v>
      </c>
      <c r="CX16" s="45">
        <f t="shared" si="20"/>
        <v>57.833153638814018</v>
      </c>
      <c r="CY16" s="45">
        <v>1256.2</v>
      </c>
      <c r="CZ16" s="45">
        <v>1256.2</v>
      </c>
      <c r="DA16" s="45">
        <v>866.02074000000005</v>
      </c>
      <c r="DB16" s="45">
        <f t="shared" si="21"/>
        <v>68.939718197739225</v>
      </c>
    </row>
    <row r="17" spans="1:106" ht="17.25" customHeight="1">
      <c r="A17" s="31">
        <v>11</v>
      </c>
      <c r="B17" s="32" t="s">
        <v>13</v>
      </c>
      <c r="C17" s="27">
        <f t="shared" si="3"/>
        <v>270273.10000000003</v>
      </c>
      <c r="D17" s="27">
        <f t="shared" si="4"/>
        <v>369254.5</v>
      </c>
      <c r="E17" s="27">
        <f t="shared" si="4"/>
        <v>282594.53513000003</v>
      </c>
      <c r="F17" s="27">
        <f t="shared" si="22"/>
        <v>76.53110121339077</v>
      </c>
      <c r="G17" s="27">
        <v>0.9</v>
      </c>
      <c r="H17" s="27">
        <v>0.9</v>
      </c>
      <c r="I17" s="27">
        <v>0.9</v>
      </c>
      <c r="J17" s="45">
        <f t="shared" si="5"/>
        <v>100</v>
      </c>
      <c r="K17" s="45">
        <v>9.6</v>
      </c>
      <c r="L17" s="45">
        <v>9.6</v>
      </c>
      <c r="M17" s="45">
        <v>9.6</v>
      </c>
      <c r="N17" s="45">
        <f t="shared" si="6"/>
        <v>100</v>
      </c>
      <c r="O17" s="45">
        <v>1933.3</v>
      </c>
      <c r="P17" s="45">
        <v>1933.3</v>
      </c>
      <c r="Q17" s="45">
        <v>1450</v>
      </c>
      <c r="R17" s="45">
        <f t="shared" si="7"/>
        <v>75.001293125743558</v>
      </c>
      <c r="S17" s="45"/>
      <c r="T17" s="45"/>
      <c r="U17" s="45"/>
      <c r="V17" s="45"/>
      <c r="W17" s="45"/>
      <c r="X17" s="45"/>
      <c r="Y17" s="45"/>
      <c r="Z17" s="45"/>
      <c r="AA17" s="45">
        <v>3.3</v>
      </c>
      <c r="AB17" s="45">
        <v>3.3</v>
      </c>
      <c r="AC17" s="45">
        <v>2.4750000000000001</v>
      </c>
      <c r="AD17" s="45">
        <f t="shared" si="8"/>
        <v>75.000000000000014</v>
      </c>
      <c r="AE17" s="27">
        <v>10832.5</v>
      </c>
      <c r="AF17" s="27">
        <v>12765.8</v>
      </c>
      <c r="AG17" s="27">
        <v>17583.359250000001</v>
      </c>
      <c r="AH17" s="45">
        <f t="shared" si="9"/>
        <v>137.7380128938257</v>
      </c>
      <c r="AI17" s="45">
        <v>19835.2</v>
      </c>
      <c r="AJ17" s="45">
        <v>19835.2</v>
      </c>
      <c r="AK17" s="45">
        <v>6551.3249999999998</v>
      </c>
      <c r="AL17" s="45">
        <f t="shared" si="1"/>
        <v>33.028782165039928</v>
      </c>
      <c r="AM17" s="45"/>
      <c r="AN17" s="45"/>
      <c r="AO17" s="45"/>
      <c r="AP17" s="45"/>
      <c r="AQ17" s="45"/>
      <c r="AR17" s="45"/>
      <c r="AS17" s="45"/>
      <c r="AT17" s="45"/>
      <c r="AU17" s="45">
        <v>1845.7</v>
      </c>
      <c r="AV17" s="45">
        <v>1845.7</v>
      </c>
      <c r="AW17" s="45">
        <v>912.11802</v>
      </c>
      <c r="AX17" s="45">
        <f t="shared" si="10"/>
        <v>49.418541474779218</v>
      </c>
      <c r="AY17" s="45">
        <v>285.7</v>
      </c>
      <c r="AZ17" s="45">
        <v>285.7</v>
      </c>
      <c r="BA17" s="45">
        <v>171.66048000000001</v>
      </c>
      <c r="BB17" s="45">
        <f t="shared" si="11"/>
        <v>60.084172208610433</v>
      </c>
      <c r="BC17" s="45">
        <v>905.4</v>
      </c>
      <c r="BD17" s="45">
        <v>905.4</v>
      </c>
      <c r="BE17" s="45">
        <v>551.86599999999999</v>
      </c>
      <c r="BF17" s="45">
        <f t="shared" si="12"/>
        <v>60.952728075988517</v>
      </c>
      <c r="BG17" s="45">
        <v>1142.9000000000001</v>
      </c>
      <c r="BH17" s="45">
        <v>1142.9000000000001</v>
      </c>
      <c r="BI17" s="45">
        <v>568.56804</v>
      </c>
      <c r="BJ17" s="45">
        <f t="shared" si="13"/>
        <v>49.747837956076637</v>
      </c>
      <c r="BK17" s="45">
        <v>71383.199999999997</v>
      </c>
      <c r="BL17" s="45">
        <v>84089.2</v>
      </c>
      <c r="BM17" s="45">
        <v>61710</v>
      </c>
      <c r="BN17" s="45">
        <f t="shared" si="14"/>
        <v>73.38635639297317</v>
      </c>
      <c r="BO17" s="45">
        <v>156664.6</v>
      </c>
      <c r="BP17" s="45">
        <v>239558</v>
      </c>
      <c r="BQ17" s="45">
        <v>188027</v>
      </c>
      <c r="BR17" s="45">
        <f t="shared" si="15"/>
        <v>78.489134155402866</v>
      </c>
      <c r="BS17" s="45">
        <v>1030</v>
      </c>
      <c r="BT17" s="45">
        <v>1030</v>
      </c>
      <c r="BU17" s="45">
        <v>785.66485</v>
      </c>
      <c r="BV17" s="45">
        <f t="shared" si="16"/>
        <v>76.278140776699033</v>
      </c>
      <c r="BW17" s="45">
        <v>648</v>
      </c>
      <c r="BX17" s="45">
        <v>2003.1</v>
      </c>
      <c r="BY17" s="45">
        <v>1595</v>
      </c>
      <c r="BZ17" s="45">
        <f t="shared" si="17"/>
        <v>79.626578802855576</v>
      </c>
      <c r="CA17" s="45">
        <v>1068.4000000000001</v>
      </c>
      <c r="CB17" s="45">
        <v>1068.4000000000001</v>
      </c>
      <c r="CC17" s="45">
        <v>1006.776</v>
      </c>
      <c r="CD17" s="45">
        <f t="shared" si="18"/>
        <v>94.232122800449261</v>
      </c>
      <c r="CE17" s="45"/>
      <c r="CF17" s="45"/>
      <c r="CG17" s="45"/>
      <c r="CH17" s="45"/>
      <c r="CI17" s="45"/>
      <c r="CJ17" s="45"/>
      <c r="CK17" s="45"/>
      <c r="CL17" s="27"/>
      <c r="CM17" s="45"/>
      <c r="CN17" s="45"/>
      <c r="CO17" s="45"/>
      <c r="CP17" s="45"/>
      <c r="CQ17" s="45">
        <v>340.5</v>
      </c>
      <c r="CR17" s="45">
        <v>340.5</v>
      </c>
      <c r="CS17" s="45">
        <v>189.93196</v>
      </c>
      <c r="CT17" s="45">
        <f t="shared" si="19"/>
        <v>55.780311306901623</v>
      </c>
      <c r="CU17" s="45">
        <v>250.2</v>
      </c>
      <c r="CV17" s="45">
        <v>343.8</v>
      </c>
      <c r="CW17" s="45">
        <v>88.226960000000005</v>
      </c>
      <c r="CX17" s="45">
        <f t="shared" si="20"/>
        <v>25.662292030250143</v>
      </c>
      <c r="CY17" s="45">
        <v>2093.6999999999998</v>
      </c>
      <c r="CZ17" s="45">
        <v>2093.6999999999998</v>
      </c>
      <c r="DA17" s="45">
        <v>1390.06357</v>
      </c>
      <c r="DB17" s="45">
        <f t="shared" si="21"/>
        <v>66.392681377465735</v>
      </c>
    </row>
    <row r="18" spans="1:106" ht="17.25" customHeight="1">
      <c r="A18" s="31">
        <v>12</v>
      </c>
      <c r="B18" s="32" t="s">
        <v>14</v>
      </c>
      <c r="C18" s="27">
        <f t="shared" si="3"/>
        <v>524650.4</v>
      </c>
      <c r="D18" s="27">
        <f t="shared" si="4"/>
        <v>608815.20000000007</v>
      </c>
      <c r="E18" s="27">
        <f t="shared" si="4"/>
        <v>467572.73284000001</v>
      </c>
      <c r="F18" s="27">
        <f t="shared" si="22"/>
        <v>76.80043678935742</v>
      </c>
      <c r="G18" s="27">
        <v>0.7</v>
      </c>
      <c r="H18" s="27">
        <v>0.7</v>
      </c>
      <c r="I18" s="27">
        <v>0.7</v>
      </c>
      <c r="J18" s="45">
        <f t="shared" si="5"/>
        <v>100</v>
      </c>
      <c r="K18" s="45">
        <v>9.1999999999999993</v>
      </c>
      <c r="L18" s="45">
        <v>9.1999999999999993</v>
      </c>
      <c r="M18" s="45">
        <v>9.1999999999999993</v>
      </c>
      <c r="N18" s="45">
        <f t="shared" si="6"/>
        <v>100</v>
      </c>
      <c r="O18" s="45">
        <v>1831.1</v>
      </c>
      <c r="P18" s="45">
        <v>1831.1</v>
      </c>
      <c r="Q18" s="45">
        <v>1330</v>
      </c>
      <c r="R18" s="45">
        <f t="shared" si="7"/>
        <v>72.63393588553329</v>
      </c>
      <c r="S18" s="45"/>
      <c r="T18" s="45"/>
      <c r="U18" s="45"/>
      <c r="V18" s="45"/>
      <c r="W18" s="45"/>
      <c r="X18" s="45"/>
      <c r="Y18" s="45"/>
      <c r="Z18" s="45"/>
      <c r="AA18" s="45">
        <v>5.2</v>
      </c>
      <c r="AB18" s="45">
        <v>5.2</v>
      </c>
      <c r="AC18" s="45">
        <v>0</v>
      </c>
      <c r="AD18" s="45">
        <f t="shared" si="8"/>
        <v>0</v>
      </c>
      <c r="AE18" s="27">
        <v>20750.099999999999</v>
      </c>
      <c r="AF18" s="27">
        <v>20750.099999999999</v>
      </c>
      <c r="AG18" s="27">
        <v>10209.702499999999</v>
      </c>
      <c r="AH18" s="45">
        <f t="shared" si="9"/>
        <v>49.203148418561838</v>
      </c>
      <c r="AI18" s="45">
        <v>22039.1</v>
      </c>
      <c r="AJ18" s="45">
        <v>22039.1</v>
      </c>
      <c r="AK18" s="45">
        <v>16477.362000000001</v>
      </c>
      <c r="AL18" s="45">
        <f t="shared" si="1"/>
        <v>74.764223584447649</v>
      </c>
      <c r="AM18" s="45"/>
      <c r="AN18" s="45"/>
      <c r="AO18" s="45"/>
      <c r="AP18" s="45"/>
      <c r="AQ18" s="45"/>
      <c r="AR18" s="45"/>
      <c r="AS18" s="45"/>
      <c r="AT18" s="45"/>
      <c r="AU18" s="45">
        <v>1845.7</v>
      </c>
      <c r="AV18" s="45">
        <v>1845.7</v>
      </c>
      <c r="AW18" s="45">
        <v>1248.1088599999998</v>
      </c>
      <c r="AX18" s="45">
        <f t="shared" si="10"/>
        <v>67.62252045294467</v>
      </c>
      <c r="AY18" s="45">
        <v>285.7</v>
      </c>
      <c r="AZ18" s="45">
        <v>285.7</v>
      </c>
      <c r="BA18" s="45">
        <v>194.76971</v>
      </c>
      <c r="BB18" s="45">
        <f t="shared" si="11"/>
        <v>68.172807140357023</v>
      </c>
      <c r="BC18" s="45">
        <v>1539.2</v>
      </c>
      <c r="BD18" s="45">
        <v>1539.2</v>
      </c>
      <c r="BE18" s="45">
        <v>1158.992</v>
      </c>
      <c r="BF18" s="45">
        <f t="shared" si="12"/>
        <v>75.298336798336791</v>
      </c>
      <c r="BG18" s="45">
        <v>1142.9000000000001</v>
      </c>
      <c r="BH18" s="45">
        <v>1142.9000000000001</v>
      </c>
      <c r="BI18" s="45">
        <v>872.05243999999993</v>
      </c>
      <c r="BJ18" s="45">
        <f t="shared" si="13"/>
        <v>76.301727185230533</v>
      </c>
      <c r="BK18" s="45">
        <v>129745.9</v>
      </c>
      <c r="BL18" s="45">
        <v>138758.5</v>
      </c>
      <c r="BM18" s="45">
        <v>109058.1</v>
      </c>
      <c r="BN18" s="45">
        <f t="shared" si="14"/>
        <v>78.595617565770752</v>
      </c>
      <c r="BO18" s="45">
        <v>330348.09999999998</v>
      </c>
      <c r="BP18" s="45">
        <v>403889.4</v>
      </c>
      <c r="BQ18" s="45">
        <v>316406.2</v>
      </c>
      <c r="BR18" s="45">
        <f t="shared" si="15"/>
        <v>78.339812829948002</v>
      </c>
      <c r="BS18" s="45">
        <v>1273.5</v>
      </c>
      <c r="BT18" s="45">
        <v>1273.5</v>
      </c>
      <c r="BU18" s="45">
        <v>630</v>
      </c>
      <c r="BV18" s="45">
        <f t="shared" si="16"/>
        <v>49.469964664310957</v>
      </c>
      <c r="BW18" s="45">
        <v>1416</v>
      </c>
      <c r="BX18" s="45">
        <v>2913.7</v>
      </c>
      <c r="BY18" s="45">
        <v>2250</v>
      </c>
      <c r="BZ18" s="45">
        <f t="shared" si="17"/>
        <v>77.221402340666515</v>
      </c>
      <c r="CA18" s="45">
        <v>8384</v>
      </c>
      <c r="CB18" s="45">
        <v>8384</v>
      </c>
      <c r="CC18" s="45">
        <v>5549.3468700000003</v>
      </c>
      <c r="CD18" s="45">
        <f t="shared" si="18"/>
        <v>66.189728888358772</v>
      </c>
      <c r="CE18" s="45"/>
      <c r="CF18" s="45"/>
      <c r="CG18" s="45"/>
      <c r="CH18" s="45"/>
      <c r="CI18" s="45">
        <v>48.9</v>
      </c>
      <c r="CJ18" s="45">
        <v>48.9</v>
      </c>
      <c r="CK18" s="45"/>
      <c r="CL18" s="27">
        <f>CK18/CJ18*100</f>
        <v>0</v>
      </c>
      <c r="CM18" s="45">
        <v>129</v>
      </c>
      <c r="CN18" s="45">
        <v>129</v>
      </c>
      <c r="CO18" s="45"/>
      <c r="CP18" s="45">
        <f>CO18/CN18*100</f>
        <v>0</v>
      </c>
      <c r="CQ18" s="45">
        <v>943.5</v>
      </c>
      <c r="CR18" s="45">
        <v>943.5</v>
      </c>
      <c r="CS18" s="45">
        <v>471.29244</v>
      </c>
      <c r="CT18" s="45">
        <f t="shared" si="19"/>
        <v>49.951503974562797</v>
      </c>
      <c r="CU18" s="45">
        <v>400.2</v>
      </c>
      <c r="CV18" s="45">
        <v>513.4</v>
      </c>
      <c r="CW18" s="45">
        <v>196.14087000000001</v>
      </c>
      <c r="CX18" s="45">
        <f t="shared" si="20"/>
        <v>38.204298792364632</v>
      </c>
      <c r="CY18" s="45">
        <v>2512.4</v>
      </c>
      <c r="CZ18" s="45">
        <v>2512.4</v>
      </c>
      <c r="DA18" s="45">
        <v>1510.7651499999999</v>
      </c>
      <c r="DB18" s="45">
        <f t="shared" si="21"/>
        <v>60.132349546250595</v>
      </c>
    </row>
    <row r="19" spans="1:106" ht="17.25" customHeight="1">
      <c r="A19" s="31">
        <v>13</v>
      </c>
      <c r="B19" s="32" t="s">
        <v>15</v>
      </c>
      <c r="C19" s="27">
        <f t="shared" si="3"/>
        <v>140639.4</v>
      </c>
      <c r="D19" s="27">
        <f t="shared" si="4"/>
        <v>167776.5</v>
      </c>
      <c r="E19" s="27">
        <f t="shared" si="4"/>
        <v>128509.74352000002</v>
      </c>
      <c r="F19" s="27">
        <f t="shared" si="22"/>
        <v>76.595794714992877</v>
      </c>
      <c r="G19" s="27">
        <v>0.2</v>
      </c>
      <c r="H19" s="27">
        <v>0.2</v>
      </c>
      <c r="I19" s="27">
        <v>0.2</v>
      </c>
      <c r="J19" s="45">
        <f t="shared" si="5"/>
        <v>100</v>
      </c>
      <c r="K19" s="45">
        <v>2.7</v>
      </c>
      <c r="L19" s="45">
        <v>2.7</v>
      </c>
      <c r="M19" s="45">
        <v>2.7</v>
      </c>
      <c r="N19" s="45">
        <f t="shared" si="6"/>
        <v>100</v>
      </c>
      <c r="O19" s="45">
        <v>979.2</v>
      </c>
      <c r="P19" s="45">
        <v>979.2</v>
      </c>
      <c r="Q19" s="45">
        <v>805.62649999999996</v>
      </c>
      <c r="R19" s="45">
        <f t="shared" si="7"/>
        <v>82.273948120915037</v>
      </c>
      <c r="S19" s="45"/>
      <c r="T19" s="45"/>
      <c r="U19" s="45"/>
      <c r="V19" s="45"/>
      <c r="W19" s="45"/>
      <c r="X19" s="45"/>
      <c r="Y19" s="45"/>
      <c r="Z19" s="45"/>
      <c r="AA19" s="45">
        <v>2.2999999999999998</v>
      </c>
      <c r="AB19" s="45">
        <v>2.2999999999999998</v>
      </c>
      <c r="AC19" s="45">
        <v>0.77</v>
      </c>
      <c r="AD19" s="45">
        <f t="shared" si="8"/>
        <v>33.478260869565219</v>
      </c>
      <c r="AE19" s="27">
        <v>4628.2</v>
      </c>
      <c r="AF19" s="27">
        <v>4628.2</v>
      </c>
      <c r="AG19" s="27">
        <v>2560.9724999999999</v>
      </c>
      <c r="AH19" s="45">
        <f t="shared" si="9"/>
        <v>55.334093167970266</v>
      </c>
      <c r="AI19" s="45">
        <v>6611.7</v>
      </c>
      <c r="AJ19" s="45">
        <v>6611.7</v>
      </c>
      <c r="AK19" s="45">
        <v>2584.7226900000001</v>
      </c>
      <c r="AL19" s="45">
        <f t="shared" si="1"/>
        <v>39.093163482916651</v>
      </c>
      <c r="AM19" s="45"/>
      <c r="AN19" s="45"/>
      <c r="AO19" s="45"/>
      <c r="AP19" s="45"/>
      <c r="AQ19" s="45"/>
      <c r="AR19" s="45"/>
      <c r="AS19" s="45"/>
      <c r="AT19" s="45"/>
      <c r="AU19" s="45">
        <v>571.4</v>
      </c>
      <c r="AV19" s="45">
        <v>571.4</v>
      </c>
      <c r="AW19" s="45">
        <v>429.76362999999998</v>
      </c>
      <c r="AX19" s="45">
        <f t="shared" si="10"/>
        <v>75.212395869793497</v>
      </c>
      <c r="AY19" s="45">
        <v>285.7</v>
      </c>
      <c r="AZ19" s="45">
        <v>285.7</v>
      </c>
      <c r="BA19" s="45">
        <v>181.44504999999998</v>
      </c>
      <c r="BB19" s="45">
        <f t="shared" si="11"/>
        <v>63.508942947147354</v>
      </c>
      <c r="BC19" s="45">
        <v>905.4</v>
      </c>
      <c r="BD19" s="45">
        <v>905.4</v>
      </c>
      <c r="BE19" s="45">
        <v>687.46600000000001</v>
      </c>
      <c r="BF19" s="45">
        <f t="shared" si="12"/>
        <v>75.929533907665132</v>
      </c>
      <c r="BG19" s="45">
        <v>1142.9000000000001</v>
      </c>
      <c r="BH19" s="45">
        <v>1142.9000000000001</v>
      </c>
      <c r="BI19" s="45">
        <v>218.23124999999999</v>
      </c>
      <c r="BJ19" s="45">
        <f t="shared" si="13"/>
        <v>19.0945183305626</v>
      </c>
      <c r="BK19" s="45">
        <v>22571.3</v>
      </c>
      <c r="BL19" s="45">
        <v>25603.599999999999</v>
      </c>
      <c r="BM19" s="45">
        <v>20179.2</v>
      </c>
      <c r="BN19" s="45">
        <f t="shared" si="14"/>
        <v>78.813916792951005</v>
      </c>
      <c r="BO19" s="45">
        <v>98128.6</v>
      </c>
      <c r="BP19" s="45">
        <v>121658.3</v>
      </c>
      <c r="BQ19" s="45">
        <v>96878.8</v>
      </c>
      <c r="BR19" s="45">
        <f t="shared" si="15"/>
        <v>79.631887014696076</v>
      </c>
      <c r="BS19" s="45">
        <v>477.6</v>
      </c>
      <c r="BT19" s="45">
        <v>477.6</v>
      </c>
      <c r="BU19" s="45">
        <v>477.6</v>
      </c>
      <c r="BV19" s="45">
        <f t="shared" si="16"/>
        <v>100</v>
      </c>
      <c r="BW19" s="45">
        <v>600</v>
      </c>
      <c r="BX19" s="45">
        <v>1092.5999999999999</v>
      </c>
      <c r="BY19" s="45">
        <v>845</v>
      </c>
      <c r="BZ19" s="45">
        <f t="shared" si="17"/>
        <v>77.338458722313746</v>
      </c>
      <c r="CA19" s="45">
        <v>2571.3000000000002</v>
      </c>
      <c r="CB19" s="45">
        <v>2571.3000000000002</v>
      </c>
      <c r="CC19" s="45">
        <v>1859.365</v>
      </c>
      <c r="CD19" s="45">
        <f t="shared" si="18"/>
        <v>72.312254501613964</v>
      </c>
      <c r="CE19" s="45"/>
      <c r="CF19" s="45"/>
      <c r="CG19" s="45"/>
      <c r="CH19" s="45"/>
      <c r="CI19" s="45"/>
      <c r="CJ19" s="45"/>
      <c r="CK19" s="45"/>
      <c r="CL19" s="27"/>
      <c r="CM19" s="45"/>
      <c r="CN19" s="45"/>
      <c r="CO19" s="45"/>
      <c r="CP19" s="45"/>
      <c r="CQ19" s="45">
        <v>159</v>
      </c>
      <c r="CR19" s="45">
        <v>159</v>
      </c>
      <c r="CS19" s="45">
        <v>38.377499999999998</v>
      </c>
      <c r="CT19" s="45">
        <f t="shared" si="19"/>
        <v>24.136792452830189</v>
      </c>
      <c r="CU19" s="45">
        <v>164.4</v>
      </c>
      <c r="CV19" s="45">
        <v>246.9</v>
      </c>
      <c r="CW19" s="45">
        <v>131.30339999999998</v>
      </c>
      <c r="CX19" s="45">
        <f t="shared" si="20"/>
        <v>53.180801944106918</v>
      </c>
      <c r="CY19" s="45">
        <v>837.5</v>
      </c>
      <c r="CZ19" s="45">
        <v>837.5</v>
      </c>
      <c r="DA19" s="45">
        <v>628.20000000000005</v>
      </c>
      <c r="DB19" s="45">
        <f t="shared" si="21"/>
        <v>75.008955223880605</v>
      </c>
    </row>
    <row r="20" spans="1:106" ht="17.25" customHeight="1">
      <c r="A20" s="31">
        <v>14</v>
      </c>
      <c r="B20" s="32" t="s">
        <v>16</v>
      </c>
      <c r="C20" s="27">
        <f t="shared" si="3"/>
        <v>378571.10000000009</v>
      </c>
      <c r="D20" s="27">
        <f t="shared" si="4"/>
        <v>410689.4</v>
      </c>
      <c r="E20" s="27">
        <f t="shared" si="4"/>
        <v>306087.07804999989</v>
      </c>
      <c r="F20" s="27">
        <f t="shared" si="22"/>
        <v>74.530065312131228</v>
      </c>
      <c r="G20" s="27">
        <v>0.4</v>
      </c>
      <c r="H20" s="27">
        <v>0.4</v>
      </c>
      <c r="I20" s="27">
        <v>0.4</v>
      </c>
      <c r="J20" s="45">
        <f t="shared" si="5"/>
        <v>100</v>
      </c>
      <c r="K20" s="45">
        <v>5.7</v>
      </c>
      <c r="L20" s="45">
        <v>5.7</v>
      </c>
      <c r="M20" s="45">
        <v>5.7</v>
      </c>
      <c r="N20" s="45">
        <f t="shared" si="6"/>
        <v>100</v>
      </c>
      <c r="O20" s="45">
        <v>1725.2</v>
      </c>
      <c r="P20" s="45">
        <v>1725.2</v>
      </c>
      <c r="Q20" s="45">
        <v>1000</v>
      </c>
      <c r="R20" s="45">
        <f t="shared" si="7"/>
        <v>57.964293994899144</v>
      </c>
      <c r="S20" s="45">
        <v>5.9</v>
      </c>
      <c r="T20" s="45">
        <v>5.9</v>
      </c>
      <c r="U20" s="45"/>
      <c r="V20" s="45">
        <f>U20/T20*100</f>
        <v>0</v>
      </c>
      <c r="W20" s="45"/>
      <c r="X20" s="45"/>
      <c r="Y20" s="45"/>
      <c r="Z20" s="45"/>
      <c r="AA20" s="45">
        <v>2.2999999999999998</v>
      </c>
      <c r="AB20" s="45">
        <v>2.2999999999999998</v>
      </c>
      <c r="AC20" s="45">
        <v>0</v>
      </c>
      <c r="AD20" s="45">
        <f t="shared" si="8"/>
        <v>0</v>
      </c>
      <c r="AE20" s="27">
        <v>51137.3</v>
      </c>
      <c r="AF20" s="27">
        <v>51137.3</v>
      </c>
      <c r="AG20" s="27">
        <v>38582.142249999997</v>
      </c>
      <c r="AH20" s="45">
        <f t="shared" si="9"/>
        <v>75.448141082927705</v>
      </c>
      <c r="AI20" s="45">
        <v>13223.4</v>
      </c>
      <c r="AJ20" s="45">
        <v>13223.4</v>
      </c>
      <c r="AK20" s="45">
        <v>8772.4560000000001</v>
      </c>
      <c r="AL20" s="45">
        <f t="shared" si="1"/>
        <v>66.340396569717313</v>
      </c>
      <c r="AM20" s="45"/>
      <c r="AN20" s="45"/>
      <c r="AO20" s="45"/>
      <c r="AP20" s="45"/>
      <c r="AQ20" s="45"/>
      <c r="AR20" s="45"/>
      <c r="AS20" s="45"/>
      <c r="AT20" s="45"/>
      <c r="AU20" s="45">
        <v>1845.7</v>
      </c>
      <c r="AV20" s="45">
        <v>1845.7</v>
      </c>
      <c r="AW20" s="45">
        <v>1187.2248200000001</v>
      </c>
      <c r="AX20" s="45">
        <f t="shared" si="10"/>
        <v>64.323824023405763</v>
      </c>
      <c r="AY20" s="45">
        <v>285.7</v>
      </c>
      <c r="AZ20" s="45">
        <v>285.7</v>
      </c>
      <c r="BA20" s="45">
        <v>138.32053999999999</v>
      </c>
      <c r="BB20" s="45">
        <f t="shared" si="11"/>
        <v>48.414609730486525</v>
      </c>
      <c r="BC20" s="45">
        <v>1177</v>
      </c>
      <c r="BD20" s="45">
        <v>1177</v>
      </c>
      <c r="BE20" s="45">
        <v>792.46299999999997</v>
      </c>
      <c r="BF20" s="45">
        <f t="shared" si="12"/>
        <v>67.32905692438402</v>
      </c>
      <c r="BG20" s="45">
        <v>1142.9000000000001</v>
      </c>
      <c r="BH20" s="45">
        <v>1142.9000000000001</v>
      </c>
      <c r="BI20" s="45">
        <v>745.28899999999999</v>
      </c>
      <c r="BJ20" s="45">
        <f t="shared" si="13"/>
        <v>65.210342112170778</v>
      </c>
      <c r="BK20" s="45">
        <v>65162.1</v>
      </c>
      <c r="BL20" s="45">
        <v>54885.2</v>
      </c>
      <c r="BM20" s="45">
        <v>44621.3</v>
      </c>
      <c r="BN20" s="45">
        <f t="shared" si="14"/>
        <v>81.299330238388507</v>
      </c>
      <c r="BO20" s="45">
        <v>232669.9</v>
      </c>
      <c r="BP20" s="45">
        <v>274387.90000000002</v>
      </c>
      <c r="BQ20" s="45">
        <v>202188.68219999998</v>
      </c>
      <c r="BR20" s="45">
        <f t="shared" si="15"/>
        <v>73.687171409526428</v>
      </c>
      <c r="BS20" s="45">
        <v>765.4</v>
      </c>
      <c r="BT20" s="45">
        <v>765.4</v>
      </c>
      <c r="BU20" s="45">
        <v>547.38356999999996</v>
      </c>
      <c r="BV20" s="45">
        <f t="shared" si="16"/>
        <v>71.516013848967859</v>
      </c>
      <c r="BW20" s="45">
        <v>552</v>
      </c>
      <c r="BX20" s="45">
        <v>1153.3</v>
      </c>
      <c r="BY20" s="45">
        <v>1105.8</v>
      </c>
      <c r="BZ20" s="45">
        <f t="shared" si="17"/>
        <v>95.881383855024723</v>
      </c>
      <c r="CA20" s="45">
        <v>6156.7</v>
      </c>
      <c r="CB20" s="45">
        <v>6156.7</v>
      </c>
      <c r="CC20" s="45">
        <v>4617.1859999999997</v>
      </c>
      <c r="CD20" s="45">
        <f t="shared" si="18"/>
        <v>74.994493803498628</v>
      </c>
      <c r="CE20" s="45"/>
      <c r="CF20" s="45"/>
      <c r="CG20" s="45"/>
      <c r="CH20" s="45"/>
      <c r="CI20" s="45"/>
      <c r="CJ20" s="45"/>
      <c r="CK20" s="45"/>
      <c r="CL20" s="27"/>
      <c r="CM20" s="45"/>
      <c r="CN20" s="45"/>
      <c r="CO20" s="45"/>
      <c r="CP20" s="45"/>
      <c r="CQ20" s="45">
        <v>505.4</v>
      </c>
      <c r="CR20" s="45">
        <v>505.4</v>
      </c>
      <c r="CS20" s="45">
        <v>249.95751999999999</v>
      </c>
      <c r="CT20" s="45">
        <f t="shared" si="19"/>
        <v>49.457364463791059</v>
      </c>
      <c r="CU20" s="45">
        <v>114.4</v>
      </c>
      <c r="CV20" s="45">
        <v>190.3</v>
      </c>
      <c r="CW20" s="45">
        <v>110.04</v>
      </c>
      <c r="CX20" s="45">
        <f t="shared" si="20"/>
        <v>57.824487651077249</v>
      </c>
      <c r="CY20" s="45">
        <v>2093.6999999999998</v>
      </c>
      <c r="CZ20" s="45">
        <v>2093.6999999999998</v>
      </c>
      <c r="DA20" s="45">
        <v>1422.7331499999998</v>
      </c>
      <c r="DB20" s="45">
        <f t="shared" si="21"/>
        <v>67.953056789415868</v>
      </c>
    </row>
    <row r="21" spans="1:106" ht="17.25" customHeight="1">
      <c r="A21" s="31">
        <v>15</v>
      </c>
      <c r="B21" s="32" t="s">
        <v>17</v>
      </c>
      <c r="C21" s="27">
        <f t="shared" si="3"/>
        <v>605896.89999999991</v>
      </c>
      <c r="D21" s="27">
        <f t="shared" si="4"/>
        <v>643128.4</v>
      </c>
      <c r="E21" s="27">
        <f t="shared" si="4"/>
        <v>517392.54840999999</v>
      </c>
      <c r="F21" s="27">
        <f t="shared" si="22"/>
        <v>80.449339262579599</v>
      </c>
      <c r="G21" s="27">
        <v>0.6</v>
      </c>
      <c r="H21" s="27">
        <v>0.6</v>
      </c>
      <c r="I21" s="27">
        <v>0.6</v>
      </c>
      <c r="J21" s="45">
        <f t="shared" si="5"/>
        <v>100</v>
      </c>
      <c r="K21" s="45">
        <v>9.1</v>
      </c>
      <c r="L21" s="45">
        <v>9.1</v>
      </c>
      <c r="M21" s="45">
        <v>9.1</v>
      </c>
      <c r="N21" s="45">
        <f t="shared" si="6"/>
        <v>100</v>
      </c>
      <c r="O21" s="45">
        <v>1848.4</v>
      </c>
      <c r="P21" s="45">
        <v>1880.7</v>
      </c>
      <c r="Q21" s="45">
        <v>1432.04972</v>
      </c>
      <c r="R21" s="45">
        <f t="shared" si="7"/>
        <v>76.144505769128514</v>
      </c>
      <c r="S21" s="45"/>
      <c r="T21" s="45"/>
      <c r="U21" s="45"/>
      <c r="V21" s="45"/>
      <c r="W21" s="45"/>
      <c r="X21" s="45"/>
      <c r="Y21" s="45"/>
      <c r="Z21" s="45"/>
      <c r="AA21" s="45">
        <v>5.3</v>
      </c>
      <c r="AB21" s="45">
        <v>5.3</v>
      </c>
      <c r="AC21" s="45">
        <v>0</v>
      </c>
      <c r="AD21" s="45">
        <f t="shared" si="8"/>
        <v>0</v>
      </c>
      <c r="AE21" s="27">
        <v>3920.3</v>
      </c>
      <c r="AF21" s="27">
        <v>3920.3</v>
      </c>
      <c r="AG21" s="27">
        <v>8629.2199999999993</v>
      </c>
      <c r="AH21" s="45">
        <f t="shared" si="9"/>
        <v>220.11631762875288</v>
      </c>
      <c r="AI21" s="45">
        <v>15427.3</v>
      </c>
      <c r="AJ21" s="45">
        <v>15427.3</v>
      </c>
      <c r="AK21" s="45">
        <v>16507.362000000001</v>
      </c>
      <c r="AL21" s="45">
        <f t="shared" si="1"/>
        <v>107.00097878436279</v>
      </c>
      <c r="AM21" s="45"/>
      <c r="AN21" s="45"/>
      <c r="AO21" s="45"/>
      <c r="AP21" s="45"/>
      <c r="AQ21" s="45"/>
      <c r="AR21" s="45"/>
      <c r="AS21" s="45"/>
      <c r="AT21" s="45"/>
      <c r="AU21" s="45">
        <v>2417.1</v>
      </c>
      <c r="AV21" s="45">
        <v>2417.1</v>
      </c>
      <c r="AW21" s="45">
        <v>1736.8371400000001</v>
      </c>
      <c r="AX21" s="45">
        <f t="shared" si="10"/>
        <v>71.856238467585129</v>
      </c>
      <c r="AY21" s="45">
        <v>285.7</v>
      </c>
      <c r="AZ21" s="45">
        <v>285.7</v>
      </c>
      <c r="BA21" s="45">
        <v>187.84820000000002</v>
      </c>
      <c r="BB21" s="45">
        <f t="shared" si="11"/>
        <v>65.7501575078754</v>
      </c>
      <c r="BC21" s="45">
        <v>1177</v>
      </c>
      <c r="BD21" s="45">
        <v>1177</v>
      </c>
      <c r="BE21" s="45">
        <v>703.11800000000005</v>
      </c>
      <c r="BF21" s="45">
        <f t="shared" si="12"/>
        <v>59.73814783347494</v>
      </c>
      <c r="BG21" s="45">
        <v>1845.8</v>
      </c>
      <c r="BH21" s="45">
        <v>1845.8</v>
      </c>
      <c r="BI21" s="45">
        <v>1362.25803</v>
      </c>
      <c r="BJ21" s="45">
        <f t="shared" si="13"/>
        <v>73.803122223426158</v>
      </c>
      <c r="BK21" s="45">
        <v>205201.8</v>
      </c>
      <c r="BL21" s="45">
        <v>193077.5</v>
      </c>
      <c r="BM21" s="45">
        <v>154677.5</v>
      </c>
      <c r="BN21" s="45">
        <f t="shared" si="14"/>
        <v>80.111613212311113</v>
      </c>
      <c r="BO21" s="45">
        <v>363587.2</v>
      </c>
      <c r="BP21" s="45">
        <v>411298.2</v>
      </c>
      <c r="BQ21" s="45">
        <v>324806.5</v>
      </c>
      <c r="BR21" s="45">
        <f t="shared" si="15"/>
        <v>78.971048256471818</v>
      </c>
      <c r="BS21" s="45">
        <v>2270.1</v>
      </c>
      <c r="BT21" s="45">
        <v>2270.1</v>
      </c>
      <c r="BU21" s="45">
        <v>1143.838</v>
      </c>
      <c r="BV21" s="45">
        <f t="shared" si="16"/>
        <v>50.387119510153731</v>
      </c>
      <c r="BW21" s="45">
        <v>1680</v>
      </c>
      <c r="BX21" s="45">
        <v>3186.8</v>
      </c>
      <c r="BY21" s="45">
        <v>2175</v>
      </c>
      <c r="BZ21" s="45">
        <f t="shared" si="17"/>
        <v>68.250282414961717</v>
      </c>
      <c r="CA21" s="45">
        <v>3259.4</v>
      </c>
      <c r="CB21" s="45">
        <v>3259.4</v>
      </c>
      <c r="CC21" s="45">
        <v>2168.098</v>
      </c>
      <c r="CD21" s="45">
        <f t="shared" si="18"/>
        <v>66.518316254525374</v>
      </c>
      <c r="CE21" s="45"/>
      <c r="CF21" s="45"/>
      <c r="CG21" s="45"/>
      <c r="CH21" s="45"/>
      <c r="CI21" s="45"/>
      <c r="CJ21" s="45"/>
      <c r="CK21" s="45"/>
      <c r="CL21" s="27"/>
      <c r="CM21" s="45"/>
      <c r="CN21" s="45"/>
      <c r="CO21" s="45"/>
      <c r="CP21" s="45"/>
      <c r="CQ21" s="45">
        <v>525</v>
      </c>
      <c r="CR21" s="45">
        <v>525</v>
      </c>
      <c r="CS21" s="45">
        <v>416.50088</v>
      </c>
      <c r="CT21" s="45">
        <f t="shared" si="19"/>
        <v>79.333500952380959</v>
      </c>
      <c r="CU21" s="45">
        <v>343.1</v>
      </c>
      <c r="CV21" s="45">
        <v>448.8</v>
      </c>
      <c r="CW21" s="45">
        <v>48.211179999999999</v>
      </c>
      <c r="CX21" s="45">
        <f t="shared" si="20"/>
        <v>10.742241532976827</v>
      </c>
      <c r="CY21" s="45">
        <v>2093.6999999999998</v>
      </c>
      <c r="CZ21" s="45">
        <v>2093.6999999999998</v>
      </c>
      <c r="DA21" s="45">
        <v>1388.5072600000001</v>
      </c>
      <c r="DB21" s="45">
        <f t="shared" si="21"/>
        <v>66.318348378468755</v>
      </c>
    </row>
    <row r="22" spans="1:106" ht="17.25" customHeight="1">
      <c r="A22" s="31">
        <v>16</v>
      </c>
      <c r="B22" s="32" t="s">
        <v>18</v>
      </c>
      <c r="C22" s="27">
        <f t="shared" si="3"/>
        <v>1038165</v>
      </c>
      <c r="D22" s="27">
        <f t="shared" si="4"/>
        <v>975272.6</v>
      </c>
      <c r="E22" s="27">
        <f t="shared" si="4"/>
        <v>718073.09623000002</v>
      </c>
      <c r="F22" s="27">
        <f t="shared" si="22"/>
        <v>73.627937074208788</v>
      </c>
      <c r="G22" s="27">
        <v>0.6</v>
      </c>
      <c r="H22" s="27">
        <v>0.6</v>
      </c>
      <c r="I22" s="27">
        <v>0.6</v>
      </c>
      <c r="J22" s="45">
        <f t="shared" si="5"/>
        <v>100</v>
      </c>
      <c r="K22" s="45">
        <v>12.7</v>
      </c>
      <c r="L22" s="45">
        <v>12.7</v>
      </c>
      <c r="M22" s="45">
        <v>12.7</v>
      </c>
      <c r="N22" s="45">
        <f t="shared" si="6"/>
        <v>100</v>
      </c>
      <c r="O22" s="45">
        <v>3513.1</v>
      </c>
      <c r="P22" s="45">
        <v>3822.4</v>
      </c>
      <c r="Q22" s="45">
        <v>2799.7990499999996</v>
      </c>
      <c r="R22" s="45">
        <f t="shared" si="7"/>
        <v>73.247149696525724</v>
      </c>
      <c r="S22" s="45"/>
      <c r="T22" s="45"/>
      <c r="U22" s="45"/>
      <c r="V22" s="45"/>
      <c r="W22" s="45"/>
      <c r="X22" s="45"/>
      <c r="Y22" s="45"/>
      <c r="Z22" s="45"/>
      <c r="AA22" s="45">
        <v>5.5</v>
      </c>
      <c r="AB22" s="45">
        <v>5.5</v>
      </c>
      <c r="AC22" s="45">
        <v>0</v>
      </c>
      <c r="AD22" s="45">
        <f t="shared" si="8"/>
        <v>0</v>
      </c>
      <c r="AE22" s="27">
        <v>84898.2</v>
      </c>
      <c r="AF22" s="27">
        <v>84898.2</v>
      </c>
      <c r="AG22" s="27">
        <v>45665.545680000003</v>
      </c>
      <c r="AH22" s="45">
        <f t="shared" si="9"/>
        <v>53.788591136207842</v>
      </c>
      <c r="AI22" s="45">
        <v>95344.1</v>
      </c>
      <c r="AJ22" s="45">
        <v>95344.1</v>
      </c>
      <c r="AK22" s="45">
        <v>36665.983</v>
      </c>
      <c r="AL22" s="45">
        <f t="shared" si="1"/>
        <v>38.456478166976247</v>
      </c>
      <c r="AM22" s="45"/>
      <c r="AN22" s="45"/>
      <c r="AO22" s="45"/>
      <c r="AP22" s="45"/>
      <c r="AQ22" s="45"/>
      <c r="AR22" s="45"/>
      <c r="AS22" s="45"/>
      <c r="AT22" s="45"/>
      <c r="AU22" s="45">
        <v>3890.7</v>
      </c>
      <c r="AV22" s="45">
        <v>3890.7</v>
      </c>
      <c r="AW22" s="45">
        <v>2275.5304700000002</v>
      </c>
      <c r="AX22" s="45">
        <f t="shared" si="10"/>
        <v>58.48640270388362</v>
      </c>
      <c r="AY22" s="45">
        <v>571.5</v>
      </c>
      <c r="AZ22" s="45">
        <v>571.5</v>
      </c>
      <c r="BA22" s="45">
        <v>365.00907000000001</v>
      </c>
      <c r="BB22" s="45">
        <f t="shared" si="11"/>
        <v>63.86860367454068</v>
      </c>
      <c r="BC22" s="45">
        <v>2272.1999999999998</v>
      </c>
      <c r="BD22" s="45">
        <v>2272.1999999999998</v>
      </c>
      <c r="BE22" s="45">
        <v>1311.7719999999999</v>
      </c>
      <c r="BF22" s="45">
        <f t="shared" si="12"/>
        <v>57.731361675908808</v>
      </c>
      <c r="BG22" s="45">
        <v>1845.8</v>
      </c>
      <c r="BH22" s="45">
        <v>1845.8</v>
      </c>
      <c r="BI22" s="45">
        <v>1080.4171799999999</v>
      </c>
      <c r="BJ22" s="45">
        <f t="shared" si="13"/>
        <v>58.533816231444355</v>
      </c>
      <c r="BK22" s="45">
        <v>246683.6</v>
      </c>
      <c r="BL22" s="45">
        <v>189193.7</v>
      </c>
      <c r="BM22" s="45">
        <v>166256</v>
      </c>
      <c r="BN22" s="45">
        <f t="shared" si="14"/>
        <v>87.876076211840029</v>
      </c>
      <c r="BO22" s="45">
        <v>577265.6</v>
      </c>
      <c r="BP22" s="45">
        <v>568701.19999999995</v>
      </c>
      <c r="BQ22" s="45">
        <v>446572.38297999999</v>
      </c>
      <c r="BR22" s="45">
        <f t="shared" si="15"/>
        <v>78.524958797343842</v>
      </c>
      <c r="BS22" s="45">
        <v>2456</v>
      </c>
      <c r="BT22" s="45">
        <v>2456</v>
      </c>
      <c r="BU22" s="45">
        <v>795.39200000000005</v>
      </c>
      <c r="BV22" s="45">
        <f t="shared" si="16"/>
        <v>32.385667752442998</v>
      </c>
      <c r="BW22" s="45">
        <v>1248</v>
      </c>
      <c r="BX22" s="45">
        <v>3945.6</v>
      </c>
      <c r="BY22" s="45">
        <v>3674</v>
      </c>
      <c r="BZ22" s="45">
        <f t="shared" si="17"/>
        <v>93.116382806163827</v>
      </c>
      <c r="CA22" s="45">
        <v>11353.7</v>
      </c>
      <c r="CB22" s="45">
        <v>11353.7</v>
      </c>
      <c r="CC22" s="45">
        <v>7302.0534000000007</v>
      </c>
      <c r="CD22" s="45">
        <f t="shared" si="18"/>
        <v>64.314306349471977</v>
      </c>
      <c r="CE22" s="45"/>
      <c r="CF22" s="45"/>
      <c r="CG22" s="45"/>
      <c r="CH22" s="45"/>
      <c r="CI22" s="45">
        <v>24.5</v>
      </c>
      <c r="CJ22" s="45">
        <v>24.5</v>
      </c>
      <c r="CK22" s="45"/>
      <c r="CL22" s="27">
        <f>CK22/CJ22*100</f>
        <v>0</v>
      </c>
      <c r="CM22" s="45">
        <v>88.5</v>
      </c>
      <c r="CN22" s="45">
        <v>88.5</v>
      </c>
      <c r="CO22" s="45"/>
      <c r="CP22" s="45">
        <f>CO22/CN22*100</f>
        <v>0</v>
      </c>
      <c r="CQ22" s="45">
        <v>1361.8</v>
      </c>
      <c r="CR22" s="45">
        <v>1361.8</v>
      </c>
      <c r="CS22" s="45">
        <v>561.00987999999995</v>
      </c>
      <c r="CT22" s="45">
        <f t="shared" si="19"/>
        <v>41.1962020854751</v>
      </c>
      <c r="CU22" s="45">
        <v>721.8</v>
      </c>
      <c r="CV22" s="45">
        <v>876.8</v>
      </c>
      <c r="CW22" s="45">
        <v>74.852999999999994</v>
      </c>
      <c r="CX22" s="45">
        <f t="shared" si="20"/>
        <v>8.5370666058394171</v>
      </c>
      <c r="CY22" s="45">
        <v>4607.1000000000004</v>
      </c>
      <c r="CZ22" s="45">
        <v>4607.1000000000004</v>
      </c>
      <c r="DA22" s="45">
        <v>2660.0485199999998</v>
      </c>
      <c r="DB22" s="45">
        <f t="shared" si="21"/>
        <v>57.738024353714913</v>
      </c>
    </row>
    <row r="23" spans="1:106" s="2" customFormat="1" ht="17.25" customHeight="1">
      <c r="A23" s="31">
        <v>17</v>
      </c>
      <c r="B23" s="32" t="s">
        <v>19</v>
      </c>
      <c r="C23" s="27">
        <f t="shared" si="3"/>
        <v>200163.80000000002</v>
      </c>
      <c r="D23" s="27">
        <f t="shared" si="4"/>
        <v>212857.90000000005</v>
      </c>
      <c r="E23" s="27">
        <f t="shared" si="4"/>
        <v>165043.245</v>
      </c>
      <c r="F23" s="27">
        <f t="shared" si="22"/>
        <v>77.536819164334489</v>
      </c>
      <c r="G23" s="27">
        <v>0.1</v>
      </c>
      <c r="H23" s="27">
        <v>0.1</v>
      </c>
      <c r="I23" s="27">
        <v>0.1</v>
      </c>
      <c r="J23" s="45">
        <f t="shared" si="5"/>
        <v>100</v>
      </c>
      <c r="K23" s="45">
        <v>2.7</v>
      </c>
      <c r="L23" s="45">
        <v>2.7</v>
      </c>
      <c r="M23" s="45">
        <v>2.7</v>
      </c>
      <c r="N23" s="45">
        <f t="shared" si="6"/>
        <v>100</v>
      </c>
      <c r="O23" s="45">
        <v>1066.2</v>
      </c>
      <c r="P23" s="45">
        <v>1066.2</v>
      </c>
      <c r="Q23" s="45">
        <v>810</v>
      </c>
      <c r="R23" s="45">
        <f t="shared" si="7"/>
        <v>75.970737197523917</v>
      </c>
      <c r="S23" s="45"/>
      <c r="T23" s="45"/>
      <c r="U23" s="45"/>
      <c r="V23" s="45"/>
      <c r="W23" s="45"/>
      <c r="X23" s="45"/>
      <c r="Y23" s="45"/>
      <c r="Z23" s="45"/>
      <c r="AA23" s="45">
        <v>1</v>
      </c>
      <c r="AB23" s="45">
        <v>1</v>
      </c>
      <c r="AC23" s="45">
        <v>0.75333000000000006</v>
      </c>
      <c r="AD23" s="45">
        <f t="shared" si="8"/>
        <v>75.332999999999998</v>
      </c>
      <c r="AE23" s="27">
        <v>3926.9</v>
      </c>
      <c r="AF23" s="27">
        <v>3926.9</v>
      </c>
      <c r="AG23" s="27">
        <v>3891.09</v>
      </c>
      <c r="AH23" s="45">
        <f t="shared" si="9"/>
        <v>99.088084748784027</v>
      </c>
      <c r="AI23" s="45">
        <v>8815.6</v>
      </c>
      <c r="AJ23" s="45">
        <v>8815.6</v>
      </c>
      <c r="AK23" s="45">
        <v>1513.28232</v>
      </c>
      <c r="AL23" s="45">
        <f t="shared" si="1"/>
        <v>17.165959435546078</v>
      </c>
      <c r="AM23" s="45"/>
      <c r="AN23" s="45"/>
      <c r="AO23" s="45"/>
      <c r="AP23" s="45"/>
      <c r="AQ23" s="45"/>
      <c r="AR23" s="45"/>
      <c r="AS23" s="45"/>
      <c r="AT23" s="45"/>
      <c r="AU23" s="45">
        <v>1845.7</v>
      </c>
      <c r="AV23" s="45">
        <v>1845.7</v>
      </c>
      <c r="AW23" s="45">
        <v>1244.9022299999999</v>
      </c>
      <c r="AX23" s="45">
        <f t="shared" si="10"/>
        <v>67.448785284715811</v>
      </c>
      <c r="AY23" s="45">
        <v>285.7</v>
      </c>
      <c r="AZ23" s="45">
        <v>285.7</v>
      </c>
      <c r="BA23" s="45">
        <v>135.20920000000001</v>
      </c>
      <c r="BB23" s="45">
        <f t="shared" si="11"/>
        <v>47.325586279313967</v>
      </c>
      <c r="BC23" s="45">
        <v>760.5</v>
      </c>
      <c r="BD23" s="45">
        <v>760.5</v>
      </c>
      <c r="BE23" s="45">
        <v>480.19799999999998</v>
      </c>
      <c r="BF23" s="45">
        <f t="shared" si="12"/>
        <v>63.142406311637075</v>
      </c>
      <c r="BG23" s="45">
        <v>1142.9000000000001</v>
      </c>
      <c r="BH23" s="45">
        <v>1142.9000000000001</v>
      </c>
      <c r="BI23" s="45">
        <v>282.68778000000003</v>
      </c>
      <c r="BJ23" s="45">
        <f t="shared" si="13"/>
        <v>24.73425321550442</v>
      </c>
      <c r="BK23" s="45">
        <v>35251.300000000003</v>
      </c>
      <c r="BL23" s="45">
        <v>28345</v>
      </c>
      <c r="BM23" s="45">
        <v>29142.9</v>
      </c>
      <c r="BN23" s="45">
        <f t="shared" si="14"/>
        <v>102.81495854648087</v>
      </c>
      <c r="BO23" s="45">
        <v>140372.29999999999</v>
      </c>
      <c r="BP23" s="45">
        <v>159046.39999999999</v>
      </c>
      <c r="BQ23" s="45">
        <v>122166</v>
      </c>
      <c r="BR23" s="45">
        <f t="shared" si="15"/>
        <v>76.811546819041482</v>
      </c>
      <c r="BS23" s="45">
        <v>909.6</v>
      </c>
      <c r="BT23" s="45">
        <v>909.6</v>
      </c>
      <c r="BU23" s="45">
        <v>580</v>
      </c>
      <c r="BV23" s="45">
        <f t="shared" si="16"/>
        <v>63.764291996481973</v>
      </c>
      <c r="BW23" s="45">
        <v>648</v>
      </c>
      <c r="BX23" s="45">
        <v>1487.2</v>
      </c>
      <c r="BY23" s="45">
        <v>1150</v>
      </c>
      <c r="BZ23" s="45">
        <f t="shared" si="17"/>
        <v>77.326519634211948</v>
      </c>
      <c r="CA23" s="45">
        <v>3440.5</v>
      </c>
      <c r="CB23" s="45">
        <v>3440.5</v>
      </c>
      <c r="CC23" s="45">
        <v>2523.069</v>
      </c>
      <c r="CD23" s="45">
        <f t="shared" si="18"/>
        <v>73.334370004359826</v>
      </c>
      <c r="CE23" s="45"/>
      <c r="CF23" s="45"/>
      <c r="CG23" s="45"/>
      <c r="CH23" s="45"/>
      <c r="CI23" s="45"/>
      <c r="CJ23" s="45"/>
      <c r="CK23" s="45"/>
      <c r="CL23" s="27"/>
      <c r="CM23" s="45"/>
      <c r="CN23" s="45"/>
      <c r="CO23" s="45"/>
      <c r="CP23" s="45"/>
      <c r="CQ23" s="45">
        <v>238.5</v>
      </c>
      <c r="CR23" s="45">
        <v>238.5</v>
      </c>
      <c r="CS23" s="45">
        <v>123.08594000000001</v>
      </c>
      <c r="CT23" s="45">
        <f t="shared" si="19"/>
        <v>51.608360587002103</v>
      </c>
      <c r="CU23" s="45">
        <v>200.1</v>
      </c>
      <c r="CV23" s="45">
        <v>287.2</v>
      </c>
      <c r="CW23" s="45">
        <v>54.967199999999998</v>
      </c>
      <c r="CX23" s="45">
        <f t="shared" si="20"/>
        <v>19.138997214484679</v>
      </c>
      <c r="CY23" s="45">
        <v>1256.2</v>
      </c>
      <c r="CZ23" s="45">
        <v>1256.2</v>
      </c>
      <c r="DA23" s="45">
        <v>942.3</v>
      </c>
      <c r="DB23" s="45">
        <f t="shared" si="21"/>
        <v>75.011940773762134</v>
      </c>
    </row>
    <row r="24" spans="1:106" ht="17.25" customHeight="1">
      <c r="A24" s="31">
        <v>18</v>
      </c>
      <c r="B24" s="32" t="s">
        <v>20</v>
      </c>
      <c r="C24" s="27">
        <f t="shared" si="3"/>
        <v>411680</v>
      </c>
      <c r="D24" s="27">
        <f t="shared" si="4"/>
        <v>522982.19999999995</v>
      </c>
      <c r="E24" s="27">
        <f t="shared" si="4"/>
        <v>393618.30609999993</v>
      </c>
      <c r="F24" s="27">
        <f t="shared" si="22"/>
        <v>75.264187978099443</v>
      </c>
      <c r="G24" s="27">
        <v>1.6</v>
      </c>
      <c r="H24" s="27">
        <v>1.6</v>
      </c>
      <c r="I24" s="27">
        <v>1.6</v>
      </c>
      <c r="J24" s="45">
        <f t="shared" si="5"/>
        <v>100</v>
      </c>
      <c r="K24" s="45">
        <v>10.4</v>
      </c>
      <c r="L24" s="45">
        <v>10.4</v>
      </c>
      <c r="M24" s="45">
        <v>10.4</v>
      </c>
      <c r="N24" s="45">
        <f t="shared" si="6"/>
        <v>100</v>
      </c>
      <c r="O24" s="45">
        <v>2620.1999999999998</v>
      </c>
      <c r="P24" s="45">
        <v>2620.1999999999998</v>
      </c>
      <c r="Q24" s="45">
        <v>1755.5722599999999</v>
      </c>
      <c r="R24" s="45">
        <f t="shared" si="7"/>
        <v>67.00146019387833</v>
      </c>
      <c r="S24" s="45"/>
      <c r="T24" s="45"/>
      <c r="U24" s="45"/>
      <c r="V24" s="45"/>
      <c r="W24" s="45"/>
      <c r="X24" s="45"/>
      <c r="Y24" s="45"/>
      <c r="Z24" s="45"/>
      <c r="AA24" s="45">
        <v>4.5</v>
      </c>
      <c r="AB24" s="45">
        <v>4.5</v>
      </c>
      <c r="AC24" s="45">
        <v>3.375</v>
      </c>
      <c r="AD24" s="45">
        <f t="shared" si="8"/>
        <v>75</v>
      </c>
      <c r="AE24" s="27">
        <v>16356.1</v>
      </c>
      <c r="AF24" s="27">
        <v>16356.1</v>
      </c>
      <c r="AG24" s="27">
        <v>19785.643519999998</v>
      </c>
      <c r="AH24" s="45">
        <f t="shared" si="9"/>
        <v>120.96797843006584</v>
      </c>
      <c r="AI24" s="45">
        <v>24279.4</v>
      </c>
      <c r="AJ24" s="45">
        <v>24279.4</v>
      </c>
      <c r="AK24" s="45">
        <v>13374.973260000001</v>
      </c>
      <c r="AL24" s="45">
        <f t="shared" si="1"/>
        <v>55.087742118833248</v>
      </c>
      <c r="AM24" s="45">
        <v>0.1</v>
      </c>
      <c r="AN24" s="45">
        <v>0.1</v>
      </c>
      <c r="AO24" s="45"/>
      <c r="AP24" s="45">
        <f t="shared" si="2"/>
        <v>0</v>
      </c>
      <c r="AQ24" s="45"/>
      <c r="AR24" s="45"/>
      <c r="AS24" s="45"/>
      <c r="AT24" s="45"/>
      <c r="AU24" s="45">
        <v>2417.1</v>
      </c>
      <c r="AV24" s="45">
        <v>2417.1</v>
      </c>
      <c r="AW24" s="45">
        <v>1322.2908799999998</v>
      </c>
      <c r="AX24" s="45">
        <f t="shared" si="10"/>
        <v>54.705675396135852</v>
      </c>
      <c r="AY24" s="45">
        <v>285.7</v>
      </c>
      <c r="AZ24" s="45">
        <v>285.7</v>
      </c>
      <c r="BA24" s="45">
        <v>166.78382999999999</v>
      </c>
      <c r="BB24" s="45">
        <f t="shared" si="11"/>
        <v>58.377259362968147</v>
      </c>
      <c r="BC24" s="45">
        <v>434.6</v>
      </c>
      <c r="BD24" s="45">
        <v>434.6</v>
      </c>
      <c r="BE24" s="45">
        <v>294.64</v>
      </c>
      <c r="BF24" s="45">
        <f t="shared" si="12"/>
        <v>67.795674183156919</v>
      </c>
      <c r="BG24" s="45">
        <v>1845.8</v>
      </c>
      <c r="BH24" s="45">
        <v>1845.8</v>
      </c>
      <c r="BI24" s="45">
        <v>1061.0099700000001</v>
      </c>
      <c r="BJ24" s="45">
        <f t="shared" si="13"/>
        <v>57.482390833243045</v>
      </c>
      <c r="BK24" s="45">
        <v>121371.8</v>
      </c>
      <c r="BL24" s="45">
        <v>166638.79999999999</v>
      </c>
      <c r="BM24" s="45">
        <v>123750.6</v>
      </c>
      <c r="BN24" s="45">
        <f t="shared" si="14"/>
        <v>74.262776736270311</v>
      </c>
      <c r="BO24" s="45">
        <v>235476.1</v>
      </c>
      <c r="BP24" s="45">
        <v>299851.8</v>
      </c>
      <c r="BQ24" s="45">
        <v>227321.9</v>
      </c>
      <c r="BR24" s="45">
        <f t="shared" si="15"/>
        <v>75.811417506915078</v>
      </c>
      <c r="BS24" s="45">
        <v>1639.1</v>
      </c>
      <c r="BT24" s="45">
        <v>1639.1</v>
      </c>
      <c r="BU24" s="45">
        <v>731.8</v>
      </c>
      <c r="BV24" s="45">
        <f t="shared" si="16"/>
        <v>44.646452321395884</v>
      </c>
      <c r="BW24" s="45">
        <v>1272</v>
      </c>
      <c r="BX24" s="45">
        <v>2792.3</v>
      </c>
      <c r="BY24" s="45">
        <v>2192.5</v>
      </c>
      <c r="BZ24" s="45">
        <f t="shared" si="17"/>
        <v>78.519500053719156</v>
      </c>
      <c r="CA24" s="45">
        <v>1629.7</v>
      </c>
      <c r="CB24" s="45">
        <v>1629.7</v>
      </c>
      <c r="CC24" s="45">
        <v>1077.9475</v>
      </c>
      <c r="CD24" s="45">
        <f t="shared" si="18"/>
        <v>66.143922194268882</v>
      </c>
      <c r="CE24" s="45"/>
      <c r="CF24" s="45"/>
      <c r="CG24" s="45"/>
      <c r="CH24" s="45"/>
      <c r="CI24" s="45">
        <v>24.5</v>
      </c>
      <c r="CJ24" s="45">
        <v>24.5</v>
      </c>
      <c r="CK24" s="45"/>
      <c r="CL24" s="27">
        <f>CK24/CJ24*100</f>
        <v>0</v>
      </c>
      <c r="CM24" s="45">
        <v>64.5</v>
      </c>
      <c r="CN24" s="45">
        <v>64.5</v>
      </c>
      <c r="CO24" s="45"/>
      <c r="CP24" s="45">
        <f>CO24/CN24*100</f>
        <v>0</v>
      </c>
      <c r="CQ24" s="45">
        <v>509</v>
      </c>
      <c r="CR24" s="45">
        <v>509</v>
      </c>
      <c r="CS24" s="45">
        <v>225.94673999999998</v>
      </c>
      <c r="CT24" s="45">
        <f t="shared" si="19"/>
        <v>44.390322200392923</v>
      </c>
      <c r="CU24" s="45">
        <v>600.29999999999995</v>
      </c>
      <c r="CV24" s="45">
        <v>739.5</v>
      </c>
      <c r="CW24" s="45">
        <v>185.90700000000001</v>
      </c>
      <c r="CX24" s="45">
        <f t="shared" si="20"/>
        <v>25.139553752535498</v>
      </c>
      <c r="CY24" s="45">
        <v>837.5</v>
      </c>
      <c r="CZ24" s="45">
        <v>837.5</v>
      </c>
      <c r="DA24" s="45">
        <v>355.41614000000004</v>
      </c>
      <c r="DB24" s="45">
        <f t="shared" si="21"/>
        <v>42.437748059701498</v>
      </c>
    </row>
    <row r="25" spans="1:106" ht="17.25" customHeight="1">
      <c r="A25" s="31">
        <v>19</v>
      </c>
      <c r="B25" s="32" t="s">
        <v>21</v>
      </c>
      <c r="C25" s="27">
        <f t="shared" si="3"/>
        <v>352709.80000000005</v>
      </c>
      <c r="D25" s="27">
        <f t="shared" si="4"/>
        <v>415969.39999999997</v>
      </c>
      <c r="E25" s="27">
        <f t="shared" si="4"/>
        <v>311281.56302000006</v>
      </c>
      <c r="F25" s="27">
        <f t="shared" si="22"/>
        <v>74.832803331206605</v>
      </c>
      <c r="G25" s="27">
        <v>0.6</v>
      </c>
      <c r="H25" s="27">
        <v>0.6</v>
      </c>
      <c r="I25" s="27">
        <v>0.6</v>
      </c>
      <c r="J25" s="45">
        <f t="shared" si="5"/>
        <v>100</v>
      </c>
      <c r="K25" s="45">
        <v>9.1</v>
      </c>
      <c r="L25" s="45">
        <v>9.1</v>
      </c>
      <c r="M25" s="45">
        <v>9.1</v>
      </c>
      <c r="N25" s="45">
        <f t="shared" si="6"/>
        <v>100</v>
      </c>
      <c r="O25" s="45">
        <v>1908.5</v>
      </c>
      <c r="P25" s="45">
        <v>1908.5</v>
      </c>
      <c r="Q25" s="45">
        <v>1420</v>
      </c>
      <c r="R25" s="45">
        <f t="shared" si="7"/>
        <v>74.403982184962018</v>
      </c>
      <c r="S25" s="45">
        <v>5.9</v>
      </c>
      <c r="T25" s="45">
        <v>5.9</v>
      </c>
      <c r="U25" s="45"/>
      <c r="V25" s="45">
        <f>U25/T25*100</f>
        <v>0</v>
      </c>
      <c r="W25" s="45"/>
      <c r="X25" s="45"/>
      <c r="Y25" s="45"/>
      <c r="Z25" s="45"/>
      <c r="AA25" s="45">
        <v>2.5</v>
      </c>
      <c r="AB25" s="45">
        <v>2.5</v>
      </c>
      <c r="AC25" s="45">
        <v>0</v>
      </c>
      <c r="AD25" s="45">
        <f t="shared" si="8"/>
        <v>0</v>
      </c>
      <c r="AE25" s="27">
        <v>9670.5</v>
      </c>
      <c r="AF25" s="27">
        <v>9670.5</v>
      </c>
      <c r="AG25" s="27">
        <v>6332.9475000000002</v>
      </c>
      <c r="AH25" s="45">
        <f t="shared" si="9"/>
        <v>65.487280905847683</v>
      </c>
      <c r="AI25" s="45">
        <v>33058.6</v>
      </c>
      <c r="AJ25" s="45">
        <v>33058.6</v>
      </c>
      <c r="AK25" s="45">
        <v>31197.308000000001</v>
      </c>
      <c r="AL25" s="45">
        <f t="shared" si="1"/>
        <v>94.369719225859541</v>
      </c>
      <c r="AM25" s="45"/>
      <c r="AN25" s="45"/>
      <c r="AO25" s="45"/>
      <c r="AP25" s="45"/>
      <c r="AQ25" s="45"/>
      <c r="AR25" s="45"/>
      <c r="AS25" s="45"/>
      <c r="AT25" s="45"/>
      <c r="AU25" s="45">
        <v>1845.7</v>
      </c>
      <c r="AV25" s="45">
        <v>1845.7</v>
      </c>
      <c r="AW25" s="45">
        <v>1146.5625699999998</v>
      </c>
      <c r="AX25" s="45">
        <f t="shared" si="10"/>
        <v>62.120743891206573</v>
      </c>
      <c r="AY25" s="45">
        <v>285.7</v>
      </c>
      <c r="AZ25" s="45">
        <v>285.7</v>
      </c>
      <c r="BA25" s="45">
        <v>158.93788000000001</v>
      </c>
      <c r="BB25" s="45">
        <f t="shared" si="11"/>
        <v>55.631039551977601</v>
      </c>
      <c r="BC25" s="45">
        <v>814.9</v>
      </c>
      <c r="BD25" s="45">
        <v>814.9</v>
      </c>
      <c r="BE25" s="45">
        <v>493.74900000000002</v>
      </c>
      <c r="BF25" s="45">
        <f t="shared" si="12"/>
        <v>60.590133758743413</v>
      </c>
      <c r="BG25" s="45">
        <v>1142.9000000000001</v>
      </c>
      <c r="BH25" s="45">
        <v>1142.9000000000001</v>
      </c>
      <c r="BI25" s="45">
        <v>612.07406999999989</v>
      </c>
      <c r="BJ25" s="45">
        <f t="shared" si="13"/>
        <v>53.554472832268772</v>
      </c>
      <c r="BK25" s="45">
        <v>74932.3</v>
      </c>
      <c r="BL25" s="45">
        <v>80535.899999999994</v>
      </c>
      <c r="BM25" s="45">
        <v>59972.3</v>
      </c>
      <c r="BN25" s="45">
        <f t="shared" si="14"/>
        <v>74.466542250102137</v>
      </c>
      <c r="BO25" s="45">
        <v>221869.2</v>
      </c>
      <c r="BP25" s="45">
        <v>278212.59999999998</v>
      </c>
      <c r="BQ25" s="45">
        <v>203838.1</v>
      </c>
      <c r="BR25" s="45">
        <f t="shared" si="15"/>
        <v>73.267026727042563</v>
      </c>
      <c r="BS25" s="45">
        <v>1512.4</v>
      </c>
      <c r="BT25" s="45">
        <v>1512.4</v>
      </c>
      <c r="BU25" s="45">
        <v>989.73</v>
      </c>
      <c r="BV25" s="45">
        <f t="shared" si="16"/>
        <v>65.441020893943403</v>
      </c>
      <c r="BW25" s="45">
        <v>1152</v>
      </c>
      <c r="BX25" s="45">
        <v>2367.3000000000002</v>
      </c>
      <c r="BY25" s="45">
        <v>1835</v>
      </c>
      <c r="BZ25" s="45">
        <f t="shared" si="17"/>
        <v>77.514467959278505</v>
      </c>
      <c r="CA25" s="45">
        <v>2227.3000000000002</v>
      </c>
      <c r="CB25" s="45">
        <v>2227.3000000000002</v>
      </c>
      <c r="CC25" s="45">
        <v>1542.03</v>
      </c>
      <c r="CD25" s="45">
        <f t="shared" si="18"/>
        <v>69.233152247115342</v>
      </c>
      <c r="CE25" s="45"/>
      <c r="CF25" s="45"/>
      <c r="CG25" s="45"/>
      <c r="CH25" s="45"/>
      <c r="CI25" s="45"/>
      <c r="CJ25" s="45"/>
      <c r="CK25" s="45"/>
      <c r="CL25" s="27"/>
      <c r="CM25" s="45"/>
      <c r="CN25" s="45"/>
      <c r="CO25" s="45"/>
      <c r="CP25" s="45"/>
      <c r="CQ25" s="45">
        <v>318</v>
      </c>
      <c r="CR25" s="45">
        <v>318</v>
      </c>
      <c r="CS25" s="45">
        <v>153.4205</v>
      </c>
      <c r="CT25" s="45">
        <f t="shared" si="19"/>
        <v>48.245440251572333</v>
      </c>
      <c r="CU25" s="45">
        <v>278.8</v>
      </c>
      <c r="CV25" s="45">
        <v>376.1</v>
      </c>
      <c r="CW25" s="45">
        <v>364.08350000000002</v>
      </c>
      <c r="CX25" s="45">
        <f t="shared" si="20"/>
        <v>96.804972081893112</v>
      </c>
      <c r="CY25" s="45">
        <v>1674.9</v>
      </c>
      <c r="CZ25" s="45">
        <v>1674.9</v>
      </c>
      <c r="DA25" s="45">
        <v>1215.6199999999999</v>
      </c>
      <c r="DB25" s="45">
        <f t="shared" si="21"/>
        <v>72.578661412621642</v>
      </c>
    </row>
    <row r="26" spans="1:106" ht="17.25" customHeight="1">
      <c r="A26" s="31">
        <v>20</v>
      </c>
      <c r="B26" s="32" t="s">
        <v>22</v>
      </c>
      <c r="C26" s="27">
        <f t="shared" si="3"/>
        <v>212979.09999999998</v>
      </c>
      <c r="D26" s="27">
        <f t="shared" si="4"/>
        <v>231798.89999999997</v>
      </c>
      <c r="E26" s="27">
        <f t="shared" si="4"/>
        <v>178631.63104000001</v>
      </c>
      <c r="F26" s="27">
        <f t="shared" si="22"/>
        <v>77.063191861566224</v>
      </c>
      <c r="G26" s="27">
        <v>0.3</v>
      </c>
      <c r="H26" s="27">
        <v>0.3</v>
      </c>
      <c r="I26" s="27">
        <v>0.3</v>
      </c>
      <c r="J26" s="45">
        <f t="shared" si="5"/>
        <v>100</v>
      </c>
      <c r="K26" s="45">
        <v>3.3</v>
      </c>
      <c r="L26" s="45">
        <v>3.3</v>
      </c>
      <c r="M26" s="45">
        <v>3.3</v>
      </c>
      <c r="N26" s="45">
        <f t="shared" si="6"/>
        <v>100</v>
      </c>
      <c r="O26" s="45">
        <v>1096.4000000000001</v>
      </c>
      <c r="P26" s="45">
        <v>1138.4000000000001</v>
      </c>
      <c r="Q26" s="45">
        <v>882</v>
      </c>
      <c r="R26" s="45">
        <f t="shared" si="7"/>
        <v>77.477160927617703</v>
      </c>
      <c r="S26" s="45"/>
      <c r="T26" s="45"/>
      <c r="U26" s="45"/>
      <c r="V26" s="45"/>
      <c r="W26" s="45"/>
      <c r="X26" s="45"/>
      <c r="Y26" s="45"/>
      <c r="Z26" s="45"/>
      <c r="AA26" s="45">
        <v>1.5</v>
      </c>
      <c r="AB26" s="45">
        <v>1.5</v>
      </c>
      <c r="AC26" s="45">
        <v>0</v>
      </c>
      <c r="AD26" s="45">
        <f t="shared" si="8"/>
        <v>0</v>
      </c>
      <c r="AE26" s="27"/>
      <c r="AF26" s="27">
        <v>4930</v>
      </c>
      <c r="AG26" s="27">
        <v>4930.0375000000004</v>
      </c>
      <c r="AH26" s="45">
        <f t="shared" si="9"/>
        <v>100.00076064908723</v>
      </c>
      <c r="AI26" s="45">
        <v>8815.6</v>
      </c>
      <c r="AJ26" s="45">
        <v>8815.6</v>
      </c>
      <c r="AK26" s="45">
        <v>5055.8764000000001</v>
      </c>
      <c r="AL26" s="45">
        <f t="shared" si="1"/>
        <v>57.351472389854351</v>
      </c>
      <c r="AM26" s="45"/>
      <c r="AN26" s="45"/>
      <c r="AO26" s="45"/>
      <c r="AP26" s="45"/>
      <c r="AQ26" s="45"/>
      <c r="AR26" s="45"/>
      <c r="AS26" s="45"/>
      <c r="AT26" s="45"/>
      <c r="AU26" s="45">
        <v>1845.7</v>
      </c>
      <c r="AV26" s="45">
        <v>1845.7</v>
      </c>
      <c r="AW26" s="45">
        <v>576.08817999999997</v>
      </c>
      <c r="AX26" s="45">
        <f t="shared" si="10"/>
        <v>31.212449477163133</v>
      </c>
      <c r="AY26" s="45">
        <v>285.7</v>
      </c>
      <c r="AZ26" s="45">
        <v>285.7</v>
      </c>
      <c r="BA26" s="45">
        <v>97.113429999999994</v>
      </c>
      <c r="BB26" s="45">
        <f t="shared" si="11"/>
        <v>33.991400070003493</v>
      </c>
      <c r="BC26" s="45">
        <v>1032.2</v>
      </c>
      <c r="BD26" s="45">
        <v>1032.2</v>
      </c>
      <c r="BE26" s="45">
        <v>756.30700000000002</v>
      </c>
      <c r="BF26" s="45">
        <f t="shared" si="12"/>
        <v>73.271362139120328</v>
      </c>
      <c r="BG26" s="45">
        <v>1142.9000000000001</v>
      </c>
      <c r="BH26" s="45">
        <v>1142.9000000000001</v>
      </c>
      <c r="BI26" s="45">
        <v>480.21515999999997</v>
      </c>
      <c r="BJ26" s="45">
        <f t="shared" si="13"/>
        <v>42.017250853093003</v>
      </c>
      <c r="BK26" s="45">
        <v>31045.200000000001</v>
      </c>
      <c r="BL26" s="45">
        <v>25957.1</v>
      </c>
      <c r="BM26" s="45">
        <v>21639.9</v>
      </c>
      <c r="BN26" s="45">
        <f t="shared" si="14"/>
        <v>83.367941719221335</v>
      </c>
      <c r="BO26" s="45">
        <v>160833.29999999999</v>
      </c>
      <c r="BP26" s="45">
        <v>178954.9</v>
      </c>
      <c r="BQ26" s="45">
        <v>139622.32253</v>
      </c>
      <c r="BR26" s="45">
        <f t="shared" si="15"/>
        <v>78.020955296557972</v>
      </c>
      <c r="BS26" s="45">
        <v>795.9</v>
      </c>
      <c r="BT26" s="45">
        <v>795.9</v>
      </c>
      <c r="BU26" s="45">
        <v>300.678</v>
      </c>
      <c r="BV26" s="45">
        <f t="shared" si="16"/>
        <v>37.778364116094984</v>
      </c>
      <c r="BW26" s="45">
        <v>336</v>
      </c>
      <c r="BX26" s="45">
        <v>1062.3</v>
      </c>
      <c r="BY26" s="45">
        <v>860</v>
      </c>
      <c r="BZ26" s="45">
        <f t="shared" si="17"/>
        <v>80.9564153252377</v>
      </c>
      <c r="CA26" s="45">
        <v>3476.7</v>
      </c>
      <c r="CB26" s="45">
        <v>3476.7</v>
      </c>
      <c r="CC26" s="45">
        <v>2153.2759999999998</v>
      </c>
      <c r="CD26" s="45">
        <f t="shared" si="18"/>
        <v>61.934478097046053</v>
      </c>
      <c r="CE26" s="45"/>
      <c r="CF26" s="45"/>
      <c r="CG26" s="45"/>
      <c r="CH26" s="45"/>
      <c r="CI26" s="45"/>
      <c r="CJ26" s="45"/>
      <c r="CK26" s="45"/>
      <c r="CL26" s="27"/>
      <c r="CM26" s="45"/>
      <c r="CN26" s="45"/>
      <c r="CO26" s="45"/>
      <c r="CP26" s="45"/>
      <c r="CQ26" s="45">
        <v>386.2</v>
      </c>
      <c r="CR26" s="45">
        <v>386.2</v>
      </c>
      <c r="CS26" s="45">
        <v>202.20463000000001</v>
      </c>
      <c r="CT26" s="45">
        <f t="shared" si="19"/>
        <v>52.35749093733817</v>
      </c>
      <c r="CU26" s="45">
        <v>207.3</v>
      </c>
      <c r="CV26" s="45">
        <v>295.3</v>
      </c>
      <c r="CW26" s="45">
        <v>3.492</v>
      </c>
      <c r="CX26" s="45">
        <f t="shared" si="20"/>
        <v>1.1825262444971216</v>
      </c>
      <c r="CY26" s="45">
        <v>1674.9</v>
      </c>
      <c r="CZ26" s="45">
        <v>1674.9</v>
      </c>
      <c r="DA26" s="45">
        <v>1068.5202099999999</v>
      </c>
      <c r="DB26" s="45">
        <f t="shared" si="21"/>
        <v>63.796060063287349</v>
      </c>
    </row>
    <row r="27" spans="1:106" ht="17.25" customHeight="1">
      <c r="A27" s="31">
        <v>21</v>
      </c>
      <c r="B27" s="32" t="s">
        <v>23</v>
      </c>
      <c r="C27" s="27">
        <f t="shared" si="3"/>
        <v>215578.30000000002</v>
      </c>
      <c r="D27" s="27">
        <f t="shared" si="4"/>
        <v>251894.2</v>
      </c>
      <c r="E27" s="27">
        <f t="shared" si="4"/>
        <v>195868.99619000001</v>
      </c>
      <c r="F27" s="27">
        <f t="shared" si="22"/>
        <v>77.758438340382583</v>
      </c>
      <c r="G27" s="27">
        <v>0.3</v>
      </c>
      <c r="H27" s="27">
        <v>0.3</v>
      </c>
      <c r="I27" s="27">
        <v>0.3</v>
      </c>
      <c r="J27" s="45">
        <f t="shared" si="5"/>
        <v>100</v>
      </c>
      <c r="K27" s="45">
        <v>3.1</v>
      </c>
      <c r="L27" s="45">
        <v>3.1</v>
      </c>
      <c r="M27" s="45">
        <v>3.1</v>
      </c>
      <c r="N27" s="45">
        <f t="shared" si="6"/>
        <v>100</v>
      </c>
      <c r="O27" s="45">
        <v>1015.7</v>
      </c>
      <c r="P27" s="45">
        <v>1072.3</v>
      </c>
      <c r="Q27" s="45">
        <v>816.6</v>
      </c>
      <c r="R27" s="45">
        <f t="shared" si="7"/>
        <v>76.154061363424418</v>
      </c>
      <c r="S27" s="45"/>
      <c r="T27" s="45"/>
      <c r="U27" s="45"/>
      <c r="V27" s="45"/>
      <c r="W27" s="45"/>
      <c r="X27" s="45"/>
      <c r="Y27" s="45"/>
      <c r="Z27" s="45"/>
      <c r="AA27" s="45">
        <v>2.5</v>
      </c>
      <c r="AB27" s="45">
        <v>2.5</v>
      </c>
      <c r="AC27" s="45">
        <v>0.83</v>
      </c>
      <c r="AD27" s="45">
        <f t="shared" si="8"/>
        <v>33.199999999999996</v>
      </c>
      <c r="AE27" s="27">
        <v>9703.9</v>
      </c>
      <c r="AF27" s="27">
        <v>9703.9</v>
      </c>
      <c r="AG27" s="27">
        <v>9615.2275000000009</v>
      </c>
      <c r="AH27" s="45">
        <f t="shared" si="9"/>
        <v>99.086217912385749</v>
      </c>
      <c r="AI27" s="45">
        <v>11019.5</v>
      </c>
      <c r="AJ27" s="45">
        <v>11019.5</v>
      </c>
      <c r="AK27" s="45">
        <v>4133.2</v>
      </c>
      <c r="AL27" s="45">
        <f t="shared" si="1"/>
        <v>37.508053904442122</v>
      </c>
      <c r="AM27" s="45"/>
      <c r="AN27" s="45"/>
      <c r="AO27" s="45"/>
      <c r="AP27" s="45"/>
      <c r="AQ27" s="45"/>
      <c r="AR27" s="45"/>
      <c r="AS27" s="45"/>
      <c r="AT27" s="45"/>
      <c r="AU27" s="45">
        <v>1274.3</v>
      </c>
      <c r="AV27" s="45">
        <v>1274.3</v>
      </c>
      <c r="AW27" s="45">
        <v>833.58879000000002</v>
      </c>
      <c r="AX27" s="45">
        <f t="shared" si="10"/>
        <v>65.415427293416002</v>
      </c>
      <c r="AY27" s="45">
        <v>285.7</v>
      </c>
      <c r="AZ27" s="45">
        <v>285.7</v>
      </c>
      <c r="BA27" s="45">
        <v>173.40745999999999</v>
      </c>
      <c r="BB27" s="45">
        <f t="shared" si="11"/>
        <v>60.695645782289112</v>
      </c>
      <c r="BC27" s="45">
        <v>905.4</v>
      </c>
      <c r="BD27" s="45">
        <v>905.4</v>
      </c>
      <c r="BE27" s="45">
        <v>517.83299999999997</v>
      </c>
      <c r="BF27" s="45">
        <f t="shared" si="12"/>
        <v>57.193836978131209</v>
      </c>
      <c r="BG27" s="45">
        <v>1142.9000000000001</v>
      </c>
      <c r="BH27" s="45">
        <v>1142.9000000000001</v>
      </c>
      <c r="BI27" s="45">
        <v>519.99806999999998</v>
      </c>
      <c r="BJ27" s="45">
        <f t="shared" si="13"/>
        <v>45.498124945314544</v>
      </c>
      <c r="BK27" s="45">
        <v>31088.6</v>
      </c>
      <c r="BL27" s="45">
        <v>38764.5</v>
      </c>
      <c r="BM27" s="45">
        <v>26181.5</v>
      </c>
      <c r="BN27" s="45">
        <f t="shared" si="14"/>
        <v>67.539888299861985</v>
      </c>
      <c r="BO27" s="45">
        <v>153311.5</v>
      </c>
      <c r="BP27" s="45">
        <v>181481</v>
      </c>
      <c r="BQ27" s="45">
        <v>148526.52596999999</v>
      </c>
      <c r="BR27" s="45">
        <f t="shared" si="15"/>
        <v>81.841364093210856</v>
      </c>
      <c r="BS27" s="45">
        <v>272.89999999999998</v>
      </c>
      <c r="BT27" s="45">
        <v>272.89999999999998</v>
      </c>
      <c r="BU27" s="45">
        <v>272.89999999999998</v>
      </c>
      <c r="BV27" s="45">
        <f t="shared" si="16"/>
        <v>100</v>
      </c>
      <c r="BW27" s="45">
        <v>192</v>
      </c>
      <c r="BX27" s="45">
        <v>516</v>
      </c>
      <c r="BY27" s="45">
        <v>510</v>
      </c>
      <c r="BZ27" s="45">
        <f t="shared" si="17"/>
        <v>98.837209302325576</v>
      </c>
      <c r="CA27" s="45">
        <v>3802.7</v>
      </c>
      <c r="CB27" s="45">
        <v>3802.7</v>
      </c>
      <c r="CC27" s="45">
        <v>2719.7139999999999</v>
      </c>
      <c r="CD27" s="45">
        <f t="shared" si="18"/>
        <v>71.520603781523647</v>
      </c>
      <c r="CE27" s="45"/>
      <c r="CF27" s="45"/>
      <c r="CG27" s="45"/>
      <c r="CH27" s="45"/>
      <c r="CI27" s="45"/>
      <c r="CJ27" s="45"/>
      <c r="CK27" s="45"/>
      <c r="CL27" s="27"/>
      <c r="CM27" s="45"/>
      <c r="CN27" s="45"/>
      <c r="CO27" s="45"/>
      <c r="CP27" s="45"/>
      <c r="CQ27" s="45">
        <v>79.5</v>
      </c>
      <c r="CR27" s="45">
        <v>79.5</v>
      </c>
      <c r="CS27" s="45">
        <v>47.201000000000001</v>
      </c>
      <c r="CT27" s="45">
        <f t="shared" si="19"/>
        <v>59.372327044025155</v>
      </c>
      <c r="CU27" s="45">
        <v>221.6</v>
      </c>
      <c r="CV27" s="45">
        <v>311.5</v>
      </c>
      <c r="CW27" s="45">
        <v>54.770400000000002</v>
      </c>
      <c r="CX27" s="45">
        <f t="shared" si="20"/>
        <v>17.582792937399681</v>
      </c>
      <c r="CY27" s="45">
        <v>1256.2</v>
      </c>
      <c r="CZ27" s="45">
        <v>1256.2</v>
      </c>
      <c r="DA27" s="45">
        <v>942.3</v>
      </c>
      <c r="DB27" s="45">
        <f t="shared" si="21"/>
        <v>75.011940773762134</v>
      </c>
    </row>
    <row r="28" spans="1:106" ht="18" customHeight="1">
      <c r="A28" s="31"/>
      <c r="B28" s="34" t="s">
        <v>73</v>
      </c>
      <c r="C28" s="30">
        <f>SUM(C29:C30)</f>
        <v>10760649.612500001</v>
      </c>
      <c r="D28" s="30">
        <f>SUM(D29:D30)</f>
        <v>10843053.312499998</v>
      </c>
      <c r="E28" s="30">
        <f>SUM(E29:E30)</f>
        <v>8556519.6127400007</v>
      </c>
      <c r="F28" s="30">
        <f t="shared" si="22"/>
        <v>78.912455432419065</v>
      </c>
      <c r="G28" s="30">
        <f>SUM(G29:G30)</f>
        <v>1445.1000000000001</v>
      </c>
      <c r="H28" s="30">
        <f>SUM(H29:H30)</f>
        <v>1445.1000000000001</v>
      </c>
      <c r="I28" s="30">
        <f>SUM(I29:I30)</f>
        <v>1038.06558</v>
      </c>
      <c r="J28" s="30">
        <f t="shared" si="5"/>
        <v>71.833477268009133</v>
      </c>
      <c r="K28" s="30">
        <f>SUM(K29:K30)</f>
        <v>122.9</v>
      </c>
      <c r="L28" s="30">
        <f>SUM(L29:L30)</f>
        <v>122.9</v>
      </c>
      <c r="M28" s="30">
        <f>SUM(M29:M30)</f>
        <v>122.9</v>
      </c>
      <c r="N28" s="30">
        <f t="shared" ref="N28:N32" si="24">M28/L28*100</f>
        <v>100</v>
      </c>
      <c r="O28" s="30">
        <f>SUM(O29:O30)</f>
        <v>27266</v>
      </c>
      <c r="P28" s="30">
        <f>SUM(P29:P30)</f>
        <v>47220.3</v>
      </c>
      <c r="Q28" s="30">
        <f>SUM(Q29:Q30)</f>
        <v>32293.215379999998</v>
      </c>
      <c r="R28" s="30">
        <f t="shared" ref="R28:R32" si="25">Q28/P28*100</f>
        <v>68.388416380243228</v>
      </c>
      <c r="S28" s="30">
        <f>SUM(S29:S30)</f>
        <v>0</v>
      </c>
      <c r="T28" s="30">
        <f>SUM(T29:T30)</f>
        <v>0</v>
      </c>
      <c r="U28" s="30">
        <f>SUM(U29:U30)</f>
        <v>0</v>
      </c>
      <c r="V28" s="30">
        <v>0</v>
      </c>
      <c r="W28" s="30">
        <f>SUM(W29:W30)</f>
        <v>0</v>
      </c>
      <c r="X28" s="30">
        <f>SUM(X29:X30)</f>
        <v>249.9</v>
      </c>
      <c r="Y28" s="30">
        <f>SUM(Y29:Y30)</f>
        <v>0</v>
      </c>
      <c r="Z28" s="30">
        <v>0</v>
      </c>
      <c r="AA28" s="30">
        <f>SUM(AA29:AA30)</f>
        <v>57.4</v>
      </c>
      <c r="AB28" s="30">
        <f>SUM(AB29:AB30)</f>
        <v>57.4</v>
      </c>
      <c r="AC28" s="30">
        <f>SUM(AC29:AC30)</f>
        <v>19.09</v>
      </c>
      <c r="AD28" s="30">
        <f>AC28/AB28*100</f>
        <v>33.257839721254356</v>
      </c>
      <c r="AE28" s="30">
        <f>SUM(AE29:AE30)</f>
        <v>400101.1</v>
      </c>
      <c r="AF28" s="30">
        <f>SUM(AF29:AF30)</f>
        <v>400101.1</v>
      </c>
      <c r="AG28" s="30">
        <f>SUM(AG29:AG30)</f>
        <v>333265.89419999998</v>
      </c>
      <c r="AH28" s="30">
        <f t="shared" ref="AH28:AH32" si="26">AG28/AF28*100</f>
        <v>83.295420632435153</v>
      </c>
      <c r="AI28" s="30">
        <f>SUM(AI29:AI30)</f>
        <v>647711.70000000007</v>
      </c>
      <c r="AJ28" s="30">
        <f>SUM(AJ29:AJ30)</f>
        <v>908857.2</v>
      </c>
      <c r="AK28" s="30">
        <f>SUM(AK29:AK30)</f>
        <v>674478.27599999995</v>
      </c>
      <c r="AL28" s="30">
        <f t="shared" si="1"/>
        <v>74.211688700931234</v>
      </c>
      <c r="AM28" s="30">
        <f>SUM(AM29:AM30)</f>
        <v>27.099999999999998</v>
      </c>
      <c r="AN28" s="30">
        <f>SUM(AN29:AN30)</f>
        <v>27.099999999999998</v>
      </c>
      <c r="AO28" s="30">
        <f>SUM(AO29:AO30)</f>
        <v>0</v>
      </c>
      <c r="AP28" s="30">
        <f t="shared" si="2"/>
        <v>0</v>
      </c>
      <c r="AQ28" s="30">
        <f>SUM(AQ29:AQ30)</f>
        <v>13881.9</v>
      </c>
      <c r="AR28" s="30">
        <f>SUM(AR29:AR30)</f>
        <v>0</v>
      </c>
      <c r="AS28" s="30">
        <f>SUM(AS29:AS30)</f>
        <v>0</v>
      </c>
      <c r="AT28" s="30">
        <v>0</v>
      </c>
      <c r="AU28" s="30">
        <f>SUM(AU29:AU30)</f>
        <v>27256.7</v>
      </c>
      <c r="AV28" s="30">
        <f>SUM(AV29:AV30)</f>
        <v>27256.7</v>
      </c>
      <c r="AW28" s="30">
        <f>SUM(AW29:AW30)</f>
        <v>17797.19685</v>
      </c>
      <c r="AX28" s="30">
        <f t="shared" si="10"/>
        <v>65.294760003962324</v>
      </c>
      <c r="AY28" s="30">
        <f>SUM(AY29:AY30)</f>
        <v>2712.2</v>
      </c>
      <c r="AZ28" s="30">
        <f>SUM(AZ29:AZ30)</f>
        <v>2712.2</v>
      </c>
      <c r="BA28" s="30">
        <f>SUM(BA29:BA30)</f>
        <v>1296.31312</v>
      </c>
      <c r="BB28" s="30">
        <f t="shared" si="11"/>
        <v>47.795631590590673</v>
      </c>
      <c r="BC28" s="30">
        <f>SUM(BC29:BC30)</f>
        <v>72.400000000000006</v>
      </c>
      <c r="BD28" s="30">
        <f>SUM(BD29:BD30)</f>
        <v>72.400000000000006</v>
      </c>
      <c r="BE28" s="30">
        <f>SUM(BE29:BE30)</f>
        <v>32.655000000000001</v>
      </c>
      <c r="BF28" s="30">
        <f t="shared" ref="BF28:BF32" si="27">BE28/BD28*100</f>
        <v>45.103591160220994</v>
      </c>
      <c r="BG28" s="30">
        <f>SUM(BG29:BG30)</f>
        <v>12836.2</v>
      </c>
      <c r="BH28" s="30">
        <f>SUM(BH29:BH30)</f>
        <v>12836.2</v>
      </c>
      <c r="BI28" s="30">
        <f>SUM(BI29:BI30)</f>
        <v>8377.1629199999988</v>
      </c>
      <c r="BJ28" s="30">
        <f t="shared" si="13"/>
        <v>65.262016173010693</v>
      </c>
      <c r="BK28" s="30">
        <f>SUM(BK29:BK30)</f>
        <v>4629283.9000000004</v>
      </c>
      <c r="BL28" s="30">
        <f>SUM(BL29:BL30)</f>
        <v>4598025.9000000004</v>
      </c>
      <c r="BM28" s="30">
        <f>SUM(BM29:BM30)</f>
        <v>3625993.5835100003</v>
      </c>
      <c r="BN28" s="30">
        <f t="shared" si="14"/>
        <v>78.859790318058018</v>
      </c>
      <c r="BO28" s="30">
        <f>SUM(BO29:BO30)</f>
        <v>4915680.9000000004</v>
      </c>
      <c r="BP28" s="30">
        <f>SUM(BP29:BP30)</f>
        <v>4725731.2</v>
      </c>
      <c r="BQ28" s="30">
        <f>SUM(BQ29:BQ30)</f>
        <v>3786565.7431999999</v>
      </c>
      <c r="BR28" s="30">
        <f t="shared" si="15"/>
        <v>80.126557837229512</v>
      </c>
      <c r="BS28" s="30">
        <f>SUM(BS29:BS30)</f>
        <v>22982.1</v>
      </c>
      <c r="BT28" s="30">
        <f>SUM(BT29:BT30)</f>
        <v>22982.1</v>
      </c>
      <c r="BU28" s="30">
        <f>SUM(BU29:BU30)</f>
        <v>14156.38082</v>
      </c>
      <c r="BV28" s="30">
        <f t="shared" si="16"/>
        <v>61.597420688274795</v>
      </c>
      <c r="BW28" s="30">
        <f>SUM(BW29:BW30)</f>
        <v>22220</v>
      </c>
      <c r="BX28" s="30">
        <f>SUM(BX29:BX30)</f>
        <v>57878.600000000006</v>
      </c>
      <c r="BY28" s="30">
        <f>SUM(BY29:BY30)</f>
        <v>46461.162499999999</v>
      </c>
      <c r="BZ28" s="30">
        <f t="shared" si="17"/>
        <v>80.273473269913225</v>
      </c>
      <c r="CA28" s="30">
        <f>SUM(CA29:CA30)</f>
        <v>1159.0125</v>
      </c>
      <c r="CB28" s="30">
        <f>SUM(CB29:CB30)</f>
        <v>1159.0125</v>
      </c>
      <c r="CC28" s="30">
        <f>SUM(CC29:CC30)</f>
        <v>680.26957999999991</v>
      </c>
      <c r="CD28" s="30">
        <f t="shared" ref="CD28:CD32" si="28">CC28/CB28*100</f>
        <v>58.693895018388488</v>
      </c>
      <c r="CE28" s="30">
        <f>SUM(CE29:CE30)</f>
        <v>3000</v>
      </c>
      <c r="CF28" s="30">
        <f>SUM(CF29:CF30)</f>
        <v>3000</v>
      </c>
      <c r="CG28" s="30">
        <f>SUM(CG29:CG30)</f>
        <v>2593.4</v>
      </c>
      <c r="CH28" s="30">
        <f t="shared" ref="CH28:CH30" si="29">CG28/CF28*100</f>
        <v>86.446666666666673</v>
      </c>
      <c r="CI28" s="30">
        <f>SUM(CI29:CI30)</f>
        <v>391.4</v>
      </c>
      <c r="CJ28" s="30">
        <f>SUM(CJ29:CJ30)</f>
        <v>391.4</v>
      </c>
      <c r="CK28" s="30">
        <f>SUM(CK29:CK30)</f>
        <v>194.5</v>
      </c>
      <c r="CL28" s="30">
        <f t="shared" ref="CL28:CL32" si="30">CK28/CJ28*100</f>
        <v>49.693408277976495</v>
      </c>
      <c r="CM28" s="30">
        <f>SUM(CM29:CM30)</f>
        <v>514.4</v>
      </c>
      <c r="CN28" s="30">
        <f>SUM(CN29:CN30)</f>
        <v>514.4</v>
      </c>
      <c r="CO28" s="30">
        <f>SUM(CO29:CO30)</f>
        <v>357.6</v>
      </c>
      <c r="CP28" s="30">
        <f t="shared" ref="CP28:CP30" si="31">CO28/CN28*100</f>
        <v>69.517884914463451</v>
      </c>
      <c r="CQ28" s="30">
        <f>SUM(CQ29:CQ30)</f>
        <v>29140</v>
      </c>
      <c r="CR28" s="30">
        <f>SUM(CR29:CR30)</f>
        <v>29140</v>
      </c>
      <c r="CS28" s="30">
        <f>SUM(CS29:CS30)</f>
        <v>9648.0727399999996</v>
      </c>
      <c r="CT28" s="30">
        <f t="shared" si="19"/>
        <v>33.109377968428277</v>
      </c>
      <c r="CU28" s="30">
        <f>SUM(CU29:CU30)</f>
        <v>2787.2</v>
      </c>
      <c r="CV28" s="30">
        <f>SUM(CV29:CV30)</f>
        <v>3272.2</v>
      </c>
      <c r="CW28" s="30">
        <f>SUM(CW29:CW30)</f>
        <v>1148.1313399999999</v>
      </c>
      <c r="CX28" s="30">
        <f t="shared" si="20"/>
        <v>35.087443921520688</v>
      </c>
      <c r="CY28" s="30">
        <f>SUM(CY29:CY30)</f>
        <v>0</v>
      </c>
      <c r="CZ28" s="30">
        <f>SUM(CZ29:CZ30)</f>
        <v>0</v>
      </c>
      <c r="DA28" s="30">
        <f>SUM(DA29:DA30)</f>
        <v>0</v>
      </c>
      <c r="DB28" s="30">
        <v>0</v>
      </c>
    </row>
    <row r="29" spans="1:106" ht="17.25" customHeight="1">
      <c r="A29" s="31">
        <v>24</v>
      </c>
      <c r="B29" s="32" t="s">
        <v>24</v>
      </c>
      <c r="C29" s="27">
        <f t="shared" ref="C29:E30" si="32">G29+K29+O29+S29+W29+AA29+AE29+AI29+AM29+AQ29+AU29+AY29+BC29+BG29+BK29+BO29+BS29+BW29+CA29+CE29+CI29+CM29+CQ29+CU29+CY29</f>
        <v>1914340.2000000002</v>
      </c>
      <c r="D29" s="27">
        <f t="shared" si="32"/>
        <v>2039042.5</v>
      </c>
      <c r="E29" s="27">
        <f t="shared" si="32"/>
        <v>1607050.5130900003</v>
      </c>
      <c r="F29" s="27">
        <f t="shared" si="22"/>
        <v>78.813978280982383</v>
      </c>
      <c r="G29" s="27">
        <v>17.399999999999999</v>
      </c>
      <c r="H29" s="27">
        <v>17.399999999999999</v>
      </c>
      <c r="I29" s="27">
        <v>17.389320000000001</v>
      </c>
      <c r="J29" s="45">
        <f t="shared" si="5"/>
        <v>99.938620689655195</v>
      </c>
      <c r="K29" s="45">
        <v>28.9</v>
      </c>
      <c r="L29" s="45">
        <v>28.9</v>
      </c>
      <c r="M29" s="45">
        <v>28.9</v>
      </c>
      <c r="N29" s="45">
        <f t="shared" si="24"/>
        <v>100</v>
      </c>
      <c r="O29" s="45">
        <v>7265.3</v>
      </c>
      <c r="P29" s="45">
        <v>7265.3</v>
      </c>
      <c r="Q29" s="45">
        <v>5305</v>
      </c>
      <c r="R29" s="45">
        <f t="shared" si="25"/>
        <v>73.018319959258392</v>
      </c>
      <c r="S29" s="45"/>
      <c r="T29" s="45"/>
      <c r="U29" s="45"/>
      <c r="V29" s="45"/>
      <c r="W29" s="45"/>
      <c r="X29" s="45"/>
      <c r="Y29" s="45"/>
      <c r="Z29" s="45"/>
      <c r="AA29" s="45">
        <v>12.6</v>
      </c>
      <c r="AB29" s="45">
        <v>12.6</v>
      </c>
      <c r="AC29" s="45">
        <v>4.2</v>
      </c>
      <c r="AD29" s="45">
        <f t="shared" ref="AD29:AD30" si="33">AC29/AB29*100</f>
        <v>33.333333333333336</v>
      </c>
      <c r="AE29" s="27">
        <v>76062.899999999994</v>
      </c>
      <c r="AF29" s="27">
        <v>76062.899999999994</v>
      </c>
      <c r="AG29" s="27">
        <v>51293.999600000003</v>
      </c>
      <c r="AH29" s="45">
        <f t="shared" si="9"/>
        <v>67.436292331741242</v>
      </c>
      <c r="AI29" s="45">
        <v>64879.9</v>
      </c>
      <c r="AJ29" s="45">
        <v>257743.8</v>
      </c>
      <c r="AK29" s="45">
        <v>228221.26800000001</v>
      </c>
      <c r="AL29" s="45">
        <f t="shared" si="1"/>
        <v>88.545783836507425</v>
      </c>
      <c r="AM29" s="45">
        <v>0.2</v>
      </c>
      <c r="AN29" s="45">
        <v>0.2</v>
      </c>
      <c r="AO29" s="45"/>
      <c r="AP29" s="45">
        <f t="shared" si="2"/>
        <v>0</v>
      </c>
      <c r="AQ29" s="45"/>
      <c r="AR29" s="45"/>
      <c r="AS29" s="45"/>
      <c r="AT29" s="45"/>
      <c r="AU29" s="45">
        <v>5448.8</v>
      </c>
      <c r="AV29" s="45">
        <v>5448.8</v>
      </c>
      <c r="AW29" s="45">
        <v>3691.85959</v>
      </c>
      <c r="AX29" s="45">
        <f t="shared" si="10"/>
        <v>67.755461569519895</v>
      </c>
      <c r="AY29" s="45">
        <v>1142.9000000000001</v>
      </c>
      <c r="AZ29" s="45">
        <v>1142.9000000000001</v>
      </c>
      <c r="BA29" s="45">
        <v>394.41395</v>
      </c>
      <c r="BB29" s="45">
        <f t="shared" si="11"/>
        <v>34.509926502756144</v>
      </c>
      <c r="BC29" s="45"/>
      <c r="BD29" s="45"/>
      <c r="BE29" s="45"/>
      <c r="BF29" s="45"/>
      <c r="BG29" s="45">
        <v>2988.7</v>
      </c>
      <c r="BH29" s="45">
        <v>2988.7</v>
      </c>
      <c r="BI29" s="45">
        <v>2089.52961</v>
      </c>
      <c r="BJ29" s="45">
        <f t="shared" si="13"/>
        <v>69.914330980024758</v>
      </c>
      <c r="BK29" s="45">
        <v>805614.3</v>
      </c>
      <c r="BL29" s="45">
        <v>811893.5</v>
      </c>
      <c r="BM29" s="45">
        <v>629373.80000000005</v>
      </c>
      <c r="BN29" s="45">
        <f t="shared" si="14"/>
        <v>77.519255912259439</v>
      </c>
      <c r="BO29" s="45">
        <v>933424.3</v>
      </c>
      <c r="BP29" s="45">
        <v>851884.9</v>
      </c>
      <c r="BQ29" s="45">
        <v>668199</v>
      </c>
      <c r="BR29" s="45">
        <f t="shared" si="15"/>
        <v>78.43770913183225</v>
      </c>
      <c r="BS29" s="45">
        <v>7186.1</v>
      </c>
      <c r="BT29" s="45">
        <v>7186.1</v>
      </c>
      <c r="BU29" s="45">
        <v>5156.3808200000003</v>
      </c>
      <c r="BV29" s="45">
        <f t="shared" si="16"/>
        <v>71.754927151027687</v>
      </c>
      <c r="BW29" s="45">
        <v>5424</v>
      </c>
      <c r="BX29" s="45">
        <v>12352.7</v>
      </c>
      <c r="BY29" s="45">
        <v>10356.1625</v>
      </c>
      <c r="BZ29" s="45">
        <f t="shared" si="17"/>
        <v>83.837238012742148</v>
      </c>
      <c r="CA29" s="45"/>
      <c r="CB29" s="45"/>
      <c r="CC29" s="45"/>
      <c r="CD29" s="45"/>
      <c r="CE29" s="45">
        <v>300</v>
      </c>
      <c r="CF29" s="45">
        <v>300</v>
      </c>
      <c r="CG29" s="45">
        <v>300</v>
      </c>
      <c r="CH29" s="27">
        <f t="shared" si="29"/>
        <v>100</v>
      </c>
      <c r="CI29" s="45">
        <v>24.5</v>
      </c>
      <c r="CJ29" s="45">
        <v>24.5</v>
      </c>
      <c r="CK29" s="45"/>
      <c r="CL29" s="27">
        <f t="shared" si="30"/>
        <v>0</v>
      </c>
      <c r="CM29" s="45">
        <v>42.4</v>
      </c>
      <c r="CN29" s="45">
        <v>42.4</v>
      </c>
      <c r="CO29" s="45"/>
      <c r="CP29" s="45">
        <f t="shared" si="31"/>
        <v>0</v>
      </c>
      <c r="CQ29" s="45">
        <v>3640.8</v>
      </c>
      <c r="CR29" s="45">
        <v>3640.8</v>
      </c>
      <c r="CS29" s="45">
        <v>2077.3919000000001</v>
      </c>
      <c r="CT29" s="45">
        <f t="shared" si="19"/>
        <v>57.058665677873002</v>
      </c>
      <c r="CU29" s="45">
        <v>836.2</v>
      </c>
      <c r="CV29" s="45">
        <v>1006.1</v>
      </c>
      <c r="CW29" s="45">
        <v>541.21780000000001</v>
      </c>
      <c r="CX29" s="45">
        <f t="shared" si="20"/>
        <v>53.793638803299871</v>
      </c>
      <c r="CY29" s="45"/>
      <c r="CZ29" s="45"/>
      <c r="DA29" s="45"/>
      <c r="DB29" s="45"/>
    </row>
    <row r="30" spans="1:106" s="2" customFormat="1" ht="17.25" customHeight="1">
      <c r="A30" s="31">
        <v>26</v>
      </c>
      <c r="B30" s="32" t="s">
        <v>25</v>
      </c>
      <c r="C30" s="27">
        <f t="shared" si="32"/>
        <v>8846309.4124999996</v>
      </c>
      <c r="D30" s="27">
        <f t="shared" si="32"/>
        <v>8804010.8124999981</v>
      </c>
      <c r="E30" s="27">
        <f t="shared" si="32"/>
        <v>6949469.0996500002</v>
      </c>
      <c r="F30" s="27">
        <f t="shared" si="22"/>
        <v>78.935263116477486</v>
      </c>
      <c r="G30" s="27">
        <v>1427.7</v>
      </c>
      <c r="H30" s="27">
        <v>1427.7</v>
      </c>
      <c r="I30" s="27">
        <v>1020.67626</v>
      </c>
      <c r="J30" s="45">
        <f t="shared" si="5"/>
        <v>71.490947678083629</v>
      </c>
      <c r="K30" s="45">
        <v>94</v>
      </c>
      <c r="L30" s="45">
        <v>94</v>
      </c>
      <c r="M30" s="45">
        <v>94</v>
      </c>
      <c r="N30" s="45">
        <f t="shared" si="24"/>
        <v>100</v>
      </c>
      <c r="O30" s="45">
        <v>20000.7</v>
      </c>
      <c r="P30" s="45">
        <v>39955</v>
      </c>
      <c r="Q30" s="45">
        <v>26988.215379999998</v>
      </c>
      <c r="R30" s="45">
        <f t="shared" si="25"/>
        <v>67.546528294331125</v>
      </c>
      <c r="S30" s="45"/>
      <c r="T30" s="45"/>
      <c r="U30" s="45"/>
      <c r="V30" s="45"/>
      <c r="W30" s="45"/>
      <c r="X30" s="45">
        <v>249.9</v>
      </c>
      <c r="Y30" s="45"/>
      <c r="Z30" s="45">
        <f>Y30/X30*100</f>
        <v>0</v>
      </c>
      <c r="AA30" s="45">
        <v>44.8</v>
      </c>
      <c r="AB30" s="45">
        <v>44.8</v>
      </c>
      <c r="AC30" s="45">
        <v>14.89</v>
      </c>
      <c r="AD30" s="45">
        <f t="shared" si="33"/>
        <v>33.236607142857146</v>
      </c>
      <c r="AE30" s="27">
        <v>324038.2</v>
      </c>
      <c r="AF30" s="27">
        <v>324038.2</v>
      </c>
      <c r="AG30" s="27">
        <v>281971.8946</v>
      </c>
      <c r="AH30" s="45">
        <f t="shared" si="9"/>
        <v>87.018102989092029</v>
      </c>
      <c r="AI30" s="45">
        <v>582831.80000000005</v>
      </c>
      <c r="AJ30" s="45">
        <v>651113.4</v>
      </c>
      <c r="AK30" s="45">
        <v>446257.00799999997</v>
      </c>
      <c r="AL30" s="45">
        <f t="shared" si="1"/>
        <v>68.53752479982748</v>
      </c>
      <c r="AM30" s="45">
        <v>26.9</v>
      </c>
      <c r="AN30" s="45">
        <v>26.9</v>
      </c>
      <c r="AO30" s="45"/>
      <c r="AP30" s="45">
        <f t="shared" si="2"/>
        <v>0</v>
      </c>
      <c r="AQ30" s="45">
        <v>13881.9</v>
      </c>
      <c r="AR30" s="45"/>
      <c r="AS30" s="45"/>
      <c r="AT30" s="45"/>
      <c r="AU30" s="45">
        <v>21807.9</v>
      </c>
      <c r="AV30" s="45">
        <v>21807.9</v>
      </c>
      <c r="AW30" s="45">
        <v>14105.33726</v>
      </c>
      <c r="AX30" s="45">
        <f t="shared" si="10"/>
        <v>64.679942864741662</v>
      </c>
      <c r="AY30" s="45">
        <v>1569.3</v>
      </c>
      <c r="AZ30" s="45">
        <v>1569.3</v>
      </c>
      <c r="BA30" s="45">
        <v>901.89917000000003</v>
      </c>
      <c r="BB30" s="45">
        <f t="shared" si="11"/>
        <v>57.471431211368127</v>
      </c>
      <c r="BC30" s="45">
        <v>72.400000000000006</v>
      </c>
      <c r="BD30" s="45">
        <v>72.400000000000006</v>
      </c>
      <c r="BE30" s="45">
        <v>32.655000000000001</v>
      </c>
      <c r="BF30" s="45">
        <f>BE30/BD30*100</f>
        <v>45.103591160220994</v>
      </c>
      <c r="BG30" s="45">
        <v>9847.5</v>
      </c>
      <c r="BH30" s="45">
        <v>9847.5</v>
      </c>
      <c r="BI30" s="45">
        <v>6287.6333099999993</v>
      </c>
      <c r="BJ30" s="45">
        <f t="shared" si="13"/>
        <v>63.85004630616907</v>
      </c>
      <c r="BK30" s="45">
        <v>3823669.6</v>
      </c>
      <c r="BL30" s="45">
        <v>3786132.4</v>
      </c>
      <c r="BM30" s="45">
        <v>2996619.7835100004</v>
      </c>
      <c r="BN30" s="45">
        <f t="shared" si="14"/>
        <v>79.147252840656094</v>
      </c>
      <c r="BO30" s="45">
        <v>3982256.6</v>
      </c>
      <c r="BP30" s="45">
        <v>3873846.3</v>
      </c>
      <c r="BQ30" s="45">
        <v>3118366.7431999999</v>
      </c>
      <c r="BR30" s="45">
        <f t="shared" si="15"/>
        <v>80.497947045550049</v>
      </c>
      <c r="BS30" s="45">
        <v>15796</v>
      </c>
      <c r="BT30" s="45">
        <v>15796</v>
      </c>
      <c r="BU30" s="45">
        <v>9000</v>
      </c>
      <c r="BV30" s="45">
        <f t="shared" si="16"/>
        <v>56.976449734109899</v>
      </c>
      <c r="BW30" s="45">
        <v>16796</v>
      </c>
      <c r="BX30" s="45">
        <v>45525.9</v>
      </c>
      <c r="BY30" s="45">
        <v>36105</v>
      </c>
      <c r="BZ30" s="45">
        <f t="shared" si="17"/>
        <v>79.306504649001994</v>
      </c>
      <c r="CA30" s="45">
        <v>1159.0125</v>
      </c>
      <c r="CB30" s="45">
        <v>1159.0125</v>
      </c>
      <c r="CC30" s="45">
        <v>680.26957999999991</v>
      </c>
      <c r="CD30" s="45">
        <f>CC30/CB30*100</f>
        <v>58.693895018388488</v>
      </c>
      <c r="CE30" s="45">
        <v>2700</v>
      </c>
      <c r="CF30" s="45">
        <v>2700</v>
      </c>
      <c r="CG30" s="45">
        <v>2293.4</v>
      </c>
      <c r="CH30" s="27">
        <f t="shared" si="29"/>
        <v>84.940740740740736</v>
      </c>
      <c r="CI30" s="45">
        <v>366.9</v>
      </c>
      <c r="CJ30" s="45">
        <v>366.9</v>
      </c>
      <c r="CK30" s="45">
        <v>194.5</v>
      </c>
      <c r="CL30" s="27">
        <f t="shared" si="30"/>
        <v>53.011719814663394</v>
      </c>
      <c r="CM30" s="45">
        <v>472</v>
      </c>
      <c r="CN30" s="45">
        <v>472</v>
      </c>
      <c r="CO30" s="45">
        <v>357.6</v>
      </c>
      <c r="CP30" s="45">
        <f t="shared" si="31"/>
        <v>75.762711864406782</v>
      </c>
      <c r="CQ30" s="45">
        <v>25499.200000000001</v>
      </c>
      <c r="CR30" s="45">
        <v>25499.200000000001</v>
      </c>
      <c r="CS30" s="45">
        <v>7570.68084</v>
      </c>
      <c r="CT30" s="45">
        <f t="shared" si="19"/>
        <v>29.689875917675845</v>
      </c>
      <c r="CU30" s="45">
        <v>1951</v>
      </c>
      <c r="CV30" s="45">
        <v>2266.1</v>
      </c>
      <c r="CW30" s="45">
        <v>606.91354000000001</v>
      </c>
      <c r="CX30" s="45">
        <f t="shared" si="20"/>
        <v>26.782292926172723</v>
      </c>
      <c r="CY30" s="45"/>
      <c r="CZ30" s="45"/>
      <c r="DA30" s="45"/>
      <c r="DB30" s="45"/>
    </row>
    <row r="31" spans="1:106" s="72" customFormat="1" ht="14">
      <c r="A31" s="130" t="s">
        <v>75</v>
      </c>
      <c r="B31" s="130"/>
      <c r="C31" s="69"/>
      <c r="D31" s="66"/>
      <c r="E31" s="70"/>
      <c r="F31" s="70"/>
      <c r="G31" s="70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0"/>
      <c r="AF31" s="71"/>
      <c r="AG31" s="71"/>
      <c r="AH31" s="71"/>
      <c r="AI31" s="71"/>
      <c r="AJ31" s="66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30"/>
      <c r="CI31" s="71"/>
      <c r="CJ31" s="71"/>
      <c r="CK31" s="71"/>
      <c r="CL31" s="27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</row>
    <row r="32" spans="1:106" s="8" customFormat="1" ht="24" customHeight="1">
      <c r="A32" s="107" t="s">
        <v>26</v>
      </c>
      <c r="B32" s="107"/>
      <c r="C32" s="30">
        <f>C6+C28+C31</f>
        <v>19712394.412500001</v>
      </c>
      <c r="D32" s="63">
        <f>D6+D28+D31</f>
        <v>20856427.312499996</v>
      </c>
      <c r="E32" s="30">
        <f>E6+E28+E31</f>
        <v>16205705.775170002</v>
      </c>
      <c r="F32" s="30">
        <f t="shared" si="22"/>
        <v>77.701255024907113</v>
      </c>
      <c r="G32" s="30">
        <f>G6+G28+G31</f>
        <v>1459.2</v>
      </c>
      <c r="H32" s="30">
        <f>H6+H28+H31</f>
        <v>1459.2</v>
      </c>
      <c r="I32" s="30">
        <f>I6+I28+I31</f>
        <v>1052.1655799999999</v>
      </c>
      <c r="J32" s="30">
        <f t="shared" ref="J32" si="34">I32/H32*100</f>
        <v>72.105645559210515</v>
      </c>
      <c r="K32" s="30">
        <f>K6+K28+K31</f>
        <v>288.39999999999998</v>
      </c>
      <c r="L32" s="30">
        <f>L6+L28+L31</f>
        <v>288.39999999999998</v>
      </c>
      <c r="M32" s="30">
        <f>M6+M28+M31</f>
        <v>288.39999999999998</v>
      </c>
      <c r="N32" s="30">
        <f t="shared" si="24"/>
        <v>100</v>
      </c>
      <c r="O32" s="30">
        <f>O6+O28+O31</f>
        <v>69072.600000000006</v>
      </c>
      <c r="P32" s="30">
        <f>P6+P28+P31</f>
        <v>90926.399999999994</v>
      </c>
      <c r="Q32" s="30">
        <f>Q6+Q28+Q31</f>
        <v>63950.323959999994</v>
      </c>
      <c r="R32" s="30">
        <f t="shared" si="25"/>
        <v>70.331965149835469</v>
      </c>
      <c r="S32" s="30">
        <f>S6+S28+S31</f>
        <v>23.6</v>
      </c>
      <c r="T32" s="30">
        <f>T6+T28+T31</f>
        <v>23.6</v>
      </c>
      <c r="U32" s="30">
        <f>U6+U28+U31</f>
        <v>0</v>
      </c>
      <c r="V32" s="30">
        <f>U32/T32*100</f>
        <v>0</v>
      </c>
      <c r="W32" s="30">
        <f>W6+W28+W31</f>
        <v>0</v>
      </c>
      <c r="X32" s="30">
        <f>X6+X28+X31</f>
        <v>249.9</v>
      </c>
      <c r="Y32" s="30">
        <f>Y6+Y28+Y31</f>
        <v>0</v>
      </c>
      <c r="Z32" s="30">
        <f>Y32/X32*100</f>
        <v>0</v>
      </c>
      <c r="AA32" s="30">
        <f>AA6+AA28+AA31</f>
        <v>131.5</v>
      </c>
      <c r="AB32" s="30">
        <f>AB6+AB28+AB31</f>
        <v>131.5</v>
      </c>
      <c r="AC32" s="30">
        <f>AC6+AC28+AC31</f>
        <v>39.265000000000001</v>
      </c>
      <c r="AD32" s="30">
        <f>AC32/AB32*100</f>
        <v>29.859315589353614</v>
      </c>
      <c r="AE32" s="63">
        <f>AE6+AE28+AE31</f>
        <v>831974.5</v>
      </c>
      <c r="AF32" s="30">
        <f>AF6+AF28+AF31</f>
        <v>843944.60000000009</v>
      </c>
      <c r="AG32" s="30">
        <f>AG6+AG28+AG31</f>
        <v>686738.56886999984</v>
      </c>
      <c r="AH32" s="30">
        <f t="shared" si="26"/>
        <v>81.372470286556691</v>
      </c>
      <c r="AI32" s="30">
        <f>AI6+AI28+AI31</f>
        <v>1151852.2000000002</v>
      </c>
      <c r="AJ32" s="30">
        <f>AJ6+AJ28+AJ31</f>
        <v>1412997.7</v>
      </c>
      <c r="AK32" s="30">
        <f>AK6+AK28+AK31</f>
        <v>971647.44727</v>
      </c>
      <c r="AL32" s="30">
        <f>AK32/AJ32*100</f>
        <v>68.764970195634433</v>
      </c>
      <c r="AM32" s="30">
        <f>AM6+AM28+AM31</f>
        <v>27.4</v>
      </c>
      <c r="AN32" s="30">
        <f>AN6+AN28+AN31</f>
        <v>27.4</v>
      </c>
      <c r="AO32" s="30">
        <f>AO6+AO28+AO31</f>
        <v>0</v>
      </c>
      <c r="AP32" s="30">
        <f>AO32/AN32*100</f>
        <v>0</v>
      </c>
      <c r="AQ32" s="30">
        <f>AQ6+AQ28+AQ31</f>
        <v>13881.9</v>
      </c>
      <c r="AR32" s="30">
        <f>AR6+AR28+AR31</f>
        <v>0</v>
      </c>
      <c r="AS32" s="30">
        <f>AS6+AS28+AS31</f>
        <v>0</v>
      </c>
      <c r="AT32" s="30">
        <v>0</v>
      </c>
      <c r="AU32" s="30">
        <f>AU6+AU28+AU31</f>
        <v>73959.099999999991</v>
      </c>
      <c r="AV32" s="30">
        <f>AV6+AV28+AV31</f>
        <v>73959.099999999991</v>
      </c>
      <c r="AW32" s="30">
        <f>AW6+AW28+AW31</f>
        <v>46593.097430000002</v>
      </c>
      <c r="AX32" s="30">
        <f>AW32/AV32*100</f>
        <v>62.998464597324741</v>
      </c>
      <c r="AY32" s="30">
        <f>AY6+AY28+AY31</f>
        <v>10140.699999999997</v>
      </c>
      <c r="AZ32" s="30">
        <f>AZ6+AZ28+AZ31</f>
        <v>10140.699999999997</v>
      </c>
      <c r="BA32" s="30">
        <f>BA6+BA28+BA31</f>
        <v>5028.5360199999996</v>
      </c>
      <c r="BB32" s="30">
        <f t="shared" ref="BB32" si="35">BA32/AZ32*100</f>
        <v>49.587661798495184</v>
      </c>
      <c r="BC32" s="30">
        <f>BC6+BC28+BC31</f>
        <v>24327.600000000002</v>
      </c>
      <c r="BD32" s="30">
        <f>BD6+BD28+BD31</f>
        <v>24327.600000000002</v>
      </c>
      <c r="BE32" s="30">
        <f>BE6+BE28+BE31</f>
        <v>16145.758000000002</v>
      </c>
      <c r="BF32" s="30">
        <f t="shared" si="27"/>
        <v>66.368067544681765</v>
      </c>
      <c r="BG32" s="30">
        <f>BG6+BG28+BG31</f>
        <v>41625.900000000009</v>
      </c>
      <c r="BH32" s="30">
        <f>BH6+BH28+BH31</f>
        <v>41625.900000000009</v>
      </c>
      <c r="BI32" s="30">
        <f>BI6+BI28+BI31</f>
        <v>24301.263999999999</v>
      </c>
      <c r="BJ32" s="30">
        <f t="shared" ref="BJ32" si="36">BI32/BH32*100</f>
        <v>58.380152741442217</v>
      </c>
      <c r="BK32" s="30">
        <f>BK6+BK28+BK31</f>
        <v>6709135.3000000007</v>
      </c>
      <c r="BL32" s="30">
        <f>BL6+BL28+BL31</f>
        <v>6765781.6000000006</v>
      </c>
      <c r="BM32" s="30">
        <f>BM6+BM28+BM31</f>
        <v>5330312.2835100004</v>
      </c>
      <c r="BN32" s="30">
        <f t="shared" ref="BN32" si="37">BM32/BL32*100</f>
        <v>78.783392646165225</v>
      </c>
      <c r="BO32" s="30">
        <f>BO6+BO28+BO31</f>
        <v>10491547.5</v>
      </c>
      <c r="BP32" s="30">
        <f>BP6+BP28+BP31</f>
        <v>11232742.4</v>
      </c>
      <c r="BQ32" s="30">
        <f>BQ6+BQ28+BQ31</f>
        <v>8824591.7251999993</v>
      </c>
      <c r="BR32" s="30">
        <f t="shared" ref="BR32" si="38">BQ32/BP32*100</f>
        <v>78.561329112292285</v>
      </c>
      <c r="BS32" s="30">
        <f>BS6+BS28+BS31</f>
        <v>48551.8</v>
      </c>
      <c r="BT32" s="30">
        <f>BT6+BT28+BT31</f>
        <v>48551.8</v>
      </c>
      <c r="BU32" s="30">
        <f>BU6+BU28+BU31</f>
        <v>29446.843509999999</v>
      </c>
      <c r="BV32" s="30">
        <f t="shared" ref="BV32" si="39">BU32/BT32*100</f>
        <v>60.650364167754844</v>
      </c>
      <c r="BW32" s="30">
        <f>BW6+BW28+BW31</f>
        <v>42572</v>
      </c>
      <c r="BX32" s="30">
        <f>BX6+BX28+BX31</f>
        <v>103890.1</v>
      </c>
      <c r="BY32" s="30">
        <f>BY6+BY28+BY31</f>
        <v>83522.962499999994</v>
      </c>
      <c r="BZ32" s="30">
        <f t="shared" ref="BZ32" si="40">BY32/BX32*100</f>
        <v>80.395497261047964</v>
      </c>
      <c r="CA32" s="30">
        <f>CA6+CA28+CA31</f>
        <v>104084.81249999999</v>
      </c>
      <c r="CB32" s="30">
        <f>CB6+CB28+CB31</f>
        <v>104084.81249999999</v>
      </c>
      <c r="CC32" s="30">
        <f>CC6+CC28+CC31</f>
        <v>72355.271529999998</v>
      </c>
      <c r="CD32" s="30">
        <f t="shared" si="28"/>
        <v>69.5156860949334</v>
      </c>
      <c r="CE32" s="30">
        <f>CE6+CE28+CE31</f>
        <v>5175</v>
      </c>
      <c r="CF32" s="30">
        <f>CF6+CF28+CF31</f>
        <v>5925</v>
      </c>
      <c r="CG32" s="30">
        <f>CG6+CG28+CG31</f>
        <v>4243.3999999999996</v>
      </c>
      <c r="CH32" s="30">
        <f t="shared" ref="CH32" si="41">CG32/CF32*100</f>
        <v>71.618565400843877</v>
      </c>
      <c r="CI32" s="30">
        <f>CI6+CI28+CI31</f>
        <v>538.29999999999995</v>
      </c>
      <c r="CJ32" s="30">
        <f>CJ6+CJ28+CJ31</f>
        <v>538.29999999999995</v>
      </c>
      <c r="CK32" s="30">
        <f>CK6+CK28+CK31</f>
        <v>207.3</v>
      </c>
      <c r="CL32" s="30">
        <f t="shared" si="30"/>
        <v>38.510124465911204</v>
      </c>
      <c r="CM32" s="30">
        <f>CM6+CM28+CM31</f>
        <v>973.4</v>
      </c>
      <c r="CN32" s="30">
        <f>CN6+CN28+CN31</f>
        <v>973.4</v>
      </c>
      <c r="CO32" s="30">
        <f>CO6+CO28+CO31</f>
        <v>446.1</v>
      </c>
      <c r="CP32" s="30">
        <f t="shared" ref="CP32" si="42">CO32/CN32*100</f>
        <v>45.829052804602426</v>
      </c>
      <c r="CQ32" s="30">
        <f>CQ6+CQ28+CQ31</f>
        <v>39837.1</v>
      </c>
      <c r="CR32" s="30">
        <f>CR6+CR28+CR31</f>
        <v>39837.1</v>
      </c>
      <c r="CS32" s="30">
        <f>CS6+CS28+CS31</f>
        <v>14678.74394</v>
      </c>
      <c r="CT32" s="30">
        <f t="shared" ref="CT32" si="43">CS32/CR32*100</f>
        <v>36.846918927331565</v>
      </c>
      <c r="CU32" s="30">
        <f>CU6+CU28+CU31</f>
        <v>10596.300000000001</v>
      </c>
      <c r="CV32" s="30">
        <f>CV6+CV28+CV31</f>
        <v>13382.5</v>
      </c>
      <c r="CW32" s="30">
        <f>CW6+CW28+CW31</f>
        <v>3544.2097899999999</v>
      </c>
      <c r="CX32" s="30">
        <f t="shared" ref="CX32" si="44">CW32/CV32*100</f>
        <v>26.48391399215393</v>
      </c>
      <c r="CY32" s="30">
        <f>CY6+CY28+CY31</f>
        <v>40618.300000000003</v>
      </c>
      <c r="CZ32" s="30">
        <f>CZ6+CZ28+CZ31</f>
        <v>40618.300000000003</v>
      </c>
      <c r="DA32" s="30">
        <f>DA6+DA28+DA31</f>
        <v>26572.109059999995</v>
      </c>
      <c r="DB32" s="30">
        <f t="shared" ref="DB32" si="45">DA32/CZ32*100</f>
        <v>65.419057567648068</v>
      </c>
    </row>
    <row r="33" spans="4:7">
      <c r="D33" s="61"/>
      <c r="E33" s="61"/>
      <c r="F33" s="61"/>
      <c r="G33" s="61"/>
    </row>
  </sheetData>
  <mergeCells count="32">
    <mergeCell ref="C2:R2"/>
    <mergeCell ref="A32:B32"/>
    <mergeCell ref="B4:B5"/>
    <mergeCell ref="A4:A5"/>
    <mergeCell ref="A31:B31"/>
    <mergeCell ref="AI4:AL4"/>
    <mergeCell ref="CY4:DB4"/>
    <mergeCell ref="Q3:R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E4:CH4"/>
    <mergeCell ref="CI4:CL4"/>
    <mergeCell ref="CM4:CP4"/>
    <mergeCell ref="CQ4:CT4"/>
    <mergeCell ref="CU4:CX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9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H5" sqref="H5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1.453125" style="2" customWidth="1"/>
    <col min="4" max="4" width="13.54296875" style="2" customWidth="1"/>
    <col min="5" max="5" width="12.54296875" style="2" customWidth="1"/>
    <col min="6" max="6" width="10.1796875" style="2" customWidth="1"/>
    <col min="7" max="7" width="9" style="2" customWidth="1"/>
    <col min="8" max="8" width="12" style="2" customWidth="1"/>
    <col min="9" max="10" width="10.54296875" style="2" customWidth="1"/>
    <col min="11" max="11" width="10.1796875" style="2" customWidth="1"/>
    <col min="12" max="12" width="9.54296875" style="2" customWidth="1"/>
    <col min="13" max="13" width="8.7265625" style="2" customWidth="1"/>
    <col min="14" max="16" width="7.7265625" style="2" customWidth="1"/>
    <col min="17" max="17" width="8.7265625" style="2" customWidth="1"/>
    <col min="18" max="18" width="7.7265625" style="2" customWidth="1"/>
    <col min="19" max="19" width="8.81640625" style="2" customWidth="1"/>
    <col min="20" max="20" width="9" style="2" customWidth="1"/>
    <col min="21" max="21" width="8.7265625" style="2" customWidth="1"/>
    <col min="22" max="22" width="8.81640625" style="2" customWidth="1"/>
    <col min="23" max="23" width="9.1796875" style="2" customWidth="1"/>
    <col min="24" max="24" width="7.7265625" style="2" customWidth="1"/>
    <col min="25" max="25" width="8.54296875" style="2" customWidth="1"/>
    <col min="26" max="26" width="7.7265625" style="2" customWidth="1"/>
    <col min="27" max="27" width="9.7265625" style="2" customWidth="1"/>
    <col min="28" max="28" width="10.453125" style="2" customWidth="1"/>
    <col min="29" max="29" width="9" style="2" customWidth="1"/>
    <col min="30" max="30" width="7.81640625" style="2" customWidth="1"/>
    <col min="31" max="31" width="10.453125" style="2" customWidth="1"/>
    <col min="32" max="32" width="10" style="2" customWidth="1"/>
    <col min="33" max="33" width="9.453125" style="2" customWidth="1"/>
    <col min="34" max="34" width="8.26953125" style="2" customWidth="1"/>
    <col min="35" max="35" width="11.7265625" style="5" customWidth="1"/>
    <col min="36" max="36" width="12" style="5" customWidth="1"/>
    <col min="37" max="37" width="8.81640625" style="5" customWidth="1"/>
    <col min="38" max="38" width="8" style="5" customWidth="1"/>
    <col min="39" max="39" width="11.7265625" style="5" customWidth="1"/>
    <col min="40" max="40" width="11.81640625" style="5" customWidth="1"/>
    <col min="41" max="41" width="11" style="5" customWidth="1"/>
    <col min="42" max="42" width="8.7265625" style="5" customWidth="1"/>
    <col min="43" max="43" width="8.453125" style="5" customWidth="1"/>
    <col min="44" max="44" width="11.7265625" style="5" customWidth="1"/>
    <col min="45" max="45" width="9.54296875" style="5" customWidth="1"/>
    <col min="46" max="46" width="7.453125" style="5" customWidth="1"/>
    <col min="47" max="47" width="9.26953125" style="5" customWidth="1"/>
    <col min="48" max="48" width="11" style="5" customWidth="1"/>
    <col min="49" max="49" width="11.54296875" style="5" customWidth="1"/>
    <col min="50" max="50" width="9.453125" style="5" customWidth="1"/>
    <col min="51" max="51" width="9" style="5" customWidth="1"/>
    <col min="52" max="52" width="12.54296875" style="5" customWidth="1"/>
    <col min="53" max="53" width="10.81640625" style="5" customWidth="1"/>
    <col min="54" max="57" width="7.26953125" style="5" customWidth="1"/>
    <col min="58" max="58" width="8.453125" style="5" customWidth="1"/>
    <col min="59" max="59" width="11.26953125" style="5" customWidth="1"/>
    <col min="60" max="60" width="11.7265625" style="5" customWidth="1"/>
    <col min="61" max="61" width="10.26953125" style="5" customWidth="1"/>
    <col min="62" max="62" width="7.54296875" style="5" customWidth="1"/>
    <col min="63" max="63" width="11.81640625" style="5" customWidth="1"/>
    <col min="64" max="64" width="11.54296875" style="5" customWidth="1"/>
    <col min="65" max="65" width="10" style="5" customWidth="1"/>
    <col min="66" max="66" width="8.1796875" style="5" customWidth="1"/>
    <col min="67" max="67" width="10.1796875" style="5" customWidth="1"/>
    <col min="68" max="68" width="11.26953125" style="5" customWidth="1"/>
    <col min="69" max="69" width="10.26953125" style="5" customWidth="1"/>
    <col min="70" max="70" width="7.54296875" style="5" customWidth="1"/>
    <col min="71" max="71" width="9.54296875" style="5" customWidth="1"/>
    <col min="72" max="72" width="10.81640625" style="5" customWidth="1"/>
    <col min="73" max="73" width="9.81640625" style="5" customWidth="1"/>
    <col min="74" max="74" width="8.54296875" style="5" customWidth="1"/>
    <col min="75" max="75" width="10.1796875" style="5" customWidth="1"/>
    <col min="76" max="76" width="11.54296875" style="5" customWidth="1"/>
    <col min="77" max="77" width="9.54296875" style="5" customWidth="1"/>
    <col min="78" max="78" width="7.453125" style="5" customWidth="1"/>
    <col min="79" max="79" width="8.81640625" style="5" customWidth="1"/>
    <col min="80" max="81" width="9.26953125" style="5" customWidth="1"/>
    <col min="82" max="82" width="7.453125" style="5" customWidth="1"/>
    <col min="83" max="83" width="9.26953125" style="5" customWidth="1"/>
    <col min="84" max="84" width="11.1796875" style="5" customWidth="1"/>
    <col min="85" max="85" width="8.453125" style="5" customWidth="1"/>
    <col min="86" max="86" width="8.54296875" style="5" customWidth="1"/>
    <col min="87" max="87" width="10.81640625" style="5" customWidth="1"/>
    <col min="88" max="88" width="11.1796875" style="5" customWidth="1"/>
    <col min="89" max="89" width="12.453125" style="5" customWidth="1"/>
    <col min="90" max="90" width="10.453125" style="5" customWidth="1"/>
    <col min="91" max="16384" width="9.1796875" style="5"/>
  </cols>
  <sheetData>
    <row r="1" spans="1:94" ht="26.25" hidden="1" customHeight="1">
      <c r="A1" s="1" t="s">
        <v>0</v>
      </c>
    </row>
    <row r="2" spans="1:94" ht="42.75" customHeight="1">
      <c r="A2" s="41" t="s">
        <v>1</v>
      </c>
      <c r="B2" s="42"/>
      <c r="C2" s="129" t="s">
        <v>368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62"/>
      <c r="AI2" s="62"/>
      <c r="AJ2" s="62"/>
      <c r="AK2" s="62"/>
      <c r="AL2" s="6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62"/>
      <c r="AZ2" s="62"/>
      <c r="BA2" s="62"/>
      <c r="BB2" s="87"/>
      <c r="BC2" s="103"/>
      <c r="BD2" s="103"/>
      <c r="BE2" s="103"/>
      <c r="BF2" s="103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</row>
    <row r="3" spans="1:94" s="97" customFormat="1" ht="30" customHeight="1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100"/>
      <c r="AJ3" s="100"/>
      <c r="AK3" s="127" t="s">
        <v>158</v>
      </c>
      <c r="AL3" s="127"/>
      <c r="AM3" s="96"/>
      <c r="AN3" s="96"/>
      <c r="AO3" s="96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96"/>
      <c r="BC3" s="96"/>
      <c r="BD3" s="96"/>
      <c r="BE3" s="96"/>
      <c r="BF3" s="96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1"/>
      <c r="CJ3" s="101"/>
      <c r="CK3" s="101"/>
      <c r="CL3" s="101"/>
    </row>
    <row r="4" spans="1:94" s="37" customFormat="1" ht="151.5" customHeight="1">
      <c r="A4" s="122" t="s">
        <v>27</v>
      </c>
      <c r="B4" s="115" t="s">
        <v>120</v>
      </c>
      <c r="C4" s="135" t="s">
        <v>2</v>
      </c>
      <c r="D4" s="135"/>
      <c r="E4" s="135"/>
      <c r="F4" s="135"/>
      <c r="G4" s="126" t="s">
        <v>319</v>
      </c>
      <c r="H4" s="126"/>
      <c r="I4" s="126"/>
      <c r="J4" s="126"/>
      <c r="K4" s="132" t="s">
        <v>321</v>
      </c>
      <c r="L4" s="133"/>
      <c r="M4" s="133"/>
      <c r="N4" s="134"/>
      <c r="O4" s="132" t="s">
        <v>379</v>
      </c>
      <c r="P4" s="133"/>
      <c r="Q4" s="133"/>
      <c r="R4" s="134"/>
      <c r="S4" s="132" t="s">
        <v>372</v>
      </c>
      <c r="T4" s="133"/>
      <c r="U4" s="133"/>
      <c r="V4" s="134"/>
      <c r="W4" s="132" t="s">
        <v>373</v>
      </c>
      <c r="X4" s="133"/>
      <c r="Y4" s="133"/>
      <c r="Z4" s="134"/>
      <c r="AA4" s="132" t="s">
        <v>323</v>
      </c>
      <c r="AB4" s="133"/>
      <c r="AC4" s="133"/>
      <c r="AD4" s="134"/>
      <c r="AE4" s="126" t="s">
        <v>325</v>
      </c>
      <c r="AF4" s="126"/>
      <c r="AG4" s="126"/>
      <c r="AH4" s="126"/>
      <c r="AI4" s="126" t="s">
        <v>327</v>
      </c>
      <c r="AJ4" s="126"/>
      <c r="AK4" s="126"/>
      <c r="AL4" s="126"/>
      <c r="AM4" s="126" t="s">
        <v>329</v>
      </c>
      <c r="AN4" s="126"/>
      <c r="AO4" s="126"/>
      <c r="AP4" s="126"/>
      <c r="AQ4" s="126" t="s">
        <v>331</v>
      </c>
      <c r="AR4" s="126"/>
      <c r="AS4" s="126"/>
      <c r="AT4" s="126"/>
      <c r="AU4" s="126" t="s">
        <v>333</v>
      </c>
      <c r="AV4" s="126"/>
      <c r="AW4" s="126"/>
      <c r="AX4" s="126"/>
      <c r="AY4" s="126" t="s">
        <v>335</v>
      </c>
      <c r="AZ4" s="126"/>
      <c r="BA4" s="126"/>
      <c r="BB4" s="126"/>
      <c r="BC4" s="126" t="s">
        <v>378</v>
      </c>
      <c r="BD4" s="126"/>
      <c r="BE4" s="126"/>
      <c r="BF4" s="126"/>
      <c r="BG4" s="126" t="s">
        <v>337</v>
      </c>
      <c r="BH4" s="126"/>
      <c r="BI4" s="126"/>
      <c r="BJ4" s="126"/>
      <c r="BK4" s="126" t="s">
        <v>119</v>
      </c>
      <c r="BL4" s="126"/>
      <c r="BM4" s="126"/>
      <c r="BN4" s="126"/>
      <c r="BO4" s="126" t="s">
        <v>340</v>
      </c>
      <c r="BP4" s="126"/>
      <c r="BQ4" s="126"/>
      <c r="BR4" s="126"/>
      <c r="BS4" s="132" t="s">
        <v>342</v>
      </c>
      <c r="BT4" s="133"/>
      <c r="BU4" s="133"/>
      <c r="BV4" s="134"/>
      <c r="BW4" s="126" t="s">
        <v>344</v>
      </c>
      <c r="BX4" s="126"/>
      <c r="BY4" s="126"/>
      <c r="BZ4" s="126"/>
      <c r="CA4" s="126" t="s">
        <v>376</v>
      </c>
      <c r="CB4" s="126"/>
      <c r="CC4" s="126"/>
      <c r="CD4" s="126"/>
      <c r="CE4" s="132" t="s">
        <v>346</v>
      </c>
      <c r="CF4" s="133"/>
      <c r="CG4" s="133"/>
      <c r="CH4" s="134"/>
      <c r="CI4" s="131" t="s">
        <v>348</v>
      </c>
      <c r="CJ4" s="131"/>
      <c r="CK4" s="131"/>
      <c r="CL4" s="131"/>
      <c r="CM4" s="131" t="s">
        <v>348</v>
      </c>
      <c r="CN4" s="131"/>
      <c r="CO4" s="131"/>
      <c r="CP4" s="131"/>
    </row>
    <row r="5" spans="1:94" s="37" customFormat="1" ht="87.75" customHeight="1">
      <c r="A5" s="122"/>
      <c r="B5" s="115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</row>
    <row r="6" spans="1:94" ht="31.5" customHeight="1">
      <c r="A6" s="88"/>
      <c r="B6" s="34" t="s">
        <v>111</v>
      </c>
      <c r="C6" s="30">
        <f>SUM(C7:C27)</f>
        <v>677063.4</v>
      </c>
      <c r="D6" s="30">
        <f t="shared" ref="D6:CK6" si="0">SUM(D7:D27)</f>
        <v>967139.97180000017</v>
      </c>
      <c r="E6" s="30">
        <f t="shared" si="0"/>
        <v>886707.92459000018</v>
      </c>
      <c r="F6" s="30">
        <f>E6/D6*100</f>
        <v>91.683515359177719</v>
      </c>
      <c r="G6" s="30">
        <f t="shared" si="0"/>
        <v>0</v>
      </c>
      <c r="H6" s="30">
        <f t="shared" si="0"/>
        <v>0</v>
      </c>
      <c r="I6" s="30">
        <f t="shared" si="0"/>
        <v>0</v>
      </c>
      <c r="J6" s="30">
        <v>0</v>
      </c>
      <c r="K6" s="30">
        <f t="shared" ref="K6:AC6" si="1">SUM(K7:K27)</f>
        <v>0</v>
      </c>
      <c r="L6" s="30">
        <f t="shared" si="1"/>
        <v>0</v>
      </c>
      <c r="M6" s="30">
        <f t="shared" si="1"/>
        <v>1142.7</v>
      </c>
      <c r="N6" s="30">
        <v>0</v>
      </c>
      <c r="O6" s="30">
        <f t="shared" ref="O6:Q6" si="2">SUM(O7:O27)</f>
        <v>0</v>
      </c>
      <c r="P6" s="30">
        <f t="shared" si="2"/>
        <v>0</v>
      </c>
      <c r="Q6" s="30">
        <f t="shared" si="2"/>
        <v>73123.7</v>
      </c>
      <c r="R6" s="30">
        <v>0</v>
      </c>
      <c r="S6" s="30">
        <f t="shared" ref="S6:U6" si="3">SUM(S7:S27)</f>
        <v>0</v>
      </c>
      <c r="T6" s="30">
        <f t="shared" si="3"/>
        <v>0</v>
      </c>
      <c r="U6" s="30">
        <f t="shared" si="3"/>
        <v>4258.6000000000004</v>
      </c>
      <c r="V6" s="30">
        <v>0</v>
      </c>
      <c r="W6" s="30">
        <f t="shared" ref="W6:Y6" si="4">SUM(W7:W27)</f>
        <v>0</v>
      </c>
      <c r="X6" s="30">
        <f t="shared" si="4"/>
        <v>0</v>
      </c>
      <c r="Y6" s="30">
        <f t="shared" si="4"/>
        <v>1243.8</v>
      </c>
      <c r="Z6" s="30">
        <v>0</v>
      </c>
      <c r="AA6" s="30">
        <f t="shared" si="1"/>
        <v>0</v>
      </c>
      <c r="AB6" s="30">
        <f t="shared" si="1"/>
        <v>20000</v>
      </c>
      <c r="AC6" s="30">
        <f t="shared" si="1"/>
        <v>20000</v>
      </c>
      <c r="AD6" s="30">
        <f>AC6/AB6*100</f>
        <v>100</v>
      </c>
      <c r="AE6" s="30">
        <f t="shared" si="0"/>
        <v>0</v>
      </c>
      <c r="AF6" s="30">
        <f t="shared" si="0"/>
        <v>0</v>
      </c>
      <c r="AG6" s="30">
        <f t="shared" si="0"/>
        <v>0</v>
      </c>
      <c r="AH6" s="30">
        <v>0</v>
      </c>
      <c r="AI6" s="63">
        <f t="shared" si="0"/>
        <v>0</v>
      </c>
      <c r="AJ6" s="63">
        <f t="shared" si="0"/>
        <v>0</v>
      </c>
      <c r="AK6" s="63">
        <f t="shared" si="0"/>
        <v>7492</v>
      </c>
      <c r="AL6" s="63">
        <f t="shared" si="0"/>
        <v>0</v>
      </c>
      <c r="AM6" s="63">
        <f t="shared" si="0"/>
        <v>0</v>
      </c>
      <c r="AN6" s="63">
        <f t="shared" si="0"/>
        <v>0</v>
      </c>
      <c r="AO6" s="63">
        <f t="shared" si="0"/>
        <v>0</v>
      </c>
      <c r="AP6" s="63">
        <f t="shared" si="0"/>
        <v>0</v>
      </c>
      <c r="AQ6" s="63">
        <f t="shared" si="0"/>
        <v>0</v>
      </c>
      <c r="AR6" s="63">
        <f t="shared" si="0"/>
        <v>0</v>
      </c>
      <c r="AS6" s="63">
        <f t="shared" si="0"/>
        <v>0</v>
      </c>
      <c r="AT6" s="63">
        <f t="shared" si="0"/>
        <v>0</v>
      </c>
      <c r="AU6" s="63">
        <f t="shared" si="0"/>
        <v>0</v>
      </c>
      <c r="AV6" s="63">
        <f t="shared" si="0"/>
        <v>0</v>
      </c>
      <c r="AW6" s="63">
        <f t="shared" si="0"/>
        <v>0</v>
      </c>
      <c r="AX6" s="63">
        <f t="shared" si="0"/>
        <v>0</v>
      </c>
      <c r="AY6" s="63">
        <f t="shared" si="0"/>
        <v>0</v>
      </c>
      <c r="AZ6" s="63">
        <f t="shared" si="0"/>
        <v>123126.49999999997</v>
      </c>
      <c r="BA6" s="63">
        <f t="shared" si="0"/>
        <v>118258.29998999997</v>
      </c>
      <c r="BB6" s="63">
        <f>BA6/AZ6*100</f>
        <v>96.046180139937377</v>
      </c>
      <c r="BC6" s="63">
        <f t="shared" ref="BC6:BE6" si="5">SUM(BC7:BC27)</f>
        <v>0</v>
      </c>
      <c r="BD6" s="63">
        <f t="shared" si="5"/>
        <v>0</v>
      </c>
      <c r="BE6" s="63">
        <f t="shared" si="5"/>
        <v>200</v>
      </c>
      <c r="BF6" s="63">
        <v>0</v>
      </c>
      <c r="BG6" s="63">
        <f t="shared" si="0"/>
        <v>607148.6</v>
      </c>
      <c r="BH6" s="63">
        <f t="shared" si="0"/>
        <v>607148.6</v>
      </c>
      <c r="BI6" s="63">
        <f t="shared" si="0"/>
        <v>467543.87609999999</v>
      </c>
      <c r="BJ6" s="63">
        <f>BI6/BH6*100</f>
        <v>77.006498260887042</v>
      </c>
      <c r="BK6" s="63">
        <f t="shared" si="0"/>
        <v>47260.100000000013</v>
      </c>
      <c r="BL6" s="63">
        <f t="shared" si="0"/>
        <v>46775.271799999995</v>
      </c>
      <c r="BM6" s="63">
        <f t="shared" si="0"/>
        <v>37378.306040000003</v>
      </c>
      <c r="BN6" s="63">
        <f>BM6/BL6*100</f>
        <v>79.910398382762594</v>
      </c>
      <c r="BO6" s="63">
        <f t="shared" si="0"/>
        <v>22654.699999999997</v>
      </c>
      <c r="BP6" s="63">
        <f t="shared" si="0"/>
        <v>22654.7</v>
      </c>
      <c r="BQ6" s="63">
        <f t="shared" si="0"/>
        <v>17805.817469999998</v>
      </c>
      <c r="BR6" s="63">
        <f>BQ6/BP6*100</f>
        <v>78.596571439921945</v>
      </c>
      <c r="BS6" s="63">
        <f t="shared" si="0"/>
        <v>0</v>
      </c>
      <c r="BT6" s="63">
        <f t="shared" si="0"/>
        <v>83387.900000000038</v>
      </c>
      <c r="BU6" s="63">
        <f t="shared" si="0"/>
        <v>72979.42499</v>
      </c>
      <c r="BV6" s="63">
        <f>BU6/BT6*100</f>
        <v>87.518003199504918</v>
      </c>
      <c r="BW6" s="63">
        <f t="shared" si="0"/>
        <v>0</v>
      </c>
      <c r="BX6" s="63">
        <f t="shared" si="0"/>
        <v>0</v>
      </c>
      <c r="BY6" s="63">
        <f t="shared" si="0"/>
        <v>0</v>
      </c>
      <c r="BZ6" s="63">
        <v>0</v>
      </c>
      <c r="CA6" s="63">
        <f t="shared" ref="CA6:CC6" si="6">SUM(CA7:CA27)</f>
        <v>0</v>
      </c>
      <c r="CB6" s="63">
        <f t="shared" si="6"/>
        <v>0</v>
      </c>
      <c r="CC6" s="63">
        <f t="shared" si="6"/>
        <v>1234.3999999999999</v>
      </c>
      <c r="CD6" s="63">
        <v>0</v>
      </c>
      <c r="CE6" s="63">
        <f t="shared" si="0"/>
        <v>0</v>
      </c>
      <c r="CF6" s="63">
        <f t="shared" si="0"/>
        <v>0</v>
      </c>
      <c r="CG6" s="63">
        <f t="shared" si="0"/>
        <v>0</v>
      </c>
      <c r="CH6" s="63">
        <v>0</v>
      </c>
      <c r="CI6" s="63">
        <f t="shared" si="0"/>
        <v>0</v>
      </c>
      <c r="CJ6" s="63">
        <f t="shared" si="0"/>
        <v>64047.000000000007</v>
      </c>
      <c r="CK6" s="63">
        <f t="shared" si="0"/>
        <v>64047.000000000007</v>
      </c>
      <c r="CL6" s="63">
        <f>CK6/CJ6*100</f>
        <v>100</v>
      </c>
      <c r="CM6" s="63">
        <f t="shared" ref="CM6:CO6" si="7">SUM(CM7:CM27)</f>
        <v>0</v>
      </c>
      <c r="CN6" s="63">
        <f t="shared" si="7"/>
        <v>0</v>
      </c>
      <c r="CO6" s="63">
        <f t="shared" si="7"/>
        <v>0</v>
      </c>
      <c r="CP6" s="63">
        <v>0</v>
      </c>
    </row>
    <row r="7" spans="1:94" ht="18.75" customHeight="1">
      <c r="A7" s="31">
        <v>1</v>
      </c>
      <c r="B7" s="32" t="s">
        <v>3</v>
      </c>
      <c r="C7" s="45">
        <f>G7+K7+O7+S7+W7+AA7+AE7+AI7+AM7+AQ7+AU7+AY7+BC7+BG7+BK7+BO7+BS7+BW7+CA7+CE7+CI7+CM7</f>
        <v>51636.600000000006</v>
      </c>
      <c r="D7" s="45">
        <f t="shared" ref="D7:E7" si="8">H7+L7+P7+T7+X7+AB7+AF7+AJ7+AN7+AR7+AV7+AZ7+BD7+BH7+BL7+BP7+BT7+BX7+CB7+CF7+CJ7+CN7</f>
        <v>70345.395430000004</v>
      </c>
      <c r="E7" s="45">
        <f t="shared" si="8"/>
        <v>56893.243750000001</v>
      </c>
      <c r="F7" s="45">
        <f t="shared" ref="F7:F32" si="9">E7/D7*100</f>
        <v>80.876997566406317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>
        <v>1243.8</v>
      </c>
      <c r="Z7" s="45"/>
      <c r="AA7" s="45"/>
      <c r="AB7" s="45"/>
      <c r="AC7" s="45"/>
      <c r="AD7" s="45"/>
      <c r="AE7" s="45"/>
      <c r="AF7" s="45"/>
      <c r="AG7" s="45"/>
      <c r="AH7" s="45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>
        <v>5138.3999999999996</v>
      </c>
      <c r="BA7" s="64">
        <v>5138.3999999999996</v>
      </c>
      <c r="BB7" s="64">
        <f t="shared" ref="BB7:BB30" si="10">BA7/AZ7*100</f>
        <v>100</v>
      </c>
      <c r="BC7" s="64"/>
      <c r="BD7" s="64"/>
      <c r="BE7" s="64"/>
      <c r="BF7" s="64"/>
      <c r="BG7" s="64">
        <v>46872</v>
      </c>
      <c r="BH7" s="64">
        <v>46872</v>
      </c>
      <c r="BI7" s="64">
        <v>33250.28</v>
      </c>
      <c r="BJ7" s="64">
        <f t="shared" ref="BJ7:BJ30" si="11">BI7/BH7*100</f>
        <v>70.938470728793305</v>
      </c>
      <c r="BK7" s="64">
        <v>3280.3</v>
      </c>
      <c r="BL7" s="64">
        <v>3280.39543</v>
      </c>
      <c r="BM7" s="64">
        <v>2537.2337499999999</v>
      </c>
      <c r="BN7" s="64">
        <f t="shared" ref="BN7:BN30" si="12">BM7/BL7*100</f>
        <v>77.34536290339851</v>
      </c>
      <c r="BO7" s="64">
        <v>1484.3</v>
      </c>
      <c r="BP7" s="64">
        <v>1484.3</v>
      </c>
      <c r="BQ7" s="64">
        <v>1153.23</v>
      </c>
      <c r="BR7" s="64">
        <f t="shared" ref="BR7:BR30" si="13">BQ7/BP7*100</f>
        <v>77.695209863235206</v>
      </c>
      <c r="BS7" s="64"/>
      <c r="BT7" s="64">
        <v>6827.9</v>
      </c>
      <c r="BU7" s="64">
        <v>6827.9</v>
      </c>
      <c r="BV7" s="64">
        <f t="shared" ref="BV7:BV30" si="14">BU7/BT7*100</f>
        <v>100</v>
      </c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83"/>
      <c r="CJ7" s="83">
        <v>6742.4</v>
      </c>
      <c r="CK7" s="83">
        <v>6742.4</v>
      </c>
      <c r="CL7" s="83">
        <f t="shared" ref="CL7:CL30" si="15">CK7/CJ7*100</f>
        <v>100</v>
      </c>
      <c r="CM7" s="83"/>
      <c r="CN7" s="83"/>
      <c r="CO7" s="83"/>
      <c r="CP7" s="83"/>
    </row>
    <row r="8" spans="1:94" ht="18.75" customHeight="1">
      <c r="A8" s="31">
        <v>2</v>
      </c>
      <c r="B8" s="32" t="s">
        <v>4</v>
      </c>
      <c r="C8" s="45">
        <f t="shared" ref="C8:C27" si="16">G8+K8+O8+S8+W8+AA8+AE8+AI8+AM8+AQ8+AU8+AY8+BC8+BG8+BK8+BO8+BS8+BW8+CA8+CE8+CI8+CM8</f>
        <v>18644.300000000003</v>
      </c>
      <c r="D8" s="45">
        <f t="shared" ref="D8:D27" si="17">H8+L8+P8+T8+X8+AB8+AF8+AJ8+AN8+AR8+AV8+AZ8+BD8+BH8+BL8+BP8+BT8+BX8+CB8+CF8+CJ8+CN8</f>
        <v>34866.594069999999</v>
      </c>
      <c r="E8" s="45">
        <f t="shared" ref="E8:E27" si="18">I8+M8+Q8+U8+Y8+AC8+AG8+AK8+AO8+AS8+AW8+BA8+BE8+BI8+BM8+BQ8+BU8+BY8+CC8+CG8+CK8+CO8</f>
        <v>29056.253479999999</v>
      </c>
      <c r="F8" s="45">
        <f t="shared" si="9"/>
        <v>83.335508543407315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>
        <v>5590.7</v>
      </c>
      <c r="BA8" s="64">
        <v>5590.7</v>
      </c>
      <c r="BB8" s="64">
        <f t="shared" si="10"/>
        <v>100</v>
      </c>
      <c r="BC8" s="64"/>
      <c r="BD8" s="64"/>
      <c r="BE8" s="64"/>
      <c r="BF8" s="64"/>
      <c r="BG8" s="64">
        <v>16405.2</v>
      </c>
      <c r="BH8" s="64">
        <v>16405.2</v>
      </c>
      <c r="BI8" s="64">
        <v>12044.838</v>
      </c>
      <c r="BJ8" s="64">
        <f t="shared" si="11"/>
        <v>73.420854363250669</v>
      </c>
      <c r="BK8" s="64">
        <v>1457.9</v>
      </c>
      <c r="BL8" s="64">
        <v>1457.8940699999998</v>
      </c>
      <c r="BM8" s="64">
        <v>1098.53648</v>
      </c>
      <c r="BN8" s="64">
        <f t="shared" si="12"/>
        <v>75.350912155092317</v>
      </c>
      <c r="BO8" s="64">
        <v>781.2</v>
      </c>
      <c r="BP8" s="64">
        <v>781.2</v>
      </c>
      <c r="BQ8" s="64">
        <v>569.47900000000004</v>
      </c>
      <c r="BR8" s="64">
        <f t="shared" si="13"/>
        <v>72.897977470558118</v>
      </c>
      <c r="BS8" s="64"/>
      <c r="BT8" s="64">
        <v>2638.9</v>
      </c>
      <c r="BU8" s="64">
        <v>1760</v>
      </c>
      <c r="BV8" s="64">
        <f t="shared" si="14"/>
        <v>66.694456023343065</v>
      </c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83"/>
      <c r="CJ8" s="83">
        <v>7992.7</v>
      </c>
      <c r="CK8" s="83">
        <v>7992.7</v>
      </c>
      <c r="CL8" s="83">
        <f t="shared" si="15"/>
        <v>100</v>
      </c>
      <c r="CM8" s="83"/>
      <c r="CN8" s="83"/>
      <c r="CO8" s="83"/>
      <c r="CP8" s="83"/>
    </row>
    <row r="9" spans="1:94" ht="18.75" customHeight="1">
      <c r="A9" s="31">
        <v>3</v>
      </c>
      <c r="B9" s="32" t="s">
        <v>5</v>
      </c>
      <c r="C9" s="45">
        <f t="shared" si="16"/>
        <v>47574.400000000009</v>
      </c>
      <c r="D9" s="45">
        <f t="shared" si="17"/>
        <v>65862.064700000003</v>
      </c>
      <c r="E9" s="45">
        <f t="shared" si="18"/>
        <v>117202.74112999999</v>
      </c>
      <c r="F9" s="45">
        <f t="shared" si="9"/>
        <v>177.95181742913078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>
        <v>73123.7</v>
      </c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>
        <v>8581.2000000000007</v>
      </c>
      <c r="BA9" s="64">
        <v>3713</v>
      </c>
      <c r="BB9" s="64">
        <f t="shared" si="10"/>
        <v>43.269006665734395</v>
      </c>
      <c r="BC9" s="64"/>
      <c r="BD9" s="64"/>
      <c r="BE9" s="64">
        <v>200</v>
      </c>
      <c r="BF9" s="64"/>
      <c r="BG9" s="64">
        <v>42809.8</v>
      </c>
      <c r="BH9" s="64">
        <v>42809.8</v>
      </c>
      <c r="BI9" s="64">
        <v>28898.240000000002</v>
      </c>
      <c r="BJ9" s="64">
        <f t="shared" si="11"/>
        <v>67.503795859826482</v>
      </c>
      <c r="BK9" s="64">
        <v>3280.3</v>
      </c>
      <c r="BL9" s="64">
        <v>3158.8646999999996</v>
      </c>
      <c r="BM9" s="64">
        <v>2430.3411299999998</v>
      </c>
      <c r="BN9" s="64">
        <f t="shared" si="12"/>
        <v>76.937170813298835</v>
      </c>
      <c r="BO9" s="64">
        <v>1484.3</v>
      </c>
      <c r="BP9" s="64">
        <v>1484.3</v>
      </c>
      <c r="BQ9" s="64">
        <v>1131.01</v>
      </c>
      <c r="BR9" s="64">
        <f t="shared" si="13"/>
        <v>76.198207909452265</v>
      </c>
      <c r="BS9" s="64"/>
      <c r="BT9" s="64">
        <v>4939.5</v>
      </c>
      <c r="BU9" s="64">
        <v>2469.75</v>
      </c>
      <c r="BV9" s="64">
        <f t="shared" si="14"/>
        <v>50</v>
      </c>
      <c r="BW9" s="64"/>
      <c r="BX9" s="64"/>
      <c r="BY9" s="64"/>
      <c r="BZ9" s="64"/>
      <c r="CA9" s="64"/>
      <c r="CB9" s="64"/>
      <c r="CC9" s="64">
        <v>348.3</v>
      </c>
      <c r="CD9" s="64"/>
      <c r="CE9" s="64"/>
      <c r="CF9" s="64"/>
      <c r="CG9" s="64"/>
      <c r="CH9" s="64"/>
      <c r="CI9" s="83"/>
      <c r="CJ9" s="83">
        <v>4888.3999999999996</v>
      </c>
      <c r="CK9" s="83">
        <v>4888.3999999999996</v>
      </c>
      <c r="CL9" s="83">
        <f t="shared" si="15"/>
        <v>100</v>
      </c>
      <c r="CM9" s="83"/>
      <c r="CN9" s="83"/>
      <c r="CO9" s="83"/>
      <c r="CP9" s="83"/>
    </row>
    <row r="10" spans="1:94" ht="18.75" customHeight="1">
      <c r="A10" s="31">
        <v>4</v>
      </c>
      <c r="B10" s="32" t="s">
        <v>6</v>
      </c>
      <c r="C10" s="45">
        <f t="shared" si="16"/>
        <v>42201.500000000007</v>
      </c>
      <c r="D10" s="45">
        <f t="shared" si="17"/>
        <v>52200.200000000004</v>
      </c>
      <c r="E10" s="45">
        <f t="shared" si="18"/>
        <v>39055.737429999994</v>
      </c>
      <c r="F10" s="45">
        <f t="shared" si="9"/>
        <v>74.819133700637138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>
        <v>5777.5</v>
      </c>
      <c r="BA10" s="64">
        <v>5777.5</v>
      </c>
      <c r="BB10" s="64">
        <f t="shared" si="10"/>
        <v>100</v>
      </c>
      <c r="BC10" s="64"/>
      <c r="BD10" s="64"/>
      <c r="BE10" s="64"/>
      <c r="BF10" s="64"/>
      <c r="BG10" s="64">
        <v>38278.800000000003</v>
      </c>
      <c r="BH10" s="64">
        <v>38278.800000000003</v>
      </c>
      <c r="BI10" s="64">
        <v>26778.959999999999</v>
      </c>
      <c r="BJ10" s="64">
        <f t="shared" si="11"/>
        <v>69.957678924104201</v>
      </c>
      <c r="BK10" s="64">
        <v>2672.8</v>
      </c>
      <c r="BL10" s="64">
        <v>2794.4</v>
      </c>
      <c r="BM10" s="64">
        <v>2180.2787800000001</v>
      </c>
      <c r="BN10" s="64">
        <f t="shared" si="12"/>
        <v>78.023145576868018</v>
      </c>
      <c r="BO10" s="64">
        <v>1249.9000000000001</v>
      </c>
      <c r="BP10" s="64">
        <v>1249.9000000000001</v>
      </c>
      <c r="BQ10" s="64">
        <v>894.59865000000002</v>
      </c>
      <c r="BR10" s="64">
        <f t="shared" si="13"/>
        <v>71.573617889431148</v>
      </c>
      <c r="BS10" s="64"/>
      <c r="BT10" s="64">
        <v>3964.9</v>
      </c>
      <c r="BU10" s="64">
        <v>2973.7</v>
      </c>
      <c r="BV10" s="64">
        <f t="shared" si="14"/>
        <v>75.000630532926422</v>
      </c>
      <c r="BW10" s="64"/>
      <c r="BX10" s="64"/>
      <c r="BY10" s="64"/>
      <c r="BZ10" s="64"/>
      <c r="CA10" s="64"/>
      <c r="CB10" s="64"/>
      <c r="CC10" s="64">
        <v>316</v>
      </c>
      <c r="CD10" s="64"/>
      <c r="CE10" s="64"/>
      <c r="CF10" s="64"/>
      <c r="CG10" s="64"/>
      <c r="CH10" s="64"/>
      <c r="CI10" s="83"/>
      <c r="CJ10" s="83">
        <v>134.69999999999999</v>
      </c>
      <c r="CK10" s="83">
        <v>134.69999999999999</v>
      </c>
      <c r="CL10" s="83">
        <f t="shared" si="15"/>
        <v>100</v>
      </c>
      <c r="CM10" s="83"/>
      <c r="CN10" s="83"/>
      <c r="CO10" s="83"/>
      <c r="CP10" s="83"/>
    </row>
    <row r="11" spans="1:94" ht="18.75" customHeight="1">
      <c r="A11" s="31">
        <v>5</v>
      </c>
      <c r="B11" s="32" t="s">
        <v>7</v>
      </c>
      <c r="C11" s="45">
        <f t="shared" si="16"/>
        <v>27211.4</v>
      </c>
      <c r="D11" s="45">
        <f t="shared" si="17"/>
        <v>37692.069279999996</v>
      </c>
      <c r="E11" s="45">
        <f t="shared" si="18"/>
        <v>30991.127410000005</v>
      </c>
      <c r="F11" s="45">
        <f t="shared" si="9"/>
        <v>82.221878506533429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64"/>
      <c r="AJ11" s="64"/>
      <c r="AK11" s="64">
        <v>150</v>
      </c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>
        <v>5690.1</v>
      </c>
      <c r="BA11" s="64">
        <v>5690.1</v>
      </c>
      <c r="BB11" s="64">
        <f t="shared" si="10"/>
        <v>100</v>
      </c>
      <c r="BC11" s="64"/>
      <c r="BD11" s="64"/>
      <c r="BE11" s="64"/>
      <c r="BF11" s="64"/>
      <c r="BG11" s="64">
        <v>24529.7</v>
      </c>
      <c r="BH11" s="64">
        <v>24529.7</v>
      </c>
      <c r="BI11" s="64">
        <v>19315.939999999999</v>
      </c>
      <c r="BJ11" s="64">
        <f t="shared" si="11"/>
        <v>78.745113067016717</v>
      </c>
      <c r="BK11" s="64">
        <v>1822.4</v>
      </c>
      <c r="BL11" s="64">
        <v>1822.3692800000001</v>
      </c>
      <c r="BM11" s="64">
        <v>1480.7194100000002</v>
      </c>
      <c r="BN11" s="64">
        <f t="shared" si="12"/>
        <v>81.252434742534732</v>
      </c>
      <c r="BO11" s="64">
        <v>859.3</v>
      </c>
      <c r="BP11" s="64">
        <v>781.2</v>
      </c>
      <c r="BQ11" s="64">
        <v>651.46799999999996</v>
      </c>
      <c r="BR11" s="64">
        <f t="shared" si="13"/>
        <v>83.393241167434709</v>
      </c>
      <c r="BS11" s="64"/>
      <c r="BT11" s="64">
        <v>4352.1000000000004</v>
      </c>
      <c r="BU11" s="64">
        <v>2901.4</v>
      </c>
      <c r="BV11" s="64">
        <f t="shared" si="14"/>
        <v>66.666666666666657</v>
      </c>
      <c r="BW11" s="64"/>
      <c r="BX11" s="64"/>
      <c r="BY11" s="64"/>
      <c r="BZ11" s="64"/>
      <c r="CA11" s="64"/>
      <c r="CB11" s="64"/>
      <c r="CC11" s="64">
        <v>284.89999999999998</v>
      </c>
      <c r="CD11" s="64"/>
      <c r="CE11" s="64"/>
      <c r="CF11" s="64"/>
      <c r="CG11" s="64"/>
      <c r="CH11" s="64"/>
      <c r="CI11" s="83"/>
      <c r="CJ11" s="83">
        <v>516.6</v>
      </c>
      <c r="CK11" s="83">
        <v>516.6</v>
      </c>
      <c r="CL11" s="83">
        <f t="shared" si="15"/>
        <v>100</v>
      </c>
      <c r="CM11" s="83"/>
      <c r="CN11" s="83"/>
      <c r="CO11" s="83"/>
      <c r="CP11" s="83"/>
    </row>
    <row r="12" spans="1:94" ht="18.75" customHeight="1">
      <c r="A12" s="31">
        <v>6</v>
      </c>
      <c r="B12" s="32" t="s">
        <v>8</v>
      </c>
      <c r="C12" s="45">
        <f t="shared" si="16"/>
        <v>91702.599999999991</v>
      </c>
      <c r="D12" s="45">
        <f t="shared" si="17"/>
        <v>118653.24682999999</v>
      </c>
      <c r="E12" s="45">
        <f t="shared" si="18"/>
        <v>115993.88773999998</v>
      </c>
      <c r="F12" s="45">
        <f t="shared" si="9"/>
        <v>97.758713595245979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>
        <v>10213.9</v>
      </c>
      <c r="BA12" s="64">
        <v>10213.9</v>
      </c>
      <c r="BB12" s="64">
        <f t="shared" si="10"/>
        <v>100</v>
      </c>
      <c r="BC12" s="64"/>
      <c r="BD12" s="64"/>
      <c r="BE12" s="64"/>
      <c r="BF12" s="64"/>
      <c r="BG12" s="64">
        <v>82494.7</v>
      </c>
      <c r="BH12" s="64">
        <v>82494.7</v>
      </c>
      <c r="BI12" s="64">
        <v>81777.259999999995</v>
      </c>
      <c r="BJ12" s="64">
        <f t="shared" si="11"/>
        <v>99.130319887216984</v>
      </c>
      <c r="BK12" s="64">
        <v>6317.5</v>
      </c>
      <c r="BL12" s="64">
        <v>6317.5468300000002</v>
      </c>
      <c r="BM12" s="64">
        <v>5050.9577399999998</v>
      </c>
      <c r="BN12" s="64">
        <f t="shared" si="12"/>
        <v>79.95125126757469</v>
      </c>
      <c r="BO12" s="64">
        <v>2890.4</v>
      </c>
      <c r="BP12" s="64">
        <v>2968.5</v>
      </c>
      <c r="BQ12" s="64">
        <v>2293.17</v>
      </c>
      <c r="BR12" s="64">
        <f t="shared" si="13"/>
        <v>77.250126326427491</v>
      </c>
      <c r="BS12" s="64"/>
      <c r="BT12" s="64">
        <v>11681.4</v>
      </c>
      <c r="BU12" s="64">
        <v>11681.4</v>
      </c>
      <c r="BV12" s="64">
        <f t="shared" si="14"/>
        <v>100</v>
      </c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83"/>
      <c r="CJ12" s="83">
        <v>4977.2</v>
      </c>
      <c r="CK12" s="83">
        <v>4977.2</v>
      </c>
      <c r="CL12" s="83">
        <f t="shared" si="15"/>
        <v>100</v>
      </c>
      <c r="CM12" s="83"/>
      <c r="CN12" s="83"/>
      <c r="CO12" s="83"/>
      <c r="CP12" s="83"/>
    </row>
    <row r="13" spans="1:94" ht="18.75" customHeight="1">
      <c r="A13" s="31">
        <v>7</v>
      </c>
      <c r="B13" s="32" t="s">
        <v>9</v>
      </c>
      <c r="C13" s="45">
        <f t="shared" si="16"/>
        <v>17654.800000000003</v>
      </c>
      <c r="D13" s="45">
        <f t="shared" si="17"/>
        <v>27324.620550000003</v>
      </c>
      <c r="E13" s="45">
        <f t="shared" si="18"/>
        <v>22799.106479999999</v>
      </c>
      <c r="F13" s="45">
        <f t="shared" si="9"/>
        <v>83.437961885988557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>
        <v>5017.6000000000004</v>
      </c>
      <c r="BA13" s="64">
        <v>5017.6000000000004</v>
      </c>
      <c r="BB13" s="64">
        <f t="shared" si="10"/>
        <v>100</v>
      </c>
      <c r="BC13" s="64"/>
      <c r="BD13" s="64"/>
      <c r="BE13" s="64"/>
      <c r="BF13" s="64"/>
      <c r="BG13" s="64">
        <v>16092.7</v>
      </c>
      <c r="BH13" s="64">
        <v>16092.7</v>
      </c>
      <c r="BI13" s="64">
        <v>11888.562</v>
      </c>
      <c r="BJ13" s="64">
        <f t="shared" si="11"/>
        <v>73.87549634306238</v>
      </c>
      <c r="BK13" s="64">
        <v>1093.4000000000001</v>
      </c>
      <c r="BL13" s="64">
        <v>1093.42055</v>
      </c>
      <c r="BM13" s="64">
        <v>850.14447999999993</v>
      </c>
      <c r="BN13" s="64">
        <f t="shared" si="12"/>
        <v>77.750914778398837</v>
      </c>
      <c r="BO13" s="64">
        <v>468.7</v>
      </c>
      <c r="BP13" s="64">
        <v>468.7</v>
      </c>
      <c r="BQ13" s="64">
        <v>390.6</v>
      </c>
      <c r="BR13" s="64">
        <f t="shared" si="13"/>
        <v>83.336889268188614</v>
      </c>
      <c r="BS13" s="64"/>
      <c r="BT13" s="64">
        <v>3223</v>
      </c>
      <c r="BU13" s="64">
        <v>3223</v>
      </c>
      <c r="BV13" s="64">
        <f t="shared" si="14"/>
        <v>100</v>
      </c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83"/>
      <c r="CJ13" s="83">
        <v>1429.2</v>
      </c>
      <c r="CK13" s="83">
        <v>1429.2</v>
      </c>
      <c r="CL13" s="83">
        <f t="shared" si="15"/>
        <v>100</v>
      </c>
      <c r="CM13" s="83"/>
      <c r="CN13" s="83"/>
      <c r="CO13" s="83"/>
      <c r="CP13" s="83"/>
    </row>
    <row r="14" spans="1:94" ht="18.75" customHeight="1">
      <c r="A14" s="31">
        <v>8</v>
      </c>
      <c r="B14" s="32" t="s">
        <v>10</v>
      </c>
      <c r="C14" s="45">
        <f t="shared" si="16"/>
        <v>33990.299999999996</v>
      </c>
      <c r="D14" s="45">
        <f t="shared" si="17"/>
        <v>46106.123440000003</v>
      </c>
      <c r="E14" s="45">
        <f t="shared" si="18"/>
        <v>37892.207600000002</v>
      </c>
      <c r="F14" s="45">
        <f t="shared" si="9"/>
        <v>82.184761530235477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>
        <v>7107.1</v>
      </c>
      <c r="BA14" s="64">
        <v>7107.1</v>
      </c>
      <c r="BB14" s="64">
        <f t="shared" si="10"/>
        <v>100</v>
      </c>
      <c r="BC14" s="64"/>
      <c r="BD14" s="64"/>
      <c r="BE14" s="64"/>
      <c r="BF14" s="64"/>
      <c r="BG14" s="64">
        <v>30310.6</v>
      </c>
      <c r="BH14" s="64">
        <v>30310.6</v>
      </c>
      <c r="BI14" s="64">
        <v>22772.02</v>
      </c>
      <c r="BJ14" s="64">
        <f t="shared" si="11"/>
        <v>75.128898801079487</v>
      </c>
      <c r="BK14" s="64">
        <v>2429.8000000000002</v>
      </c>
      <c r="BL14" s="64">
        <v>2429.8234400000001</v>
      </c>
      <c r="BM14" s="64">
        <v>1822.3676</v>
      </c>
      <c r="BN14" s="64">
        <f t="shared" si="12"/>
        <v>75.000000823105069</v>
      </c>
      <c r="BO14" s="64">
        <v>1249.9000000000001</v>
      </c>
      <c r="BP14" s="64">
        <v>1249.9000000000001</v>
      </c>
      <c r="BQ14" s="64">
        <v>937.42</v>
      </c>
      <c r="BR14" s="64">
        <f t="shared" si="13"/>
        <v>74.999599967997426</v>
      </c>
      <c r="BS14" s="64"/>
      <c r="BT14" s="64">
        <v>2969.8</v>
      </c>
      <c r="BU14" s="64">
        <v>2969.8</v>
      </c>
      <c r="BV14" s="64">
        <f t="shared" si="14"/>
        <v>100</v>
      </c>
      <c r="BW14" s="64"/>
      <c r="BX14" s="64"/>
      <c r="BY14" s="64"/>
      <c r="BZ14" s="64"/>
      <c r="CA14" s="64"/>
      <c r="CB14" s="64"/>
      <c r="CC14" s="64">
        <v>244.6</v>
      </c>
      <c r="CD14" s="64"/>
      <c r="CE14" s="64"/>
      <c r="CF14" s="64"/>
      <c r="CG14" s="64"/>
      <c r="CH14" s="64"/>
      <c r="CI14" s="83"/>
      <c r="CJ14" s="83">
        <v>2038.9</v>
      </c>
      <c r="CK14" s="83">
        <v>2038.9</v>
      </c>
      <c r="CL14" s="83">
        <f t="shared" si="15"/>
        <v>100</v>
      </c>
      <c r="CM14" s="83"/>
      <c r="CN14" s="83"/>
      <c r="CO14" s="83"/>
      <c r="CP14" s="83"/>
    </row>
    <row r="15" spans="1:94" ht="18.75" customHeight="1">
      <c r="A15" s="31">
        <v>9</v>
      </c>
      <c r="B15" s="32" t="s">
        <v>11</v>
      </c>
      <c r="C15" s="45">
        <f t="shared" si="16"/>
        <v>18566.2</v>
      </c>
      <c r="D15" s="45">
        <f t="shared" si="17"/>
        <v>23329.384069999996</v>
      </c>
      <c r="E15" s="45">
        <f t="shared" si="18"/>
        <v>17968.944269999996</v>
      </c>
      <c r="F15" s="45">
        <f t="shared" si="9"/>
        <v>77.022797584728522</v>
      </c>
      <c r="G15" s="45"/>
      <c r="H15" s="45"/>
      <c r="I15" s="45"/>
      <c r="J15" s="45"/>
      <c r="K15" s="45"/>
      <c r="L15" s="45"/>
      <c r="M15" s="45">
        <v>729.7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64"/>
      <c r="AJ15" s="64"/>
      <c r="AK15" s="64">
        <v>0</v>
      </c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>
        <v>3160.1</v>
      </c>
      <c r="BA15" s="64">
        <v>3160.1</v>
      </c>
      <c r="BB15" s="64">
        <f t="shared" si="10"/>
        <v>100</v>
      </c>
      <c r="BC15" s="64"/>
      <c r="BD15" s="64"/>
      <c r="BE15" s="64"/>
      <c r="BF15" s="64"/>
      <c r="BG15" s="64">
        <v>16405.2</v>
      </c>
      <c r="BH15" s="64">
        <v>16405.2</v>
      </c>
      <c r="BI15" s="64">
        <v>11087.801449999999</v>
      </c>
      <c r="BJ15" s="64">
        <f t="shared" si="11"/>
        <v>67.587115365859603</v>
      </c>
      <c r="BK15" s="64">
        <v>1457.9</v>
      </c>
      <c r="BL15" s="64">
        <v>1457.9840699999997</v>
      </c>
      <c r="BM15" s="64">
        <v>1109.09987</v>
      </c>
      <c r="BN15" s="64">
        <f t="shared" si="12"/>
        <v>76.070781075132061</v>
      </c>
      <c r="BO15" s="64">
        <v>703.1</v>
      </c>
      <c r="BP15" s="64">
        <v>703.1</v>
      </c>
      <c r="BQ15" s="64">
        <v>533.44295999999997</v>
      </c>
      <c r="BR15" s="64">
        <f t="shared" si="13"/>
        <v>75.870140805006386</v>
      </c>
      <c r="BS15" s="64"/>
      <c r="BT15" s="64">
        <v>1016.5</v>
      </c>
      <c r="BU15" s="64">
        <v>762.29998999999998</v>
      </c>
      <c r="BV15" s="64">
        <f t="shared" si="14"/>
        <v>74.992620757501228</v>
      </c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83"/>
      <c r="CJ15" s="83">
        <v>586.5</v>
      </c>
      <c r="CK15" s="83">
        <v>586.5</v>
      </c>
      <c r="CL15" s="83">
        <f t="shared" si="15"/>
        <v>100</v>
      </c>
      <c r="CM15" s="83"/>
      <c r="CN15" s="83"/>
      <c r="CO15" s="83"/>
      <c r="CP15" s="83"/>
    </row>
    <row r="16" spans="1:94" ht="18.75" customHeight="1">
      <c r="A16" s="31">
        <v>10</v>
      </c>
      <c r="B16" s="32" t="s">
        <v>12</v>
      </c>
      <c r="C16" s="45">
        <f t="shared" si="16"/>
        <v>17298.900000000001</v>
      </c>
      <c r="D16" s="45">
        <f t="shared" si="17"/>
        <v>25117.110090000002</v>
      </c>
      <c r="E16" s="45">
        <f t="shared" si="18"/>
        <v>19580.779010000002</v>
      </c>
      <c r="F16" s="45">
        <f t="shared" si="9"/>
        <v>77.957929633775009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>
        <v>4160.2</v>
      </c>
      <c r="BA16" s="64">
        <v>4160.2</v>
      </c>
      <c r="BB16" s="64">
        <f t="shared" si="10"/>
        <v>100</v>
      </c>
      <c r="BC16" s="64"/>
      <c r="BD16" s="64"/>
      <c r="BE16" s="64"/>
      <c r="BF16" s="64"/>
      <c r="BG16" s="64">
        <v>15780.2</v>
      </c>
      <c r="BH16" s="64">
        <v>15780.2</v>
      </c>
      <c r="BI16" s="64">
        <v>11139.68</v>
      </c>
      <c r="BJ16" s="64">
        <f t="shared" si="11"/>
        <v>70.592768152494898</v>
      </c>
      <c r="BK16" s="64">
        <v>971.9</v>
      </c>
      <c r="BL16" s="64">
        <v>1093.4100899999999</v>
      </c>
      <c r="BM16" s="64">
        <v>820.08401000000003</v>
      </c>
      <c r="BN16" s="64">
        <f t="shared" si="12"/>
        <v>75.002418351562866</v>
      </c>
      <c r="BO16" s="64">
        <v>546.79999999999995</v>
      </c>
      <c r="BP16" s="64">
        <v>625</v>
      </c>
      <c r="BQ16" s="64">
        <v>449.64</v>
      </c>
      <c r="BR16" s="64">
        <f t="shared" si="13"/>
        <v>71.942399999999992</v>
      </c>
      <c r="BS16" s="64"/>
      <c r="BT16" s="64">
        <v>1788.5</v>
      </c>
      <c r="BU16" s="64">
        <v>1341.375</v>
      </c>
      <c r="BV16" s="64">
        <f t="shared" si="14"/>
        <v>75</v>
      </c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83"/>
      <c r="CJ16" s="83">
        <v>1669.8</v>
      </c>
      <c r="CK16" s="83">
        <v>1669.8</v>
      </c>
      <c r="CL16" s="83">
        <f t="shared" si="15"/>
        <v>100</v>
      </c>
      <c r="CM16" s="83"/>
      <c r="CN16" s="83"/>
      <c r="CO16" s="83"/>
      <c r="CP16" s="83"/>
    </row>
    <row r="17" spans="1:94" ht="18.75" customHeight="1">
      <c r="A17" s="31">
        <v>11</v>
      </c>
      <c r="B17" s="32" t="s">
        <v>13</v>
      </c>
      <c r="C17" s="45">
        <f t="shared" si="16"/>
        <v>22012.100000000002</v>
      </c>
      <c r="D17" s="45">
        <f t="shared" si="17"/>
        <v>33955.950409999998</v>
      </c>
      <c r="E17" s="45">
        <f t="shared" si="18"/>
        <v>28620.572870000007</v>
      </c>
      <c r="F17" s="45">
        <f t="shared" si="9"/>
        <v>84.287356190658329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>
        <v>6603.1</v>
      </c>
      <c r="BA17" s="64">
        <v>6603.0999900000006</v>
      </c>
      <c r="BB17" s="64">
        <f t="shared" si="10"/>
        <v>99.999999848555987</v>
      </c>
      <c r="BC17" s="64"/>
      <c r="BD17" s="64"/>
      <c r="BE17" s="64"/>
      <c r="BF17" s="64"/>
      <c r="BG17" s="64">
        <v>19530</v>
      </c>
      <c r="BH17" s="64">
        <v>19530</v>
      </c>
      <c r="BI17" s="64">
        <v>16892.61</v>
      </c>
      <c r="BJ17" s="64">
        <f t="shared" si="11"/>
        <v>86.495698924731187</v>
      </c>
      <c r="BK17" s="64">
        <v>1700.9</v>
      </c>
      <c r="BL17" s="64">
        <v>1700.85041</v>
      </c>
      <c r="BM17" s="64">
        <v>1392.7628800000002</v>
      </c>
      <c r="BN17" s="64">
        <f t="shared" si="12"/>
        <v>81.886265353576874</v>
      </c>
      <c r="BO17" s="64">
        <v>781.2</v>
      </c>
      <c r="BP17" s="64">
        <v>781.2</v>
      </c>
      <c r="BQ17" s="64">
        <v>650.9</v>
      </c>
      <c r="BR17" s="64">
        <f t="shared" si="13"/>
        <v>83.320532514080895</v>
      </c>
      <c r="BS17" s="64"/>
      <c r="BT17" s="64">
        <v>2259.6</v>
      </c>
      <c r="BU17" s="64">
        <v>0</v>
      </c>
      <c r="BV17" s="64">
        <f t="shared" si="14"/>
        <v>0</v>
      </c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83"/>
      <c r="CJ17" s="83">
        <v>3081.2</v>
      </c>
      <c r="CK17" s="83">
        <v>3081.2</v>
      </c>
      <c r="CL17" s="83">
        <f t="shared" si="15"/>
        <v>100</v>
      </c>
      <c r="CM17" s="83"/>
      <c r="CN17" s="83"/>
      <c r="CO17" s="83"/>
      <c r="CP17" s="83"/>
    </row>
    <row r="18" spans="1:94" ht="18.75" customHeight="1">
      <c r="A18" s="31">
        <v>12</v>
      </c>
      <c r="B18" s="32" t="s">
        <v>14</v>
      </c>
      <c r="C18" s="45">
        <f t="shared" si="16"/>
        <v>39953.300000000003</v>
      </c>
      <c r="D18" s="45">
        <f t="shared" si="17"/>
        <v>54304.28368</v>
      </c>
      <c r="E18" s="45">
        <f t="shared" si="18"/>
        <v>40724.286620000006</v>
      </c>
      <c r="F18" s="45">
        <f t="shared" si="9"/>
        <v>74.99277010995462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>
        <v>7410.7</v>
      </c>
      <c r="BA18" s="64">
        <v>7410.7</v>
      </c>
      <c r="BB18" s="64">
        <f t="shared" si="10"/>
        <v>100</v>
      </c>
      <c r="BC18" s="64"/>
      <c r="BD18" s="64"/>
      <c r="BE18" s="64"/>
      <c r="BF18" s="64"/>
      <c r="BG18" s="64">
        <v>35154</v>
      </c>
      <c r="BH18" s="64">
        <v>35154</v>
      </c>
      <c r="BI18" s="64">
        <v>22316.841120000001</v>
      </c>
      <c r="BJ18" s="64">
        <f t="shared" si="11"/>
        <v>63.483077658303465</v>
      </c>
      <c r="BK18" s="64">
        <v>3158.8</v>
      </c>
      <c r="BL18" s="64">
        <v>3037.3836800000004</v>
      </c>
      <c r="BM18" s="64">
        <v>2501.9144999999999</v>
      </c>
      <c r="BN18" s="64">
        <f t="shared" si="12"/>
        <v>82.370709913078869</v>
      </c>
      <c r="BO18" s="64">
        <v>1640.5</v>
      </c>
      <c r="BP18" s="64">
        <v>1640.5</v>
      </c>
      <c r="BQ18" s="64">
        <v>1433.1310000000001</v>
      </c>
      <c r="BR18" s="64">
        <f t="shared" si="13"/>
        <v>87.3594026211521</v>
      </c>
      <c r="BS18" s="64"/>
      <c r="BT18" s="64">
        <v>3619.9</v>
      </c>
      <c r="BU18" s="64">
        <v>3619.9</v>
      </c>
      <c r="BV18" s="64">
        <f t="shared" si="14"/>
        <v>100</v>
      </c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83"/>
      <c r="CJ18" s="83">
        <v>3441.8</v>
      </c>
      <c r="CK18" s="83">
        <v>3441.8</v>
      </c>
      <c r="CL18" s="83">
        <f t="shared" si="15"/>
        <v>100</v>
      </c>
      <c r="CM18" s="83"/>
      <c r="CN18" s="83"/>
      <c r="CO18" s="83"/>
      <c r="CP18" s="83"/>
    </row>
    <row r="19" spans="1:94" ht="18.75" customHeight="1">
      <c r="A19" s="31">
        <v>13</v>
      </c>
      <c r="B19" s="32" t="s">
        <v>15</v>
      </c>
      <c r="C19" s="45">
        <f t="shared" si="16"/>
        <v>11587.6</v>
      </c>
      <c r="D19" s="45">
        <f t="shared" si="17"/>
        <v>19723.009470000001</v>
      </c>
      <c r="E19" s="45">
        <f t="shared" si="18"/>
        <v>21172.645550000001</v>
      </c>
      <c r="F19" s="45">
        <f t="shared" si="9"/>
        <v>107.34997406052555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>
        <v>4258.6000000000004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>
        <v>4238.3</v>
      </c>
      <c r="BA19" s="64">
        <v>4238.3</v>
      </c>
      <c r="BB19" s="64">
        <f t="shared" si="10"/>
        <v>100</v>
      </c>
      <c r="BC19" s="64"/>
      <c r="BD19" s="64"/>
      <c r="BE19" s="64"/>
      <c r="BF19" s="64"/>
      <c r="BG19" s="64">
        <v>10468.1</v>
      </c>
      <c r="BH19" s="64">
        <v>10468.1</v>
      </c>
      <c r="BI19" s="64">
        <v>7910.6235299999998</v>
      </c>
      <c r="BJ19" s="64">
        <f t="shared" si="11"/>
        <v>75.568857099187042</v>
      </c>
      <c r="BK19" s="64">
        <v>728.9</v>
      </c>
      <c r="BL19" s="64">
        <v>729.00946999999996</v>
      </c>
      <c r="BM19" s="64">
        <v>551.96546000000012</v>
      </c>
      <c r="BN19" s="64">
        <f t="shared" si="12"/>
        <v>75.714443051062162</v>
      </c>
      <c r="BO19" s="64">
        <v>390.6</v>
      </c>
      <c r="BP19" s="64">
        <v>390.6</v>
      </c>
      <c r="BQ19" s="64">
        <v>275.55655999999999</v>
      </c>
      <c r="BR19" s="64">
        <f t="shared" si="13"/>
        <v>70.546994367639527</v>
      </c>
      <c r="BS19" s="64"/>
      <c r="BT19" s="64">
        <v>1805.9</v>
      </c>
      <c r="BU19" s="64">
        <v>1805.9</v>
      </c>
      <c r="BV19" s="64">
        <f t="shared" si="14"/>
        <v>100</v>
      </c>
      <c r="BW19" s="64"/>
      <c r="BX19" s="64"/>
      <c r="BY19" s="64"/>
      <c r="BZ19" s="64"/>
      <c r="CA19" s="64"/>
      <c r="CB19" s="64"/>
      <c r="CC19" s="64">
        <v>40.6</v>
      </c>
      <c r="CD19" s="64"/>
      <c r="CE19" s="64"/>
      <c r="CF19" s="64"/>
      <c r="CG19" s="64"/>
      <c r="CH19" s="64"/>
      <c r="CI19" s="83"/>
      <c r="CJ19" s="83">
        <v>2091.1</v>
      </c>
      <c r="CK19" s="83">
        <v>2091.1</v>
      </c>
      <c r="CL19" s="83">
        <f t="shared" si="15"/>
        <v>100</v>
      </c>
      <c r="CM19" s="83"/>
      <c r="CN19" s="83"/>
      <c r="CO19" s="83"/>
      <c r="CP19" s="83"/>
    </row>
    <row r="20" spans="1:94" ht="18.75" customHeight="1">
      <c r="A20" s="31">
        <v>14</v>
      </c>
      <c r="B20" s="32" t="s">
        <v>16</v>
      </c>
      <c r="C20" s="45">
        <f t="shared" si="16"/>
        <v>25267</v>
      </c>
      <c r="D20" s="45">
        <f t="shared" si="17"/>
        <v>36362.563499999997</v>
      </c>
      <c r="E20" s="45">
        <f t="shared" si="18"/>
        <v>29108.707900000001</v>
      </c>
      <c r="F20" s="45">
        <f t="shared" si="9"/>
        <v>80.051308538794302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>
        <v>5185.8</v>
      </c>
      <c r="BA20" s="64">
        <v>5185.8</v>
      </c>
      <c r="BB20" s="64">
        <f t="shared" si="10"/>
        <v>100</v>
      </c>
      <c r="BC20" s="64"/>
      <c r="BD20" s="64"/>
      <c r="BE20" s="64"/>
      <c r="BF20" s="64"/>
      <c r="BG20" s="64">
        <v>22029.8</v>
      </c>
      <c r="BH20" s="64">
        <v>22029.8</v>
      </c>
      <c r="BI20" s="64">
        <v>17242.66</v>
      </c>
      <c r="BJ20" s="64">
        <f t="shared" si="11"/>
        <v>78.269707396344955</v>
      </c>
      <c r="BK20" s="64">
        <v>2065.4</v>
      </c>
      <c r="BL20" s="64">
        <v>2065.4634999999998</v>
      </c>
      <c r="BM20" s="64">
        <v>1534.7778999999998</v>
      </c>
      <c r="BN20" s="64">
        <f t="shared" si="12"/>
        <v>74.306706460801649</v>
      </c>
      <c r="BO20" s="64">
        <v>1171.8</v>
      </c>
      <c r="BP20" s="64">
        <v>1171.8</v>
      </c>
      <c r="BQ20" s="64">
        <v>835.37</v>
      </c>
      <c r="BR20" s="64">
        <f t="shared" si="13"/>
        <v>71.289469192694995</v>
      </c>
      <c r="BS20" s="64"/>
      <c r="BT20" s="64">
        <v>4798.8</v>
      </c>
      <c r="BU20" s="64">
        <v>3199.2</v>
      </c>
      <c r="BV20" s="64">
        <f t="shared" si="14"/>
        <v>66.666666666666657</v>
      </c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83"/>
      <c r="CJ20" s="83">
        <v>1110.9000000000001</v>
      </c>
      <c r="CK20" s="83">
        <v>1110.9000000000001</v>
      </c>
      <c r="CL20" s="83">
        <f t="shared" si="15"/>
        <v>100</v>
      </c>
      <c r="CM20" s="83"/>
      <c r="CN20" s="83"/>
      <c r="CO20" s="83"/>
      <c r="CP20" s="83"/>
    </row>
    <row r="21" spans="1:94" ht="18.75" customHeight="1">
      <c r="A21" s="31">
        <v>15</v>
      </c>
      <c r="B21" s="32" t="s">
        <v>17</v>
      </c>
      <c r="C21" s="45">
        <f t="shared" si="16"/>
        <v>37080.400000000001</v>
      </c>
      <c r="D21" s="45">
        <f t="shared" si="17"/>
        <v>46778.503820000005</v>
      </c>
      <c r="E21" s="45">
        <f t="shared" si="18"/>
        <v>38049.420400000003</v>
      </c>
      <c r="F21" s="45">
        <f t="shared" si="9"/>
        <v>81.339541226908779</v>
      </c>
      <c r="G21" s="45"/>
      <c r="H21" s="45"/>
      <c r="I21" s="45"/>
      <c r="J21" s="45"/>
      <c r="K21" s="45"/>
      <c r="L21" s="45"/>
      <c r="M21" s="45">
        <v>380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>
        <v>4973.3999999999996</v>
      </c>
      <c r="BA21" s="64">
        <v>4973.3999999999996</v>
      </c>
      <c r="BB21" s="64">
        <f t="shared" si="10"/>
        <v>100</v>
      </c>
      <c r="BC21" s="64"/>
      <c r="BD21" s="64"/>
      <c r="BE21" s="64"/>
      <c r="BF21" s="64"/>
      <c r="BG21" s="64">
        <v>33435.4</v>
      </c>
      <c r="BH21" s="64">
        <v>33435.4</v>
      </c>
      <c r="BI21" s="64">
        <v>25076.547999999999</v>
      </c>
      <c r="BJ21" s="64">
        <f t="shared" si="11"/>
        <v>74.999994018315903</v>
      </c>
      <c r="BK21" s="64">
        <v>2551.3000000000002</v>
      </c>
      <c r="BL21" s="64">
        <v>2308.40382</v>
      </c>
      <c r="BM21" s="64">
        <v>1792.4864000000002</v>
      </c>
      <c r="BN21" s="64">
        <f t="shared" si="12"/>
        <v>77.650469318665401</v>
      </c>
      <c r="BO21" s="64">
        <v>1093.7</v>
      </c>
      <c r="BP21" s="64">
        <v>1015.5</v>
      </c>
      <c r="BQ21" s="64">
        <v>781.18600000000004</v>
      </c>
      <c r="BR21" s="64">
        <f t="shared" si="13"/>
        <v>76.926243229935992</v>
      </c>
      <c r="BS21" s="64"/>
      <c r="BT21" s="64">
        <v>4880.8999999999996</v>
      </c>
      <c r="BU21" s="64">
        <v>4880.8999999999996</v>
      </c>
      <c r="BV21" s="64">
        <f t="shared" si="14"/>
        <v>100</v>
      </c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83"/>
      <c r="CJ21" s="83">
        <v>164.9</v>
      </c>
      <c r="CK21" s="83">
        <v>164.9</v>
      </c>
      <c r="CL21" s="83">
        <f t="shared" si="15"/>
        <v>100</v>
      </c>
      <c r="CM21" s="83"/>
      <c r="CN21" s="83"/>
      <c r="CO21" s="83"/>
      <c r="CP21" s="83"/>
    </row>
    <row r="22" spans="1:94" ht="18.75" customHeight="1">
      <c r="A22" s="31">
        <v>16</v>
      </c>
      <c r="B22" s="32" t="s">
        <v>18</v>
      </c>
      <c r="C22" s="45">
        <f t="shared" si="16"/>
        <v>58432.7</v>
      </c>
      <c r="D22" s="45">
        <f t="shared" si="17"/>
        <v>81033.286270000011</v>
      </c>
      <c r="E22" s="45">
        <f t="shared" si="18"/>
        <v>71828.091229999991</v>
      </c>
      <c r="F22" s="45">
        <f t="shared" si="9"/>
        <v>88.64022988117668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>
        <v>11053.4</v>
      </c>
      <c r="BA22" s="64">
        <v>11053.4</v>
      </c>
      <c r="BB22" s="64">
        <f t="shared" si="10"/>
        <v>100</v>
      </c>
      <c r="BC22" s="64"/>
      <c r="BD22" s="64"/>
      <c r="BE22" s="64"/>
      <c r="BF22" s="64"/>
      <c r="BG22" s="64">
        <v>52340.4</v>
      </c>
      <c r="BH22" s="64">
        <v>52340.4</v>
      </c>
      <c r="BI22" s="64">
        <v>43279.839999999997</v>
      </c>
      <c r="BJ22" s="64">
        <f t="shared" si="11"/>
        <v>82.689165539430334</v>
      </c>
      <c r="BK22" s="64">
        <v>4373.7</v>
      </c>
      <c r="BL22" s="64">
        <v>4130.88627</v>
      </c>
      <c r="BM22" s="64">
        <v>4130.88123</v>
      </c>
      <c r="BN22" s="64">
        <f t="shared" si="12"/>
        <v>99.999877992283729</v>
      </c>
      <c r="BO22" s="64">
        <v>1718.6</v>
      </c>
      <c r="BP22" s="64">
        <v>1718.6</v>
      </c>
      <c r="BQ22" s="64">
        <v>1573.97</v>
      </c>
      <c r="BR22" s="64">
        <f t="shared" si="13"/>
        <v>91.584429186547197</v>
      </c>
      <c r="BS22" s="64"/>
      <c r="BT22" s="64">
        <v>5377.7</v>
      </c>
      <c r="BU22" s="64">
        <v>5377.7</v>
      </c>
      <c r="BV22" s="64">
        <f t="shared" si="14"/>
        <v>100</v>
      </c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83"/>
      <c r="CJ22" s="83">
        <v>6412.3</v>
      </c>
      <c r="CK22" s="83">
        <v>6412.3</v>
      </c>
      <c r="CL22" s="83">
        <f t="shared" si="15"/>
        <v>100</v>
      </c>
      <c r="CM22" s="83"/>
      <c r="CN22" s="83"/>
      <c r="CO22" s="83"/>
      <c r="CP22" s="83"/>
    </row>
    <row r="23" spans="1:94" ht="18.75" customHeight="1">
      <c r="A23" s="31">
        <v>17</v>
      </c>
      <c r="B23" s="32" t="s">
        <v>19</v>
      </c>
      <c r="C23" s="45">
        <f t="shared" si="16"/>
        <v>16048.999999999998</v>
      </c>
      <c r="D23" s="45">
        <f t="shared" si="17"/>
        <v>24166.02938</v>
      </c>
      <c r="E23" s="45">
        <f t="shared" si="18"/>
        <v>19775.346999999998</v>
      </c>
      <c r="F23" s="45">
        <f t="shared" si="9"/>
        <v>81.831179996686728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>
        <v>3909.4</v>
      </c>
      <c r="BA23" s="64">
        <v>3909.4</v>
      </c>
      <c r="BB23" s="64">
        <f t="shared" si="10"/>
        <v>100</v>
      </c>
      <c r="BC23" s="64"/>
      <c r="BD23" s="64"/>
      <c r="BE23" s="64"/>
      <c r="BF23" s="64"/>
      <c r="BG23" s="64">
        <v>14530.3</v>
      </c>
      <c r="BH23" s="64">
        <v>14530.3</v>
      </c>
      <c r="BI23" s="64">
        <v>9966</v>
      </c>
      <c r="BJ23" s="64">
        <f t="shared" si="11"/>
        <v>68.587709820168897</v>
      </c>
      <c r="BK23" s="64">
        <v>971.9</v>
      </c>
      <c r="BL23" s="64">
        <v>971.92938000000004</v>
      </c>
      <c r="BM23" s="64">
        <v>728.947</v>
      </c>
      <c r="BN23" s="64">
        <f t="shared" si="12"/>
        <v>74.999996398915314</v>
      </c>
      <c r="BO23" s="64">
        <v>546.79999999999995</v>
      </c>
      <c r="BP23" s="64">
        <v>546.79999999999995</v>
      </c>
      <c r="BQ23" s="64">
        <v>455.7</v>
      </c>
      <c r="BR23" s="64">
        <f t="shared" si="13"/>
        <v>83.339429407461594</v>
      </c>
      <c r="BS23" s="64"/>
      <c r="BT23" s="64">
        <v>1392.3</v>
      </c>
      <c r="BU23" s="64">
        <v>1900</v>
      </c>
      <c r="BV23" s="64">
        <f t="shared" si="14"/>
        <v>136.46484234719529</v>
      </c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83"/>
      <c r="CJ23" s="83">
        <v>2815.3</v>
      </c>
      <c r="CK23" s="83">
        <v>2815.3</v>
      </c>
      <c r="CL23" s="83">
        <f t="shared" si="15"/>
        <v>100</v>
      </c>
      <c r="CM23" s="83"/>
      <c r="CN23" s="83"/>
      <c r="CO23" s="83"/>
      <c r="CP23" s="83"/>
    </row>
    <row r="24" spans="1:94" ht="18.75" customHeight="1">
      <c r="A24" s="31">
        <v>18</v>
      </c>
      <c r="B24" s="32" t="s">
        <v>20</v>
      </c>
      <c r="C24" s="45">
        <f t="shared" si="16"/>
        <v>34919.1</v>
      </c>
      <c r="D24" s="45">
        <f t="shared" si="17"/>
        <v>49809.051099999997</v>
      </c>
      <c r="E24" s="45">
        <f t="shared" si="18"/>
        <v>41461.099170000001</v>
      </c>
      <c r="F24" s="45">
        <f t="shared" si="9"/>
        <v>83.240090414009117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>
        <v>4843.2</v>
      </c>
      <c r="BA24" s="64">
        <v>4843.2</v>
      </c>
      <c r="BB24" s="64">
        <f t="shared" si="10"/>
        <v>100</v>
      </c>
      <c r="BC24" s="64"/>
      <c r="BD24" s="64"/>
      <c r="BE24" s="64"/>
      <c r="BF24" s="64"/>
      <c r="BG24" s="64">
        <v>31716.7</v>
      </c>
      <c r="BH24" s="64">
        <v>31716.7</v>
      </c>
      <c r="BI24" s="64">
        <v>24139.06</v>
      </c>
      <c r="BJ24" s="64">
        <f t="shared" si="11"/>
        <v>76.108359318592406</v>
      </c>
      <c r="BK24" s="64">
        <v>2186.8000000000002</v>
      </c>
      <c r="BL24" s="64">
        <v>2186.9511000000002</v>
      </c>
      <c r="BM24" s="64">
        <v>1625.02917</v>
      </c>
      <c r="BN24" s="64">
        <f t="shared" si="12"/>
        <v>74.30569298051519</v>
      </c>
      <c r="BO24" s="64">
        <v>1015.6</v>
      </c>
      <c r="BP24" s="64">
        <v>1015.6</v>
      </c>
      <c r="BQ24" s="64">
        <v>807.21</v>
      </c>
      <c r="BR24" s="64">
        <f t="shared" si="13"/>
        <v>79.481094919259547</v>
      </c>
      <c r="BS24" s="64"/>
      <c r="BT24" s="64">
        <v>6933.1</v>
      </c>
      <c r="BU24" s="64">
        <v>6933.1</v>
      </c>
      <c r="BV24" s="64">
        <f t="shared" si="14"/>
        <v>100</v>
      </c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83"/>
      <c r="CJ24" s="83">
        <v>3113.5</v>
      </c>
      <c r="CK24" s="83">
        <v>3113.5</v>
      </c>
      <c r="CL24" s="83">
        <f t="shared" si="15"/>
        <v>100</v>
      </c>
      <c r="CM24" s="83"/>
      <c r="CN24" s="83"/>
      <c r="CO24" s="83"/>
      <c r="CP24" s="83"/>
    </row>
    <row r="25" spans="1:94" ht="18.75" customHeight="1">
      <c r="A25" s="31">
        <v>19</v>
      </c>
      <c r="B25" s="32" t="s">
        <v>21</v>
      </c>
      <c r="C25" s="45">
        <f t="shared" si="16"/>
        <v>27766.9</v>
      </c>
      <c r="D25" s="45">
        <f t="shared" si="17"/>
        <v>59983.479930000001</v>
      </c>
      <c r="E25" s="45">
        <f t="shared" si="18"/>
        <v>51921.315580000002</v>
      </c>
      <c r="F25" s="45">
        <f t="shared" si="9"/>
        <v>86.559358744426888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>
        <v>20000</v>
      </c>
      <c r="AC25" s="45">
        <v>20000</v>
      </c>
      <c r="AD25" s="45">
        <f>AC25/AB25*100</f>
        <v>100</v>
      </c>
      <c r="AE25" s="45"/>
      <c r="AF25" s="45"/>
      <c r="AG25" s="45"/>
      <c r="AH25" s="45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>
        <v>5112.1000000000004</v>
      </c>
      <c r="BA25" s="64">
        <v>5112.1000000000004</v>
      </c>
      <c r="BB25" s="64">
        <f t="shared" si="10"/>
        <v>100</v>
      </c>
      <c r="BC25" s="64"/>
      <c r="BD25" s="64"/>
      <c r="BE25" s="64"/>
      <c r="BF25" s="64"/>
      <c r="BG25" s="64">
        <v>24685.9</v>
      </c>
      <c r="BH25" s="64">
        <v>24685.9</v>
      </c>
      <c r="BI25" s="64">
        <v>18280.080000000002</v>
      </c>
      <c r="BJ25" s="64">
        <f t="shared" si="11"/>
        <v>74.050692905666807</v>
      </c>
      <c r="BK25" s="64">
        <v>2065.4</v>
      </c>
      <c r="BL25" s="64">
        <v>2065.47993</v>
      </c>
      <c r="BM25" s="64">
        <v>1549.1255799999999</v>
      </c>
      <c r="BN25" s="64">
        <f t="shared" si="12"/>
        <v>75.000756845891985</v>
      </c>
      <c r="BO25" s="64">
        <v>1015.6</v>
      </c>
      <c r="BP25" s="64">
        <v>1015.6</v>
      </c>
      <c r="BQ25" s="64">
        <v>761.71</v>
      </c>
      <c r="BR25" s="64">
        <f t="shared" si="13"/>
        <v>75.000984639621905</v>
      </c>
      <c r="BS25" s="64"/>
      <c r="BT25" s="64">
        <v>3164.6</v>
      </c>
      <c r="BU25" s="64">
        <v>2278.5</v>
      </c>
      <c r="BV25" s="64">
        <f t="shared" si="14"/>
        <v>71.999620805157051</v>
      </c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83"/>
      <c r="CJ25" s="83">
        <v>3939.8</v>
      </c>
      <c r="CK25" s="83">
        <v>3939.8</v>
      </c>
      <c r="CL25" s="83">
        <f t="shared" si="15"/>
        <v>100</v>
      </c>
      <c r="CM25" s="83"/>
      <c r="CN25" s="83"/>
      <c r="CO25" s="83"/>
      <c r="CP25" s="83"/>
    </row>
    <row r="26" spans="1:94" ht="18.75" customHeight="1">
      <c r="A26" s="31">
        <v>20</v>
      </c>
      <c r="B26" s="32" t="s">
        <v>22</v>
      </c>
      <c r="C26" s="45">
        <f t="shared" si="16"/>
        <v>19616.500000000004</v>
      </c>
      <c r="D26" s="45">
        <f t="shared" si="17"/>
        <v>33228.402890000005</v>
      </c>
      <c r="E26" s="45">
        <f t="shared" si="18"/>
        <v>34712.493029999998</v>
      </c>
      <c r="F26" s="45">
        <f t="shared" si="9"/>
        <v>104.46633003973425</v>
      </c>
      <c r="G26" s="45"/>
      <c r="H26" s="45"/>
      <c r="I26" s="45"/>
      <c r="J26" s="45"/>
      <c r="K26" s="45"/>
      <c r="L26" s="45"/>
      <c r="M26" s="45">
        <v>33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64"/>
      <c r="AJ26" s="64"/>
      <c r="AK26" s="64">
        <v>7342</v>
      </c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>
        <v>5461.9</v>
      </c>
      <c r="BA26" s="64">
        <v>5461.9</v>
      </c>
      <c r="BB26" s="64">
        <f t="shared" si="10"/>
        <v>100</v>
      </c>
      <c r="BC26" s="64"/>
      <c r="BD26" s="64"/>
      <c r="BE26" s="64"/>
      <c r="BF26" s="64"/>
      <c r="BG26" s="64">
        <v>17498.900000000001</v>
      </c>
      <c r="BH26" s="64">
        <v>17498.900000000001</v>
      </c>
      <c r="BI26" s="64">
        <v>11748.791999999999</v>
      </c>
      <c r="BJ26" s="64">
        <f t="shared" si="11"/>
        <v>67.140174525255873</v>
      </c>
      <c r="BK26" s="64">
        <v>1336.4</v>
      </c>
      <c r="BL26" s="64">
        <v>1336.4028900000001</v>
      </c>
      <c r="BM26" s="64">
        <v>1053.66203</v>
      </c>
      <c r="BN26" s="64">
        <f t="shared" si="12"/>
        <v>78.843142130589072</v>
      </c>
      <c r="BO26" s="64">
        <v>781.2</v>
      </c>
      <c r="BP26" s="64">
        <v>781.2</v>
      </c>
      <c r="BQ26" s="64">
        <v>602.13900000000001</v>
      </c>
      <c r="BR26" s="64">
        <f t="shared" si="13"/>
        <v>77.078725038402453</v>
      </c>
      <c r="BS26" s="64"/>
      <c r="BT26" s="64">
        <v>2499.3000000000002</v>
      </c>
      <c r="BU26" s="64">
        <v>2820.3</v>
      </c>
      <c r="BV26" s="64">
        <f t="shared" si="14"/>
        <v>112.84359620693793</v>
      </c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83"/>
      <c r="CJ26" s="83">
        <v>5650.7</v>
      </c>
      <c r="CK26" s="83">
        <v>5650.7</v>
      </c>
      <c r="CL26" s="83">
        <f t="shared" si="15"/>
        <v>100</v>
      </c>
      <c r="CM26" s="83"/>
      <c r="CN26" s="83"/>
      <c r="CO26" s="83"/>
      <c r="CP26" s="83"/>
    </row>
    <row r="27" spans="1:94" ht="18.75" customHeight="1">
      <c r="A27" s="31">
        <v>21</v>
      </c>
      <c r="B27" s="32" t="s">
        <v>23</v>
      </c>
      <c r="C27" s="45">
        <f t="shared" si="16"/>
        <v>17897.800000000003</v>
      </c>
      <c r="D27" s="45">
        <f t="shared" si="17"/>
        <v>26298.602890000002</v>
      </c>
      <c r="E27" s="45">
        <f t="shared" si="18"/>
        <v>21899.916939999996</v>
      </c>
      <c r="F27" s="45">
        <f t="shared" si="9"/>
        <v>83.274069849267164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>
        <v>3898.4</v>
      </c>
      <c r="BA27" s="64">
        <v>3898.4</v>
      </c>
      <c r="BB27" s="64">
        <f t="shared" si="10"/>
        <v>100</v>
      </c>
      <c r="BC27" s="64"/>
      <c r="BD27" s="64"/>
      <c r="BE27" s="64"/>
      <c r="BF27" s="64"/>
      <c r="BG27" s="64">
        <v>15780.2</v>
      </c>
      <c r="BH27" s="64">
        <v>15780.2</v>
      </c>
      <c r="BI27" s="64">
        <v>11737.24</v>
      </c>
      <c r="BJ27" s="64">
        <f t="shared" si="11"/>
        <v>74.379538915856585</v>
      </c>
      <c r="BK27" s="64">
        <v>1336.4</v>
      </c>
      <c r="BL27" s="64">
        <v>1336.4028900000001</v>
      </c>
      <c r="BM27" s="64">
        <v>1136.9906400000002</v>
      </c>
      <c r="BN27" s="64">
        <f t="shared" si="12"/>
        <v>85.078433196144914</v>
      </c>
      <c r="BO27" s="64">
        <v>781.2</v>
      </c>
      <c r="BP27" s="64">
        <v>781.2</v>
      </c>
      <c r="BQ27" s="64">
        <v>624.88630000000001</v>
      </c>
      <c r="BR27" s="64">
        <f t="shared" si="13"/>
        <v>79.990565796210959</v>
      </c>
      <c r="BS27" s="64"/>
      <c r="BT27" s="64">
        <v>3253.3</v>
      </c>
      <c r="BU27" s="64">
        <v>3253.3</v>
      </c>
      <c r="BV27" s="64">
        <f t="shared" si="14"/>
        <v>100</v>
      </c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83"/>
      <c r="CJ27" s="83">
        <v>1249.0999999999999</v>
      </c>
      <c r="CK27" s="83">
        <v>1249.0999999999999</v>
      </c>
      <c r="CL27" s="83">
        <f t="shared" si="15"/>
        <v>100</v>
      </c>
      <c r="CM27" s="83"/>
      <c r="CN27" s="83"/>
      <c r="CO27" s="83"/>
      <c r="CP27" s="83"/>
    </row>
    <row r="28" spans="1:94" ht="21.75" customHeight="1">
      <c r="A28" s="31"/>
      <c r="B28" s="34" t="s">
        <v>73</v>
      </c>
      <c r="C28" s="40">
        <f>SUM(C29:C30)</f>
        <v>289499.90000000002</v>
      </c>
      <c r="D28" s="40">
        <f>SUM(D29:D30)</f>
        <v>396660.19201000006</v>
      </c>
      <c r="E28" s="40">
        <f>SUM(E29:E30)</f>
        <v>359441.45941000001</v>
      </c>
      <c r="F28" s="40">
        <f t="shared" si="9"/>
        <v>90.61697307929964</v>
      </c>
      <c r="G28" s="40">
        <f>SUM(G29:G30)</f>
        <v>0</v>
      </c>
      <c r="H28" s="40">
        <f>SUM(H29:H30)</f>
        <v>0</v>
      </c>
      <c r="I28" s="40">
        <f>SUM(I29:I30)</f>
        <v>0</v>
      </c>
      <c r="J28" s="40">
        <v>0</v>
      </c>
      <c r="K28" s="40">
        <f>SUM(K29:K30)</f>
        <v>0</v>
      </c>
      <c r="L28" s="40">
        <f>SUM(L29:L30)</f>
        <v>0</v>
      </c>
      <c r="M28" s="40">
        <f>SUM(M29:M30)</f>
        <v>0</v>
      </c>
      <c r="N28" s="40">
        <v>0</v>
      </c>
      <c r="O28" s="40">
        <f t="shared" ref="O28:R28" si="19">SUM(O29:O30)</f>
        <v>0</v>
      </c>
      <c r="P28" s="40">
        <f t="shared" si="19"/>
        <v>0</v>
      </c>
      <c r="Q28" s="40">
        <f t="shared" si="19"/>
        <v>0</v>
      </c>
      <c r="R28" s="40">
        <f t="shared" si="19"/>
        <v>0</v>
      </c>
      <c r="S28" s="40">
        <f t="shared" ref="S28:Z28" si="20">SUM(S29:S30)</f>
        <v>0</v>
      </c>
      <c r="T28" s="40">
        <f t="shared" si="20"/>
        <v>0</v>
      </c>
      <c r="U28" s="40">
        <f t="shared" si="20"/>
        <v>0</v>
      </c>
      <c r="V28" s="40">
        <f t="shared" si="20"/>
        <v>0</v>
      </c>
      <c r="W28" s="40">
        <f t="shared" si="20"/>
        <v>0</v>
      </c>
      <c r="X28" s="40">
        <f t="shared" si="20"/>
        <v>0</v>
      </c>
      <c r="Y28" s="40">
        <f t="shared" si="20"/>
        <v>0</v>
      </c>
      <c r="Z28" s="40">
        <f t="shared" si="20"/>
        <v>0</v>
      </c>
      <c r="AA28" s="40">
        <f>SUM(AA29:AA30)</f>
        <v>0</v>
      </c>
      <c r="AB28" s="40">
        <f>SUM(AB29:AB30)</f>
        <v>0</v>
      </c>
      <c r="AC28" s="40">
        <f>SUM(AC29:AC30)</f>
        <v>0</v>
      </c>
      <c r="AD28" s="40">
        <v>0</v>
      </c>
      <c r="AE28" s="40">
        <f>SUM(AE29:AE30)</f>
        <v>0</v>
      </c>
      <c r="AF28" s="40">
        <f>SUM(AF29:AF30)</f>
        <v>0</v>
      </c>
      <c r="AG28" s="40">
        <f>SUM(AG29:AG30)</f>
        <v>0</v>
      </c>
      <c r="AH28" s="40">
        <v>0</v>
      </c>
      <c r="AI28" s="65">
        <f t="shared" ref="AI28:BF28" si="21">SUM(AI29:AI30)</f>
        <v>0</v>
      </c>
      <c r="AJ28" s="65">
        <f t="shared" si="21"/>
        <v>0</v>
      </c>
      <c r="AK28" s="65">
        <f t="shared" si="21"/>
        <v>0</v>
      </c>
      <c r="AL28" s="65">
        <f t="shared" si="21"/>
        <v>0</v>
      </c>
      <c r="AM28" s="65">
        <f t="shared" si="21"/>
        <v>0</v>
      </c>
      <c r="AN28" s="65">
        <f t="shared" si="21"/>
        <v>0</v>
      </c>
      <c r="AO28" s="65">
        <f t="shared" si="21"/>
        <v>14000</v>
      </c>
      <c r="AP28" s="65">
        <f t="shared" si="21"/>
        <v>0</v>
      </c>
      <c r="AQ28" s="65">
        <f t="shared" si="21"/>
        <v>0</v>
      </c>
      <c r="AR28" s="65">
        <f t="shared" si="21"/>
        <v>0</v>
      </c>
      <c r="AS28" s="65">
        <f t="shared" si="21"/>
        <v>0</v>
      </c>
      <c r="AT28" s="65">
        <f t="shared" si="21"/>
        <v>0</v>
      </c>
      <c r="AU28" s="65">
        <f t="shared" si="21"/>
        <v>0</v>
      </c>
      <c r="AV28" s="65">
        <f t="shared" si="21"/>
        <v>0</v>
      </c>
      <c r="AW28" s="65">
        <f t="shared" si="21"/>
        <v>0</v>
      </c>
      <c r="AX28" s="65">
        <f t="shared" si="21"/>
        <v>0</v>
      </c>
      <c r="AY28" s="65">
        <f t="shared" si="21"/>
        <v>0</v>
      </c>
      <c r="AZ28" s="65">
        <f t="shared" si="21"/>
        <v>25949.5</v>
      </c>
      <c r="BA28" s="65">
        <f t="shared" si="21"/>
        <v>25949.5</v>
      </c>
      <c r="BB28" s="65">
        <f t="shared" si="10"/>
        <v>100</v>
      </c>
      <c r="BC28" s="65">
        <f t="shared" si="21"/>
        <v>0</v>
      </c>
      <c r="BD28" s="65">
        <f t="shared" si="21"/>
        <v>0</v>
      </c>
      <c r="BE28" s="65">
        <f t="shared" si="21"/>
        <v>200</v>
      </c>
      <c r="BF28" s="65">
        <f t="shared" si="21"/>
        <v>0</v>
      </c>
      <c r="BG28" s="65">
        <f>SUM(BG29:BG30)</f>
        <v>243812.6</v>
      </c>
      <c r="BH28" s="65">
        <f>SUM(BH29:BH30)</f>
        <v>243812.6</v>
      </c>
      <c r="BI28" s="65">
        <f>SUM(BI29:BI30)</f>
        <v>203244.19397999998</v>
      </c>
      <c r="BJ28" s="65">
        <f t="shared" si="11"/>
        <v>83.360824657954495</v>
      </c>
      <c r="BK28" s="65">
        <f>SUM(BK29:BK30)</f>
        <v>32195.199999999997</v>
      </c>
      <c r="BL28" s="65">
        <f>SUM(BL29:BL30)</f>
        <v>32679.992010000002</v>
      </c>
      <c r="BM28" s="65">
        <f>SUM(BM29:BM30)</f>
        <v>24226.165430000001</v>
      </c>
      <c r="BN28" s="65">
        <f t="shared" si="12"/>
        <v>74.131491288574523</v>
      </c>
      <c r="BO28" s="65">
        <f>SUM(BO29:BO30)</f>
        <v>10624.4</v>
      </c>
      <c r="BP28" s="65">
        <f>SUM(BP29:BP30)</f>
        <v>10624.4</v>
      </c>
      <c r="BQ28" s="65">
        <f>SUM(BQ29:BQ30)</f>
        <v>9146</v>
      </c>
      <c r="BR28" s="65">
        <f t="shared" si="13"/>
        <v>86.084861262753662</v>
      </c>
      <c r="BS28" s="65">
        <f>SUM(BS29:BS30)</f>
        <v>0</v>
      </c>
      <c r="BT28" s="65">
        <f>SUM(BT29:BT30)</f>
        <v>60881.599999999999</v>
      </c>
      <c r="BU28" s="65">
        <f>SUM(BU29:BU30)</f>
        <v>60881.599999999999</v>
      </c>
      <c r="BV28" s="65">
        <f t="shared" si="14"/>
        <v>100</v>
      </c>
      <c r="BW28" s="65">
        <f>SUM(BW29:BW30)</f>
        <v>2867.7</v>
      </c>
      <c r="BX28" s="65">
        <f>SUM(BX29:BX30)</f>
        <v>2867.7</v>
      </c>
      <c r="BY28" s="65">
        <f>SUM(BY29:BY30)</f>
        <v>1650.1</v>
      </c>
      <c r="BZ28" s="65">
        <f t="shared" ref="BZ28:BZ32" si="22">BY28/BX28*100</f>
        <v>57.540886424660876</v>
      </c>
      <c r="CA28" s="65">
        <f t="shared" ref="CA28:CD28" si="23">SUM(CA29:CA30)</f>
        <v>0</v>
      </c>
      <c r="CB28" s="65">
        <f t="shared" si="23"/>
        <v>0</v>
      </c>
      <c r="CC28" s="65">
        <f t="shared" si="23"/>
        <v>299.5</v>
      </c>
      <c r="CD28" s="65">
        <f t="shared" si="23"/>
        <v>0</v>
      </c>
      <c r="CE28" s="65">
        <f>SUM(CE29:CE30)</f>
        <v>0</v>
      </c>
      <c r="CF28" s="65">
        <f>SUM(CF29:CF30)</f>
        <v>0</v>
      </c>
      <c r="CG28" s="65">
        <f>SUM(CG29:CG30)</f>
        <v>0</v>
      </c>
      <c r="CH28" s="65">
        <v>0</v>
      </c>
      <c r="CI28" s="65">
        <f>SUM(CI29:CI30)</f>
        <v>0</v>
      </c>
      <c r="CJ28" s="65">
        <f>SUM(CJ29:CJ30)</f>
        <v>19844.400000000001</v>
      </c>
      <c r="CK28" s="65">
        <f>SUM(CK29:CK30)</f>
        <v>19844.400000000001</v>
      </c>
      <c r="CL28" s="65">
        <f t="shared" si="15"/>
        <v>100</v>
      </c>
      <c r="CM28" s="65">
        <f>SUM(CM29:CM30)</f>
        <v>0</v>
      </c>
      <c r="CN28" s="65">
        <f>SUM(CN29:CN30)</f>
        <v>0</v>
      </c>
      <c r="CO28" s="65">
        <f>SUM(CO29:CO30)</f>
        <v>0</v>
      </c>
      <c r="CP28" s="65">
        <v>0</v>
      </c>
    </row>
    <row r="29" spans="1:94" ht="18" customHeight="1">
      <c r="A29" s="31">
        <v>24</v>
      </c>
      <c r="B29" s="32" t="s">
        <v>24</v>
      </c>
      <c r="C29" s="45">
        <f t="shared" ref="C29:C30" si="24">G29+K29+O29+S29+W29+AA29+AE29+AI29+AM29+AQ29+AU29+AY29+BC29+BG29+BK29+BO29+BS29+BW29+CA29+CE29+CI29+CM29</f>
        <v>53895.6</v>
      </c>
      <c r="D29" s="45">
        <f t="shared" ref="D29:D30" si="25">H29+L29+P29+T29+X29+AB29+AF29+AJ29+AN29+AR29+AV29+AZ29+BD29+BH29+BL29+BP29+BT29+BX29+CB29+CF29+CJ29+CN29</f>
        <v>104196.23398</v>
      </c>
      <c r="E29" s="45">
        <f t="shared" ref="E29:E30" si="26">I29+M29+Q29+U29+Y29+AC29+AG29+AK29+AO29+AS29+AW29+BA29+BE29+BI29+BM29+BQ29+BU29+BY29+CC29+CG29+CK29+CO29</f>
        <v>103063.5819</v>
      </c>
      <c r="F29" s="45">
        <f t="shared" si="9"/>
        <v>98.912962554656815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>
        <v>16125</v>
      </c>
      <c r="BA29" s="64">
        <v>16125</v>
      </c>
      <c r="BB29" s="64">
        <f t="shared" si="10"/>
        <v>100</v>
      </c>
      <c r="BC29" s="64"/>
      <c r="BD29" s="64"/>
      <c r="BE29" s="64"/>
      <c r="BF29" s="64"/>
      <c r="BG29" s="64">
        <v>46872</v>
      </c>
      <c r="BH29" s="64">
        <v>46872</v>
      </c>
      <c r="BI29" s="64">
        <v>46872</v>
      </c>
      <c r="BJ29" s="64">
        <f t="shared" si="11"/>
        <v>100</v>
      </c>
      <c r="BK29" s="64">
        <v>5102.6000000000004</v>
      </c>
      <c r="BL29" s="64">
        <v>5344.7339799999991</v>
      </c>
      <c r="BM29" s="64">
        <v>3971.4819000000002</v>
      </c>
      <c r="BN29" s="64">
        <f t="shared" si="12"/>
        <v>74.306446585766295</v>
      </c>
      <c r="BO29" s="64">
        <v>1796.8</v>
      </c>
      <c r="BP29" s="64">
        <v>1796.8</v>
      </c>
      <c r="BQ29" s="64">
        <v>1796.8</v>
      </c>
      <c r="BR29" s="64">
        <f t="shared" si="13"/>
        <v>100</v>
      </c>
      <c r="BS29" s="64"/>
      <c r="BT29" s="64">
        <v>23037.5</v>
      </c>
      <c r="BU29" s="64">
        <v>23037.5</v>
      </c>
      <c r="BV29" s="64">
        <f t="shared" si="14"/>
        <v>100</v>
      </c>
      <c r="BW29" s="64">
        <v>124.2</v>
      </c>
      <c r="BX29" s="64">
        <v>124.2</v>
      </c>
      <c r="BY29" s="64">
        <v>65.3</v>
      </c>
      <c r="BZ29" s="64"/>
      <c r="CA29" s="64"/>
      <c r="CB29" s="64"/>
      <c r="CC29" s="64">
        <v>299.5</v>
      </c>
      <c r="CD29" s="64"/>
      <c r="CE29" s="64"/>
      <c r="CF29" s="64"/>
      <c r="CG29" s="64"/>
      <c r="CH29" s="64"/>
      <c r="CI29" s="83"/>
      <c r="CJ29" s="83">
        <v>10896</v>
      </c>
      <c r="CK29" s="83">
        <v>10896</v>
      </c>
      <c r="CL29" s="83">
        <f t="shared" si="15"/>
        <v>100</v>
      </c>
      <c r="CM29" s="83"/>
      <c r="CN29" s="83"/>
      <c r="CO29" s="83"/>
      <c r="CP29" s="83"/>
    </row>
    <row r="30" spans="1:94" s="2" customFormat="1" ht="18" customHeight="1">
      <c r="A30" s="31">
        <v>26</v>
      </c>
      <c r="B30" s="32" t="s">
        <v>25</v>
      </c>
      <c r="C30" s="45">
        <f t="shared" si="24"/>
        <v>235604.30000000002</v>
      </c>
      <c r="D30" s="45">
        <f t="shared" si="25"/>
        <v>292463.95803000004</v>
      </c>
      <c r="E30" s="45">
        <f t="shared" si="26"/>
        <v>256377.87750999999</v>
      </c>
      <c r="F30" s="45">
        <f t="shared" si="9"/>
        <v>87.661358082181721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64"/>
      <c r="AJ30" s="64"/>
      <c r="AK30" s="64"/>
      <c r="AL30" s="64"/>
      <c r="AM30" s="64"/>
      <c r="AN30" s="64"/>
      <c r="AO30" s="64">
        <v>14000</v>
      </c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>
        <v>9824.5</v>
      </c>
      <c r="BA30" s="64">
        <v>9824.5</v>
      </c>
      <c r="BB30" s="64">
        <f t="shared" si="10"/>
        <v>100</v>
      </c>
      <c r="BC30" s="64"/>
      <c r="BD30" s="64"/>
      <c r="BE30" s="64">
        <v>200</v>
      </c>
      <c r="BF30" s="64"/>
      <c r="BG30" s="64">
        <v>196940.6</v>
      </c>
      <c r="BH30" s="64">
        <v>196940.6</v>
      </c>
      <c r="BI30" s="64">
        <v>156372.19397999998</v>
      </c>
      <c r="BJ30" s="64">
        <f t="shared" si="11"/>
        <v>79.400689334753721</v>
      </c>
      <c r="BK30" s="64">
        <v>27092.6</v>
      </c>
      <c r="BL30" s="64">
        <v>27335.258030000001</v>
      </c>
      <c r="BM30" s="64">
        <v>20254.683530000002</v>
      </c>
      <c r="BN30" s="64">
        <f t="shared" si="12"/>
        <v>74.097283105104822</v>
      </c>
      <c r="BO30" s="64">
        <v>8827.6</v>
      </c>
      <c r="BP30" s="64">
        <v>8827.6</v>
      </c>
      <c r="BQ30" s="64">
        <v>7349.2</v>
      </c>
      <c r="BR30" s="64">
        <f t="shared" si="13"/>
        <v>83.252526167927854</v>
      </c>
      <c r="BS30" s="64"/>
      <c r="BT30" s="64">
        <v>37844.1</v>
      </c>
      <c r="BU30" s="64">
        <v>37844.1</v>
      </c>
      <c r="BV30" s="64">
        <f t="shared" si="14"/>
        <v>100</v>
      </c>
      <c r="BW30" s="64">
        <v>2743.5</v>
      </c>
      <c r="BX30" s="64">
        <v>2743.5</v>
      </c>
      <c r="BY30" s="64">
        <v>1584.8</v>
      </c>
      <c r="BZ30" s="64"/>
      <c r="CA30" s="64"/>
      <c r="CB30" s="64"/>
      <c r="CC30" s="64"/>
      <c r="CD30" s="64"/>
      <c r="CE30" s="64"/>
      <c r="CF30" s="64"/>
      <c r="CG30" s="64"/>
      <c r="CH30" s="64"/>
      <c r="CI30" s="83"/>
      <c r="CJ30" s="83">
        <v>8948.4</v>
      </c>
      <c r="CK30" s="83">
        <v>8948.4</v>
      </c>
      <c r="CL30" s="83">
        <f t="shared" si="15"/>
        <v>100</v>
      </c>
      <c r="CM30" s="83"/>
      <c r="CN30" s="83"/>
      <c r="CO30" s="83"/>
      <c r="CP30" s="83"/>
    </row>
    <row r="31" spans="1:94" s="68" customFormat="1" ht="16.5" customHeight="1">
      <c r="A31" s="121" t="s">
        <v>75</v>
      </c>
      <c r="B31" s="121"/>
      <c r="C31" s="73">
        <f t="shared" ref="C31" si="27">G31+K31+AA31+AE31+AI31+AM31+AQ31+AU31+AY31+BG31+BK31+BO31+BS31+BW31+CE31+CI31</f>
        <v>115450</v>
      </c>
      <c r="D31" s="73">
        <f>H31+L31+AB31+AF31+AJ31+AN31+AR31+AV31+AZ31+BH31+BL31+BP31+BT31+BX31+CF31+CJ31</f>
        <v>229338</v>
      </c>
      <c r="E31" s="73">
        <f>I31+M31+AC31+AG31+AK31+AO31+AS31+AW31+BA31+BI31+BM31+BQ31+BU31+BY31+CG31+CK31</f>
        <v>0</v>
      </c>
      <c r="F31" s="73">
        <f t="shared" si="9"/>
        <v>0</v>
      </c>
      <c r="G31" s="73"/>
      <c r="H31" s="73">
        <v>102500</v>
      </c>
      <c r="I31" s="73"/>
      <c r="J31" s="73">
        <f t="shared" ref="J31:J32" si="28">I31/H31*100</f>
        <v>0</v>
      </c>
      <c r="K31" s="66">
        <v>5000</v>
      </c>
      <c r="L31" s="66">
        <v>5000</v>
      </c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>
        <v>10000</v>
      </c>
      <c r="AB31" s="66"/>
      <c r="AC31" s="66"/>
      <c r="AD31" s="66"/>
      <c r="AE31" s="66">
        <v>20000</v>
      </c>
      <c r="AF31" s="66">
        <v>20000</v>
      </c>
      <c r="AG31" s="66"/>
      <c r="AH31" s="66"/>
      <c r="AI31" s="80">
        <v>30000</v>
      </c>
      <c r="AJ31" s="80">
        <v>30000</v>
      </c>
      <c r="AK31" s="80"/>
      <c r="AL31" s="80"/>
      <c r="AM31" s="80">
        <v>50000</v>
      </c>
      <c r="AN31" s="80">
        <v>50000</v>
      </c>
      <c r="AO31" s="80"/>
      <c r="AP31" s="80"/>
      <c r="AQ31" s="80"/>
      <c r="AR31" s="80">
        <v>20678</v>
      </c>
      <c r="AS31" s="80"/>
      <c r="AT31" s="80">
        <f>AS31/AR31*100</f>
        <v>0</v>
      </c>
      <c r="AU31" s="80"/>
      <c r="AV31" s="80">
        <v>710</v>
      </c>
      <c r="AW31" s="80"/>
      <c r="AX31" s="80">
        <f>AW31/AV31*100</f>
        <v>0</v>
      </c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>
        <v>450</v>
      </c>
      <c r="CF31" s="80">
        <v>450</v>
      </c>
      <c r="CG31" s="80"/>
      <c r="CH31" s="80"/>
      <c r="CI31" s="81"/>
      <c r="CJ31" s="81"/>
      <c r="CK31" s="81"/>
      <c r="CL31" s="81"/>
      <c r="CM31" s="81"/>
      <c r="CN31" s="81"/>
      <c r="CO31" s="81"/>
      <c r="CP31" s="81"/>
    </row>
    <row r="32" spans="1:94" s="8" customFormat="1" ht="21" customHeight="1">
      <c r="A32" s="107" t="s">
        <v>26</v>
      </c>
      <c r="B32" s="107"/>
      <c r="C32" s="30">
        <f>SUM(C6+C28+C31)</f>
        <v>1082013.3</v>
      </c>
      <c r="D32" s="30">
        <f t="shared" ref="D32" si="29">SUM(D6+D28+D31)</f>
        <v>1593138.1638100003</v>
      </c>
      <c r="E32" s="30">
        <f>SUM(E6+E28+E31)+I32+AS32+AW32+CO32</f>
        <v>1574944.3840000001</v>
      </c>
      <c r="F32" s="30">
        <f t="shared" si="9"/>
        <v>98.857991088074272</v>
      </c>
      <c r="G32" s="30">
        <f>SUM(G6+G28+G31)</f>
        <v>0</v>
      </c>
      <c r="H32" s="30">
        <f>SUM(H6+H28+H31)</f>
        <v>102500</v>
      </c>
      <c r="I32" s="30">
        <v>152500</v>
      </c>
      <c r="J32" s="30">
        <f t="shared" si="28"/>
        <v>148.78048780487805</v>
      </c>
      <c r="K32" s="30">
        <f>SUM(K6+K28+K31)</f>
        <v>5000</v>
      </c>
      <c r="L32" s="30">
        <f>SUM(L6+L28+L31)</f>
        <v>5000</v>
      </c>
      <c r="M32" s="30">
        <f>SUM(M6+M28+M31)</f>
        <v>1142.7</v>
      </c>
      <c r="N32" s="30">
        <f>M32/L32*100</f>
        <v>22.854000000000003</v>
      </c>
      <c r="O32" s="30">
        <f t="shared" ref="O32:R32" si="30">SUM(O6+O28+O31)</f>
        <v>0</v>
      </c>
      <c r="P32" s="30">
        <f t="shared" si="30"/>
        <v>0</v>
      </c>
      <c r="Q32" s="30">
        <f t="shared" si="30"/>
        <v>73123.7</v>
      </c>
      <c r="R32" s="30">
        <f t="shared" si="30"/>
        <v>0</v>
      </c>
      <c r="S32" s="30">
        <f t="shared" ref="S32:Z32" si="31">SUM(S6+S28+S31)</f>
        <v>0</v>
      </c>
      <c r="T32" s="30">
        <f t="shared" si="31"/>
        <v>0</v>
      </c>
      <c r="U32" s="30">
        <f t="shared" si="31"/>
        <v>4258.6000000000004</v>
      </c>
      <c r="V32" s="30">
        <f t="shared" si="31"/>
        <v>0</v>
      </c>
      <c r="W32" s="30">
        <f t="shared" si="31"/>
        <v>0</v>
      </c>
      <c r="X32" s="30">
        <f t="shared" si="31"/>
        <v>0</v>
      </c>
      <c r="Y32" s="30">
        <f t="shared" si="31"/>
        <v>1243.8</v>
      </c>
      <c r="Z32" s="30">
        <f t="shared" si="31"/>
        <v>0</v>
      </c>
      <c r="AA32" s="30">
        <f>SUM(AA6+AA28+AA31)</f>
        <v>10000</v>
      </c>
      <c r="AB32" s="30">
        <f>SUM(AB6+AB28+AB31)</f>
        <v>20000</v>
      </c>
      <c r="AC32" s="30">
        <f>SUM(AC6+AC28+AC31)</f>
        <v>20000</v>
      </c>
      <c r="AD32" s="30">
        <f>AC32/AB32*100</f>
        <v>100</v>
      </c>
      <c r="AE32" s="30">
        <f>SUM(AE6+AE28+AE31)</f>
        <v>20000</v>
      </c>
      <c r="AF32" s="30">
        <f>SUM(AF6+AF28+AF31)</f>
        <v>20000</v>
      </c>
      <c r="AG32" s="30">
        <f>SUM(AG6+AG28+AG31)</f>
        <v>0</v>
      </c>
      <c r="AH32" s="30">
        <f>AG32/AF32*100</f>
        <v>0</v>
      </c>
      <c r="AI32" s="63">
        <f t="shared" ref="AI32:BF32" si="32">SUM(AI6+AI28+AI31)</f>
        <v>30000</v>
      </c>
      <c r="AJ32" s="63">
        <f t="shared" si="32"/>
        <v>30000</v>
      </c>
      <c r="AK32" s="63">
        <f t="shared" si="32"/>
        <v>7492</v>
      </c>
      <c r="AL32" s="63">
        <f>AK32/AJ32*100</f>
        <v>24.973333333333333</v>
      </c>
      <c r="AM32" s="63">
        <f t="shared" si="32"/>
        <v>50000</v>
      </c>
      <c r="AN32" s="63">
        <f t="shared" si="32"/>
        <v>50000</v>
      </c>
      <c r="AO32" s="63">
        <f t="shared" si="32"/>
        <v>14000</v>
      </c>
      <c r="AP32" s="63">
        <f>AO32/AN32*100</f>
        <v>28.000000000000004</v>
      </c>
      <c r="AQ32" s="63">
        <f t="shared" si="32"/>
        <v>0</v>
      </c>
      <c r="AR32" s="63">
        <f t="shared" si="32"/>
        <v>20678</v>
      </c>
      <c r="AS32" s="63">
        <v>56313.1</v>
      </c>
      <c r="AT32" s="63">
        <f>AS32/AR32*100</f>
        <v>272.33339781410194</v>
      </c>
      <c r="AU32" s="63">
        <f t="shared" si="32"/>
        <v>0</v>
      </c>
      <c r="AV32" s="63">
        <f t="shared" si="32"/>
        <v>710</v>
      </c>
      <c r="AW32" s="63">
        <v>46281.9</v>
      </c>
      <c r="AX32" s="63">
        <f>AW32/AV32*100</f>
        <v>6518.5774647887329</v>
      </c>
      <c r="AY32" s="63">
        <f t="shared" si="32"/>
        <v>0</v>
      </c>
      <c r="AZ32" s="63">
        <f t="shared" si="32"/>
        <v>149075.99999999997</v>
      </c>
      <c r="BA32" s="63">
        <f t="shared" si="32"/>
        <v>144207.79998999997</v>
      </c>
      <c r="BB32" s="63">
        <f>BA32/AZ32*100</f>
        <v>96.734417337465445</v>
      </c>
      <c r="BC32" s="63">
        <f t="shared" si="32"/>
        <v>0</v>
      </c>
      <c r="BD32" s="63">
        <f t="shared" si="32"/>
        <v>0</v>
      </c>
      <c r="BE32" s="63">
        <f t="shared" si="32"/>
        <v>400</v>
      </c>
      <c r="BF32" s="63">
        <f t="shared" si="32"/>
        <v>0</v>
      </c>
      <c r="BG32" s="63">
        <f>SUM(BG6+BG28+BG31)</f>
        <v>850961.2</v>
      </c>
      <c r="BH32" s="63">
        <f>SUM(BH6+BH28+BH31)</f>
        <v>850961.2</v>
      </c>
      <c r="BI32" s="63">
        <f>SUM(BI6+BI28+BI31)</f>
        <v>670788.07007999998</v>
      </c>
      <c r="BJ32" s="63">
        <f>BI32/BH32*100</f>
        <v>78.82710399487074</v>
      </c>
      <c r="BK32" s="63">
        <f>SUM(BK6+BK28+BK31)</f>
        <v>79455.300000000017</v>
      </c>
      <c r="BL32" s="63">
        <f>SUM(BL6+BL28+BL31)</f>
        <v>79455.263810000004</v>
      </c>
      <c r="BM32" s="63">
        <f>SUM(BM6+BM28+BM31)</f>
        <v>61604.471470000004</v>
      </c>
      <c r="BN32" s="63">
        <f>BM32/BL32*100</f>
        <v>77.533530839836757</v>
      </c>
      <c r="BO32" s="63">
        <f>SUM(BO6+BO28+BO31)</f>
        <v>33279.1</v>
      </c>
      <c r="BP32" s="63">
        <f>SUM(BP6+BP28+BP31)</f>
        <v>33279.1</v>
      </c>
      <c r="BQ32" s="63">
        <f>SUM(BQ6+BQ28+BQ31)</f>
        <v>26951.817469999998</v>
      </c>
      <c r="BR32" s="63">
        <f>BQ32/BP32*100</f>
        <v>80.9872186146861</v>
      </c>
      <c r="BS32" s="63">
        <f>SUM(BS6+BS28+BS31)</f>
        <v>0</v>
      </c>
      <c r="BT32" s="63">
        <f>SUM(BT6+BT28+BT31)</f>
        <v>144269.50000000003</v>
      </c>
      <c r="BU32" s="63">
        <f>SUM(BU6+BU28+BU31)</f>
        <v>133861.02499000001</v>
      </c>
      <c r="BV32" s="63">
        <v>0</v>
      </c>
      <c r="BW32" s="63">
        <f>SUM(BW6+BW28+BW31)</f>
        <v>2867.7</v>
      </c>
      <c r="BX32" s="63">
        <f>SUM(BX6+BX28+BX31)</f>
        <v>2867.7</v>
      </c>
      <c r="BY32" s="63">
        <f>SUM(BY6+BY28+BY31)</f>
        <v>1650.1</v>
      </c>
      <c r="BZ32" s="63">
        <f t="shared" si="22"/>
        <v>57.540886424660876</v>
      </c>
      <c r="CA32" s="63">
        <f t="shared" ref="CA32:CD32" si="33">SUM(CA6+CA28+CA31)</f>
        <v>0</v>
      </c>
      <c r="CB32" s="63">
        <f t="shared" si="33"/>
        <v>0</v>
      </c>
      <c r="CC32" s="63">
        <f t="shared" si="33"/>
        <v>1533.8999999999999</v>
      </c>
      <c r="CD32" s="63">
        <f t="shared" si="33"/>
        <v>0</v>
      </c>
      <c r="CE32" s="63">
        <f>SUM(CE6+CE28+CE31)</f>
        <v>450</v>
      </c>
      <c r="CF32" s="63">
        <f>SUM(CF6+CF28+CF31)</f>
        <v>450</v>
      </c>
      <c r="CG32" s="63">
        <f>SUM(CG6+CG28+CG31)</f>
        <v>0</v>
      </c>
      <c r="CH32" s="63">
        <f>CG32/CF32*100</f>
        <v>0</v>
      </c>
      <c r="CI32" s="63">
        <f>SUM(CI6+CI28+CI31)</f>
        <v>0</v>
      </c>
      <c r="CJ32" s="63">
        <f>SUM(CJ6+CJ28+CJ31)</f>
        <v>83891.400000000009</v>
      </c>
      <c r="CK32" s="63">
        <f>SUM(CK6+CK28+CK31)</f>
        <v>83891.400000000009</v>
      </c>
      <c r="CL32" s="63">
        <f t="shared" ref="CL32" si="34">CK32/CJ32*100</f>
        <v>100</v>
      </c>
      <c r="CM32" s="63">
        <f>SUM(CM6+CM28+CM31)</f>
        <v>0</v>
      </c>
      <c r="CN32" s="63">
        <f>SUM(CN6+CN28+CN31)</f>
        <v>0</v>
      </c>
      <c r="CO32" s="63">
        <v>73700</v>
      </c>
      <c r="CP32" s="63">
        <v>0</v>
      </c>
    </row>
    <row r="37" spans="63:64">
      <c r="BK37" s="5">
        <v>6742400</v>
      </c>
      <c r="BL37" s="5">
        <f>BK37/1000</f>
        <v>6742.4</v>
      </c>
    </row>
    <row r="38" spans="63:64">
      <c r="BK38" s="5">
        <v>7992700</v>
      </c>
      <c r="BL38" s="5">
        <f t="shared" ref="BL38:BL59" si="35">BK38/1000</f>
        <v>7992.7</v>
      </c>
    </row>
    <row r="39" spans="63:64">
      <c r="BK39" s="5">
        <v>4888400</v>
      </c>
      <c r="BL39" s="5">
        <f t="shared" si="35"/>
        <v>4888.3999999999996</v>
      </c>
    </row>
    <row r="40" spans="63:64">
      <c r="BK40" s="5">
        <v>134700</v>
      </c>
      <c r="BL40" s="5">
        <f t="shared" si="35"/>
        <v>134.69999999999999</v>
      </c>
    </row>
    <row r="41" spans="63:64">
      <c r="BK41" s="5">
        <v>516600</v>
      </c>
      <c r="BL41" s="5">
        <f t="shared" si="35"/>
        <v>516.6</v>
      </c>
    </row>
    <row r="42" spans="63:64">
      <c r="BK42" s="5">
        <v>4977200</v>
      </c>
      <c r="BL42" s="5">
        <f t="shared" si="35"/>
        <v>4977.2</v>
      </c>
    </row>
    <row r="43" spans="63:64">
      <c r="BK43" s="5">
        <v>1429200</v>
      </c>
      <c r="BL43" s="5">
        <f t="shared" si="35"/>
        <v>1429.2</v>
      </c>
    </row>
    <row r="44" spans="63:64">
      <c r="BK44" s="5">
        <v>2038900</v>
      </c>
      <c r="BL44" s="5">
        <f t="shared" si="35"/>
        <v>2038.9</v>
      </c>
    </row>
    <row r="45" spans="63:64">
      <c r="BK45" s="5">
        <v>586500</v>
      </c>
      <c r="BL45" s="5">
        <f t="shared" si="35"/>
        <v>586.5</v>
      </c>
    </row>
    <row r="46" spans="63:64">
      <c r="BK46" s="5">
        <v>1669800</v>
      </c>
      <c r="BL46" s="5">
        <f t="shared" si="35"/>
        <v>1669.8</v>
      </c>
    </row>
    <row r="47" spans="63:64">
      <c r="BK47" s="5">
        <v>3081200</v>
      </c>
      <c r="BL47" s="5">
        <f t="shared" si="35"/>
        <v>3081.2</v>
      </c>
    </row>
    <row r="48" spans="63:64">
      <c r="BK48" s="5">
        <v>3441800</v>
      </c>
      <c r="BL48" s="5">
        <f t="shared" si="35"/>
        <v>3441.8</v>
      </c>
    </row>
    <row r="49" spans="63:64">
      <c r="BK49" s="5">
        <v>2091100</v>
      </c>
      <c r="BL49" s="5">
        <f t="shared" si="35"/>
        <v>2091.1</v>
      </c>
    </row>
    <row r="50" spans="63:64">
      <c r="BK50" s="5">
        <v>1110900</v>
      </c>
      <c r="BL50" s="5">
        <f t="shared" si="35"/>
        <v>1110.9000000000001</v>
      </c>
    </row>
    <row r="51" spans="63:64">
      <c r="BK51" s="5">
        <v>164900</v>
      </c>
      <c r="BL51" s="5">
        <f t="shared" si="35"/>
        <v>164.9</v>
      </c>
    </row>
    <row r="52" spans="63:64">
      <c r="BK52" s="5">
        <v>6412300</v>
      </c>
      <c r="BL52" s="5">
        <f t="shared" si="35"/>
        <v>6412.3</v>
      </c>
    </row>
    <row r="53" spans="63:64">
      <c r="BK53" s="5">
        <v>2815300</v>
      </c>
      <c r="BL53" s="5">
        <f t="shared" si="35"/>
        <v>2815.3</v>
      </c>
    </row>
    <row r="54" spans="63:64">
      <c r="BK54" s="5">
        <v>3113500</v>
      </c>
      <c r="BL54" s="5">
        <f t="shared" si="35"/>
        <v>3113.5</v>
      </c>
    </row>
    <row r="55" spans="63:64">
      <c r="BK55" s="5">
        <v>3939800</v>
      </c>
      <c r="BL55" s="5">
        <f t="shared" si="35"/>
        <v>3939.8</v>
      </c>
    </row>
    <row r="56" spans="63:64">
      <c r="BK56" s="5">
        <v>5650700</v>
      </c>
      <c r="BL56" s="5">
        <f t="shared" si="35"/>
        <v>5650.7</v>
      </c>
    </row>
    <row r="57" spans="63:64">
      <c r="BK57" s="5">
        <v>1249100</v>
      </c>
      <c r="BL57" s="5">
        <f t="shared" si="35"/>
        <v>1249.0999999999999</v>
      </c>
    </row>
    <row r="58" spans="63:64">
      <c r="BK58" s="5">
        <v>10896000</v>
      </c>
      <c r="BL58" s="5">
        <f t="shared" si="35"/>
        <v>10896</v>
      </c>
    </row>
    <row r="59" spans="63:64">
      <c r="BK59" s="5">
        <v>8948400</v>
      </c>
      <c r="BL59" s="5">
        <f t="shared" si="35"/>
        <v>8948.4</v>
      </c>
    </row>
  </sheetData>
  <mergeCells count="29">
    <mergeCell ref="AK3:AL3"/>
    <mergeCell ref="G4:J4"/>
    <mergeCell ref="AE4:AH4"/>
    <mergeCell ref="K4:N4"/>
    <mergeCell ref="C2:AG2"/>
    <mergeCell ref="AA4:AD4"/>
    <mergeCell ref="AI4:AL4"/>
    <mergeCell ref="S4:V4"/>
    <mergeCell ref="W4:Z4"/>
    <mergeCell ref="O4:R4"/>
    <mergeCell ref="AY4:BB4"/>
    <mergeCell ref="BG4:BJ4"/>
    <mergeCell ref="BK4:BN4"/>
    <mergeCell ref="AM4:AP4"/>
    <mergeCell ref="AQ4:AT4"/>
    <mergeCell ref="AU4:AX4"/>
    <mergeCell ref="BC4:BF4"/>
    <mergeCell ref="A32:B32"/>
    <mergeCell ref="A31:B31"/>
    <mergeCell ref="B4:B5"/>
    <mergeCell ref="A4:A5"/>
    <mergeCell ref="C4:F4"/>
    <mergeCell ref="CM4:CP4"/>
    <mergeCell ref="BO4:BR4"/>
    <mergeCell ref="BW4:BZ4"/>
    <mergeCell ref="CI4:CL4"/>
    <mergeCell ref="BS4:BV4"/>
    <mergeCell ref="CE4:CH4"/>
    <mergeCell ref="CA4:CD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В6'!Область_печати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2025-10-28T13:22:41Z</cp:lastPrinted>
  <dcterms:created xsi:type="dcterms:W3CDTF">2019-04-18T08:29:34Z</dcterms:created>
  <dcterms:modified xsi:type="dcterms:W3CDTF">2025-11-19T05:51:56Z</dcterms:modified>
</cp:coreProperties>
</file>