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80" yWindow="60" windowWidth="13830" windowHeight="11020"/>
  </bookViews>
  <sheets>
    <sheet name="таблица В6" sheetId="2" r:id="rId1"/>
    <sheet name="дотации" sheetId="3" r:id="rId2"/>
    <sheet name="субсидии" sheetId="4" r:id="rId3"/>
    <sheet name="субвенции" sheetId="5" r:id="rId4"/>
    <sheet name="иные" sheetId="6" r:id="rId5"/>
  </sheets>
  <definedNames>
    <definedName name="_xlnm.Print_Titles" localSheetId="1">дотации!$A:$B</definedName>
    <definedName name="_xlnm.Print_Titles" localSheetId="4">иные!$A:$B</definedName>
    <definedName name="_xlnm.Print_Titles" localSheetId="3">субвенции!$A:$B</definedName>
    <definedName name="_xlnm.Print_Titles" localSheetId="2">субсидии!$A:$B</definedName>
    <definedName name="_xlnm.Print_Titles" localSheetId="0">'таблица В6'!$A:$A,'таблица В6'!$4:$4</definedName>
    <definedName name="_xlnm.Print_Area" localSheetId="1">дотации!$A$2:$N$35</definedName>
    <definedName name="_xlnm.Print_Area" localSheetId="4">иные!$A$2:$CH$35</definedName>
    <definedName name="_xlnm.Print_Area" localSheetId="3">субвенции!$A$2:$DB$35</definedName>
    <definedName name="_xlnm.Print_Area" localSheetId="2">субсидии!$A$2:$KD$35</definedName>
  </definedNames>
  <calcPr calcId="145621"/>
</workbook>
</file>

<file path=xl/calcChain.xml><?xml version="1.0" encoding="utf-8"?>
<calcChain xmlns="http://schemas.openxmlformats.org/spreadsheetml/2006/main">
  <c r="D34" i="6" l="1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C8" i="6"/>
  <c r="D8" i="6"/>
  <c r="E8" i="6"/>
  <c r="C9" i="6"/>
  <c r="D9" i="6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D7" i="6"/>
  <c r="E7" i="6"/>
  <c r="C7" i="6"/>
  <c r="M28" i="6"/>
  <c r="L28" i="6"/>
  <c r="K28" i="6"/>
  <c r="M6" i="6"/>
  <c r="L6" i="6"/>
  <c r="K6" i="6"/>
  <c r="AO28" i="6"/>
  <c r="AN28" i="6"/>
  <c r="AM28" i="6"/>
  <c r="AO6" i="6"/>
  <c r="AN6" i="6"/>
  <c r="AN35" i="6" s="1"/>
  <c r="AM6" i="6"/>
  <c r="BI28" i="6"/>
  <c r="BH28" i="6"/>
  <c r="BG28" i="6"/>
  <c r="BI6" i="6"/>
  <c r="BH6" i="6"/>
  <c r="BG6" i="6"/>
  <c r="CC28" i="6"/>
  <c r="CB28" i="6"/>
  <c r="CA28" i="6"/>
  <c r="CC6" i="6"/>
  <c r="CB6" i="6"/>
  <c r="CA6" i="6"/>
  <c r="AW28" i="6"/>
  <c r="AV28" i="6"/>
  <c r="AU28" i="6"/>
  <c r="AW6" i="6"/>
  <c r="AV6" i="6"/>
  <c r="AU6" i="6"/>
  <c r="BU6" i="6"/>
  <c r="BT6" i="6"/>
  <c r="BS6" i="6"/>
  <c r="BU28" i="6"/>
  <c r="BT28" i="6"/>
  <c r="BS2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60" i="6"/>
  <c r="BL61" i="6"/>
  <c r="BL62" i="6"/>
  <c r="BL63" i="6"/>
  <c r="BL64" i="6"/>
  <c r="BL38" i="6"/>
  <c r="AT33" i="6"/>
  <c r="AT32" i="6"/>
  <c r="AT31" i="6"/>
  <c r="AT30" i="6"/>
  <c r="AT29" i="6"/>
  <c r="AT27" i="6"/>
  <c r="AT26" i="6"/>
  <c r="AT25" i="6"/>
  <c r="AT24" i="6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T8" i="6"/>
  <c r="AT7" i="6"/>
  <c r="CP32" i="5"/>
  <c r="CP31" i="5"/>
  <c r="CP28" i="5"/>
  <c r="AX32" i="5"/>
  <c r="V6" i="5"/>
  <c r="V35" i="5"/>
  <c r="V33" i="5"/>
  <c r="V32" i="5"/>
  <c r="V31" i="5"/>
  <c r="V30" i="5"/>
  <c r="V29" i="5"/>
  <c r="V28" i="5"/>
  <c r="V25" i="5"/>
  <c r="V23" i="5"/>
  <c r="V22" i="5"/>
  <c r="V20" i="5"/>
  <c r="V19" i="5"/>
  <c r="V18" i="5"/>
  <c r="V17" i="5"/>
  <c r="V16" i="5"/>
  <c r="V14" i="5"/>
  <c r="V13" i="5"/>
  <c r="V11" i="5"/>
  <c r="V10" i="5"/>
  <c r="V9" i="5"/>
  <c r="JR6" i="4"/>
  <c r="JR35" i="4"/>
  <c r="JR22" i="4"/>
  <c r="JR21" i="4"/>
  <c r="IL35" i="4"/>
  <c r="IL28" i="4"/>
  <c r="IL32" i="4"/>
  <c r="ID14" i="4"/>
  <c r="HZ22" i="4"/>
  <c r="HZ35" i="4"/>
  <c r="HZ33" i="4"/>
  <c r="HZ32" i="4"/>
  <c r="HZ31" i="4"/>
  <c r="HZ30" i="4"/>
  <c r="HZ29" i="4"/>
  <c r="HZ28" i="4"/>
  <c r="HV35" i="4"/>
  <c r="HV28" i="4"/>
  <c r="HV31" i="4"/>
  <c r="HJ22" i="4"/>
  <c r="HJ21" i="4"/>
  <c r="HJ20" i="4"/>
  <c r="HJ16" i="4"/>
  <c r="K35" i="6" l="1"/>
  <c r="BG35" i="6"/>
  <c r="AO35" i="6"/>
  <c r="M35" i="6"/>
  <c r="AM35" i="6"/>
  <c r="BI35" i="6"/>
  <c r="L35" i="6"/>
  <c r="AU35" i="6"/>
  <c r="BT35" i="6"/>
  <c r="BH35" i="6"/>
  <c r="CA35" i="6"/>
  <c r="CB35" i="6"/>
  <c r="AV35" i="6"/>
  <c r="AW35" i="6"/>
  <c r="BU35" i="6"/>
  <c r="BS35" i="6"/>
  <c r="HF35" i="4" l="1"/>
  <c r="HF28" i="4"/>
  <c r="HF29" i="4"/>
  <c r="GX25" i="4"/>
  <c r="GX9" i="4"/>
  <c r="GL35" i="4" l="1"/>
  <c r="GL6" i="4"/>
  <c r="GL13" i="4"/>
  <c r="GD25" i="4"/>
  <c r="GD24" i="4"/>
  <c r="GD21" i="4"/>
  <c r="GD17" i="4"/>
  <c r="GD16" i="4"/>
  <c r="GD13" i="4"/>
  <c r="GD12" i="4"/>
  <c r="EL35" i="4"/>
  <c r="EL6" i="4"/>
  <c r="EL15" i="4"/>
  <c r="EH35" i="4"/>
  <c r="EH6" i="4"/>
  <c r="EH8" i="4"/>
  <c r="DB35" i="4" l="1"/>
  <c r="DB30" i="4"/>
  <c r="DB29" i="4"/>
  <c r="DB28" i="4"/>
  <c r="DB27" i="4"/>
  <c r="DB26" i="4"/>
  <c r="DB25" i="4"/>
  <c r="DB24" i="4"/>
  <c r="DB21" i="4"/>
  <c r="DB20" i="4"/>
  <c r="DB19" i="4"/>
  <c r="DB18" i="4"/>
  <c r="DB17" i="4"/>
  <c r="DB16" i="4"/>
  <c r="DB15" i="4"/>
  <c r="DB14" i="4"/>
  <c r="DB13" i="4"/>
  <c r="DB12" i="4"/>
  <c r="DB11" i="4"/>
  <c r="DB10" i="4"/>
  <c r="DB9" i="4"/>
  <c r="DB8" i="4"/>
  <c r="DB7" i="4"/>
  <c r="CL35" i="4"/>
  <c r="CL29" i="4"/>
  <c r="CL28" i="4"/>
  <c r="CH6" i="4"/>
  <c r="CH35" i="4"/>
  <c r="CH31" i="4"/>
  <c r="CH30" i="4"/>
  <c r="CH29" i="4"/>
  <c r="CH28" i="4"/>
  <c r="CH17" i="4"/>
  <c r="BN6" i="4"/>
  <c r="BN35" i="4"/>
  <c r="BN26" i="4"/>
  <c r="BN17" i="4"/>
  <c r="BN21" i="4"/>
  <c r="BN20" i="4"/>
  <c r="BN14" i="4"/>
  <c r="BN13" i="4"/>
  <c r="BN8" i="4"/>
  <c r="BR18" i="4"/>
  <c r="BF11" i="4"/>
  <c r="AT14" i="4"/>
  <c r="E29" i="3"/>
  <c r="E30" i="3"/>
  <c r="E31" i="3"/>
  <c r="E32" i="3"/>
  <c r="E33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D29" i="3"/>
  <c r="D30" i="3"/>
  <c r="D31" i="3"/>
  <c r="D32" i="3"/>
  <c r="D33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D7" i="3"/>
  <c r="CH7" i="6" l="1"/>
  <c r="CH8" i="6"/>
  <c r="CH9" i="6"/>
  <c r="CH11" i="6"/>
  <c r="CH12" i="6"/>
  <c r="CH13" i="6"/>
  <c r="CH14" i="6"/>
  <c r="CH15" i="6"/>
  <c r="CH16" i="6"/>
  <c r="CH18" i="6"/>
  <c r="CH19" i="6"/>
  <c r="CH20" i="6"/>
  <c r="CH21" i="6"/>
  <c r="CH22" i="6"/>
  <c r="CH23" i="6"/>
  <c r="CH24" i="6"/>
  <c r="CH25" i="6"/>
  <c r="CH26" i="6"/>
  <c r="CH27" i="6"/>
  <c r="CH29" i="6"/>
  <c r="CH30" i="6"/>
  <c r="CH31" i="6"/>
  <c r="CH32" i="6"/>
  <c r="CH33" i="6"/>
  <c r="BR31" i="6"/>
  <c r="BR32" i="6"/>
  <c r="BN8" i="6"/>
  <c r="BN11" i="6"/>
  <c r="BN16" i="6"/>
  <c r="BN17" i="6"/>
  <c r="BN24" i="6"/>
  <c r="BN32" i="6"/>
  <c r="BN33" i="6"/>
  <c r="BF7" i="6"/>
  <c r="BF8" i="6"/>
  <c r="BF9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9" i="6"/>
  <c r="BF30" i="6"/>
  <c r="BF31" i="6"/>
  <c r="BF32" i="6"/>
  <c r="BF33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9" i="6"/>
  <c r="BB30" i="6"/>
  <c r="BB31" i="6"/>
  <c r="BB32" i="6"/>
  <c r="BB33" i="6"/>
  <c r="R27" i="6" l="1"/>
  <c r="DB7" i="5"/>
  <c r="DB8" i="5"/>
  <c r="DB9" i="5"/>
  <c r="DB10" i="5"/>
  <c r="DB11" i="5"/>
  <c r="DB12" i="5"/>
  <c r="DB13" i="5"/>
  <c r="DB14" i="5"/>
  <c r="DB15" i="5"/>
  <c r="DB16" i="5"/>
  <c r="DB17" i="5"/>
  <c r="DB18" i="5"/>
  <c r="DB19" i="5"/>
  <c r="DB20" i="5"/>
  <c r="DB21" i="5"/>
  <c r="DB22" i="5"/>
  <c r="DB23" i="5"/>
  <c r="DB24" i="5"/>
  <c r="DB25" i="5"/>
  <c r="DB26" i="5"/>
  <c r="DB27" i="5"/>
  <c r="CX7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9" i="5"/>
  <c r="CX30" i="5"/>
  <c r="CX31" i="5"/>
  <c r="CX32" i="5"/>
  <c r="CX33" i="5"/>
  <c r="CT7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9" i="5"/>
  <c r="CT30" i="5"/>
  <c r="CT31" i="5"/>
  <c r="CT32" i="5"/>
  <c r="CT33" i="5"/>
  <c r="CP9" i="5"/>
  <c r="CL9" i="5"/>
  <c r="CL18" i="5"/>
  <c r="CL22" i="5"/>
  <c r="CL24" i="5"/>
  <c r="CL31" i="5"/>
  <c r="CL32" i="5"/>
  <c r="CH32" i="5"/>
  <c r="CD7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32" i="5"/>
  <c r="BZ7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9" i="5"/>
  <c r="BZ30" i="5"/>
  <c r="BZ31" i="5"/>
  <c r="BZ32" i="5"/>
  <c r="BZ33" i="5"/>
  <c r="BV7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9" i="5"/>
  <c r="BV30" i="5"/>
  <c r="BV31" i="5"/>
  <c r="BV32" i="5"/>
  <c r="BV33" i="5"/>
  <c r="BR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5" i="5"/>
  <c r="BR26" i="5"/>
  <c r="BR27" i="5"/>
  <c r="BR29" i="5"/>
  <c r="BR30" i="5"/>
  <c r="BR31" i="5"/>
  <c r="BR32" i="5"/>
  <c r="BR33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9" i="5"/>
  <c r="BN30" i="5"/>
  <c r="BN31" i="5"/>
  <c r="BN32" i="5"/>
  <c r="BN33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32" i="5"/>
  <c r="BF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9" i="5"/>
  <c r="BF30" i="5"/>
  <c r="BF31" i="5"/>
  <c r="BF32" i="5"/>
  <c r="BF33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9" i="5"/>
  <c r="BB30" i="5"/>
  <c r="BB31" i="5"/>
  <c r="BB32" i="5"/>
  <c r="BB33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9" i="5"/>
  <c r="AP30" i="5"/>
  <c r="AP31" i="5"/>
  <c r="AP32" i="5"/>
  <c r="AP33" i="5"/>
  <c r="AL7" i="5"/>
  <c r="AL8" i="5"/>
  <c r="AL9" i="5"/>
  <c r="AL10" i="5"/>
  <c r="AL11" i="5"/>
  <c r="AL12" i="5"/>
  <c r="AL13" i="5"/>
  <c r="AL14" i="5"/>
  <c r="AL15" i="5"/>
  <c r="AL16" i="5"/>
  <c r="AL17" i="5"/>
  <c r="AL19" i="5"/>
  <c r="AL20" i="5"/>
  <c r="AL21" i="5"/>
  <c r="AL22" i="5"/>
  <c r="AL23" i="5"/>
  <c r="AL25" i="5"/>
  <c r="AL26" i="5"/>
  <c r="AL27" i="5"/>
  <c r="AL29" i="5"/>
  <c r="AL30" i="5"/>
  <c r="AL31" i="5"/>
  <c r="AL32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9" i="5"/>
  <c r="AH30" i="5"/>
  <c r="AH31" i="5"/>
  <c r="AH32" i="5"/>
  <c r="AH33" i="5"/>
  <c r="R8" i="5"/>
  <c r="R9" i="5"/>
  <c r="R10" i="5"/>
  <c r="R11" i="5"/>
  <c r="R13" i="5"/>
  <c r="R14" i="5"/>
  <c r="R15" i="5"/>
  <c r="R16" i="5"/>
  <c r="R17" i="5"/>
  <c r="R18" i="5"/>
  <c r="R19" i="5"/>
  <c r="R20" i="5"/>
  <c r="R21" i="5"/>
  <c r="R22" i="5"/>
  <c r="R23" i="5"/>
  <c r="R25" i="5"/>
  <c r="R26" i="5"/>
  <c r="R27" i="5"/>
  <c r="R29" i="5"/>
  <c r="R30" i="5"/>
  <c r="R31" i="5"/>
  <c r="R32" i="5"/>
  <c r="R33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9" i="5"/>
  <c r="N30" i="5"/>
  <c r="N31" i="5"/>
  <c r="N32" i="5"/>
  <c r="N33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9" i="5"/>
  <c r="J30" i="5"/>
  <c r="J31" i="5"/>
  <c r="J32" i="5"/>
  <c r="J33" i="5"/>
  <c r="KD7" i="4"/>
  <c r="KD8" i="4"/>
  <c r="KD9" i="4"/>
  <c r="KD10" i="4"/>
  <c r="KD11" i="4"/>
  <c r="KD12" i="4"/>
  <c r="KD13" i="4"/>
  <c r="KD14" i="4"/>
  <c r="KD15" i="4"/>
  <c r="KD16" i="4"/>
  <c r="KD17" i="4"/>
  <c r="KD18" i="4"/>
  <c r="KD19" i="4"/>
  <c r="KD20" i="4"/>
  <c r="KD21" i="4"/>
  <c r="KD22" i="4"/>
  <c r="KD23" i="4"/>
  <c r="KD24" i="4"/>
  <c r="KD25" i="4"/>
  <c r="KD26" i="4"/>
  <c r="KD27" i="4"/>
  <c r="KD29" i="4"/>
  <c r="KD30" i="4"/>
  <c r="KD31" i="4"/>
  <c r="KD32" i="4"/>
  <c r="KD33" i="4"/>
  <c r="JZ20" i="4"/>
  <c r="JZ27" i="4"/>
  <c r="JV7" i="4"/>
  <c r="JV8" i="4"/>
  <c r="JV9" i="4"/>
  <c r="JV10" i="4"/>
  <c r="JV11" i="4"/>
  <c r="JV12" i="4"/>
  <c r="JV13" i="4"/>
  <c r="JV14" i="4"/>
  <c r="JV15" i="4"/>
  <c r="JV16" i="4"/>
  <c r="JV17" i="4"/>
  <c r="JV18" i="4"/>
  <c r="JV19" i="4"/>
  <c r="JV20" i="4"/>
  <c r="JV21" i="4"/>
  <c r="JV22" i="4"/>
  <c r="JV23" i="4"/>
  <c r="JV24" i="4"/>
  <c r="JV25" i="4"/>
  <c r="JV26" i="4"/>
  <c r="JV27" i="4"/>
  <c r="JF11" i="4"/>
  <c r="IX32" i="4"/>
  <c r="IX21" i="4"/>
  <c r="IT7" i="4"/>
  <c r="IT9" i="4"/>
  <c r="IT12" i="4"/>
  <c r="IT13" i="4"/>
  <c r="IT14" i="4"/>
  <c r="IT15" i="4"/>
  <c r="IT19" i="4"/>
  <c r="IT20" i="4"/>
  <c r="IT21" i="4"/>
  <c r="IT22" i="4"/>
  <c r="IT23" i="4"/>
  <c r="IT24" i="4"/>
  <c r="IT25" i="4"/>
  <c r="IT27" i="4"/>
  <c r="IT33" i="4"/>
  <c r="IP32" i="4"/>
  <c r="IH17" i="4"/>
  <c r="ID10" i="4"/>
  <c r="HZ7" i="4"/>
  <c r="HZ8" i="4"/>
  <c r="HZ9" i="4"/>
  <c r="HZ10" i="4"/>
  <c r="HZ11" i="4"/>
  <c r="HZ12" i="4"/>
  <c r="HZ13" i="4"/>
  <c r="HZ15" i="4"/>
  <c r="HZ16" i="4"/>
  <c r="HZ18" i="4"/>
  <c r="HZ19" i="4"/>
  <c r="HZ20" i="4"/>
  <c r="HZ23" i="4"/>
  <c r="HR7" i="4"/>
  <c r="HR8" i="4"/>
  <c r="HR9" i="4"/>
  <c r="HR10" i="4"/>
  <c r="HR11" i="4"/>
  <c r="HR12" i="4"/>
  <c r="HR13" i="4"/>
  <c r="HR14" i="4"/>
  <c r="HR15" i="4"/>
  <c r="HR16" i="4"/>
  <c r="HR17" i="4"/>
  <c r="HR18" i="4"/>
  <c r="HR19" i="4"/>
  <c r="HR20" i="4"/>
  <c r="HR21" i="4"/>
  <c r="HR22" i="4"/>
  <c r="HR23" i="4"/>
  <c r="HR24" i="4"/>
  <c r="HR25" i="4"/>
  <c r="HR26" i="4"/>
  <c r="HR27" i="4"/>
  <c r="HR29" i="4"/>
  <c r="HR30" i="4"/>
  <c r="HR31" i="4"/>
  <c r="HR32" i="4"/>
  <c r="HR33" i="4"/>
  <c r="HN7" i="4"/>
  <c r="HN8" i="4"/>
  <c r="HN9" i="4"/>
  <c r="HN10" i="4"/>
  <c r="HN11" i="4"/>
  <c r="HN12" i="4"/>
  <c r="HN13" i="4"/>
  <c r="HN14" i="4"/>
  <c r="HN15" i="4"/>
  <c r="HN16" i="4"/>
  <c r="HN17" i="4"/>
  <c r="HN18" i="4"/>
  <c r="HN19" i="4"/>
  <c r="HN20" i="4"/>
  <c r="HN21" i="4"/>
  <c r="HN22" i="4"/>
  <c r="HN23" i="4"/>
  <c r="HN24" i="4"/>
  <c r="HN25" i="4"/>
  <c r="HN26" i="4"/>
  <c r="HN27" i="4"/>
  <c r="HN29" i="4"/>
  <c r="HN30" i="4"/>
  <c r="HN31" i="4"/>
  <c r="HN32" i="4"/>
  <c r="HN33" i="4"/>
  <c r="HB32" i="4"/>
  <c r="HJ18" i="4"/>
  <c r="GX27" i="4"/>
  <c r="GX32" i="4"/>
  <c r="GX33" i="4"/>
  <c r="GT29" i="4"/>
  <c r="GT19" i="4"/>
  <c r="GD9" i="4"/>
  <c r="GD10" i="4"/>
  <c r="FZ25" i="4"/>
  <c r="FZ13" i="4"/>
  <c r="FV8" i="4"/>
  <c r="FV9" i="4"/>
  <c r="FV10" i="4"/>
  <c r="FV11" i="4"/>
  <c r="FV13" i="4"/>
  <c r="FV14" i="4"/>
  <c r="FV16" i="4"/>
  <c r="FV17" i="4"/>
  <c r="FV18" i="4"/>
  <c r="FV19" i="4"/>
  <c r="FV20" i="4"/>
  <c r="FV21" i="4"/>
  <c r="FV22" i="4"/>
  <c r="FV24" i="4"/>
  <c r="FV25" i="4"/>
  <c r="FV27" i="4"/>
  <c r="FR16" i="4"/>
  <c r="FN7" i="4"/>
  <c r="FN8" i="4"/>
  <c r="FN10" i="4"/>
  <c r="FN12" i="4"/>
  <c r="FN13" i="4"/>
  <c r="FN14" i="4"/>
  <c r="FN18" i="4"/>
  <c r="FN20" i="4"/>
  <c r="FN21" i="4"/>
  <c r="FN22" i="4"/>
  <c r="FN23" i="4"/>
  <c r="FN24" i="4"/>
  <c r="FN26" i="4"/>
  <c r="FJ22" i="4"/>
  <c r="FF14" i="4"/>
  <c r="FB9" i="4"/>
  <c r="FB16" i="4"/>
  <c r="EX18" i="4"/>
  <c r="EX8" i="4"/>
  <c r="EX12" i="4"/>
  <c r="EX14" i="4"/>
  <c r="EX16" i="4"/>
  <c r="EX20" i="4"/>
  <c r="EX22" i="4"/>
  <c r="EX23" i="4"/>
  <c r="EX24" i="4"/>
  <c r="EX26" i="4"/>
  <c r="EX27" i="4"/>
  <c r="EX29" i="4"/>
  <c r="EX31" i="4"/>
  <c r="EX34" i="4"/>
  <c r="ET7" i="4"/>
  <c r="ET8" i="4"/>
  <c r="ET9" i="4"/>
  <c r="ET10" i="4"/>
  <c r="ET11" i="4"/>
  <c r="ET12" i="4"/>
  <c r="ET13" i="4"/>
  <c r="ET14" i="4"/>
  <c r="ET15" i="4"/>
  <c r="ET16" i="4"/>
  <c r="ET17" i="4"/>
  <c r="ET18" i="4"/>
  <c r="ET19" i="4"/>
  <c r="ET20" i="4"/>
  <c r="ET21" i="4"/>
  <c r="ET22" i="4"/>
  <c r="ET23" i="4"/>
  <c r="ET24" i="4"/>
  <c r="ET25" i="4"/>
  <c r="ET26" i="4"/>
  <c r="ET27" i="4"/>
  <c r="ET29" i="4"/>
  <c r="ET30" i="4"/>
  <c r="ET31" i="4"/>
  <c r="ET32" i="4"/>
  <c r="ET33" i="4"/>
  <c r="EP32" i="4"/>
  <c r="EP33" i="4"/>
  <c r="ED7" i="4"/>
  <c r="ED9" i="4"/>
  <c r="ED11" i="4"/>
  <c r="ED12" i="4"/>
  <c r="ED16" i="4"/>
  <c r="ED18" i="4"/>
  <c r="ED20" i="4"/>
  <c r="ED21" i="4"/>
  <c r="ED22" i="4"/>
  <c r="ED26" i="4"/>
  <c r="ED27" i="4"/>
  <c r="ED30" i="4"/>
  <c r="ED32" i="4"/>
  <c r="DV7" i="4"/>
  <c r="DV9" i="4"/>
  <c r="DV10" i="4"/>
  <c r="DV12" i="4"/>
  <c r="DV13" i="4"/>
  <c r="DV16" i="4"/>
  <c r="DV17" i="4"/>
  <c r="DV18" i="4"/>
  <c r="DV19" i="4"/>
  <c r="DV22" i="4"/>
  <c r="DV23" i="4"/>
  <c r="DV24" i="4"/>
  <c r="DV25" i="4"/>
  <c r="DV26" i="4"/>
  <c r="DV30" i="4"/>
  <c r="DV31" i="4"/>
  <c r="DV32" i="4"/>
  <c r="DV33" i="4"/>
  <c r="CX7" i="4"/>
  <c r="CX8" i="4"/>
  <c r="CX9" i="4"/>
  <c r="CX10" i="4"/>
  <c r="CX11" i="4"/>
  <c r="CX12" i="4"/>
  <c r="CX13" i="4"/>
  <c r="CX15" i="4"/>
  <c r="CX16" i="4"/>
  <c r="CX19" i="4"/>
  <c r="CX20" i="4"/>
  <c r="CX21" i="4"/>
  <c r="CX22" i="4"/>
  <c r="CX23" i="4"/>
  <c r="CX24" i="4"/>
  <c r="CX25" i="4"/>
  <c r="CX27" i="4"/>
  <c r="CX30" i="4"/>
  <c r="CX31" i="4"/>
  <c r="CX32" i="4"/>
  <c r="CT7" i="4"/>
  <c r="CT8" i="4"/>
  <c r="CT9" i="4"/>
  <c r="CT10" i="4"/>
  <c r="CT11" i="4"/>
  <c r="CT12" i="4"/>
  <c r="CT13" i="4"/>
  <c r="CT14" i="4"/>
  <c r="CT15" i="4"/>
  <c r="CT16" i="4"/>
  <c r="CT17" i="4"/>
  <c r="CT18" i="4"/>
  <c r="CT19" i="4"/>
  <c r="CT20" i="4"/>
  <c r="CT21" i="4"/>
  <c r="CT22" i="4"/>
  <c r="CT23" i="4"/>
  <c r="CT24" i="4"/>
  <c r="CT25" i="4"/>
  <c r="CT26" i="4"/>
  <c r="CT27" i="4"/>
  <c r="CT29" i="4"/>
  <c r="CT30" i="4"/>
  <c r="CT31" i="4"/>
  <c r="CT32" i="4"/>
  <c r="CT33" i="4"/>
  <c r="CP12" i="4"/>
  <c r="CP21" i="4"/>
  <c r="CD8" i="4"/>
  <c r="BZ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5" i="4"/>
  <c r="BZ26" i="4"/>
  <c r="BZ27" i="4"/>
  <c r="BZ29" i="4"/>
  <c r="BZ30" i="4"/>
  <c r="BZ31" i="4"/>
  <c r="BZ32" i="4"/>
  <c r="BZ33" i="4"/>
  <c r="BR17" i="4"/>
  <c r="BJ30" i="4"/>
  <c r="BB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BB26" i="4"/>
  <c r="BB27" i="4"/>
  <c r="BB29" i="4"/>
  <c r="BB30" i="4"/>
  <c r="BB31" i="4"/>
  <c r="BB32" i="4"/>
  <c r="BB33" i="4"/>
  <c r="AX32" i="4"/>
  <c r="AP18" i="4"/>
  <c r="AP22" i="4"/>
  <c r="AP31" i="4"/>
  <c r="AP32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9" i="4"/>
  <c r="AH30" i="4"/>
  <c r="AH31" i="4"/>
  <c r="AH32" i="4"/>
  <c r="AH33" i="4"/>
  <c r="AD33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J31" i="4"/>
  <c r="N11" i="3"/>
  <c r="N13" i="3"/>
  <c r="N14" i="3"/>
  <c r="N15" i="3"/>
  <c r="N17" i="3"/>
  <c r="N19" i="3"/>
  <c r="N21" i="3"/>
  <c r="N24" i="3"/>
  <c r="N27" i="3"/>
  <c r="N31" i="3"/>
  <c r="N33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3" i="3"/>
  <c r="G7" i="2"/>
  <c r="G8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4" i="2"/>
  <c r="G116" i="2"/>
  <c r="G118" i="2"/>
  <c r="G119" i="2"/>
  <c r="G120" i="2"/>
  <c r="G123" i="2"/>
  <c r="G125" i="2"/>
  <c r="G126" i="2"/>
  <c r="G128" i="2"/>
  <c r="G129" i="2"/>
  <c r="G131" i="2"/>
  <c r="G133" i="2"/>
  <c r="F9" i="3" l="1"/>
  <c r="F10" i="3"/>
  <c r="F11" i="3"/>
  <c r="F13" i="3"/>
  <c r="F14" i="3"/>
  <c r="F15" i="3"/>
  <c r="F17" i="3"/>
  <c r="F18" i="3"/>
  <c r="F19" i="3"/>
  <c r="F21" i="3"/>
  <c r="F22" i="3"/>
  <c r="F23" i="3"/>
  <c r="F25" i="3"/>
  <c r="F26" i="3"/>
  <c r="F27" i="3"/>
  <c r="C29" i="3"/>
  <c r="C28" i="3" s="1"/>
  <c r="D28" i="3"/>
  <c r="E28" i="3"/>
  <c r="C30" i="3"/>
  <c r="F30" i="3"/>
  <c r="C31" i="3"/>
  <c r="F31" i="3"/>
  <c r="C32" i="3"/>
  <c r="C33" i="3"/>
  <c r="C7" i="3"/>
  <c r="C6" i="3" s="1"/>
  <c r="F28" i="3" l="1"/>
  <c r="E6" i="3"/>
  <c r="F7" i="3"/>
  <c r="D6" i="3"/>
  <c r="D35" i="3" s="1"/>
  <c r="F33" i="3"/>
  <c r="F29" i="3"/>
  <c r="F24" i="3"/>
  <c r="F20" i="3"/>
  <c r="F16" i="3"/>
  <c r="F12" i="3"/>
  <c r="F8" i="3"/>
  <c r="E35" i="3"/>
  <c r="C35" i="3"/>
  <c r="AI6" i="6"/>
  <c r="AJ6" i="6"/>
  <c r="AK6" i="6"/>
  <c r="AI28" i="6"/>
  <c r="AJ28" i="6"/>
  <c r="AK28" i="6"/>
  <c r="F35" i="3" l="1"/>
  <c r="F6" i="3"/>
  <c r="AJ35" i="6"/>
  <c r="AI35" i="6"/>
  <c r="F10" i="2"/>
  <c r="F84" i="2" l="1"/>
  <c r="F33" i="6" l="1"/>
  <c r="F29" i="6"/>
  <c r="F10" i="6"/>
  <c r="F11" i="6"/>
  <c r="F14" i="6"/>
  <c r="AR38" i="6"/>
  <c r="AR39" i="6"/>
  <c r="AR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AR53" i="6"/>
  <c r="AR54" i="6"/>
  <c r="AR55" i="6"/>
  <c r="AR56" i="6"/>
  <c r="AR57" i="6"/>
  <c r="AR58" i="6"/>
  <c r="AR60" i="6"/>
  <c r="AR61" i="6"/>
  <c r="AR62" i="6"/>
  <c r="AR63" i="6"/>
  <c r="AR64" i="6"/>
  <c r="CE28" i="6"/>
  <c r="CF28" i="6"/>
  <c r="CG28" i="6"/>
  <c r="CE6" i="6"/>
  <c r="CF6" i="6"/>
  <c r="CG6" i="6"/>
  <c r="AY28" i="6"/>
  <c r="AQ28" i="6"/>
  <c r="AR28" i="6"/>
  <c r="AS28" i="6"/>
  <c r="AQ6" i="6"/>
  <c r="AR6" i="6"/>
  <c r="AS6" i="6"/>
  <c r="AA28" i="6"/>
  <c r="AB28" i="6"/>
  <c r="AC28" i="6"/>
  <c r="AE28" i="6"/>
  <c r="AF28" i="6"/>
  <c r="AG28" i="6"/>
  <c r="AA6" i="6"/>
  <c r="AB6" i="6"/>
  <c r="AC6" i="6"/>
  <c r="AE6" i="6"/>
  <c r="AF6" i="6"/>
  <c r="AG6" i="6"/>
  <c r="W28" i="6"/>
  <c r="X28" i="6"/>
  <c r="Y28" i="6"/>
  <c r="W6" i="6"/>
  <c r="X6" i="6"/>
  <c r="Y6" i="6"/>
  <c r="E33" i="5"/>
  <c r="F33" i="5" s="1"/>
  <c r="D33" i="5"/>
  <c r="C33" i="5"/>
  <c r="E32" i="5"/>
  <c r="D32" i="5"/>
  <c r="C32" i="5"/>
  <c r="E31" i="5"/>
  <c r="F31" i="5" s="1"/>
  <c r="D31" i="5"/>
  <c r="C31" i="5"/>
  <c r="E30" i="5"/>
  <c r="D30" i="5"/>
  <c r="C30" i="5"/>
  <c r="E29" i="5"/>
  <c r="F29" i="5" s="1"/>
  <c r="D29" i="5"/>
  <c r="C29" i="5"/>
  <c r="C8" i="5"/>
  <c r="D8" i="5"/>
  <c r="E8" i="5"/>
  <c r="C9" i="5"/>
  <c r="D9" i="5"/>
  <c r="E9" i="5"/>
  <c r="F9" i="5" s="1"/>
  <c r="C10" i="5"/>
  <c r="D10" i="5"/>
  <c r="E10" i="5"/>
  <c r="F10" i="5" s="1"/>
  <c r="C11" i="5"/>
  <c r="D11" i="5"/>
  <c r="E11" i="5"/>
  <c r="C12" i="5"/>
  <c r="D12" i="5"/>
  <c r="E12" i="5"/>
  <c r="C13" i="5"/>
  <c r="D13" i="5"/>
  <c r="E13" i="5"/>
  <c r="F13" i="5" s="1"/>
  <c r="C14" i="5"/>
  <c r="D14" i="5"/>
  <c r="E14" i="5"/>
  <c r="F14" i="5" s="1"/>
  <c r="C15" i="5"/>
  <c r="D15" i="5"/>
  <c r="E15" i="5"/>
  <c r="C16" i="5"/>
  <c r="D16" i="5"/>
  <c r="E16" i="5"/>
  <c r="C17" i="5"/>
  <c r="D17" i="5"/>
  <c r="E17" i="5"/>
  <c r="F17" i="5" s="1"/>
  <c r="C18" i="5"/>
  <c r="D18" i="5"/>
  <c r="E18" i="5"/>
  <c r="F18" i="5" s="1"/>
  <c r="C19" i="5"/>
  <c r="D19" i="5"/>
  <c r="E19" i="5"/>
  <c r="C20" i="5"/>
  <c r="D20" i="5"/>
  <c r="E20" i="5"/>
  <c r="C21" i="5"/>
  <c r="D21" i="5"/>
  <c r="E21" i="5"/>
  <c r="F21" i="5" s="1"/>
  <c r="C22" i="5"/>
  <c r="D22" i="5"/>
  <c r="E22" i="5"/>
  <c r="F22" i="5" s="1"/>
  <c r="C23" i="5"/>
  <c r="D23" i="5"/>
  <c r="E23" i="5"/>
  <c r="C24" i="5"/>
  <c r="D24" i="5"/>
  <c r="E24" i="5"/>
  <c r="C25" i="5"/>
  <c r="D25" i="5"/>
  <c r="E25" i="5"/>
  <c r="F25" i="5" s="1"/>
  <c r="C26" i="5"/>
  <c r="D26" i="5"/>
  <c r="E26" i="5"/>
  <c r="C27" i="5"/>
  <c r="D27" i="5"/>
  <c r="E27" i="5"/>
  <c r="D7" i="5"/>
  <c r="E7" i="5"/>
  <c r="F7" i="5" s="1"/>
  <c r="C7" i="5"/>
  <c r="BW28" i="5"/>
  <c r="BX28" i="5"/>
  <c r="BY28" i="5"/>
  <c r="BZ28" i="5" s="1"/>
  <c r="BW6" i="5"/>
  <c r="BX6" i="5"/>
  <c r="BY6" i="5"/>
  <c r="BZ6" i="5" s="1"/>
  <c r="AT28" i="6" l="1"/>
  <c r="F26" i="6"/>
  <c r="F22" i="6"/>
  <c r="F19" i="6"/>
  <c r="F17" i="6"/>
  <c r="F13" i="6"/>
  <c r="F9" i="6"/>
  <c r="CH6" i="6"/>
  <c r="F25" i="6"/>
  <c r="F21" i="6"/>
  <c r="F16" i="6"/>
  <c r="CH28" i="6"/>
  <c r="F27" i="6"/>
  <c r="F23" i="6"/>
  <c r="F32" i="6"/>
  <c r="F24" i="6"/>
  <c r="F20" i="6"/>
  <c r="F18" i="6"/>
  <c r="F15" i="6"/>
  <c r="F31" i="6"/>
  <c r="F7" i="6"/>
  <c r="F12" i="6"/>
  <c r="F8" i="6"/>
  <c r="F30" i="6"/>
  <c r="F34" i="6"/>
  <c r="AT6" i="6"/>
  <c r="F26" i="5"/>
  <c r="F32" i="5"/>
  <c r="F27" i="5"/>
  <c r="F23" i="5"/>
  <c r="F19" i="5"/>
  <c r="F15" i="5"/>
  <c r="F11" i="5"/>
  <c r="F24" i="5"/>
  <c r="F20" i="5"/>
  <c r="F16" i="5"/>
  <c r="F12" i="5"/>
  <c r="F8" i="5"/>
  <c r="F30" i="5"/>
  <c r="CE35" i="6"/>
  <c r="BX35" i="5"/>
  <c r="BW35" i="5"/>
  <c r="Y35" i="6"/>
  <c r="AQ35" i="6"/>
  <c r="CG35" i="6"/>
  <c r="CF35" i="6"/>
  <c r="BY35" i="5"/>
  <c r="AG35" i="6"/>
  <c r="AB35" i="6"/>
  <c r="AS35" i="6"/>
  <c r="AF35" i="6"/>
  <c r="AE35" i="6"/>
  <c r="AC35" i="6"/>
  <c r="AD35" i="6" s="1"/>
  <c r="AA35" i="6"/>
  <c r="AR35" i="6"/>
  <c r="X35" i="6"/>
  <c r="W35" i="6"/>
  <c r="CH35" i="6" l="1"/>
  <c r="AT35" i="6"/>
  <c r="BZ35" i="5"/>
  <c r="E34" i="4"/>
  <c r="D34" i="4"/>
  <c r="C34" i="4"/>
  <c r="E33" i="4"/>
  <c r="D33" i="4"/>
  <c r="C33" i="4"/>
  <c r="E32" i="4"/>
  <c r="D32" i="4"/>
  <c r="C32" i="4"/>
  <c r="E31" i="4"/>
  <c r="F31" i="4" s="1"/>
  <c r="D31" i="4"/>
  <c r="C31" i="4"/>
  <c r="E30" i="4"/>
  <c r="D30" i="4"/>
  <c r="C30" i="4"/>
  <c r="E29" i="4"/>
  <c r="D29" i="4"/>
  <c r="C29" i="4"/>
  <c r="C8" i="4"/>
  <c r="D8" i="4"/>
  <c r="E8" i="4"/>
  <c r="F8" i="4" s="1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F15" i="4" s="1"/>
  <c r="C16" i="4"/>
  <c r="D16" i="4"/>
  <c r="E16" i="4"/>
  <c r="F16" i="4" s="1"/>
  <c r="C17" i="4"/>
  <c r="D17" i="4"/>
  <c r="E17" i="4"/>
  <c r="C18" i="4"/>
  <c r="D18" i="4"/>
  <c r="E18" i="4"/>
  <c r="C19" i="4"/>
  <c r="D19" i="4"/>
  <c r="E19" i="4"/>
  <c r="F19" i="4" s="1"/>
  <c r="C20" i="4"/>
  <c r="D20" i="4"/>
  <c r="E20" i="4"/>
  <c r="F20" i="4" s="1"/>
  <c r="C21" i="4"/>
  <c r="D21" i="4"/>
  <c r="E21" i="4"/>
  <c r="C22" i="4"/>
  <c r="D22" i="4"/>
  <c r="E22" i="4"/>
  <c r="C23" i="4"/>
  <c r="D23" i="4"/>
  <c r="E23" i="4"/>
  <c r="F23" i="4" s="1"/>
  <c r="C24" i="4"/>
  <c r="D24" i="4"/>
  <c r="E24" i="4"/>
  <c r="C25" i="4"/>
  <c r="D25" i="4"/>
  <c r="E25" i="4"/>
  <c r="C26" i="4"/>
  <c r="D26" i="4"/>
  <c r="E26" i="4"/>
  <c r="C27" i="4"/>
  <c r="D27" i="4"/>
  <c r="E27" i="4"/>
  <c r="D7" i="4"/>
  <c r="E7" i="4"/>
  <c r="C7" i="4"/>
  <c r="JW28" i="4"/>
  <c r="JX28" i="4"/>
  <c r="JY28" i="4"/>
  <c r="JW6" i="4"/>
  <c r="JX6" i="4"/>
  <c r="JY6" i="4"/>
  <c r="IY28" i="4"/>
  <c r="IZ28" i="4"/>
  <c r="JA28" i="4"/>
  <c r="IY6" i="4"/>
  <c r="IZ6" i="4"/>
  <c r="JA6" i="4"/>
  <c r="EM28" i="4"/>
  <c r="EN28" i="4"/>
  <c r="EO28" i="4"/>
  <c r="EM6" i="4"/>
  <c r="EN6" i="4"/>
  <c r="EO6" i="4"/>
  <c r="FO28" i="4"/>
  <c r="FP28" i="4"/>
  <c r="FQ28" i="4"/>
  <c r="FO6" i="4"/>
  <c r="FP6" i="4"/>
  <c r="FQ6" i="4"/>
  <c r="FR6" i="4" s="1"/>
  <c r="F24" i="4" l="1"/>
  <c r="F32" i="4"/>
  <c r="F27" i="4"/>
  <c r="F12" i="4"/>
  <c r="F11" i="4"/>
  <c r="JZ6" i="4"/>
  <c r="F26" i="4"/>
  <c r="F22" i="4"/>
  <c r="F18" i="4"/>
  <c r="F14" i="4"/>
  <c r="F10" i="4"/>
  <c r="F30" i="4"/>
  <c r="F34" i="4"/>
  <c r="EP28" i="4"/>
  <c r="F7" i="4"/>
  <c r="F25" i="4"/>
  <c r="F21" i="4"/>
  <c r="F17" i="4"/>
  <c r="F13" i="4"/>
  <c r="F9" i="4"/>
  <c r="F29" i="4"/>
  <c r="F33" i="4"/>
  <c r="JW35" i="4"/>
  <c r="JA35" i="4"/>
  <c r="JX35" i="4"/>
  <c r="JY35" i="4"/>
  <c r="IZ35" i="4"/>
  <c r="IY35" i="4"/>
  <c r="EN35" i="4"/>
  <c r="EO35" i="4"/>
  <c r="EM35" i="4"/>
  <c r="FQ35" i="4"/>
  <c r="FP35" i="4"/>
  <c r="FO35" i="4"/>
  <c r="FG28" i="4"/>
  <c r="FH28" i="4"/>
  <c r="FI28" i="4"/>
  <c r="FG6" i="4"/>
  <c r="FH6" i="4"/>
  <c r="FI6" i="4"/>
  <c r="FC28" i="4"/>
  <c r="FD28" i="4"/>
  <c r="FE28" i="4"/>
  <c r="FC6" i="4"/>
  <c r="FD6" i="4"/>
  <c r="FE6" i="4"/>
  <c r="EY28" i="4"/>
  <c r="EZ28" i="4"/>
  <c r="FA28" i="4"/>
  <c r="FA6" i="4"/>
  <c r="FB6" i="4" s="1"/>
  <c r="EY6" i="4"/>
  <c r="EZ6" i="4"/>
  <c r="EI28" i="4"/>
  <c r="EJ28" i="4"/>
  <c r="EK28" i="4"/>
  <c r="EI6" i="4"/>
  <c r="EJ6" i="4"/>
  <c r="EK6" i="4"/>
  <c r="DO28" i="4"/>
  <c r="DP28" i="4"/>
  <c r="DQ28" i="4"/>
  <c r="DO6" i="4"/>
  <c r="DP6" i="4"/>
  <c r="DQ6" i="4"/>
  <c r="DK6" i="4"/>
  <c r="DL6" i="4"/>
  <c r="DM6" i="4"/>
  <c r="DK28" i="4"/>
  <c r="DL28" i="4"/>
  <c r="DM28" i="4"/>
  <c r="CU28" i="4"/>
  <c r="CV28" i="4"/>
  <c r="CW28" i="4"/>
  <c r="CX28" i="4" s="1"/>
  <c r="CU6" i="4"/>
  <c r="CV6" i="4"/>
  <c r="CW6" i="4"/>
  <c r="CX6" i="4" s="1"/>
  <c r="CI28" i="4"/>
  <c r="CJ28" i="4"/>
  <c r="CK28" i="4"/>
  <c r="CI6" i="4"/>
  <c r="CJ6" i="4"/>
  <c r="CK6" i="4"/>
  <c r="BS28" i="4"/>
  <c r="BT28" i="4"/>
  <c r="BU28" i="4"/>
  <c r="BU6" i="4"/>
  <c r="BS6" i="4"/>
  <c r="BS35" i="4" s="1"/>
  <c r="BT6" i="4"/>
  <c r="BO28" i="4"/>
  <c r="BP28" i="4"/>
  <c r="BQ28" i="4"/>
  <c r="BO6" i="4"/>
  <c r="BP6" i="4"/>
  <c r="BQ6" i="4"/>
  <c r="AQ28" i="4"/>
  <c r="AR28" i="4"/>
  <c r="AS28" i="4"/>
  <c r="AQ6" i="4"/>
  <c r="AR6" i="4"/>
  <c r="AS6" i="4"/>
  <c r="G28" i="4"/>
  <c r="H28" i="4"/>
  <c r="I28" i="4"/>
  <c r="G6" i="4"/>
  <c r="H6" i="4"/>
  <c r="I6" i="4"/>
  <c r="FJ6" i="4" l="1"/>
  <c r="FR35" i="4"/>
  <c r="J28" i="4"/>
  <c r="BR6" i="4"/>
  <c r="FF6" i="4"/>
  <c r="EP35" i="4"/>
  <c r="JZ35" i="4"/>
  <c r="BT35" i="4"/>
  <c r="EY35" i="4"/>
  <c r="FG35" i="4"/>
  <c r="FI35" i="4"/>
  <c r="FJ35" i="4" s="1"/>
  <c r="DO35" i="4"/>
  <c r="EK35" i="4"/>
  <c r="FH35" i="4"/>
  <c r="FE35" i="4"/>
  <c r="EJ35" i="4"/>
  <c r="DM35" i="4"/>
  <c r="FA35" i="4"/>
  <c r="FD35" i="4"/>
  <c r="CW35" i="4"/>
  <c r="CX35" i="4" s="1"/>
  <c r="FC35" i="4"/>
  <c r="BU35" i="4"/>
  <c r="DQ35" i="4"/>
  <c r="DP35" i="4"/>
  <c r="EZ35" i="4"/>
  <c r="EI35" i="4"/>
  <c r="DK35" i="4"/>
  <c r="CU35" i="4"/>
  <c r="DL35" i="4"/>
  <c r="CI35" i="4"/>
  <c r="CK35" i="4"/>
  <c r="CJ35" i="4"/>
  <c r="CV35" i="4"/>
  <c r="BQ35" i="4"/>
  <c r="BO35" i="4"/>
  <c r="AS35" i="4"/>
  <c r="I35" i="4"/>
  <c r="BP35" i="4"/>
  <c r="AQ35" i="4"/>
  <c r="AR35" i="4"/>
  <c r="H35" i="4"/>
  <c r="G35" i="4"/>
  <c r="FF35" i="4" l="1"/>
  <c r="BR35" i="4"/>
  <c r="FB35" i="4"/>
  <c r="J35" i="4"/>
  <c r="E10" i="2"/>
  <c r="G10" i="2" s="1"/>
  <c r="D10" i="2" l="1"/>
  <c r="F112" i="2" l="1"/>
  <c r="E112" i="2"/>
  <c r="D112" i="2"/>
  <c r="BQ28" i="6"/>
  <c r="BP28" i="6"/>
  <c r="BO28" i="6"/>
  <c r="BQ6" i="6"/>
  <c r="BP6" i="6"/>
  <c r="BO6" i="6"/>
  <c r="U28" i="6"/>
  <c r="T28" i="6"/>
  <c r="S28" i="6"/>
  <c r="U6" i="6"/>
  <c r="T6" i="6"/>
  <c r="S6" i="6"/>
  <c r="BM28" i="6"/>
  <c r="BL28" i="6"/>
  <c r="BK28" i="6"/>
  <c r="BM6" i="6"/>
  <c r="BL6" i="6"/>
  <c r="BK6" i="6"/>
  <c r="BN28" i="6" l="1"/>
  <c r="BR28" i="6"/>
  <c r="BN6" i="6"/>
  <c r="G112" i="2"/>
  <c r="BQ35" i="6"/>
  <c r="BO35" i="6"/>
  <c r="BP35" i="6"/>
  <c r="S35" i="6"/>
  <c r="BL35" i="6"/>
  <c r="T35" i="6"/>
  <c r="U35" i="6"/>
  <c r="BM35" i="6"/>
  <c r="BK35" i="6"/>
  <c r="E84" i="2"/>
  <c r="G84" i="2" s="1"/>
  <c r="EC28" i="4"/>
  <c r="EB28" i="4"/>
  <c r="EA28" i="4"/>
  <c r="EC6" i="4"/>
  <c r="EB6" i="4"/>
  <c r="EA6" i="4"/>
  <c r="BR35" i="6" l="1"/>
  <c r="BN35" i="6"/>
  <c r="ED28" i="4"/>
  <c r="ED6" i="4"/>
  <c r="EA35" i="4"/>
  <c r="EB35" i="4"/>
  <c r="EC35" i="4"/>
  <c r="ED35" i="4" l="1"/>
  <c r="BI6" i="4"/>
  <c r="BG6" i="4"/>
  <c r="BH6" i="4"/>
  <c r="BG28" i="4"/>
  <c r="BH28" i="4"/>
  <c r="BI28" i="4"/>
  <c r="BJ28" i="4" s="1"/>
  <c r="BG35" i="4" l="1"/>
  <c r="BH35" i="4"/>
  <c r="BI35" i="4"/>
  <c r="BJ35" i="4" s="1"/>
  <c r="L28" i="4" l="1"/>
  <c r="M28" i="4"/>
  <c r="K28" i="4"/>
  <c r="CC28" i="5" l="1"/>
  <c r="M28" i="5"/>
  <c r="AA6" i="4" l="1"/>
  <c r="AB6" i="4"/>
  <c r="AC6" i="4"/>
  <c r="AA28" i="4"/>
  <c r="AB28" i="4"/>
  <c r="AC28" i="4"/>
  <c r="AD28" i="4" s="1"/>
  <c r="AA35" i="4" l="1"/>
  <c r="AC35" i="4"/>
  <c r="AB35" i="4"/>
  <c r="AD35" i="4" l="1"/>
  <c r="D84" i="2"/>
  <c r="CN28" i="5" l="1"/>
  <c r="CO28" i="5"/>
  <c r="JG28" i="4" l="1"/>
  <c r="JH28" i="4"/>
  <c r="JI28" i="4"/>
  <c r="JK28" i="4"/>
  <c r="JL28" i="4"/>
  <c r="JM28" i="4"/>
  <c r="JO28" i="4"/>
  <c r="JP28" i="4"/>
  <c r="JQ28" i="4"/>
  <c r="JS28" i="4"/>
  <c r="JT28" i="4"/>
  <c r="JU28" i="4"/>
  <c r="KA28" i="4"/>
  <c r="KB28" i="4"/>
  <c r="KC28" i="4"/>
  <c r="KD28" i="4" s="1"/>
  <c r="JG6" i="4"/>
  <c r="JH6" i="4"/>
  <c r="JI6" i="4"/>
  <c r="JK6" i="4"/>
  <c r="JL6" i="4"/>
  <c r="JM6" i="4"/>
  <c r="JO6" i="4"/>
  <c r="JP6" i="4"/>
  <c r="JQ6" i="4"/>
  <c r="JS6" i="4"/>
  <c r="JT6" i="4"/>
  <c r="JU6" i="4"/>
  <c r="JV6" i="4" s="1"/>
  <c r="KA6" i="4"/>
  <c r="KB6" i="4"/>
  <c r="KC6" i="4"/>
  <c r="KD6" i="4" s="1"/>
  <c r="JL35" i="4" l="1"/>
  <c r="KA35" i="4"/>
  <c r="KB35" i="4"/>
  <c r="JK35" i="4"/>
  <c r="JU35" i="4"/>
  <c r="JP35" i="4"/>
  <c r="JS35" i="4"/>
  <c r="KC35" i="4"/>
  <c r="KD35" i="4" s="1"/>
  <c r="JO35" i="4"/>
  <c r="JQ35" i="4"/>
  <c r="JT35" i="4"/>
  <c r="JM35" i="4"/>
  <c r="JI35" i="4"/>
  <c r="JH35" i="4"/>
  <c r="JG35" i="4"/>
  <c r="JV35" i="4" l="1"/>
  <c r="GN28" i="4"/>
  <c r="BW28" i="6" l="1"/>
  <c r="BX28" i="6"/>
  <c r="BY28" i="6"/>
  <c r="BW6" i="6"/>
  <c r="BX6" i="6"/>
  <c r="BY6" i="6"/>
  <c r="AZ28" i="6"/>
  <c r="BA28" i="6"/>
  <c r="BB28" i="6" s="1"/>
  <c r="AY6" i="6"/>
  <c r="AZ6" i="6"/>
  <c r="BA6" i="6"/>
  <c r="G28" i="6"/>
  <c r="H28" i="6"/>
  <c r="I28" i="6"/>
  <c r="G6" i="6"/>
  <c r="H6" i="6"/>
  <c r="I6" i="6"/>
  <c r="CQ28" i="5"/>
  <c r="CR28" i="5"/>
  <c r="CS28" i="5"/>
  <c r="CT28" i="5" s="1"/>
  <c r="CQ6" i="5"/>
  <c r="CR6" i="5"/>
  <c r="CS6" i="5"/>
  <c r="BB6" i="6" l="1"/>
  <c r="CT6" i="5"/>
  <c r="BW35" i="6"/>
  <c r="CS35" i="5"/>
  <c r="BY35" i="6"/>
  <c r="BA35" i="6"/>
  <c r="AZ35" i="6"/>
  <c r="AY35" i="6"/>
  <c r="BX35" i="6"/>
  <c r="H35" i="6"/>
  <c r="I35" i="6"/>
  <c r="G35" i="6"/>
  <c r="CR35" i="5"/>
  <c r="CQ35" i="5"/>
  <c r="CI28" i="5"/>
  <c r="CJ28" i="5"/>
  <c r="CK28" i="5"/>
  <c r="CL28" i="5" s="1"/>
  <c r="CI6" i="5"/>
  <c r="CJ6" i="5"/>
  <c r="CK6" i="5"/>
  <c r="CL6" i="5" s="1"/>
  <c r="BB35" i="6" l="1"/>
  <c r="CT35" i="5"/>
  <c r="CK35" i="5"/>
  <c r="CI35" i="5"/>
  <c r="CJ35" i="5"/>
  <c r="CE28" i="5"/>
  <c r="CF28" i="5"/>
  <c r="CG28" i="5"/>
  <c r="CH28" i="5" s="1"/>
  <c r="CE6" i="5"/>
  <c r="CF6" i="5"/>
  <c r="CG6" i="5"/>
  <c r="CA28" i="5"/>
  <c r="CB28" i="5"/>
  <c r="CD28" i="5" s="1"/>
  <c r="CA6" i="5"/>
  <c r="CB6" i="5"/>
  <c r="CC6" i="5"/>
  <c r="CD6" i="5" s="1"/>
  <c r="BO28" i="5"/>
  <c r="BP28" i="5"/>
  <c r="BQ28" i="5"/>
  <c r="BR28" i="5" s="1"/>
  <c r="BS28" i="5"/>
  <c r="BT28" i="5"/>
  <c r="BU28" i="5"/>
  <c r="BO6" i="5"/>
  <c r="BP6" i="5"/>
  <c r="BQ6" i="5"/>
  <c r="BS6" i="5"/>
  <c r="BT6" i="5"/>
  <c r="BU6" i="5"/>
  <c r="BV6" i="5" s="1"/>
  <c r="AU28" i="5"/>
  <c r="AV28" i="5"/>
  <c r="AW28" i="5"/>
  <c r="AU6" i="5"/>
  <c r="AV6" i="5"/>
  <c r="AW6" i="5"/>
  <c r="AQ28" i="5"/>
  <c r="AR28" i="5"/>
  <c r="AS28" i="5"/>
  <c r="AQ6" i="5"/>
  <c r="AR6" i="5"/>
  <c r="AS6" i="5"/>
  <c r="AM28" i="5"/>
  <c r="AN28" i="5"/>
  <c r="AO28" i="5"/>
  <c r="AP28" i="5" s="1"/>
  <c r="AM6" i="5"/>
  <c r="AN6" i="5"/>
  <c r="AO6" i="5"/>
  <c r="S28" i="5"/>
  <c r="T28" i="5"/>
  <c r="U28" i="5"/>
  <c r="S6" i="5"/>
  <c r="T6" i="5"/>
  <c r="U6" i="5"/>
  <c r="K6" i="5"/>
  <c r="L6" i="5"/>
  <c r="M6" i="5"/>
  <c r="N6" i="5" s="1"/>
  <c r="K28" i="5"/>
  <c r="L28" i="5"/>
  <c r="N28" i="5" s="1"/>
  <c r="BR6" i="5" l="1"/>
  <c r="CL35" i="5"/>
  <c r="AP6" i="5"/>
  <c r="BV28" i="5"/>
  <c r="CG35" i="5"/>
  <c r="CB35" i="5"/>
  <c r="CC35" i="5"/>
  <c r="CD35" i="5" s="1"/>
  <c r="CE35" i="5"/>
  <c r="CA35" i="5"/>
  <c r="CF35" i="5"/>
  <c r="BS35" i="5"/>
  <c r="AV35" i="5"/>
  <c r="BT35" i="5"/>
  <c r="BU35" i="5"/>
  <c r="BV35" i="5" s="1"/>
  <c r="BO35" i="5"/>
  <c r="BQ35" i="5"/>
  <c r="BR35" i="5" s="1"/>
  <c r="BP35" i="5"/>
  <c r="AR35" i="5"/>
  <c r="AW35" i="5"/>
  <c r="AU35" i="5"/>
  <c r="AM35" i="5"/>
  <c r="AS35" i="5"/>
  <c r="AO35" i="5"/>
  <c r="AP35" i="5" s="1"/>
  <c r="AQ35" i="5"/>
  <c r="S35" i="5"/>
  <c r="M35" i="5"/>
  <c r="U35" i="5"/>
  <c r="AN35" i="5"/>
  <c r="T35" i="5"/>
  <c r="K35" i="5"/>
  <c r="L35" i="5"/>
  <c r="N35" i="5" l="1"/>
  <c r="CH35" i="5"/>
  <c r="EU28" i="4"/>
  <c r="EV28" i="4"/>
  <c r="EW28" i="4"/>
  <c r="EU6" i="4"/>
  <c r="EV6" i="4"/>
  <c r="EW6" i="4"/>
  <c r="EX6" i="4" s="1"/>
  <c r="HS28" i="4"/>
  <c r="HT28" i="4"/>
  <c r="HU28" i="4"/>
  <c r="HW28" i="4"/>
  <c r="HX28" i="4"/>
  <c r="HY28" i="4"/>
  <c r="IA28" i="4"/>
  <c r="IB28" i="4"/>
  <c r="IC28" i="4"/>
  <c r="IE28" i="4"/>
  <c r="IF28" i="4"/>
  <c r="IG28" i="4"/>
  <c r="II28" i="4"/>
  <c r="IJ28" i="4"/>
  <c r="IK28" i="4"/>
  <c r="IM28" i="4"/>
  <c r="IN28" i="4"/>
  <c r="IO28" i="4"/>
  <c r="IP28" i="4" s="1"/>
  <c r="IQ28" i="4"/>
  <c r="IR28" i="4"/>
  <c r="IS28" i="4"/>
  <c r="HS6" i="4"/>
  <c r="HT6" i="4"/>
  <c r="HU6" i="4"/>
  <c r="HW6" i="4"/>
  <c r="HX6" i="4"/>
  <c r="HY6" i="4"/>
  <c r="HZ6" i="4" s="1"/>
  <c r="IA6" i="4"/>
  <c r="IB6" i="4"/>
  <c r="IC6" i="4"/>
  <c r="ID6" i="4" s="1"/>
  <c r="IE6" i="4"/>
  <c r="IF6" i="4"/>
  <c r="IG6" i="4"/>
  <c r="II6" i="4"/>
  <c r="IJ6" i="4"/>
  <c r="IK6" i="4"/>
  <c r="IM6" i="4"/>
  <c r="IN6" i="4"/>
  <c r="IO6" i="4"/>
  <c r="IQ6" i="4"/>
  <c r="IR6" i="4"/>
  <c r="IS6" i="4"/>
  <c r="IT6" i="4" s="1"/>
  <c r="HC28" i="4"/>
  <c r="GY28" i="4"/>
  <c r="GZ28" i="4"/>
  <c r="HA28" i="4"/>
  <c r="HB28" i="4" s="1"/>
  <c r="HD28" i="4"/>
  <c r="HE28" i="4"/>
  <c r="HG28" i="4"/>
  <c r="HH28" i="4"/>
  <c r="HI28" i="4"/>
  <c r="HJ28" i="4" s="1"/>
  <c r="HK28" i="4"/>
  <c r="HL28" i="4"/>
  <c r="HM28" i="4"/>
  <c r="HN28" i="4" s="1"/>
  <c r="HO28" i="4"/>
  <c r="HP28" i="4"/>
  <c r="HQ28" i="4"/>
  <c r="GY6" i="4"/>
  <c r="GZ6" i="4"/>
  <c r="HA6" i="4"/>
  <c r="HC6" i="4"/>
  <c r="HD6" i="4"/>
  <c r="HE6" i="4"/>
  <c r="HG6" i="4"/>
  <c r="HH6" i="4"/>
  <c r="HI6" i="4"/>
  <c r="HJ6" i="4" s="1"/>
  <c r="HK6" i="4"/>
  <c r="HL6" i="4"/>
  <c r="HM6" i="4"/>
  <c r="HO6" i="4"/>
  <c r="HP6" i="4"/>
  <c r="HQ6" i="4"/>
  <c r="HR6" i="4" s="1"/>
  <c r="GI28" i="4"/>
  <c r="GJ28" i="4"/>
  <c r="GK28" i="4"/>
  <c r="GM28" i="4"/>
  <c r="GO28" i="4"/>
  <c r="GQ28" i="4"/>
  <c r="GR28" i="4"/>
  <c r="GS28" i="4"/>
  <c r="GT28" i="4" s="1"/>
  <c r="GU28" i="4"/>
  <c r="GV28" i="4"/>
  <c r="GW28" i="4"/>
  <c r="GX28" i="4" s="1"/>
  <c r="GI6" i="4"/>
  <c r="GJ6" i="4"/>
  <c r="GK6" i="4"/>
  <c r="GM6" i="4"/>
  <c r="GN6" i="4"/>
  <c r="GO6" i="4"/>
  <c r="GQ6" i="4"/>
  <c r="GR6" i="4"/>
  <c r="GS6" i="4"/>
  <c r="GT6" i="4" s="1"/>
  <c r="GU6" i="4"/>
  <c r="GV6" i="4"/>
  <c r="GW6" i="4"/>
  <c r="GX6" i="4" s="1"/>
  <c r="FK6" i="4"/>
  <c r="FL6" i="4"/>
  <c r="FM6" i="4"/>
  <c r="FS6" i="4"/>
  <c r="FT6" i="4"/>
  <c r="FU6" i="4"/>
  <c r="FW6" i="4"/>
  <c r="FX6" i="4"/>
  <c r="FY6" i="4"/>
  <c r="FZ6" i="4" s="1"/>
  <c r="GA6" i="4"/>
  <c r="GB6" i="4"/>
  <c r="GC6" i="4"/>
  <c r="GD6" i="4" s="1"/>
  <c r="GE6" i="4"/>
  <c r="GF6" i="4"/>
  <c r="GG6" i="4"/>
  <c r="GG28" i="4"/>
  <c r="FK28" i="4"/>
  <c r="FL28" i="4"/>
  <c r="FM28" i="4"/>
  <c r="FS28" i="4"/>
  <c r="FT28" i="4"/>
  <c r="FU28" i="4"/>
  <c r="FW28" i="4"/>
  <c r="FX28" i="4"/>
  <c r="FY28" i="4"/>
  <c r="GA28" i="4"/>
  <c r="GB28" i="4"/>
  <c r="GC28" i="4"/>
  <c r="GE28" i="4"/>
  <c r="GF28" i="4"/>
  <c r="FN6" i="4" l="1"/>
  <c r="FV6" i="4"/>
  <c r="HN6" i="4"/>
  <c r="HR28" i="4"/>
  <c r="IH6" i="4"/>
  <c r="IT28" i="4"/>
  <c r="EX28" i="4"/>
  <c r="IQ35" i="4"/>
  <c r="HS35" i="4"/>
  <c r="IA35" i="4"/>
  <c r="IK35" i="4"/>
  <c r="HU35" i="4"/>
  <c r="HT35" i="4"/>
  <c r="IR35" i="4"/>
  <c r="EW35" i="4"/>
  <c r="IS35" i="4"/>
  <c r="II35" i="4"/>
  <c r="HY35" i="4"/>
  <c r="HX35" i="4"/>
  <c r="EV35" i="4"/>
  <c r="EU35" i="4"/>
  <c r="GY35" i="4"/>
  <c r="GG35" i="4"/>
  <c r="HI35" i="4"/>
  <c r="HO35" i="4"/>
  <c r="HC35" i="4"/>
  <c r="HA35" i="4"/>
  <c r="IJ35" i="4"/>
  <c r="GO35" i="4"/>
  <c r="HQ35" i="4"/>
  <c r="HR35" i="4" s="1"/>
  <c r="GQ35" i="4"/>
  <c r="GK35" i="4"/>
  <c r="HM35" i="4"/>
  <c r="HG35" i="4"/>
  <c r="HD35" i="4"/>
  <c r="GM35" i="4"/>
  <c r="GE35" i="4"/>
  <c r="FY35" i="4"/>
  <c r="FZ35" i="4" s="1"/>
  <c r="GU35" i="4"/>
  <c r="HL35" i="4"/>
  <c r="HE35" i="4"/>
  <c r="GZ35" i="4"/>
  <c r="GR35" i="4"/>
  <c r="GI35" i="4"/>
  <c r="HH35" i="4"/>
  <c r="IO35" i="4"/>
  <c r="IP35" i="4" s="1"/>
  <c r="IE35" i="4"/>
  <c r="HK35" i="4"/>
  <c r="IN35" i="4"/>
  <c r="IG35" i="4"/>
  <c r="IH35" i="4" s="1"/>
  <c r="GV35" i="4"/>
  <c r="IM35" i="4"/>
  <c r="IF35" i="4"/>
  <c r="IC35" i="4"/>
  <c r="ID35" i="4" s="1"/>
  <c r="IB35" i="4"/>
  <c r="HW35" i="4"/>
  <c r="HP35" i="4"/>
  <c r="GJ35" i="4"/>
  <c r="GS35" i="4"/>
  <c r="GT35" i="4" s="1"/>
  <c r="GW35" i="4"/>
  <c r="GX35" i="4" s="1"/>
  <c r="GN35" i="4"/>
  <c r="GC35" i="4"/>
  <c r="FX35" i="4"/>
  <c r="FS35" i="4"/>
  <c r="FW35" i="4"/>
  <c r="GF35" i="4"/>
  <c r="GA35" i="4"/>
  <c r="FU35" i="4"/>
  <c r="FM35" i="4"/>
  <c r="GB35" i="4"/>
  <c r="FL35" i="4"/>
  <c r="FT35" i="4"/>
  <c r="FK35" i="4"/>
  <c r="DW28" i="4"/>
  <c r="DS28" i="4"/>
  <c r="DT28" i="4"/>
  <c r="DU28" i="4"/>
  <c r="DX28" i="4"/>
  <c r="DY28" i="4"/>
  <c r="EE28" i="4"/>
  <c r="EF28" i="4"/>
  <c r="EG28" i="4"/>
  <c r="EQ28" i="4"/>
  <c r="ER28" i="4"/>
  <c r="ES28" i="4"/>
  <c r="DS6" i="4"/>
  <c r="DT6" i="4"/>
  <c r="DU6" i="4"/>
  <c r="DV6" i="4" s="1"/>
  <c r="DW6" i="4"/>
  <c r="DX6" i="4"/>
  <c r="DY6" i="4"/>
  <c r="EE6" i="4"/>
  <c r="EF6" i="4"/>
  <c r="EF35" i="4" s="1"/>
  <c r="EG6" i="4"/>
  <c r="EQ6" i="4"/>
  <c r="ER6" i="4"/>
  <c r="ES6" i="4"/>
  <c r="CQ6" i="4"/>
  <c r="CR6" i="4"/>
  <c r="CS6" i="4"/>
  <c r="CT6" i="4" s="1"/>
  <c r="CY6" i="4"/>
  <c r="CZ6" i="4"/>
  <c r="DA6" i="4"/>
  <c r="DC6" i="4"/>
  <c r="DD6" i="4"/>
  <c r="DE6" i="4"/>
  <c r="DG6" i="4"/>
  <c r="DH6" i="4"/>
  <c r="DI6" i="4"/>
  <c r="CQ28" i="4"/>
  <c r="CQ35" i="4" s="1"/>
  <c r="CR28" i="4"/>
  <c r="CS28" i="4"/>
  <c r="CT28" i="4" s="1"/>
  <c r="CY28" i="4"/>
  <c r="CZ28" i="4"/>
  <c r="DA28" i="4"/>
  <c r="DC28" i="4"/>
  <c r="DD28" i="4"/>
  <c r="DE28" i="4"/>
  <c r="DG28" i="4"/>
  <c r="DH28" i="4"/>
  <c r="DI28" i="4"/>
  <c r="CE28" i="4"/>
  <c r="CF28" i="4"/>
  <c r="CG28" i="4"/>
  <c r="CE6" i="4"/>
  <c r="CF6" i="4"/>
  <c r="CG6" i="4"/>
  <c r="BW28" i="4"/>
  <c r="BX28" i="4"/>
  <c r="BY28" i="4"/>
  <c r="BZ28" i="4" s="1"/>
  <c r="CA28" i="4"/>
  <c r="CB28" i="4"/>
  <c r="CC28" i="4"/>
  <c r="BW6" i="4"/>
  <c r="BX6" i="4"/>
  <c r="BY6" i="4"/>
  <c r="BZ6" i="4" s="1"/>
  <c r="CA6" i="4"/>
  <c r="CB6" i="4"/>
  <c r="CC6" i="4"/>
  <c r="BK6" i="4"/>
  <c r="BL6" i="4"/>
  <c r="BM6" i="4"/>
  <c r="BM35" i="4" s="1"/>
  <c r="BK28" i="4"/>
  <c r="BL28" i="4"/>
  <c r="BM28" i="4"/>
  <c r="BC6" i="4"/>
  <c r="BD6" i="4"/>
  <c r="BE6" i="4"/>
  <c r="BC28" i="4"/>
  <c r="BD28" i="4"/>
  <c r="BE28" i="4"/>
  <c r="CM28" i="4"/>
  <c r="AY28" i="4"/>
  <c r="AZ28" i="4"/>
  <c r="BA28" i="4"/>
  <c r="AY6" i="4"/>
  <c r="AZ6" i="4"/>
  <c r="BA6" i="4"/>
  <c r="BB6" i="4" s="1"/>
  <c r="CM6" i="4"/>
  <c r="CN6" i="4"/>
  <c r="CO6" i="4"/>
  <c r="CP6" i="4" s="1"/>
  <c r="CN28" i="4"/>
  <c r="CO28" i="4"/>
  <c r="K28" i="3"/>
  <c r="CD28" i="4" l="1"/>
  <c r="ET6" i="4"/>
  <c r="ET28" i="4"/>
  <c r="DV28" i="4"/>
  <c r="FN35" i="4"/>
  <c r="HN35" i="4"/>
  <c r="FV35" i="4"/>
  <c r="HJ35" i="4"/>
  <c r="IT35" i="4"/>
  <c r="BB28" i="4"/>
  <c r="CD6" i="4"/>
  <c r="HB35" i="4"/>
  <c r="EX35" i="4"/>
  <c r="GD35" i="4"/>
  <c r="BW35" i="4"/>
  <c r="DG35" i="4"/>
  <c r="DI35" i="4"/>
  <c r="ES35" i="4"/>
  <c r="BY35" i="4"/>
  <c r="BZ35" i="4" s="1"/>
  <c r="CY35" i="4"/>
  <c r="CC35" i="4"/>
  <c r="EE35" i="4"/>
  <c r="EQ35" i="4"/>
  <c r="CM35" i="4"/>
  <c r="BX35" i="4"/>
  <c r="ER35" i="4"/>
  <c r="DS35" i="4"/>
  <c r="CF35" i="4"/>
  <c r="DT35" i="4"/>
  <c r="CG35" i="4"/>
  <c r="DU35" i="4"/>
  <c r="DV35" i="4" s="1"/>
  <c r="DC35" i="4"/>
  <c r="CS35" i="4"/>
  <c r="EG35" i="4"/>
  <c r="DX35" i="4"/>
  <c r="DY35" i="4"/>
  <c r="DW35" i="4"/>
  <c r="CE35" i="4"/>
  <c r="DH35" i="4"/>
  <c r="DD35" i="4"/>
  <c r="DE35" i="4"/>
  <c r="DA35" i="4"/>
  <c r="CZ35" i="4"/>
  <c r="CR35" i="4"/>
  <c r="CB35" i="4"/>
  <c r="CA35" i="4"/>
  <c r="BK35" i="4"/>
  <c r="BL35" i="4"/>
  <c r="BE35" i="4"/>
  <c r="BD35" i="4"/>
  <c r="BC35" i="4"/>
  <c r="BA35" i="4"/>
  <c r="AZ35" i="4"/>
  <c r="AY35" i="4"/>
  <c r="CO35" i="4"/>
  <c r="CP35" i="4" s="1"/>
  <c r="CN35" i="4"/>
  <c r="ET35" i="4" l="1"/>
  <c r="BB35" i="4"/>
  <c r="CT35" i="4"/>
  <c r="CD35" i="4"/>
  <c r="O6" i="6"/>
  <c r="P6" i="6"/>
  <c r="Q6" i="6"/>
  <c r="BC6" i="6"/>
  <c r="BD6" i="6"/>
  <c r="BE6" i="6"/>
  <c r="R6" i="6" l="1"/>
  <c r="BF6" i="6"/>
  <c r="G28" i="5"/>
  <c r="H28" i="5"/>
  <c r="I28" i="5"/>
  <c r="J28" i="5" s="1"/>
  <c r="O28" i="5"/>
  <c r="P28" i="5"/>
  <c r="Q28" i="5"/>
  <c r="R28" i="5" s="1"/>
  <c r="W28" i="5"/>
  <c r="X28" i="5"/>
  <c r="Y28" i="5"/>
  <c r="AA28" i="5"/>
  <c r="AB28" i="5"/>
  <c r="AC28" i="5"/>
  <c r="AE28" i="5"/>
  <c r="AF28" i="5"/>
  <c r="AG28" i="5"/>
  <c r="AH28" i="5" s="1"/>
  <c r="AI28" i="5"/>
  <c r="AJ28" i="5"/>
  <c r="AK28" i="5"/>
  <c r="AL28" i="5" s="1"/>
  <c r="AY28" i="5"/>
  <c r="AZ28" i="5"/>
  <c r="BA28" i="5"/>
  <c r="BC28" i="5"/>
  <c r="BD28" i="5"/>
  <c r="BE28" i="5"/>
  <c r="BF28" i="5" s="1"/>
  <c r="BG28" i="5"/>
  <c r="BH28" i="5"/>
  <c r="BI28" i="5"/>
  <c r="BJ28" i="5" s="1"/>
  <c r="BK28" i="5"/>
  <c r="BL28" i="5"/>
  <c r="BM28" i="5"/>
  <c r="BN28" i="5" s="1"/>
  <c r="CM28" i="5"/>
  <c r="CU28" i="5"/>
  <c r="CV28" i="5"/>
  <c r="CW28" i="5"/>
  <c r="CX28" i="5" s="1"/>
  <c r="CY28" i="5"/>
  <c r="CZ28" i="5"/>
  <c r="DA28" i="5"/>
  <c r="G6" i="5"/>
  <c r="H6" i="5"/>
  <c r="I6" i="5"/>
  <c r="J6" i="5" s="1"/>
  <c r="O6" i="5"/>
  <c r="P6" i="5"/>
  <c r="Q6" i="5"/>
  <c r="R6" i="5" s="1"/>
  <c r="W6" i="5"/>
  <c r="X6" i="5"/>
  <c r="Y6" i="5"/>
  <c r="AA6" i="5"/>
  <c r="AB6" i="5"/>
  <c r="AC6" i="5"/>
  <c r="AE6" i="5"/>
  <c r="AF6" i="5"/>
  <c r="AG6" i="5"/>
  <c r="AH6" i="5" s="1"/>
  <c r="AI6" i="5"/>
  <c r="AJ6" i="5"/>
  <c r="AK6" i="5"/>
  <c r="AL6" i="5" s="1"/>
  <c r="AY6" i="5"/>
  <c r="AZ6" i="5"/>
  <c r="BA6" i="5"/>
  <c r="BB6" i="5" s="1"/>
  <c r="BC6" i="5"/>
  <c r="BD6" i="5"/>
  <c r="BE6" i="5"/>
  <c r="BG6" i="5"/>
  <c r="BH6" i="5"/>
  <c r="BI6" i="5"/>
  <c r="BJ6" i="5" s="1"/>
  <c r="BK6" i="5"/>
  <c r="BL6" i="5"/>
  <c r="BM6" i="5"/>
  <c r="BN6" i="5" s="1"/>
  <c r="CM6" i="5"/>
  <c r="CN6" i="5"/>
  <c r="CO6" i="5"/>
  <c r="CP6" i="5" s="1"/>
  <c r="CU6" i="5"/>
  <c r="CV6" i="5"/>
  <c r="CW6" i="5"/>
  <c r="CY6" i="5"/>
  <c r="CZ6" i="5"/>
  <c r="DA6" i="5"/>
  <c r="DB6" i="5" s="1"/>
  <c r="CX6" i="5" l="1"/>
  <c r="BF6" i="5"/>
  <c r="BB28" i="5"/>
  <c r="BA35" i="5"/>
  <c r="BB35" i="5" s="1"/>
  <c r="AJ35" i="5"/>
  <c r="Y35" i="5"/>
  <c r="AE35" i="5"/>
  <c r="DA35" i="5"/>
  <c r="CV35" i="5"/>
  <c r="BM35" i="5"/>
  <c r="BN35" i="5" s="1"/>
  <c r="AK35" i="5"/>
  <c r="AL35" i="5" s="1"/>
  <c r="AF35" i="5"/>
  <c r="H35" i="5"/>
  <c r="CW35" i="5"/>
  <c r="CX35" i="5" s="1"/>
  <c r="CM35" i="5"/>
  <c r="BH35" i="5"/>
  <c r="BC35" i="5"/>
  <c r="BI35" i="5"/>
  <c r="AA35" i="5"/>
  <c r="CZ35" i="5"/>
  <c r="CU35" i="5"/>
  <c r="CO35" i="5"/>
  <c r="CP35" i="5" s="1"/>
  <c r="BL35" i="5"/>
  <c r="BG35" i="5"/>
  <c r="BE35" i="5"/>
  <c r="AZ35" i="5"/>
  <c r="AI35" i="5"/>
  <c r="AC35" i="5"/>
  <c r="X35" i="5"/>
  <c r="CY35" i="5"/>
  <c r="CN35" i="5"/>
  <c r="BK35" i="5"/>
  <c r="BD35" i="5"/>
  <c r="AY35" i="5"/>
  <c r="AG35" i="5"/>
  <c r="AB35" i="5"/>
  <c r="W35" i="5"/>
  <c r="Q35" i="5"/>
  <c r="R35" i="5" s="1"/>
  <c r="P35" i="5"/>
  <c r="O35" i="5"/>
  <c r="I35" i="5"/>
  <c r="J35" i="5" s="1"/>
  <c r="G35" i="5"/>
  <c r="E28" i="6"/>
  <c r="DB35" i="5" l="1"/>
  <c r="AH35" i="5"/>
  <c r="BJ35" i="5"/>
  <c r="BF35" i="5"/>
  <c r="C28" i="6"/>
  <c r="C28" i="4"/>
  <c r="E28" i="4"/>
  <c r="D28" i="4"/>
  <c r="D28" i="6"/>
  <c r="F28" i="6" s="1"/>
  <c r="K6" i="4"/>
  <c r="L6" i="4"/>
  <c r="M6" i="4"/>
  <c r="N6" i="4" s="1"/>
  <c r="O6" i="4"/>
  <c r="P6" i="4"/>
  <c r="Q6" i="4"/>
  <c r="R6" i="4" s="1"/>
  <c r="S6" i="4"/>
  <c r="T6" i="4"/>
  <c r="U6" i="4"/>
  <c r="V6" i="4" s="1"/>
  <c r="W6" i="4"/>
  <c r="X6" i="4"/>
  <c r="Y6" i="4"/>
  <c r="AE6" i="4"/>
  <c r="AF6" i="4"/>
  <c r="AG6" i="4"/>
  <c r="AH6" i="4" s="1"/>
  <c r="AI6" i="4"/>
  <c r="AJ6" i="4"/>
  <c r="AK6" i="4"/>
  <c r="AM6" i="4"/>
  <c r="AN6" i="4"/>
  <c r="AO6" i="4"/>
  <c r="AP6" i="4" s="1"/>
  <c r="AU6" i="4"/>
  <c r="AV6" i="4"/>
  <c r="AW6" i="4"/>
  <c r="IU6" i="4"/>
  <c r="IV6" i="4"/>
  <c r="IW6" i="4"/>
  <c r="IX6" i="4" s="1"/>
  <c r="JC6" i="4"/>
  <c r="JD6" i="4"/>
  <c r="JE6" i="4"/>
  <c r="JF6" i="4" s="1"/>
  <c r="O28" i="4"/>
  <c r="P28" i="4"/>
  <c r="Q28" i="4"/>
  <c r="S28" i="4"/>
  <c r="T28" i="4"/>
  <c r="U28" i="4"/>
  <c r="W28" i="4"/>
  <c r="X28" i="4"/>
  <c r="Y28" i="4"/>
  <c r="AE28" i="4"/>
  <c r="AF28" i="4"/>
  <c r="AG28" i="4"/>
  <c r="AH28" i="4" s="1"/>
  <c r="AI28" i="4"/>
  <c r="AJ28" i="4"/>
  <c r="AK28" i="4"/>
  <c r="AM28" i="4"/>
  <c r="AN28" i="4"/>
  <c r="AO28" i="4"/>
  <c r="AU28" i="4"/>
  <c r="AV28" i="4"/>
  <c r="AW28" i="4"/>
  <c r="AX28" i="4" s="1"/>
  <c r="IU28" i="4"/>
  <c r="IV28" i="4"/>
  <c r="IW28" i="4"/>
  <c r="IX28" i="4" s="1"/>
  <c r="JC28" i="4"/>
  <c r="JD28" i="4"/>
  <c r="JE28" i="4"/>
  <c r="D5" i="2"/>
  <c r="O28" i="6"/>
  <c r="O35" i="6" s="1"/>
  <c r="P28" i="6"/>
  <c r="Q28" i="6"/>
  <c r="BC28" i="6"/>
  <c r="BD28" i="6"/>
  <c r="BD35" i="6" s="1"/>
  <c r="BE28" i="6"/>
  <c r="BE35" i="6" l="1"/>
  <c r="BF35" i="6" s="1"/>
  <c r="BF28" i="6"/>
  <c r="F28" i="4"/>
  <c r="AP28" i="4"/>
  <c r="Z6" i="4"/>
  <c r="D134" i="2"/>
  <c r="BC35" i="6"/>
  <c r="Q35" i="6"/>
  <c r="E35" i="6" s="1"/>
  <c r="P35" i="6"/>
  <c r="IW35" i="4"/>
  <c r="AU35" i="4"/>
  <c r="AK35" i="4"/>
  <c r="AF35" i="4"/>
  <c r="U35" i="4"/>
  <c r="P35" i="4"/>
  <c r="K35" i="4"/>
  <c r="JE35" i="4"/>
  <c r="IV35" i="4"/>
  <c r="AO35" i="4"/>
  <c r="AP35" i="4" s="1"/>
  <c r="AJ35" i="4"/>
  <c r="AE35" i="4"/>
  <c r="Y35" i="4"/>
  <c r="T35" i="4"/>
  <c r="O35" i="4"/>
  <c r="JD35" i="4"/>
  <c r="IU35" i="4"/>
  <c r="AW35" i="4"/>
  <c r="AX35" i="4" s="1"/>
  <c r="AN35" i="4"/>
  <c r="AI35" i="4"/>
  <c r="X35" i="4"/>
  <c r="S35" i="4"/>
  <c r="M35" i="4"/>
  <c r="JC35" i="4"/>
  <c r="AV35" i="4"/>
  <c r="AM35" i="4"/>
  <c r="AG35" i="4"/>
  <c r="AH35" i="4" s="1"/>
  <c r="W35" i="4"/>
  <c r="Q35" i="4"/>
  <c r="L35" i="4"/>
  <c r="C6" i="6"/>
  <c r="C35" i="6" s="1"/>
  <c r="D6" i="4"/>
  <c r="E6" i="4"/>
  <c r="R35" i="6" l="1"/>
  <c r="R35" i="4"/>
  <c r="Z35" i="4"/>
  <c r="V35" i="4"/>
  <c r="IX35" i="4"/>
  <c r="JF35" i="4"/>
  <c r="N35" i="4"/>
  <c r="E35" i="4"/>
  <c r="F6" i="4"/>
  <c r="C28" i="5"/>
  <c r="D35" i="4"/>
  <c r="C6" i="5"/>
  <c r="C6" i="4"/>
  <c r="C35" i="4" s="1"/>
  <c r="F35" i="4" l="1"/>
  <c r="C35" i="5"/>
  <c r="L28" i="3"/>
  <c r="M28" i="3"/>
  <c r="N28" i="3" s="1"/>
  <c r="G28" i="3"/>
  <c r="K6" i="3"/>
  <c r="K35" i="3" s="1"/>
  <c r="G6" i="3" l="1"/>
  <c r="G35" i="3" s="1"/>
  <c r="D6" i="6"/>
  <c r="D35" i="6" s="1"/>
  <c r="E6" i="6"/>
  <c r="F35" i="6" l="1"/>
  <c r="F6" i="6"/>
  <c r="D6" i="5"/>
  <c r="E28" i="5"/>
  <c r="F28" i="5" s="1"/>
  <c r="D28" i="5"/>
  <c r="E6" i="5"/>
  <c r="F6" i="5" l="1"/>
  <c r="E35" i="5"/>
  <c r="D35" i="5"/>
  <c r="H28" i="3"/>
  <c r="I28" i="3"/>
  <c r="E5" i="2"/>
  <c r="J28" i="3" l="1"/>
  <c r="F35" i="5"/>
  <c r="L6" i="3"/>
  <c r="L35" i="3" s="1"/>
  <c r="M6" i="3"/>
  <c r="M35" i="3" l="1"/>
  <c r="N35" i="3" s="1"/>
  <c r="N6" i="3"/>
  <c r="I6" i="3"/>
  <c r="H6" i="3"/>
  <c r="H35" i="3" s="1"/>
  <c r="I35" i="3" l="1"/>
  <c r="J35" i="3" s="1"/>
  <c r="J6" i="3"/>
  <c r="F5" i="2"/>
  <c r="G5" i="2" s="1"/>
  <c r="E134" i="2" l="1"/>
  <c r="F134" i="2"/>
  <c r="G134" i="2" s="1"/>
</calcChain>
</file>

<file path=xl/sharedStrings.xml><?xml version="1.0" encoding="utf-8"?>
<sst xmlns="http://schemas.openxmlformats.org/spreadsheetml/2006/main" count="1118" uniqueCount="412">
  <si>
    <t>Ц9</t>
  </si>
  <si>
    <t xml:space="preserve"> </t>
  </si>
  <si>
    <t>Иные межбюджетные трансферты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</si>
  <si>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</si>
  <si>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</si>
  <si>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</si>
  <si>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</si>
  <si>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</si>
  <si>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</si>
  <si>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</si>
  <si>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</si>
  <si>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</si>
  <si>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</si>
  <si>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</si>
  <si>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</si>
  <si>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</si>
  <si>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</si>
  <si>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</si>
  <si>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</si>
  <si>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</si>
  <si>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</si>
  <si>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</si>
  <si>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</si>
  <si>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</si>
  <si>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</si>
  <si>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</si>
  <si>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</si>
  <si>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</si>
  <si>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г. Шумерля</t>
  </si>
  <si>
    <t xml:space="preserve">Итого: 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</si>
  <si>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</si>
  <si>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</si>
  <si>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</si>
  <si>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</si>
  <si>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</si>
  <si>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1.1</t>
  </si>
  <si>
    <t>2</t>
  </si>
  <si>
    <t>Субсидии-всего</t>
  </si>
  <si>
    <t>2.1</t>
  </si>
  <si>
    <t>2.2</t>
  </si>
  <si>
    <t>2.3</t>
  </si>
  <si>
    <t>2.4</t>
  </si>
  <si>
    <t>2.5</t>
  </si>
  <si>
    <t>2.6</t>
  </si>
  <si>
    <t>2.7</t>
  </si>
  <si>
    <t>2.8</t>
  </si>
  <si>
    <t>2.17</t>
  </si>
  <si>
    <t>2.22</t>
  </si>
  <si>
    <t>2.25</t>
  </si>
  <si>
    <t>2.27</t>
  </si>
  <si>
    <t>2.36</t>
  </si>
  <si>
    <t>2.39</t>
  </si>
  <si>
    <t>2.43</t>
  </si>
  <si>
    <t>2.55</t>
  </si>
  <si>
    <t>2.56</t>
  </si>
  <si>
    <t>2.57</t>
  </si>
  <si>
    <t>2.60</t>
  </si>
  <si>
    <t>3</t>
  </si>
  <si>
    <t>Субвенции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</si>
  <si>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</si>
  <si>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</si>
  <si>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</si>
  <si>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</si>
  <si>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</si>
  <si>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</si>
  <si>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</si>
  <si>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</si>
  <si>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</si>
  <si>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</si>
  <si>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</si>
  <si>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</si>
  <si>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</si>
  <si>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</si>
  <si>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</si>
  <si>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</si>
  <si>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</si>
  <si>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3.19</t>
  </si>
  <si>
    <t>4</t>
  </si>
  <si>
    <t>4.3</t>
  </si>
  <si>
    <t>4.4</t>
  </si>
  <si>
    <t>4.6</t>
  </si>
  <si>
    <t>4.7</t>
  </si>
  <si>
    <t>ВСЕГО межбюджетных трансфертов местным бюджетам</t>
  </si>
  <si>
    <t>(тыс. рублей)</t>
  </si>
  <si>
    <t>Городские округа</t>
  </si>
  <si>
    <t>Всего дотаций</t>
  </si>
  <si>
    <t>Нераспределенная сумма</t>
  </si>
  <si>
    <t xml:space="preserve">Всего субсидии </t>
  </si>
  <si>
    <t xml:space="preserve">Всего субвенции </t>
  </si>
  <si>
    <t>874 1003 Ц711412030 540</t>
  </si>
  <si>
    <t>882 0405 Ц9Л0212670 540</t>
  </si>
  <si>
    <t>874 0702 Ц710553030 540</t>
  </si>
  <si>
    <t xml:space="preserve">818 1403 Ч540717600 540 </t>
  </si>
  <si>
    <t>832 1403 A510212820 540</t>
  </si>
  <si>
    <t>818 0304 Ч540259300 530</t>
  </si>
  <si>
    <t xml:space="preserve">818 0104 A3Э0113800 530 </t>
  </si>
  <si>
    <t>832 0501 A220112780 530</t>
  </si>
  <si>
    <t>832 0505 A210312980 530</t>
  </si>
  <si>
    <t>856 1006 Ц630112440 530</t>
  </si>
  <si>
    <t>874 0104 A330111980 530</t>
  </si>
  <si>
    <t>874 0701 Ц710212000 530</t>
  </si>
  <si>
    <t>874 0702 Ц710212010 530</t>
  </si>
  <si>
    <t>874 1004 Ц711412040 530</t>
  </si>
  <si>
    <t>881 0405 Ц970112750 530</t>
  </si>
  <si>
    <t>874 1003 Ц310110550 530</t>
  </si>
  <si>
    <t>857 1003 Ц310110550 530</t>
  </si>
  <si>
    <t>818 0105 Ч540151200 530</t>
  </si>
  <si>
    <t>4.8</t>
  </si>
  <si>
    <t>План по закону о бюджете первоначальный</t>
  </si>
  <si>
    <t>Исполнено за отчетный год</t>
  </si>
  <si>
    <t>2.10</t>
  </si>
  <si>
    <t>Исполнено за отчетный период</t>
  </si>
  <si>
    <t>831 0408 Ч220101040 530</t>
  </si>
  <si>
    <t>833 0505 A110317740 530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</si>
  <si>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</si>
  <si>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Капитальный ремонт источников водоснабжения (водонапорных башен и водозаборных скважин) в населенных пунктах</t>
  </si>
  <si>
    <t>832 0503 A51F255550 523</t>
  </si>
  <si>
    <t>857 0801 Ц41A255194 521</t>
  </si>
  <si>
    <t>874 1004 Ц711401020 530</t>
  </si>
  <si>
    <t>2.14</t>
  </si>
  <si>
    <t>2.16</t>
  </si>
  <si>
    <t>2.21</t>
  </si>
  <si>
    <t>2.26</t>
  </si>
  <si>
    <t>2.28</t>
  </si>
  <si>
    <t>2.29</t>
  </si>
  <si>
    <t>2.30</t>
  </si>
  <si>
    <t>2.31</t>
  </si>
  <si>
    <t>2.33</t>
  </si>
  <si>
    <t>2.34</t>
  </si>
  <si>
    <t>2.35</t>
  </si>
  <si>
    <t>2.37</t>
  </si>
  <si>
    <t>2.38</t>
  </si>
  <si>
    <t>2.40</t>
  </si>
  <si>
    <t>2.41</t>
  </si>
  <si>
    <t>2.42</t>
  </si>
  <si>
    <t>2.44</t>
  </si>
  <si>
    <t>2.45</t>
  </si>
  <si>
    <t>2.48</t>
  </si>
  <si>
    <t>2.58</t>
  </si>
  <si>
    <t>2.59</t>
  </si>
  <si>
    <t>2.62</t>
  </si>
  <si>
    <t>2.66</t>
  </si>
  <si>
    <t>2.67</t>
  </si>
  <si>
    <t>2.68</t>
  </si>
  <si>
    <t>3.18</t>
  </si>
  <si>
    <t>3.20</t>
  </si>
  <si>
    <t>3.21</t>
  </si>
  <si>
    <t>3.22</t>
  </si>
  <si>
    <t>3.23</t>
  </si>
  <si>
    <t>3.24</t>
  </si>
  <si>
    <t>3.25</t>
  </si>
  <si>
    <t>4.1</t>
  </si>
  <si>
    <t>4.2</t>
  </si>
  <si>
    <t>4.5</t>
  </si>
  <si>
    <t>4.9</t>
  </si>
  <si>
    <t xml:space="preserve">Дотации бюджетам муниципальных округов и городских округов на выравнивание бюджетной обеспеченности муниципальных округов (городских округов) </t>
  </si>
  <si>
    <t>892 1401 Ч4104Д0030 511</t>
  </si>
  <si>
    <t>831 0409 Ч21R153933 521      831 0409 Ч21R153933 522</t>
  </si>
  <si>
    <t>874 0702 Ц71E250980 521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</si>
  <si>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</si>
  <si>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855 0113 A310320730 530 </t>
  </si>
  <si>
    <t>856 0104 Ц3Э0111990 530      874 0701 Ц7Э0111990 530</t>
  </si>
  <si>
    <t xml:space="preserve">874 1004 Ц711401010 530 </t>
  </si>
  <si>
    <t xml:space="preserve">892 0203 Ч410451180 530 </t>
  </si>
  <si>
    <t>832 1004 A210312940 530</t>
  </si>
  <si>
    <t>832 1004 A22011A820 530</t>
  </si>
  <si>
    <t>Поощрение победителей регионального этапа Всероссийского конкурса "Лучшая муниципальная практика"</t>
  </si>
  <si>
    <t>Реализация мероприятий по развитию общественной инфраструктуры населенных пунктов в рамках празднования Дня Республики</t>
  </si>
  <si>
    <t>Поощрение победителей экономического соревнования в сельском хозяйстве между муниципальными округами Чувашской Республики</t>
  </si>
  <si>
    <t>857 0801 Ц41A155900 521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</si>
  <si>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2019 - 2024 годы»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</si>
  <si>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</si>
  <si>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содержание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</si>
  <si>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 границах населенных пунктов </t>
  </si>
  <si>
    <t>Субсидии бюджетам муниципальных округов на содержание автомобильных дорог общего пользования местного значения в границах населенных пунктов</t>
  </si>
  <si>
    <t xml:space="preserve">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</t>
  </si>
  <si>
    <t xml:space="preserve"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</si>
  <si>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</t>
  </si>
  <si>
    <t>Субсидии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«Безопасные качественные дороги» 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</si>
  <si>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</si>
  <si>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бюджетам муниципальных округов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</si>
  <si>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бюджетам муниципальных округов и городских округов на реализацию программ формирования современной городской среды</t>
  </si>
  <si>
    <t>Субсидии бюджетам муниципальных округов и городских округов на реализацию мероприятий по благоустройству дворовых территорий и тротуаров</t>
  </si>
  <si>
    <t>Субсидии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</si>
  <si>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</si>
  <si>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и городских округов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</si>
  <si>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и городских округов на проведение комплексных кадастровых работ</t>
  </si>
  <si>
    <t>Субсидии бюджетам муниципальных округов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</si>
  <si>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>Субсидии бюджетам муниципальных округов на укрепление материально-технической базы муниципальных детских школ искусств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</si>
  <si>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библиотек)</t>
  </si>
  <si>
    <t>Субсидии бюджетам городских округов на техническое оснащение муниципальных музеев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</si>
  <si>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</si>
  <si>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</si>
  <si>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и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 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</si>
  <si>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</si>
  <si>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 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</si>
  <si>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</si>
  <si>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</si>
  <si>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реализацию комплекса мероприятий по борьбе с распространением борщевика Сосновского на территории Чувашской Республики</t>
  </si>
  <si>
    <t>Субсидии бюджетам муниципальных округов на благоустройство сельских территорий в рамках обеспечения комплексного развития сельских территорий</t>
  </si>
  <si>
    <t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</t>
  </si>
  <si>
    <t>Субсидии бюджетам муниципальных округов и городских округов на реализацию инициативных проектов</t>
  </si>
  <si>
    <t>818 0304 Ч540223520 530</t>
  </si>
  <si>
    <t>874 0702 Ц76EВ51790 540</t>
  </si>
  <si>
    <t>Муниципальные округа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</si>
  <si>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</t>
  </si>
  <si>
    <t>Субвенции бюджетам муниципальных округов и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</si>
  <si>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и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</si>
  <si>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на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</si>
  <si>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</si>
  <si>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</si>
  <si>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бюджетам муниципальных округов и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</si>
  <si>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бюджетам муниципальных округов и городских округов на осуществление государственных полномочий Чувашской Республики по обеспечению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</si>
  <si>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</si>
  <si>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</si>
  <si>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</t>
  </si>
  <si>
    <t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 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</si>
  <si>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исключением вопросов, решение которых отнесено к ведению Российской Федерации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</si>
  <si>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 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</si>
  <si>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</si>
  <si>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обеспечению дополнительного образования детей в муниципальных общеобразовательных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</si>
  <si>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руководителей, руководителям структурных подразделений,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Федерации, </t>
  </si>
  <si>
    <t>Субвенции бюджетам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</si>
  <si>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</si>
  <si>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 </t>
  </si>
  <si>
    <t>Субвенции бюджетам муниципальных округов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</si>
  <si>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</si>
  <si>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>Субвенции бюджетам муниципальных округов для осуществления первичного воинского учета органами местного самоуправления муниципальных округов</t>
  </si>
  <si>
    <t>Субвенции бюджетам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</si>
  <si>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</si>
  <si>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</si>
  <si>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</si>
  <si>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Наименование муниципальных и городских округов</t>
  </si>
  <si>
    <t>2.70</t>
  </si>
  <si>
    <t>4.11</t>
  </si>
  <si>
    <t>857 0801 Ц41A115450 521</t>
  </si>
  <si>
    <t xml:space="preserve">874 0703 Ц71E251710 521 </t>
  </si>
  <si>
    <t>4.12</t>
  </si>
  <si>
    <t>4.13</t>
  </si>
  <si>
    <t>2.61</t>
  </si>
  <si>
    <t>2.71</t>
  </si>
  <si>
    <t>Распределение иных межбюджетных трансфертов на содействие развития промышленного производства и повышения инвестиционной привлекательности</t>
  </si>
  <si>
    <t>840 0502 Ч161016830 540</t>
  </si>
  <si>
    <t>Плановые назначения по закону о бюджете (с учетом уточнения от 29.03.2024)</t>
  </si>
  <si>
    <t>Дотации бюджетам муниципальных округов и городских округов на поддержку мер по обеспечению сбалансированности бюджетов муниципальных округов и городских округов</t>
  </si>
  <si>
    <t>892 1402 Ч4403Д0040 512</t>
  </si>
  <si>
    <t>831 0409 Ч230114181 521</t>
  </si>
  <si>
    <t>831 0409 Ч230114182 521</t>
  </si>
  <si>
    <t>831 0409 Ч230114191 521</t>
  </si>
  <si>
    <t>831 0409 Ч230114192 521</t>
  </si>
  <si>
    <t>831 0409 Ч230114200 521</t>
  </si>
  <si>
    <t>831 0409 Ч230114210 521</t>
  </si>
  <si>
    <t xml:space="preserve">831 0409 Ч230114220 522 </t>
  </si>
  <si>
    <t>Субсидии бюджетам муниципальных округов на перевод многоквартирных домов с централизованного на индивидуальное отопление</t>
  </si>
  <si>
    <t>832 0502 A140115670 521</t>
  </si>
  <si>
    <t>874 0702 Ц740701560 521</t>
  </si>
  <si>
    <t>857 0801 Ц440519830 530</t>
  </si>
  <si>
    <t>867 1102 Ц520219820 521</t>
  </si>
  <si>
    <t>882 0405 Ц930116810 521</t>
  </si>
  <si>
    <t>892 1403 Ч44031A720 521</t>
  </si>
  <si>
    <t>850 0406 Ч340621120 521</t>
  </si>
  <si>
    <t>857 0801 Ц430102350 521</t>
  </si>
  <si>
    <t>857 0703 Ц440519270 521</t>
  </si>
  <si>
    <t>Субсидии бюджетам муниципальных округов и городских округов на обеспечение контейнерами и бункерами для твердых коммунальных отходов</t>
  </si>
  <si>
    <t>850 0605 Ч330124180 521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</si>
  <si>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</si>
  <si>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857 0503 Ц4302R2990 521</t>
  </si>
  <si>
    <t xml:space="preserve">874 0702 Ц7407R3040 521 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</si>
  <si>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</si>
  <si>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</t>
  </si>
  <si>
    <t xml:space="preserve">857 0703 Ц41A15519L 521 </t>
  </si>
  <si>
    <t>840 0113 A4401R5110 521</t>
  </si>
  <si>
    <t>882 0405 Ц9204R5990 521</t>
  </si>
  <si>
    <t>832 1004 A2201R4970 521</t>
  </si>
  <si>
    <t xml:space="preserve"> 832 0702 A6203R5763 522</t>
  </si>
  <si>
    <t>Субсидии бюджетам городских округов на реализацию мероприятий по сокращению доли загрязненных сточных вод</t>
  </si>
  <si>
    <t>850 0602 Ч31G650130 522</t>
  </si>
  <si>
    <t>831 0409 A6202R3720 522</t>
  </si>
  <si>
    <t>Субсидии бюджетам муниципальных округов на строительство, реконструкцию, капитальный ремонт и ремонт автомобильных дорог общего пользования, ведущих от сети автомобильных дорог общего пользования к объектам, расположенным (планируемым к созданию) в сельских населенных пунктах, в рамках развития транспортной инфраструктуры на сельских территориях</t>
  </si>
  <si>
    <t>832 0505 A51F254240 523</t>
  </si>
  <si>
    <t>Субсидии бюджетам городских округов на реализацию мероприятий в сфере реабилитации и абилитации инвалидов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</si>
  <si>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</si>
  <si>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803 0707 A81EГ51160 521</t>
  </si>
  <si>
    <t>Субсидии бюджетам муниципальных округов на развитие сети учреждений культурно-досугового типа</t>
  </si>
  <si>
    <t>857 0801 Ц41A155131 521</t>
  </si>
  <si>
    <t>832 0409 A530116570 523    832 1403 A530116570 523        882 0409 A630116571 523          882 1403 A630116571 523</t>
  </si>
  <si>
    <t>857 0703 Ц41A15519T 521</t>
  </si>
  <si>
    <t>Субсидии бюджетам муниципальных округов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</si>
  <si>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>Субсидии бюджетам муниципальных округов и городских округов на осуществление мероприятий по совершенствованию региональной автоматизированной системы централизованного оповещения органов управления и населения Чувашской Республики</t>
  </si>
  <si>
    <t>877 0310 Ц830301130 521</t>
  </si>
  <si>
    <t>874 0709 Ц7302R4940 521</t>
  </si>
  <si>
    <t>Субсидии бюджетам муниципальных округов и городских округов на создание модельных муниципальных библиотек</t>
  </si>
  <si>
    <t>857 0801 Ц41A154540 521</t>
  </si>
  <si>
    <t>882 1003 A6201R5764 521</t>
  </si>
  <si>
    <t>Субсидии на строительство (приобретение) жилья, предоставляемого по договору коммерческого найма жилого помещения гражданам, проживающим и работающим на сельских территориях, в рамках обеспечения комплексного развития сельских территорий</t>
  </si>
  <si>
    <t>882 0501 A6201R5765 522</t>
  </si>
  <si>
    <t>Субсидии бюджетам муниципальных округов на приобретение автобусов (микроавтобусов) для муниципальных спортивных школ в рамках обеспечения комплексного развития сельских территорий</t>
  </si>
  <si>
    <t>882 1102 A6203R5766 521</t>
  </si>
  <si>
    <t>882 0503 A6204R5762 521</t>
  </si>
  <si>
    <t>857 0801 Ц430122790 522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</si>
  <si>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 </t>
  </si>
  <si>
    <t xml:space="preserve">832 0502 A130322420 522 </t>
  </si>
  <si>
    <t>Субсидии бюджетам городских округов на строительство (реконструкцию) объектов капитального строительства в рамках реализации мероприятий по стимулированию программ развития жилищного строительства субъектов Российской Федерации (в рамках регионального проекта "Жилье") (за счет остатков неиспользованных бюджетных ассигнований на начало текущего финансового года)</t>
  </si>
  <si>
    <t>832 0409 A21F15021D 522</t>
  </si>
  <si>
    <t xml:space="preserve">832 0503 A530102710 523 </t>
  </si>
  <si>
    <t>Субсидии бюджетам муниципальных округов и городских округов на модернизацию территорий общеобразовательных организаций</t>
  </si>
  <si>
    <t>874 0702 Ц720224130 521  874 0702 Ц730124130 521</t>
  </si>
  <si>
    <t>832 0502 A130322530 523</t>
  </si>
  <si>
    <t>850 0406 Ч340626520 521</t>
  </si>
  <si>
    <t>832 0501 A220318320 521</t>
  </si>
  <si>
    <t>субсидий бюджетам муниципальных округов и городских округов на капитальный ремонт муниципальных образовательных организаций</t>
  </si>
  <si>
    <t>857 0801 Ц4202R4670 521</t>
  </si>
  <si>
    <t>874 0702 Ц730300860 521</t>
  </si>
  <si>
    <t>субсидий бюджетам муниципальных округов и городских округов на укрепление материально-технической базы муниципальных образовательных организаций (за счет остатков неиспользованных бюджетных ассигнований на начало текущего финансового года)</t>
  </si>
  <si>
    <t>874 0702 Ц730311660 521</t>
  </si>
  <si>
    <t>Субсидии бюджетам городских округов на реализацию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</si>
  <si>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874 0701 Ц730125010 521</t>
  </si>
  <si>
    <t>857 0801 Ц440910910 521</t>
  </si>
  <si>
    <t>Субсидии на укрепление материально-технической базы муниципальных учреждений культурно-досугового типа</t>
  </si>
  <si>
    <t>857 0801 Ц440515340 521</t>
  </si>
  <si>
    <t>Субсидии бюджетам городских округов на 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</si>
  <si>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874 0702 Ц71E126210 521</t>
  </si>
  <si>
    <t>Субсидии бюджетам муниципальных округов на укрепление материально-технической базы муниципальных музеев</t>
  </si>
  <si>
    <t>Субсидии на создание модельных муниципальных библиотек</t>
  </si>
  <si>
    <t>857 0801 Ц41A1Д4540 521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</si>
  <si>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(за счет остатков неиспользованных бюджетных ассигнований на начало текущего финансового года)</t>
  </si>
  <si>
    <t>874 0702 Ц71E155203 522</t>
  </si>
  <si>
    <t xml:space="preserve">867 1102 Ч8201R5140 521 </t>
  </si>
  <si>
    <t>Субсидии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 (за счет остатков неиспользованных бюджетных ассигнований на начало текущего финансового года)</t>
  </si>
  <si>
    <t>Субсидии бюджетам муниципальных округов и городских округов на капитальный ремонт муниципальных учреждений культуры клубного типа (за счет остатков неиспользованных бюджетных ассигнований на начало текущего финансового года)</t>
  </si>
  <si>
    <t>Субсидии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 (за счет остатков неиспользованных бюджетных ассигнований на начало текущего финансового года)</t>
  </si>
  <si>
    <t>832 0505 A51F254240 521</t>
  </si>
  <si>
    <t>Укрепление материально-технической базы муниципальных учреждений культурно-досугового типа (за счет остатков неиспользованных бюджетных ассигнований на начало текущего финансового года)</t>
  </si>
  <si>
    <t>832 0502 A130322420 522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</si>
  <si>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и детей, проживающих на территории Чувашской Республики, получающих образование вне организаций, осуществляющих образовательную деятельность (в форме семейного образования и самообразования), являющихся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</si>
  <si>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874 0702 Ц74072029П 530</t>
  </si>
  <si>
    <t>Гранты муниципальным образованиям в целях содействия достижению и (или) поощрения достижения наилучших значений показателей деятельности органов местного самоуправления муниципальных, городских округов</t>
  </si>
  <si>
    <t>840 1403 Ч140214430 540</t>
  </si>
  <si>
    <t>Гранты Главы Чувашской Республики за содействие в расширении производства и продвижении продукции (товаров) агропромышленного комплекса и пищевой продукции местных производителей</t>
  </si>
  <si>
    <t>840 1403 Ч140524580 540</t>
  </si>
  <si>
    <t>Гранты Главы Чувашской Республики для стимулирования привлечения инвестиций в основной капитал и развития экономического (налогового) потенциала территорий</t>
  </si>
  <si>
    <t>840 1403 Ч140216380 540</t>
  </si>
  <si>
    <t>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«О мероприятиях по реализации государственной социальной политики»</t>
  </si>
  <si>
    <t>857 0801 Ц440536340 540</t>
  </si>
  <si>
    <t>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«О Национальной стратегии действий в интересах детей на 2012 - 2017 годы»</t>
  </si>
  <si>
    <t>874 0703 Ц740136360 540</t>
  </si>
  <si>
    <t>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</si>
  <si>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892 1403 Ч440336530 540</t>
  </si>
  <si>
    <t>1.2</t>
  </si>
  <si>
    <t>2.9</t>
  </si>
  <si>
    <t>2.11</t>
  </si>
  <si>
    <t>2.12</t>
  </si>
  <si>
    <t>2.13</t>
  </si>
  <si>
    <t>2.15</t>
  </si>
  <si>
    <t>2.18</t>
  </si>
  <si>
    <t>2.19</t>
  </si>
  <si>
    <t>2.20</t>
  </si>
  <si>
    <t>2.23</t>
  </si>
  <si>
    <t>2.24</t>
  </si>
  <si>
    <t>2.32</t>
  </si>
  <si>
    <t>2.46</t>
  </si>
  <si>
    <t>2.47</t>
  </si>
  <si>
    <t>2.49</t>
  </si>
  <si>
    <t>2.50</t>
  </si>
  <si>
    <t>2.51</t>
  </si>
  <si>
    <t>2.52</t>
  </si>
  <si>
    <t>2.53</t>
  </si>
  <si>
    <t>2.54</t>
  </si>
  <si>
    <t>2.63</t>
  </si>
  <si>
    <t>2.64</t>
  </si>
  <si>
    <t>2.65</t>
  </si>
  <si>
    <t>2.69</t>
  </si>
  <si>
    <t>4.10</t>
  </si>
  <si>
    <t>Реализация полномочий по обеспечению жильем молодых семей</t>
  </si>
  <si>
    <t>Капитальный ремонт гидротехнических сооружений, находящихся в муниципальной собственности, не обеспеченный софинансированием из федерального бюджета</t>
  </si>
  <si>
    <t>субсидий бюджетам муниципальных округов и городских округов на капитальный ремонт муниципальных учреждений культуры клубного типа</t>
  </si>
  <si>
    <t>Проведение проектно-изыскательских, противоаварийных, консервационных, восстановительных и ремонтно-реставрационных работ на объектах культурного наследия</t>
  </si>
  <si>
    <t>субсидий бюджетам муниципальных округов и городских округов на создание модельных муниципальных библиотек</t>
  </si>
  <si>
    <t>874 0701 Ц730111600 521     874 0702 Ц730111600 521</t>
  </si>
  <si>
    <t xml:space="preserve">субсидий бюджетам муниципальных округов на укрепление материально-технической базы муниципальных образовательных организаций (в части модернизации инфраструктуры) </t>
  </si>
  <si>
    <t>Укрепление материально-технической базы муниципальных образовательных организаций (за счет остатков неиспользованных бюджетных ассигнований на начало текущего финансового года)</t>
  </si>
  <si>
    <t xml:space="preserve">Субсидии бюджетам муниципальных округов и городских округов на перевод многоквартирных домов с централизованного на индивидуальное отопление 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</si>
  <si>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 (Строительство системы водоснабжения на новых улицах д. Сятракасы Чебоксарского района Чувашской Республики)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</si>
  <si>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 
Строительство системы водоснабжения на новых улицах д. Сятракасы Чебоксарского района Чувашской Республики</t>
  </si>
  <si>
    <t>Субсидии бюджетам муниципальных округов на строительство (реконструкцию) муниципальных учреждений культуры клубного типа (за счет остатков неиспользованных бюджетных ассигнований на начало текущего финансового года) 
Строительство социально-культурного центра в д. Салабайкасы Вурман-Сюктерского сельского поселения Чебоксарского района Чувашской Республики</t>
  </si>
  <si>
    <t>Субсидии бюджетам муниципальных округов на строительство (реконструкцию) муниципальных учреждений культуры клубного типа (за счет остатков неиспользованных бюджетных ассигнований на начало текущего финансового года)
Строительство социально-культурного центра в д. Салабайкасы Вурман-Сюктерского сельского поселения Чебоксарского района Чувашской Республики</t>
  </si>
  <si>
    <t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</t>
  </si>
  <si>
    <t>Субсидии бюджетам муниципальных округов на улучшение жилищных условий граждан, проживающих на сельских территориях, в рамках обеспечения комплексного развития сельских территорий</t>
  </si>
  <si>
    <t>Субсидии бюджетам муниципальных округов на мероприятия на улучшение жилищных условий граждан, проживающих на сельских территориях, в рамках обеспечения комплексного развития сельских территорий</t>
  </si>
  <si>
    <t>856 0501 Ч840120140 521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</si>
  <si>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граждан Российской Федерации, направленных из Федерального казенного учреждения "Военный комиссариат Чувашской Республики" для заключения контракта о добровольном содействии в выполнении задач, возложенных на Вооруженные Силы Российской Федерации, погибших (умерших) в результате участия в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 с 30 сентября 2022 года</t>
  </si>
  <si>
    <t>4.14</t>
  </si>
  <si>
    <t xml:space="preserve">856 1003 Ц340122570 540 </t>
  </si>
  <si>
    <t>(тыс.рублей)</t>
  </si>
  <si>
    <t>% выполнения плановых назначений</t>
  </si>
  <si>
    <t>Сведения о предоставленных из республиканского бюджета Чувашской Республики межбюджетных трансфертов местным бюджетам 
за 9 месяцев 2024 года</t>
  </si>
  <si>
    <t>Иные межбюджетные трансферты бюджетам муниципальных округов и городских округов на финансовое обеспечение мероприятий по установке автономных дымовых пожарных извещателей в местах проживания отдельных категорий граждан</t>
  </si>
  <si>
    <t>877 0310 Ц830324420 540</t>
  </si>
  <si>
    <t>857 0801 Ц440410970 540</t>
  </si>
  <si>
    <t>Грант Главы Чувашской Республики для реализации инновационных проектов в сфере культуры и искусства</t>
  </si>
  <si>
    <t>Поощрение региональной и муниципальных управленческих команд Чувашской Республики за счет средств дотации (гранта) за достижение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</t>
  </si>
  <si>
    <t>892 1403 Ч440355491 540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</si>
  <si>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</si>
  <si>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874 0702 Ц740350500 540</t>
  </si>
  <si>
    <t>Приобретение химических реагентов для нужд муниципального унитарного предприятия "Водоканал" города Алатыря Чувашской Республики в целях очистки питьевой воды</t>
  </si>
  <si>
    <t>832 0502 A130326930 540</t>
  </si>
  <si>
    <t>Иные межбюджетные трансферты на поощрение работников органов местного самоуправления (Иные выплаты гражданам бюджетам муниципальных округов Чувашской Республики за содействие к заключению контракта о прохождении военной службы)</t>
  </si>
  <si>
    <t>856 1403 Ц34012036П 540</t>
  </si>
  <si>
    <t>Сведения о предоставлении из бюджета субъекта Российской Федерации дотаций муниципальным и городским округам
 за 9 месяцев 2024 года</t>
  </si>
  <si>
    <t>Сведения о предоставлении из бюджета субъекта Российской Федерации субсидий муниципальным и городским округам
 за 9 месяцев 2024 года</t>
  </si>
  <si>
    <t>Сведения о предоставлении из бюджета субъекта Российской Федерации субвенций муниципальным и городским округам за 9 месяцев 2024 года</t>
  </si>
  <si>
    <t>Сведения о предоставлении из бюджета субъекта Российской Федерации иных межбюджетных трансфертов муниципальным и городским округам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</si>
</sst>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ET"/>
    </font>
    <font>
      <sz val="16"/>
      <name val="TimesET"/>
    </font>
    <font>
      <sz val="14"/>
      <name val="TimesET"/>
    </font>
    <font>
      <sz val="9"/>
      <name val="TimesET"/>
    </font>
    <font>
      <b/>
      <sz val="10"/>
      <name val="TimesET"/>
    </font>
    <font>
      <b/>
      <sz val="10"/>
      <name val="TimesET"/>
    </font>
    <font>
      <b/>
      <sz val="9"/>
      <name val="TimesET"/>
    </font>
    <font>
      <b/>
      <sz val="11"/>
      <name val="TimesET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ET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21"/>
      <color rgb="FF22272F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ET"/>
    </font>
    <font>
      <i/>
      <sz val="11"/>
      <name val="Times New Roman"/>
      <family val="1"/>
      <charset val="204"/>
    </font>
    <font>
      <i/>
      <sz val="10"/>
      <name val="TimesET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B7DDE8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4" fontId="19" fillId="32" borderId="7">
      <alignment horizontal="right" vertical="top" wrapText="1" shrinkToFit="1"/>
    </xf>
    <xf numFmtId="4" fontId="20" fillId="33" borderId="8">
      <alignment horizontal="right" vertical="top" shrinkToFit="1"/>
    </xf>
    <xf numFmtId="4" fontId="20" fillId="34" borderId="9">
      <alignment horizontal="right" vertical="top" shrinkToFit="1"/>
    </xf>
    <xf numFmtId="4" fontId="21" fillId="0" borderId="9">
      <alignment horizontal="right" vertical="top" shrinkToFit="1"/>
    </xf>
    <xf numFmtId="4" fontId="20" fillId="35" borderId="10">
      <alignment horizontal="right" vertical="top" shrinkToFit="1"/>
    </xf>
    <xf numFmtId="0" fontId="10" fillId="0" borderId="0"/>
    <xf numFmtId="0" fontId="1" fillId="0" borderId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36" borderId="0"/>
    <xf numFmtId="0" fontId="30" fillId="0" borderId="0">
      <alignment wrapText="1"/>
    </xf>
    <xf numFmtId="0" fontId="30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30" fillId="0" borderId="0">
      <alignment horizontal="right"/>
    </xf>
    <xf numFmtId="0" fontId="30" fillId="36" borderId="11"/>
    <xf numFmtId="0" fontId="30" fillId="0" borderId="10">
      <alignment horizontal="center" vertical="center" wrapText="1"/>
    </xf>
    <xf numFmtId="0" fontId="30" fillId="36" borderId="12"/>
    <xf numFmtId="49" fontId="30" fillId="0" borderId="10">
      <alignment horizontal="left" vertical="top" wrapText="1" indent="2"/>
    </xf>
    <xf numFmtId="49" fontId="30" fillId="0" borderId="10">
      <alignment horizontal="center" vertical="top" shrinkToFit="1"/>
    </xf>
    <xf numFmtId="4" fontId="30" fillId="0" borderId="10">
      <alignment horizontal="right" vertical="top" shrinkToFit="1"/>
    </xf>
    <xf numFmtId="10" fontId="30" fillId="0" borderId="10">
      <alignment horizontal="right" vertical="top" shrinkToFit="1"/>
    </xf>
    <xf numFmtId="0" fontId="30" fillId="36" borderId="12">
      <alignment shrinkToFit="1"/>
    </xf>
    <xf numFmtId="0" fontId="32" fillId="0" borderId="10">
      <alignment horizontal="left"/>
    </xf>
    <xf numFmtId="4" fontId="32" fillId="5" borderId="10">
      <alignment horizontal="right" vertical="top" shrinkToFit="1"/>
    </xf>
    <xf numFmtId="10" fontId="32" fillId="5" borderId="10">
      <alignment horizontal="right" vertical="top" shrinkToFit="1"/>
    </xf>
    <xf numFmtId="0" fontId="30" fillId="36" borderId="13"/>
    <xf numFmtId="0" fontId="32" fillId="0" borderId="10">
      <alignment vertical="top" wrapText="1"/>
    </xf>
    <xf numFmtId="4" fontId="32" fillId="37" borderId="10">
      <alignment horizontal="right" vertical="top" shrinkToFit="1"/>
    </xf>
    <xf numFmtId="10" fontId="32" fillId="37" borderId="10">
      <alignment horizontal="right" vertical="top" shrinkToFit="1"/>
    </xf>
    <xf numFmtId="0" fontId="30" fillId="36" borderId="12">
      <alignment horizontal="center"/>
    </xf>
    <xf numFmtId="0" fontId="30" fillId="36" borderId="12">
      <alignment horizontal="left"/>
    </xf>
    <xf numFmtId="0" fontId="30" fillId="36" borderId="13">
      <alignment horizontal="center"/>
    </xf>
    <xf numFmtId="0" fontId="30" fillId="36" borderId="13">
      <alignment horizontal="left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35">
    <xf numFmtId="0" fontId="0" fillId="0" borderId="0" xfId="0"/>
    <xf numFmtId="1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horizontal="center" vertical="center" wrapText="1"/>
    </xf>
    <xf numFmtId="164" fontId="14" fillId="3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11" fillId="31" borderId="0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18" fillId="30" borderId="0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4" fontId="24" fillId="0" borderId="0" xfId="8" applyNumberFormat="1" applyFont="1"/>
    <xf numFmtId="4" fontId="22" fillId="0" borderId="0" xfId="8" applyNumberFormat="1" applyFont="1" applyAlignment="1">
      <alignment horizontal="center"/>
    </xf>
    <xf numFmtId="0" fontId="26" fillId="0" borderId="0" xfId="8" applyFont="1" applyAlignment="1">
      <alignment horizontal="center" vertical="center" wrapText="1"/>
    </xf>
    <xf numFmtId="0" fontId="27" fillId="30" borderId="2" xfId="8" applyFont="1" applyFill="1" applyBorder="1" applyAlignment="1">
      <alignment horizontal="center" vertical="center" wrapText="1"/>
    </xf>
    <xf numFmtId="0" fontId="27" fillId="30" borderId="4" xfId="8" applyFont="1" applyFill="1" applyBorder="1" applyAlignment="1">
      <alignment horizontal="center" vertical="center" wrapText="1"/>
    </xf>
    <xf numFmtId="4" fontId="24" fillId="30" borderId="0" xfId="8" applyNumberFormat="1" applyFont="1" applyFill="1"/>
    <xf numFmtId="49" fontId="28" fillId="30" borderId="2" xfId="8" applyNumberFormat="1" applyFont="1" applyFill="1" applyBorder="1" applyAlignment="1">
      <alignment horizontal="center" vertical="center" wrapText="1"/>
    </xf>
    <xf numFmtId="165" fontId="28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center" vertical="center" wrapText="1"/>
    </xf>
    <xf numFmtId="165" fontId="23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justify" vertical="center" wrapText="1"/>
    </xf>
    <xf numFmtId="165" fontId="23" fillId="30" borderId="2" xfId="8" applyNumberFormat="1" applyFont="1" applyFill="1" applyBorder="1" applyAlignment="1">
      <alignment horizontal="left" vertical="center" wrapText="1"/>
    </xf>
    <xf numFmtId="4" fontId="22" fillId="30" borderId="0" xfId="8" applyNumberFormat="1" applyFont="1" applyFill="1"/>
    <xf numFmtId="164" fontId="12" fillId="30" borderId="0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33" fillId="30" borderId="0" xfId="0" applyNumberFormat="1" applyFont="1" applyFill="1" applyBorder="1" applyAlignment="1">
      <alignment horizontal="center" vertical="center" wrapText="1"/>
    </xf>
    <xf numFmtId="165" fontId="34" fillId="30" borderId="2" xfId="0" applyNumberFormat="1" applyFont="1" applyFill="1" applyBorder="1" applyAlignment="1">
      <alignment horizontal="right" vertical="center" wrapText="1"/>
    </xf>
    <xf numFmtId="1" fontId="35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left" vertical="center" wrapText="1"/>
    </xf>
    <xf numFmtId="165" fontId="35" fillId="30" borderId="2" xfId="0" applyNumberFormat="1" applyFont="1" applyFill="1" applyBorder="1" applyAlignment="1">
      <alignment horizontal="right" vertical="center" wrapText="1"/>
    </xf>
    <xf numFmtId="1" fontId="34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wrapText="1"/>
    </xf>
    <xf numFmtId="164" fontId="35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center" vertical="center" wrapText="1"/>
    </xf>
    <xf numFmtId="165" fontId="36" fillId="30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vertical="center" wrapText="1"/>
    </xf>
    <xf numFmtId="1" fontId="34" fillId="30" borderId="0" xfId="0" applyNumberFormat="1" applyFont="1" applyFill="1" applyBorder="1" applyAlignment="1">
      <alignment vertical="center" wrapText="1"/>
    </xf>
    <xf numFmtId="164" fontId="34" fillId="30" borderId="0" xfId="0" applyNumberFormat="1" applyFont="1" applyFill="1" applyBorder="1" applyAlignment="1">
      <alignment vertical="center" wrapText="1"/>
    </xf>
    <xf numFmtId="164" fontId="12" fillId="30" borderId="0" xfId="0" applyNumberFormat="1" applyFont="1" applyFill="1" applyBorder="1" applyAlignment="1">
      <alignment vertical="center" wrapText="1"/>
    </xf>
    <xf numFmtId="164" fontId="14" fillId="30" borderId="6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vertical="top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" fontId="35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0" fontId="22" fillId="0" borderId="0" xfId="8" applyFont="1" applyFill="1" applyAlignment="1">
      <alignment vertical="center" wrapText="1"/>
    </xf>
    <xf numFmtId="0" fontId="26" fillId="0" borderId="0" xfId="8" applyFont="1" applyFill="1" applyAlignment="1">
      <alignment horizontal="center" vertical="center" wrapText="1"/>
    </xf>
    <xf numFmtId="0" fontId="27" fillId="0" borderId="4" xfId="8" applyFont="1" applyFill="1" applyBorder="1" applyAlignment="1">
      <alignment horizontal="center" vertical="center" wrapText="1"/>
    </xf>
    <xf numFmtId="165" fontId="28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horizontal="left" vertical="center" wrapText="1"/>
    </xf>
    <xf numFmtId="165" fontId="23" fillId="0" borderId="2" xfId="8" applyNumberFormat="1" applyFont="1" applyFill="1" applyBorder="1" applyAlignment="1">
      <alignment horizontal="right" vertical="center" wrapText="1"/>
    </xf>
    <xf numFmtId="165" fontId="22" fillId="0" borderId="0" xfId="8" applyNumberFormat="1" applyFont="1" applyFill="1" applyAlignment="1">
      <alignment vertical="center" wrapText="1"/>
    </xf>
    <xf numFmtId="0" fontId="23" fillId="0" borderId="0" xfId="8" applyFont="1" applyFill="1" applyAlignment="1">
      <alignment horizontal="left" vertical="center" wrapText="1"/>
    </xf>
    <xf numFmtId="0" fontId="27" fillId="0" borderId="2" xfId="8" applyFont="1" applyFill="1" applyBorder="1" applyAlignment="1">
      <alignment horizontal="center" vertical="center" wrapText="1"/>
    </xf>
    <xf numFmtId="165" fontId="11" fillId="30" borderId="0" xfId="0" applyNumberFormat="1" applyFont="1" applyFill="1" applyBorder="1" applyAlignment="1">
      <alignment vertical="center" wrapText="1"/>
    </xf>
    <xf numFmtId="164" fontId="37" fillId="30" borderId="0" xfId="0" applyNumberFormat="1" applyFont="1" applyFill="1" applyBorder="1" applyAlignment="1">
      <alignment vertical="center" wrapText="1"/>
    </xf>
    <xf numFmtId="0" fontId="38" fillId="0" borderId="0" xfId="0" applyFont="1"/>
    <xf numFmtId="165" fontId="35" fillId="0" borderId="2" xfId="0" applyNumberFormat="1" applyFont="1" applyFill="1" applyBorder="1" applyAlignment="1">
      <alignment horizontal="right" vertical="center" wrapText="1"/>
    </xf>
    <xf numFmtId="165" fontId="34" fillId="0" borderId="2" xfId="0" applyNumberFormat="1" applyFont="1" applyFill="1" applyBorder="1" applyAlignment="1">
      <alignment vertical="center" wrapText="1"/>
    </xf>
    <xf numFmtId="165" fontId="35" fillId="0" borderId="2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center" wrapText="1"/>
    </xf>
    <xf numFmtId="165" fontId="39" fillId="30" borderId="2" xfId="0" applyNumberFormat="1" applyFont="1" applyFill="1" applyBorder="1" applyAlignment="1">
      <alignment vertical="center" wrapText="1"/>
    </xf>
    <xf numFmtId="164" fontId="40" fillId="30" borderId="0" xfId="0" applyNumberFormat="1" applyFont="1" applyFill="1" applyBorder="1" applyAlignment="1">
      <alignment vertical="center" wrapText="1"/>
    </xf>
    <xf numFmtId="1" fontId="39" fillId="30" borderId="2" xfId="0" applyNumberFormat="1" applyFont="1" applyFill="1" applyBorder="1" applyAlignment="1">
      <alignment vertical="center" wrapText="1"/>
    </xf>
    <xf numFmtId="165" fontId="41" fillId="30" borderId="2" xfId="0" applyNumberFormat="1" applyFont="1" applyFill="1" applyBorder="1" applyAlignment="1">
      <alignment horizontal="right" vertical="center" wrapText="1"/>
    </xf>
    <xf numFmtId="165" fontId="41" fillId="30" borderId="2" xfId="0" applyNumberFormat="1" applyFont="1" applyFill="1" applyBorder="1" applyAlignment="1">
      <alignment horizontal="right" vertical="top" wrapText="1"/>
    </xf>
    <xf numFmtId="164" fontId="42" fillId="0" borderId="0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top" wrapText="1"/>
    </xf>
    <xf numFmtId="0" fontId="18" fillId="31" borderId="0" xfId="0" applyNumberFormat="1" applyFont="1" applyFill="1" applyBorder="1" applyAlignment="1">
      <alignment horizontal="center" vertical="center" wrapText="1"/>
    </xf>
    <xf numFmtId="49" fontId="23" fillId="0" borderId="2" xfId="8" applyNumberFormat="1" applyFont="1" applyFill="1" applyBorder="1" applyAlignment="1">
      <alignment horizontal="center" vertical="center" wrapText="1"/>
    </xf>
    <xf numFmtId="49" fontId="23" fillId="0" borderId="2" xfId="8" applyNumberFormat="1" applyFont="1" applyFill="1" applyBorder="1" applyAlignment="1">
      <alignment horizontal="justify" vertical="center" wrapText="1"/>
    </xf>
    <xf numFmtId="4" fontId="24" fillId="0" borderId="0" xfId="8" applyNumberFormat="1" applyFont="1" applyFill="1"/>
    <xf numFmtId="164" fontId="13" fillId="0" borderId="0" xfId="0" applyNumberFormat="1" applyFont="1" applyFill="1" applyBorder="1" applyAlignment="1">
      <alignment horizontal="center" vertical="center" wrapText="1"/>
    </xf>
    <xf numFmtId="165" fontId="34" fillId="0" borderId="2" xfId="0" applyNumberFormat="1" applyFont="1" applyFill="1" applyBorder="1" applyAlignment="1">
      <alignment horizontal="right" vertical="center" wrapText="1"/>
    </xf>
    <xf numFmtId="165" fontId="39" fillId="0" borderId="2" xfId="0" applyNumberFormat="1" applyFont="1" applyFill="1" applyBorder="1" applyAlignment="1">
      <alignment vertical="center" wrapText="1"/>
    </xf>
    <xf numFmtId="165" fontId="39" fillId="0" borderId="2" xfId="0" applyNumberFormat="1" applyFont="1" applyFill="1" applyBorder="1" applyAlignment="1">
      <alignment horizontal="right" vertical="center" wrapText="1"/>
    </xf>
    <xf numFmtId="164" fontId="37" fillId="0" borderId="0" xfId="0" applyNumberFormat="1" applyFont="1" applyFill="1" applyBorder="1" applyAlignment="1">
      <alignment vertical="center" wrapText="1"/>
    </xf>
    <xf numFmtId="164" fontId="34" fillId="0" borderId="0" xfId="0" applyNumberFormat="1" applyFont="1" applyFill="1" applyBorder="1" applyAlignment="1">
      <alignment vertical="center" wrapText="1"/>
    </xf>
    <xf numFmtId="165" fontId="34" fillId="0" borderId="2" xfId="0" applyNumberFormat="1" applyFont="1" applyFill="1" applyBorder="1" applyAlignment="1">
      <alignment horizontal="right" vertical="top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5" fontId="11" fillId="31" borderId="0" xfId="0" applyNumberFormat="1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49" fontId="23" fillId="30" borderId="0" xfId="8" applyNumberFormat="1" applyFont="1" applyFill="1" applyBorder="1" applyAlignment="1">
      <alignment horizontal="justify" vertical="center" wrapText="1"/>
    </xf>
    <xf numFmtId="49" fontId="44" fillId="30" borderId="0" xfId="8" applyNumberFormat="1" applyFont="1" applyFill="1" applyBorder="1" applyAlignment="1">
      <alignment horizontal="right" vertical="center" wrapText="1"/>
    </xf>
    <xf numFmtId="49" fontId="23" fillId="0" borderId="0" xfId="8" applyNumberFormat="1" applyFont="1" applyFill="1" applyBorder="1" applyAlignment="1">
      <alignment horizontal="justify" vertical="center" wrapText="1"/>
    </xf>
    <xf numFmtId="49" fontId="44" fillId="30" borderId="0" xfId="8" applyNumberFormat="1" applyFont="1" applyFill="1" applyBorder="1" applyAlignment="1">
      <alignment vertical="center" wrapText="1"/>
    </xf>
    <xf numFmtId="164" fontId="36" fillId="0" borderId="0" xfId="0" applyNumberFormat="1" applyFont="1" applyFill="1" applyBorder="1" applyAlignment="1">
      <alignment vertical="center" wrapText="1"/>
    </xf>
    <xf numFmtId="165" fontId="23" fillId="0" borderId="0" xfId="8" applyNumberFormat="1" applyFont="1" applyFill="1" applyBorder="1" applyAlignment="1">
      <alignment vertical="center" wrapText="1"/>
    </xf>
    <xf numFmtId="0" fontId="23" fillId="0" borderId="3" xfId="8" applyFont="1" applyFill="1" applyBorder="1" applyAlignment="1">
      <alignment horizontal="right" vertical="center" wrapText="1"/>
    </xf>
    <xf numFmtId="0" fontId="25" fillId="0" borderId="0" xfId="8" applyFont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0" fontId="35" fillId="30" borderId="2" xfId="0" applyNumberFormat="1" applyFont="1" applyFill="1" applyBorder="1" applyAlignment="1">
      <alignment horizontal="left" vertical="center" wrapText="1"/>
    </xf>
    <xf numFmtId="164" fontId="34" fillId="30" borderId="6" xfId="0" applyNumberFormat="1" applyFont="1" applyFill="1" applyBorder="1" applyAlignment="1">
      <alignment horizontal="center" vertical="center" wrapText="1"/>
    </xf>
    <xf numFmtId="164" fontId="34" fillId="30" borderId="15" xfId="0" applyNumberFormat="1" applyFont="1" applyFill="1" applyBorder="1" applyAlignment="1">
      <alignment horizontal="center" vertical="center" wrapText="1"/>
    </xf>
    <xf numFmtId="1" fontId="34" fillId="30" borderId="6" xfId="0" applyNumberFormat="1" applyFont="1" applyFill="1" applyBorder="1" applyAlignment="1">
      <alignment horizontal="center" vertical="center" wrapText="1"/>
    </xf>
    <xf numFmtId="1" fontId="34" fillId="30" borderId="15" xfId="0" applyNumberFormat="1" applyFont="1" applyFill="1" applyBorder="1" applyAlignment="1">
      <alignment horizontal="center" vertical="center" wrapText="1"/>
    </xf>
    <xf numFmtId="164" fontId="34" fillId="30" borderId="4" xfId="0" applyNumberFormat="1" applyFont="1" applyFill="1" applyBorder="1" applyAlignment="1">
      <alignment horizontal="center" vertical="center" wrapText="1"/>
    </xf>
    <xf numFmtId="164" fontId="34" fillId="30" borderId="5" xfId="0" applyNumberFormat="1" applyFont="1" applyFill="1" applyBorder="1" applyAlignment="1">
      <alignment horizontal="center" vertical="center" wrapText="1"/>
    </xf>
    <xf numFmtId="164" fontId="34" fillId="30" borderId="14" xfId="0" applyNumberFormat="1" applyFont="1" applyFill="1" applyBorder="1" applyAlignment="1">
      <alignment horizontal="center"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right" vertical="center" wrapText="1"/>
    </xf>
    <xf numFmtId="164" fontId="36" fillId="30" borderId="2" xfId="0" applyNumberFormat="1" applyFont="1" applyFill="1" applyBorder="1" applyAlignment="1">
      <alignment horizontal="center" vertical="center" wrapText="1"/>
    </xf>
    <xf numFmtId="164" fontId="43" fillId="30" borderId="2" xfId="0" applyNumberFormat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left" vertical="center" wrapText="1"/>
    </xf>
    <xf numFmtId="1" fontId="39" fillId="30" borderId="2" xfId="0" applyNumberFormat="1" applyFont="1" applyFill="1" applyBorder="1" applyAlignment="1">
      <alignment horizontal="left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49" fontId="44" fillId="30" borderId="0" xfId="8" applyNumberFormat="1" applyFont="1" applyFill="1" applyBorder="1" applyAlignment="1">
      <alignment horizontal="right" vertical="center" wrapText="1"/>
    </xf>
    <xf numFmtId="164" fontId="35" fillId="30" borderId="2" xfId="0" applyNumberFormat="1" applyFont="1" applyFill="1" applyBorder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1" fontId="39" fillId="30" borderId="2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36" fillId="0" borderId="2" xfId="0" applyNumberFormat="1" applyFont="1" applyFill="1" applyBorder="1" applyAlignment="1">
      <alignment horizontal="center" vertical="center" wrapText="1"/>
    </xf>
    <xf numFmtId="164" fontId="36" fillId="30" borderId="4" xfId="0" applyNumberFormat="1" applyFont="1" applyFill="1" applyBorder="1" applyAlignment="1">
      <alignment horizontal="center" vertical="center" wrapText="1"/>
    </xf>
    <xf numFmtId="164" fontId="36" fillId="30" borderId="5" xfId="0" applyNumberFormat="1" applyFont="1" applyFill="1" applyBorder="1" applyAlignment="1">
      <alignment horizontal="center" vertical="center" wrapText="1"/>
    </xf>
    <xf numFmtId="164" fontId="36" fillId="30" borderId="14" xfId="0" applyNumberFormat="1" applyFont="1" applyFill="1" applyBorder="1" applyAlignment="1">
      <alignment horizontal="center" vertical="center" wrapText="1"/>
    </xf>
    <xf numFmtId="164" fontId="43" fillId="0" borderId="2" xfId="0" applyNumberFormat="1" applyFont="1" applyFill="1" applyBorder="1" applyAlignment="1">
      <alignment horizontal="center" vertical="center" wrapText="1"/>
    </xf>
    <xf numFmtId="164" fontId="34" fillId="0" borderId="4" xfId="0" applyNumberFormat="1" applyFont="1" applyFill="1" applyBorder="1" applyAlignment="1">
      <alignment horizontal="center" vertical="center" wrapText="1"/>
    </xf>
    <xf numFmtId="164" fontId="34" fillId="0" borderId="5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164" fontId="43" fillId="0" borderId="4" xfId="0" applyNumberFormat="1" applyFont="1" applyFill="1" applyBorder="1" applyAlignment="1">
      <alignment horizontal="center" vertical="center" wrapText="1"/>
    </xf>
    <xf numFmtId="164" fontId="43" fillId="0" borderId="5" xfId="0" applyNumberFormat="1" applyFont="1" applyFill="1" applyBorder="1" applyAlignment="1">
      <alignment horizontal="center" vertical="center" wrapText="1"/>
    </xf>
    <xf numFmtId="164" fontId="43" fillId="0" borderId="14" xfId="0" applyNumberFormat="1" applyFont="1" applyFill="1" applyBorder="1" applyAlignment="1">
      <alignment horizontal="center" vertical="center" wrapText="1"/>
    </xf>
  </cellXfs>
  <cellStyles count="95">
    <cellStyle name="20% - Акцент1 2" xfId="9"/>
    <cellStyle name="20% - Акцент1 2 2" xfId="10"/>
    <cellStyle name="20% - Акцент2 2" xfId="11"/>
    <cellStyle name="20% - Акцент2 2 2" xfId="12"/>
    <cellStyle name="20% - Акцент3 2" xfId="13"/>
    <cellStyle name="20% - Акцент3 2 2" xfId="14"/>
    <cellStyle name="20% - Акцент4 2" xfId="15"/>
    <cellStyle name="20% - Акцент4 2 2" xfId="16"/>
    <cellStyle name="20% - Акцент5 2" xfId="17"/>
    <cellStyle name="20% - Акцент5 2 2" xfId="18"/>
    <cellStyle name="20% - Акцент6 2" xfId="19"/>
    <cellStyle name="20% - Акцент6 2 2" xfId="20"/>
    <cellStyle name="40% - Акцент1 2" xfId="21"/>
    <cellStyle name="40% - Акцент1 2 2" xfId="22"/>
    <cellStyle name="40% - Акцент2 2" xfId="23"/>
    <cellStyle name="40% - Акцент2 2 2" xfId="24"/>
    <cellStyle name="40% - Акцент3 2" xfId="25"/>
    <cellStyle name="40% - Акцент3 2 2" xfId="26"/>
    <cellStyle name="40% - Акцент4 2" xfId="27"/>
    <cellStyle name="40% - Акцент4 2 2" xfId="28"/>
    <cellStyle name="40% - Акцент5 2" xfId="29"/>
    <cellStyle name="40% - Акцент5 2 2" xfId="30"/>
    <cellStyle name="40% - Акцент6 2" xfId="31"/>
    <cellStyle name="40% - Акцент6 2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br" xfId="39"/>
    <cellStyle name="col" xfId="40"/>
    <cellStyle name="ex62" xfId="1"/>
    <cellStyle name="ex66" xfId="2"/>
    <cellStyle name="ex70" xfId="3"/>
    <cellStyle name="ex74" xfId="4"/>
    <cellStyle name="style0" xfId="41"/>
    <cellStyle name="td" xfId="42"/>
    <cellStyle name="tr" xfId="43"/>
    <cellStyle name="xl21" xfId="44"/>
    <cellStyle name="xl22" xfId="45"/>
    <cellStyle name="xl23" xfId="46"/>
    <cellStyle name="xl24" xfId="47"/>
    <cellStyle name="xl25" xfId="48"/>
    <cellStyle name="xl26" xfId="49"/>
    <cellStyle name="xl27" xfId="50"/>
    <cellStyle name="xl28" xfId="51"/>
    <cellStyle name="xl29" xfId="52"/>
    <cellStyle name="xl30" xfId="53"/>
    <cellStyle name="xl31" xfId="54"/>
    <cellStyle name="xl32" xfId="55"/>
    <cellStyle name="xl33" xfId="56"/>
    <cellStyle name="xl34" xfId="57"/>
    <cellStyle name="xl35" xfId="58"/>
    <cellStyle name="xl36" xfId="59"/>
    <cellStyle name="xl37" xfId="60"/>
    <cellStyle name="xl38" xfId="61"/>
    <cellStyle name="xl39" xfId="5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Заголовок 4 2" xfId="75"/>
    <cellStyle name="Название 2" xfId="76"/>
    <cellStyle name="Нейтральный 2" xfId="77"/>
    <cellStyle name="Обычный" xfId="0" builtinId="0"/>
    <cellStyle name="Обычный 10" xfId="78"/>
    <cellStyle name="Обычный 11" xfId="8"/>
    <cellStyle name="Обычный 12" xfId="79"/>
    <cellStyle name="Обычный 13" xfId="80"/>
    <cellStyle name="Обычный 14" xfId="81"/>
    <cellStyle name="Обычный 2" xfId="6"/>
    <cellStyle name="Обычный 2 2" xfId="82"/>
    <cellStyle name="Обычный 3" xfId="7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яснение 2" xfId="90"/>
    <cellStyle name="Примечание 2" xfId="91"/>
    <cellStyle name="Примечание 2 2" xfId="92"/>
    <cellStyle name="Текст предупреждения 2" xfId="93"/>
    <cellStyle name="Хороший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9"/>
  <sheetViews>
    <sheetView tabSelected="1" zoomScale="60" zoomScaleNormal="60" zoomScaleSheetLayoutView="100" workbookViewId="0">
      <selection activeCell="A3" sqref="A3"/>
    </sheetView>
  </sheetViews>
  <sheetFormatPr defaultColWidth="29.54296875" defaultRowHeight="13"/>
  <cols>
    <col min="1" max="1" width="6.1796875" style="9" customWidth="1"/>
    <col min="2" max="2" width="91" style="9" customWidth="1"/>
    <col min="3" max="3" width="31.1796875" style="9" customWidth="1"/>
    <col min="4" max="4" width="21" style="53" customWidth="1"/>
    <col min="5" max="5" width="20.453125" style="53" customWidth="1"/>
    <col min="6" max="6" width="20.81640625" style="53" customWidth="1"/>
    <col min="7" max="7" width="14.1796875" style="10" customWidth="1"/>
    <col min="8" max="8" width="21" style="10" customWidth="1"/>
    <col min="9" max="9" width="21.54296875" style="10" customWidth="1"/>
    <col min="10" max="16384" width="29.54296875" style="10"/>
  </cols>
  <sheetData>
    <row r="1" spans="1:7" ht="15.5">
      <c r="F1" s="61"/>
    </row>
    <row r="2" spans="1:7" s="11" customFormat="1" ht="41.25" customHeight="1">
      <c r="A2" s="102" t="s">
        <v>395</v>
      </c>
      <c r="B2" s="102"/>
      <c r="C2" s="102"/>
      <c r="D2" s="102"/>
      <c r="E2" s="102"/>
      <c r="F2" s="102"/>
      <c r="G2" s="102"/>
    </row>
    <row r="3" spans="1:7" s="11" customFormat="1" ht="19.5" customHeight="1">
      <c r="A3" s="12"/>
      <c r="B3" s="12"/>
      <c r="C3" s="12"/>
      <c r="D3" s="54"/>
      <c r="E3" s="54"/>
      <c r="F3" s="101" t="s">
        <v>83</v>
      </c>
      <c r="G3" s="101"/>
    </row>
    <row r="4" spans="1:7" s="15" customFormat="1" ht="86.25" customHeight="1">
      <c r="A4" s="13" t="s">
        <v>30</v>
      </c>
      <c r="B4" s="14" t="s">
        <v>31</v>
      </c>
      <c r="C4" s="14" t="s">
        <v>32</v>
      </c>
      <c r="D4" s="55" t="s">
        <v>108</v>
      </c>
      <c r="E4" s="55" t="s">
        <v>243</v>
      </c>
      <c r="F4" s="62" t="s">
        <v>111</v>
      </c>
      <c r="G4" s="62" t="s">
        <v>394</v>
      </c>
    </row>
    <row r="5" spans="1:7" s="15" customFormat="1" ht="24" customHeight="1">
      <c r="A5" s="16">
        <v>1</v>
      </c>
      <c r="B5" s="17" t="s">
        <v>33</v>
      </c>
      <c r="C5" s="17"/>
      <c r="D5" s="56">
        <f>SUM(D7:D9)</f>
        <v>2226831.9</v>
      </c>
      <c r="E5" s="56">
        <f>SUM(E7:E9)</f>
        <v>2226831.9</v>
      </c>
      <c r="F5" s="56">
        <f>SUM(F7:F9)</f>
        <v>1671405.4000000001</v>
      </c>
      <c r="G5" s="56">
        <f>F5/E5*100</f>
        <v>75.057547002088484</v>
      </c>
    </row>
    <row r="6" spans="1:7" s="15" customFormat="1" ht="15.5">
      <c r="A6" s="18"/>
      <c r="B6" s="19" t="s">
        <v>34</v>
      </c>
      <c r="C6" s="19"/>
      <c r="D6" s="57"/>
      <c r="E6" s="57"/>
      <c r="F6" s="57"/>
      <c r="G6" s="57"/>
    </row>
    <row r="7" spans="1:7" s="15" customFormat="1" ht="31">
      <c r="A7" s="18" t="s">
        <v>35</v>
      </c>
      <c r="B7" s="20" t="s">
        <v>155</v>
      </c>
      <c r="C7" s="19" t="s">
        <v>156</v>
      </c>
      <c r="D7" s="57">
        <v>2112881.9</v>
      </c>
      <c r="E7" s="57">
        <v>2112881.9</v>
      </c>
      <c r="F7" s="57">
        <v>1585942.3</v>
      </c>
      <c r="G7" s="57">
        <f t="shared" ref="G7:G69" si="0">F7/E7*100</f>
        <v>75.060622176753</v>
      </c>
    </row>
    <row r="8" spans="1:7" s="15" customFormat="1" ht="31">
      <c r="A8" s="18" t="s">
        <v>348</v>
      </c>
      <c r="B8" s="20" t="s">
        <v>244</v>
      </c>
      <c r="C8" s="19" t="s">
        <v>245</v>
      </c>
      <c r="D8" s="57">
        <v>113950</v>
      </c>
      <c r="E8" s="57">
        <v>113950</v>
      </c>
      <c r="F8" s="57">
        <v>85463.1</v>
      </c>
      <c r="G8" s="57">
        <f t="shared" si="0"/>
        <v>75.000526546731024</v>
      </c>
    </row>
    <row r="9" spans="1:7" s="22" customFormat="1" ht="15.5">
      <c r="A9" s="18"/>
      <c r="B9" s="20"/>
      <c r="C9" s="21"/>
      <c r="D9" s="58"/>
      <c r="E9" s="59"/>
      <c r="F9" s="59"/>
      <c r="G9" s="59"/>
    </row>
    <row r="10" spans="1:7" s="15" customFormat="1" ht="24" customHeight="1">
      <c r="A10" s="16" t="s">
        <v>36</v>
      </c>
      <c r="B10" s="17" t="s">
        <v>37</v>
      </c>
      <c r="C10" s="17"/>
      <c r="D10" s="56">
        <f>SUM(D12:D82)</f>
        <v>6908074.6000000006</v>
      </c>
      <c r="E10" s="56">
        <f>SUM(E12:E82)</f>
        <v>9461936.7999999952</v>
      </c>
      <c r="F10" s="56">
        <f>SUM(F12:F82)</f>
        <v>5074217.3999999994</v>
      </c>
      <c r="G10" s="56">
        <f t="shared" si="0"/>
        <v>53.627682230978358</v>
      </c>
    </row>
    <row r="11" spans="1:7" s="22" customFormat="1" ht="15.5">
      <c r="A11" s="18"/>
      <c r="B11" s="19" t="s">
        <v>34</v>
      </c>
      <c r="C11" s="19"/>
      <c r="D11" s="57"/>
      <c r="E11" s="57"/>
      <c r="F11" s="57"/>
      <c r="G11" s="57"/>
    </row>
    <row r="12" spans="1:7" s="22" customFormat="1" ht="31">
      <c r="A12" s="18" t="s">
        <v>38</v>
      </c>
      <c r="B12" s="19" t="s">
        <v>281</v>
      </c>
      <c r="C12" s="19" t="s">
        <v>282</v>
      </c>
      <c r="D12" s="57">
        <v>128935.3</v>
      </c>
      <c r="E12" s="57">
        <v>128935.3</v>
      </c>
      <c r="F12" s="57">
        <v>114554.7</v>
      </c>
      <c r="G12" s="57">
        <f t="shared" si="0"/>
        <v>88.846654097054881</v>
      </c>
    </row>
    <row r="13" spans="1:7" s="22" customFormat="1" ht="46.5">
      <c r="A13" s="18" t="s">
        <v>39</v>
      </c>
      <c r="B13" s="20" t="s">
        <v>171</v>
      </c>
      <c r="C13" s="19" t="s">
        <v>246</v>
      </c>
      <c r="D13" s="57">
        <v>365000</v>
      </c>
      <c r="E13" s="57">
        <v>468101.7</v>
      </c>
      <c r="F13" s="57">
        <v>260482.7</v>
      </c>
      <c r="G13" s="57">
        <f t="shared" si="0"/>
        <v>55.646604146064838</v>
      </c>
    </row>
    <row r="14" spans="1:7" s="15" customFormat="1" ht="46.5">
      <c r="A14" s="18" t="s">
        <v>40</v>
      </c>
      <c r="B14" s="20" t="s">
        <v>172</v>
      </c>
      <c r="C14" s="19" t="s">
        <v>247</v>
      </c>
      <c r="D14" s="57">
        <v>335000</v>
      </c>
      <c r="E14" s="57">
        <v>335000</v>
      </c>
      <c r="F14" s="57">
        <v>280920.8</v>
      </c>
      <c r="G14" s="57">
        <f t="shared" si="0"/>
        <v>83.85695522388059</v>
      </c>
    </row>
    <row r="15" spans="1:7" s="15" customFormat="1" ht="46.5">
      <c r="A15" s="18" t="s">
        <v>41</v>
      </c>
      <c r="B15" s="20" t="s">
        <v>173</v>
      </c>
      <c r="C15" s="19" t="s">
        <v>248</v>
      </c>
      <c r="D15" s="57">
        <v>210000</v>
      </c>
      <c r="E15" s="57">
        <v>235290</v>
      </c>
      <c r="F15" s="57">
        <v>148565.79999999999</v>
      </c>
      <c r="G15" s="57">
        <f t="shared" si="0"/>
        <v>63.141569977474596</v>
      </c>
    </row>
    <row r="16" spans="1:7" s="15" customFormat="1" ht="31">
      <c r="A16" s="18" t="s">
        <v>42</v>
      </c>
      <c r="B16" s="20" t="s">
        <v>174</v>
      </c>
      <c r="C16" s="19" t="s">
        <v>249</v>
      </c>
      <c r="D16" s="57">
        <v>90000</v>
      </c>
      <c r="E16" s="57">
        <v>90000</v>
      </c>
      <c r="F16" s="57">
        <v>80399.100000000006</v>
      </c>
      <c r="G16" s="57">
        <f t="shared" si="0"/>
        <v>89.332333333333338</v>
      </c>
    </row>
    <row r="17" spans="1:7" s="15" customFormat="1" ht="31">
      <c r="A17" s="18" t="s">
        <v>43</v>
      </c>
      <c r="B17" s="20" t="s">
        <v>175</v>
      </c>
      <c r="C17" s="19" t="s">
        <v>250</v>
      </c>
      <c r="D17" s="57">
        <v>150000</v>
      </c>
      <c r="E17" s="57">
        <v>169282.7</v>
      </c>
      <c r="F17" s="57">
        <v>68988.800000000003</v>
      </c>
      <c r="G17" s="57">
        <f t="shared" si="0"/>
        <v>40.75360329200798</v>
      </c>
    </row>
    <row r="18" spans="1:7" s="15" customFormat="1" ht="46.5">
      <c r="A18" s="18" t="s">
        <v>44</v>
      </c>
      <c r="B18" s="20" t="s">
        <v>176</v>
      </c>
      <c r="C18" s="19" t="s">
        <v>251</v>
      </c>
      <c r="D18" s="57">
        <v>80000</v>
      </c>
      <c r="E18" s="57">
        <v>80000</v>
      </c>
      <c r="F18" s="57">
        <v>48659.9</v>
      </c>
      <c r="G18" s="57">
        <f t="shared" si="0"/>
        <v>60.824874999999999</v>
      </c>
    </row>
    <row r="19" spans="1:7" s="15" customFormat="1" ht="31">
      <c r="A19" s="18" t="s">
        <v>45</v>
      </c>
      <c r="B19" s="20" t="s">
        <v>177</v>
      </c>
      <c r="C19" s="19" t="s">
        <v>252</v>
      </c>
      <c r="D19" s="57">
        <v>100000</v>
      </c>
      <c r="E19" s="57">
        <v>80717.3</v>
      </c>
      <c r="F19" s="57">
        <v>0</v>
      </c>
      <c r="G19" s="57">
        <f t="shared" si="0"/>
        <v>0</v>
      </c>
    </row>
    <row r="20" spans="1:7" s="15" customFormat="1" ht="62">
      <c r="A20" s="18" t="s">
        <v>349</v>
      </c>
      <c r="B20" s="20" t="s">
        <v>178</v>
      </c>
      <c r="C20" s="19" t="s">
        <v>157</v>
      </c>
      <c r="D20" s="57">
        <v>1153595</v>
      </c>
      <c r="E20" s="57">
        <v>1005804.7</v>
      </c>
      <c r="F20" s="57">
        <v>367820.2</v>
      </c>
      <c r="G20" s="57">
        <f t="shared" si="0"/>
        <v>36.569743609271264</v>
      </c>
    </row>
    <row r="21" spans="1:7" s="15" customFormat="1" ht="77.5">
      <c r="A21" s="18" t="s">
        <v>110</v>
      </c>
      <c r="B21" s="20" t="s">
        <v>278</v>
      </c>
      <c r="C21" s="19" t="s">
        <v>277</v>
      </c>
      <c r="D21" s="57">
        <v>57729</v>
      </c>
      <c r="E21" s="57">
        <v>57729</v>
      </c>
      <c r="F21" s="57">
        <v>52970.2</v>
      </c>
      <c r="G21" s="57">
        <f t="shared" si="0"/>
        <v>91.756656100053689</v>
      </c>
    </row>
    <row r="22" spans="1:7" s="15" customFormat="1" ht="77.5">
      <c r="A22" s="18" t="s">
        <v>350</v>
      </c>
      <c r="B22" s="20" t="s">
        <v>302</v>
      </c>
      <c r="C22" s="19" t="s">
        <v>303</v>
      </c>
      <c r="D22" s="57"/>
      <c r="E22" s="57">
        <v>2277.9</v>
      </c>
      <c r="F22" s="57">
        <v>2277.9</v>
      </c>
      <c r="G22" s="57">
        <f t="shared" si="0"/>
        <v>100</v>
      </c>
    </row>
    <row r="23" spans="1:7" s="15" customFormat="1" ht="62">
      <c r="A23" s="18" t="s">
        <v>351</v>
      </c>
      <c r="B23" s="79" t="s">
        <v>201</v>
      </c>
      <c r="C23" s="57" t="s">
        <v>285</v>
      </c>
      <c r="D23" s="57">
        <v>532104.5</v>
      </c>
      <c r="E23" s="57">
        <v>828997.7</v>
      </c>
      <c r="F23" s="57">
        <v>415394.2</v>
      </c>
      <c r="G23" s="57">
        <f t="shared" si="0"/>
        <v>50.108003918466849</v>
      </c>
    </row>
    <row r="24" spans="1:7" s="15" customFormat="1" ht="62">
      <c r="A24" s="18" t="s">
        <v>352</v>
      </c>
      <c r="B24" s="79" t="s">
        <v>180</v>
      </c>
      <c r="C24" s="57" t="s">
        <v>309</v>
      </c>
      <c r="D24" s="57"/>
      <c r="E24" s="57">
        <v>49734.8</v>
      </c>
      <c r="F24" s="57">
        <v>8085.4</v>
      </c>
      <c r="G24" s="57">
        <f t="shared" si="0"/>
        <v>16.257027272654156</v>
      </c>
    </row>
    <row r="25" spans="1:7" s="80" customFormat="1" ht="31">
      <c r="A25" s="78" t="s">
        <v>119</v>
      </c>
      <c r="B25" s="79" t="s">
        <v>253</v>
      </c>
      <c r="C25" s="57" t="s">
        <v>254</v>
      </c>
      <c r="D25" s="57">
        <v>8026.5</v>
      </c>
      <c r="E25" s="57">
        <v>13558.9</v>
      </c>
      <c r="F25" s="57">
        <v>907.7</v>
      </c>
      <c r="G25" s="57">
        <f t="shared" si="0"/>
        <v>6.6944958661838356</v>
      </c>
    </row>
    <row r="26" spans="1:7" s="15" customFormat="1" ht="31">
      <c r="A26" s="18" t="s">
        <v>353</v>
      </c>
      <c r="B26" s="79" t="s">
        <v>115</v>
      </c>
      <c r="C26" s="57" t="s">
        <v>307</v>
      </c>
      <c r="D26" s="57">
        <v>100000</v>
      </c>
      <c r="E26" s="57">
        <v>100000</v>
      </c>
      <c r="F26" s="57">
        <v>18881</v>
      </c>
      <c r="G26" s="57">
        <f t="shared" si="0"/>
        <v>18.881</v>
      </c>
    </row>
    <row r="27" spans="1:7" s="15" customFormat="1" ht="46.5">
      <c r="A27" s="18" t="s">
        <v>120</v>
      </c>
      <c r="B27" s="79" t="s">
        <v>300</v>
      </c>
      <c r="C27" s="57" t="s">
        <v>301</v>
      </c>
      <c r="D27" s="57"/>
      <c r="E27" s="57">
        <v>912.8</v>
      </c>
      <c r="F27" s="57">
        <v>715.5</v>
      </c>
      <c r="G27" s="57">
        <f t="shared" si="0"/>
        <v>78.385188431200703</v>
      </c>
    </row>
    <row r="28" spans="1:7" s="15" customFormat="1" ht="77.5">
      <c r="A28" s="18" t="s">
        <v>46</v>
      </c>
      <c r="B28" s="79" t="s">
        <v>383</v>
      </c>
      <c r="C28" s="57" t="s">
        <v>333</v>
      </c>
      <c r="D28" s="57"/>
      <c r="E28" s="57">
        <v>4206.6000000000004</v>
      </c>
      <c r="F28" s="57">
        <v>0</v>
      </c>
      <c r="G28" s="57">
        <f t="shared" si="0"/>
        <v>0</v>
      </c>
    </row>
    <row r="29" spans="1:7" s="15" customFormat="1" ht="31">
      <c r="A29" s="18" t="s">
        <v>354</v>
      </c>
      <c r="B29" s="79" t="s">
        <v>181</v>
      </c>
      <c r="C29" s="57" t="s">
        <v>116</v>
      </c>
      <c r="D29" s="57">
        <v>297767.8</v>
      </c>
      <c r="E29" s="57">
        <v>297767.8</v>
      </c>
      <c r="F29" s="57">
        <v>179344.3</v>
      </c>
      <c r="G29" s="57">
        <f t="shared" si="0"/>
        <v>60.229581573293011</v>
      </c>
    </row>
    <row r="30" spans="1:7" s="15" customFormat="1" ht="31">
      <c r="A30" s="18" t="s">
        <v>355</v>
      </c>
      <c r="B30" s="79" t="s">
        <v>182</v>
      </c>
      <c r="C30" s="57" t="s">
        <v>304</v>
      </c>
      <c r="D30" s="57"/>
      <c r="E30" s="57">
        <v>58384.800000000003</v>
      </c>
      <c r="F30" s="57">
        <v>34458</v>
      </c>
      <c r="G30" s="57">
        <f t="shared" si="0"/>
        <v>59.01878571134953</v>
      </c>
    </row>
    <row r="31" spans="1:7" s="15" customFormat="1" ht="46.5">
      <c r="A31" s="18" t="s">
        <v>356</v>
      </c>
      <c r="B31" s="79" t="s">
        <v>183</v>
      </c>
      <c r="C31" s="57" t="s">
        <v>279</v>
      </c>
      <c r="D31" s="57">
        <v>197769.1</v>
      </c>
      <c r="E31" s="57">
        <v>279191.3</v>
      </c>
      <c r="F31" s="57">
        <v>20447.599999999999</v>
      </c>
      <c r="G31" s="57">
        <f t="shared" si="0"/>
        <v>7.323867183540461</v>
      </c>
    </row>
    <row r="32" spans="1:7" s="15" customFormat="1" ht="62">
      <c r="A32" s="18" t="s">
        <v>121</v>
      </c>
      <c r="B32" s="79" t="s">
        <v>330</v>
      </c>
      <c r="C32" s="57" t="s">
        <v>331</v>
      </c>
      <c r="D32" s="57"/>
      <c r="E32" s="57">
        <v>20000</v>
      </c>
      <c r="F32" s="57">
        <v>1519</v>
      </c>
      <c r="G32" s="57">
        <f t="shared" si="0"/>
        <v>7.5950000000000006</v>
      </c>
    </row>
    <row r="33" spans="1:7" s="15" customFormat="1" ht="31">
      <c r="A33" s="18" t="s">
        <v>47</v>
      </c>
      <c r="B33" s="79" t="s">
        <v>184</v>
      </c>
      <c r="C33" s="57" t="s">
        <v>274</v>
      </c>
      <c r="D33" s="57">
        <v>481219.8</v>
      </c>
      <c r="E33" s="57">
        <v>481219.8</v>
      </c>
      <c r="F33" s="57">
        <v>439553.4</v>
      </c>
      <c r="G33" s="57">
        <f t="shared" si="0"/>
        <v>91.341503404473386</v>
      </c>
    </row>
    <row r="34" spans="1:7" s="15" customFormat="1" ht="46.5">
      <c r="A34" s="18" t="s">
        <v>357</v>
      </c>
      <c r="B34" s="79" t="s">
        <v>185</v>
      </c>
      <c r="C34" s="57" t="s">
        <v>273</v>
      </c>
      <c r="D34" s="57">
        <v>251856.9</v>
      </c>
      <c r="E34" s="57">
        <v>251856.9</v>
      </c>
      <c r="F34" s="57">
        <v>251544.8</v>
      </c>
      <c r="G34" s="57">
        <f t="shared" si="0"/>
        <v>99.876080425035013</v>
      </c>
    </row>
    <row r="35" spans="1:7" s="15" customFormat="1" ht="15.5">
      <c r="A35" s="18" t="s">
        <v>358</v>
      </c>
      <c r="B35" s="79" t="s">
        <v>373</v>
      </c>
      <c r="C35" s="57" t="s">
        <v>273</v>
      </c>
      <c r="D35" s="57"/>
      <c r="E35" s="57">
        <v>157535.1</v>
      </c>
      <c r="F35" s="57">
        <v>157499.9</v>
      </c>
      <c r="G35" s="57">
        <f t="shared" si="0"/>
        <v>99.977655773221329</v>
      </c>
    </row>
    <row r="36" spans="1:7" s="15" customFormat="1" ht="31">
      <c r="A36" s="18" t="s">
        <v>48</v>
      </c>
      <c r="B36" s="79" t="s">
        <v>186</v>
      </c>
      <c r="C36" s="57" t="s">
        <v>271</v>
      </c>
      <c r="D36" s="57">
        <v>12723.4</v>
      </c>
      <c r="E36" s="57">
        <v>12723.4</v>
      </c>
      <c r="F36" s="57">
        <v>119.6</v>
      </c>
      <c r="G36" s="57">
        <f t="shared" si="0"/>
        <v>0.94000031438137599</v>
      </c>
    </row>
    <row r="37" spans="1:7" s="15" customFormat="1" ht="31">
      <c r="A37" s="18" t="s">
        <v>122</v>
      </c>
      <c r="B37" s="79" t="s">
        <v>374</v>
      </c>
      <c r="C37" s="57" t="s">
        <v>308</v>
      </c>
      <c r="D37" s="57"/>
      <c r="E37" s="57">
        <v>17189.8</v>
      </c>
      <c r="F37" s="57">
        <v>0</v>
      </c>
      <c r="G37" s="57">
        <f t="shared" si="0"/>
        <v>0</v>
      </c>
    </row>
    <row r="38" spans="1:7" s="15" customFormat="1" ht="62">
      <c r="A38" s="18" t="s">
        <v>49</v>
      </c>
      <c r="B38" s="79" t="s">
        <v>187</v>
      </c>
      <c r="C38" s="57" t="s">
        <v>260</v>
      </c>
      <c r="D38" s="57">
        <v>11248.1</v>
      </c>
      <c r="E38" s="57">
        <v>11248.1</v>
      </c>
      <c r="F38" s="57">
        <v>0</v>
      </c>
      <c r="G38" s="57">
        <f t="shared" si="0"/>
        <v>0</v>
      </c>
    </row>
    <row r="39" spans="1:7" s="15" customFormat="1" ht="86.25" customHeight="1">
      <c r="A39" s="18" t="s">
        <v>123</v>
      </c>
      <c r="B39" s="79" t="s">
        <v>328</v>
      </c>
      <c r="C39" s="57" t="s">
        <v>260</v>
      </c>
      <c r="D39" s="57"/>
      <c r="E39" s="57">
        <v>9119.2000000000007</v>
      </c>
      <c r="F39" s="57">
        <v>0</v>
      </c>
      <c r="G39" s="57">
        <f t="shared" si="0"/>
        <v>0</v>
      </c>
    </row>
    <row r="40" spans="1:7" s="15" customFormat="1" ht="31">
      <c r="A40" s="18" t="s">
        <v>124</v>
      </c>
      <c r="B40" s="79" t="s">
        <v>275</v>
      </c>
      <c r="C40" s="57" t="s">
        <v>276</v>
      </c>
      <c r="D40" s="57">
        <v>147991</v>
      </c>
      <c r="E40" s="57">
        <v>147991</v>
      </c>
      <c r="F40" s="57">
        <v>0</v>
      </c>
      <c r="G40" s="57">
        <f t="shared" si="0"/>
        <v>0</v>
      </c>
    </row>
    <row r="41" spans="1:7" s="15" customFormat="1" ht="31">
      <c r="A41" s="18" t="s">
        <v>125</v>
      </c>
      <c r="B41" s="79" t="s">
        <v>263</v>
      </c>
      <c r="C41" s="57" t="s">
        <v>264</v>
      </c>
      <c r="D41" s="57">
        <v>43684.5</v>
      </c>
      <c r="E41" s="57">
        <v>15842.8</v>
      </c>
      <c r="F41" s="57">
        <v>12267.8</v>
      </c>
      <c r="G41" s="57">
        <f t="shared" si="0"/>
        <v>77.434544398717392</v>
      </c>
    </row>
    <row r="42" spans="1:7" s="15" customFormat="1" ht="31">
      <c r="A42" s="18" t="s">
        <v>126</v>
      </c>
      <c r="B42" s="79" t="s">
        <v>265</v>
      </c>
      <c r="C42" s="57" t="s">
        <v>389</v>
      </c>
      <c r="D42" s="57">
        <v>426.7</v>
      </c>
      <c r="E42" s="57">
        <v>426.7</v>
      </c>
      <c r="F42" s="57">
        <v>0</v>
      </c>
      <c r="G42" s="57">
        <f t="shared" si="0"/>
        <v>0</v>
      </c>
    </row>
    <row r="43" spans="1:7" s="15" customFormat="1" ht="46.5">
      <c r="A43" s="18" t="s">
        <v>359</v>
      </c>
      <c r="B43" s="79" t="s">
        <v>170</v>
      </c>
      <c r="C43" s="57" t="s">
        <v>266</v>
      </c>
      <c r="D43" s="57">
        <v>3119.7</v>
      </c>
      <c r="E43" s="57">
        <v>3119.7</v>
      </c>
      <c r="F43" s="57">
        <v>3119.7</v>
      </c>
      <c r="G43" s="57">
        <f t="shared" si="0"/>
        <v>100</v>
      </c>
    </row>
    <row r="44" spans="1:7" s="15" customFormat="1" ht="31">
      <c r="A44" s="18" t="s">
        <v>127</v>
      </c>
      <c r="B44" s="79" t="s">
        <v>188</v>
      </c>
      <c r="C44" s="57" t="s">
        <v>262</v>
      </c>
      <c r="D44" s="57">
        <v>5115.3</v>
      </c>
      <c r="E44" s="57">
        <v>5115.3</v>
      </c>
      <c r="F44" s="57">
        <v>5115.3</v>
      </c>
      <c r="G44" s="57">
        <f t="shared" si="0"/>
        <v>100</v>
      </c>
    </row>
    <row r="45" spans="1:7" s="15" customFormat="1" ht="46.5">
      <c r="A45" s="18" t="s">
        <v>128</v>
      </c>
      <c r="B45" s="79" t="s">
        <v>287</v>
      </c>
      <c r="C45" s="57" t="s">
        <v>286</v>
      </c>
      <c r="D45" s="57">
        <v>16494.3</v>
      </c>
      <c r="E45" s="57">
        <v>16494.3</v>
      </c>
      <c r="F45" s="57">
        <v>14987.4</v>
      </c>
      <c r="G45" s="57">
        <f t="shared" si="0"/>
        <v>90.864116694858225</v>
      </c>
    </row>
    <row r="46" spans="1:7" s="15" customFormat="1" ht="46.5">
      <c r="A46" s="18" t="s">
        <v>129</v>
      </c>
      <c r="B46" s="79" t="s">
        <v>269</v>
      </c>
      <c r="C46" s="57" t="s">
        <v>270</v>
      </c>
      <c r="D46" s="57">
        <v>16180.9</v>
      </c>
      <c r="E46" s="57">
        <v>16180.9</v>
      </c>
      <c r="F46" s="57">
        <v>16180.9</v>
      </c>
      <c r="G46" s="57">
        <f t="shared" si="0"/>
        <v>100</v>
      </c>
    </row>
    <row r="47" spans="1:7" s="15" customFormat="1" ht="46.5">
      <c r="A47" s="18" t="s">
        <v>50</v>
      </c>
      <c r="B47" s="79" t="s">
        <v>189</v>
      </c>
      <c r="C47" s="57" t="s">
        <v>256</v>
      </c>
      <c r="D47" s="57">
        <v>6500</v>
      </c>
      <c r="E47" s="57">
        <v>6500</v>
      </c>
      <c r="F47" s="57">
        <v>6500</v>
      </c>
      <c r="G47" s="57">
        <f t="shared" si="0"/>
        <v>100</v>
      </c>
    </row>
    <row r="48" spans="1:7" s="15" customFormat="1" ht="31">
      <c r="A48" s="18" t="s">
        <v>130</v>
      </c>
      <c r="B48" s="79" t="s">
        <v>375</v>
      </c>
      <c r="C48" s="57" t="s">
        <v>261</v>
      </c>
      <c r="D48" s="57">
        <v>297260.79999999999</v>
      </c>
      <c r="E48" s="57">
        <v>297260.79999999999</v>
      </c>
      <c r="F48" s="57">
        <v>62171.6</v>
      </c>
      <c r="G48" s="57">
        <f t="shared" si="0"/>
        <v>20.914833035502831</v>
      </c>
    </row>
    <row r="49" spans="1:7" s="15" customFormat="1" ht="46.5">
      <c r="A49" s="18" t="s">
        <v>131</v>
      </c>
      <c r="B49" s="79" t="s">
        <v>329</v>
      </c>
      <c r="C49" s="57" t="s">
        <v>261</v>
      </c>
      <c r="D49" s="57"/>
      <c r="E49" s="57">
        <v>8654.2000000000007</v>
      </c>
      <c r="F49" s="57">
        <v>7061.1</v>
      </c>
      <c r="G49" s="57">
        <f t="shared" si="0"/>
        <v>81.591597143583456</v>
      </c>
    </row>
    <row r="50" spans="1:7" s="15" customFormat="1" ht="31">
      <c r="A50" s="18" t="s">
        <v>51</v>
      </c>
      <c r="B50" s="79" t="s">
        <v>283</v>
      </c>
      <c r="C50" s="57" t="s">
        <v>284</v>
      </c>
      <c r="D50" s="57">
        <v>30463.599999999999</v>
      </c>
      <c r="E50" s="57">
        <v>30463.599999999999</v>
      </c>
      <c r="F50" s="57">
        <v>7778.7</v>
      </c>
      <c r="G50" s="57">
        <f t="shared" si="0"/>
        <v>25.534408277419608</v>
      </c>
    </row>
    <row r="51" spans="1:7" s="15" customFormat="1" ht="77.5">
      <c r="A51" s="18" t="s">
        <v>132</v>
      </c>
      <c r="B51" s="79" t="s">
        <v>385</v>
      </c>
      <c r="C51" s="57" t="s">
        <v>299</v>
      </c>
      <c r="D51" s="57"/>
      <c r="E51" s="57">
        <v>25952.799999999999</v>
      </c>
      <c r="F51" s="57">
        <v>1233.5</v>
      </c>
      <c r="G51" s="57">
        <f t="shared" si="0"/>
        <v>4.7528590364045495</v>
      </c>
    </row>
    <row r="52" spans="1:7" s="15" customFormat="1" ht="31">
      <c r="A52" s="18" t="s">
        <v>133</v>
      </c>
      <c r="B52" s="79" t="s">
        <v>159</v>
      </c>
      <c r="C52" s="57" t="s">
        <v>311</v>
      </c>
      <c r="D52" s="57">
        <v>25757.200000000001</v>
      </c>
      <c r="E52" s="57">
        <v>25757.200000000001</v>
      </c>
      <c r="F52" s="57">
        <v>21451.4</v>
      </c>
      <c r="G52" s="57">
        <f t="shared" si="0"/>
        <v>83.283120836115728</v>
      </c>
    </row>
    <row r="53" spans="1:7" s="15" customFormat="1" ht="31">
      <c r="A53" s="18" t="s">
        <v>134</v>
      </c>
      <c r="B53" s="79" t="s">
        <v>376</v>
      </c>
      <c r="C53" s="57" t="s">
        <v>317</v>
      </c>
      <c r="D53" s="57"/>
      <c r="E53" s="57">
        <v>2096.6999999999998</v>
      </c>
      <c r="F53" s="57">
        <v>2096.6999999999998</v>
      </c>
      <c r="G53" s="57">
        <f t="shared" si="0"/>
        <v>100</v>
      </c>
    </row>
    <row r="54" spans="1:7" s="15" customFormat="1" ht="46.5">
      <c r="A54" s="18" t="s">
        <v>52</v>
      </c>
      <c r="B54" s="79" t="s">
        <v>114</v>
      </c>
      <c r="C54" s="57" t="s">
        <v>117</v>
      </c>
      <c r="D54" s="57">
        <v>3075</v>
      </c>
      <c r="E54" s="57">
        <v>3075</v>
      </c>
      <c r="F54" s="57">
        <v>3075</v>
      </c>
      <c r="G54" s="57">
        <f t="shared" si="0"/>
        <v>100</v>
      </c>
    </row>
    <row r="55" spans="1:7" s="15" customFormat="1" ht="15.5">
      <c r="A55" s="18" t="s">
        <v>135</v>
      </c>
      <c r="B55" s="79" t="s">
        <v>190</v>
      </c>
      <c r="C55" s="57" t="s">
        <v>169</v>
      </c>
      <c r="D55" s="57">
        <v>11111.1</v>
      </c>
      <c r="E55" s="57">
        <v>11111.1</v>
      </c>
      <c r="F55" s="57">
        <v>9230.1</v>
      </c>
      <c r="G55" s="57">
        <f t="shared" si="0"/>
        <v>83.070983070983075</v>
      </c>
    </row>
    <row r="56" spans="1:7" s="15" customFormat="1" ht="31">
      <c r="A56" s="18" t="s">
        <v>136</v>
      </c>
      <c r="B56" s="79" t="s">
        <v>318</v>
      </c>
      <c r="C56" s="57" t="s">
        <v>319</v>
      </c>
      <c r="D56" s="57"/>
      <c r="E56" s="57">
        <v>22179.5</v>
      </c>
      <c r="F56" s="57">
        <v>10844.8</v>
      </c>
      <c r="G56" s="57">
        <f t="shared" si="0"/>
        <v>48.895601794449831</v>
      </c>
    </row>
    <row r="57" spans="1:7" s="15" customFormat="1" ht="46.5">
      <c r="A57" s="18" t="s">
        <v>360</v>
      </c>
      <c r="B57" s="79" t="s">
        <v>332</v>
      </c>
      <c r="C57" s="57" t="s">
        <v>319</v>
      </c>
      <c r="D57" s="57"/>
      <c r="E57" s="57">
        <v>14808.2</v>
      </c>
      <c r="F57" s="57">
        <v>0</v>
      </c>
      <c r="G57" s="57">
        <f t="shared" si="0"/>
        <v>0</v>
      </c>
    </row>
    <row r="58" spans="1:7" s="15" customFormat="1" ht="31">
      <c r="A58" s="18" t="s">
        <v>361</v>
      </c>
      <c r="B58" s="79" t="s">
        <v>322</v>
      </c>
      <c r="C58" s="57" t="s">
        <v>235</v>
      </c>
      <c r="D58" s="57"/>
      <c r="E58" s="57">
        <v>10013.1</v>
      </c>
      <c r="F58" s="57">
        <v>1003.5</v>
      </c>
      <c r="G58" s="57">
        <f t="shared" si="0"/>
        <v>10.02187134853342</v>
      </c>
    </row>
    <row r="59" spans="1:7" s="15" customFormat="1" ht="23.25" customHeight="1">
      <c r="A59" s="18" t="s">
        <v>137</v>
      </c>
      <c r="B59" s="79" t="s">
        <v>323</v>
      </c>
      <c r="C59" s="57" t="s">
        <v>324</v>
      </c>
      <c r="D59" s="57">
        <v>60000</v>
      </c>
      <c r="E59" s="57">
        <v>60000</v>
      </c>
      <c r="F59" s="57">
        <v>31293.9</v>
      </c>
      <c r="G59" s="57">
        <f t="shared" si="0"/>
        <v>52.156500000000008</v>
      </c>
    </row>
    <row r="60" spans="1:7" s="15" customFormat="1" ht="31">
      <c r="A60" s="18" t="s">
        <v>362</v>
      </c>
      <c r="B60" s="79" t="s">
        <v>291</v>
      </c>
      <c r="C60" s="57" t="s">
        <v>292</v>
      </c>
      <c r="D60" s="57">
        <v>16000</v>
      </c>
      <c r="E60" s="57">
        <v>16000</v>
      </c>
      <c r="F60" s="57">
        <v>14800.6</v>
      </c>
      <c r="G60" s="57">
        <f t="shared" si="0"/>
        <v>92.503750000000011</v>
      </c>
    </row>
    <row r="61" spans="1:7" s="15" customFormat="1" ht="46.5">
      <c r="A61" s="18" t="s">
        <v>363</v>
      </c>
      <c r="B61" s="79" t="s">
        <v>386</v>
      </c>
      <c r="C61" s="57" t="s">
        <v>257</v>
      </c>
      <c r="D61" s="57">
        <v>86363.8</v>
      </c>
      <c r="E61" s="57">
        <v>86363.8</v>
      </c>
      <c r="F61" s="57">
        <v>27024.799999999999</v>
      </c>
      <c r="G61" s="57">
        <f t="shared" si="0"/>
        <v>31.291814394456935</v>
      </c>
    </row>
    <row r="62" spans="1:7" s="15" customFormat="1" ht="31">
      <c r="A62" s="18" t="s">
        <v>364</v>
      </c>
      <c r="B62" s="79" t="s">
        <v>280</v>
      </c>
      <c r="C62" s="57" t="s">
        <v>327</v>
      </c>
      <c r="D62" s="57">
        <v>3000</v>
      </c>
      <c r="E62" s="57">
        <v>3000</v>
      </c>
      <c r="F62" s="57">
        <v>3000</v>
      </c>
      <c r="G62" s="57">
        <f t="shared" si="0"/>
        <v>100</v>
      </c>
    </row>
    <row r="63" spans="1:7" s="15" customFormat="1" ht="46.5">
      <c r="A63" s="78" t="s">
        <v>365</v>
      </c>
      <c r="B63" s="79" t="s">
        <v>315</v>
      </c>
      <c r="C63" s="57" t="s">
        <v>316</v>
      </c>
      <c r="D63" s="57"/>
      <c r="E63" s="57">
        <v>3098.7</v>
      </c>
      <c r="F63" s="57">
        <v>3095</v>
      </c>
      <c r="G63" s="57">
        <f t="shared" si="0"/>
        <v>99.880595088262822</v>
      </c>
    </row>
    <row r="64" spans="1:7" s="80" customFormat="1" ht="31">
      <c r="A64" s="18" t="s">
        <v>366</v>
      </c>
      <c r="B64" s="79" t="s">
        <v>310</v>
      </c>
      <c r="C64" s="57" t="s">
        <v>378</v>
      </c>
      <c r="D64" s="57"/>
      <c r="E64" s="57">
        <v>161339.1</v>
      </c>
      <c r="F64" s="57">
        <v>20577</v>
      </c>
      <c r="G64" s="57">
        <f t="shared" si="0"/>
        <v>12.753882970711997</v>
      </c>
    </row>
    <row r="65" spans="1:7" s="15" customFormat="1" ht="77.5">
      <c r="A65" s="18" t="s">
        <v>367</v>
      </c>
      <c r="B65" s="79" t="s">
        <v>191</v>
      </c>
      <c r="C65" s="57" t="s">
        <v>255</v>
      </c>
      <c r="D65" s="57">
        <v>43611.8</v>
      </c>
      <c r="E65" s="57">
        <v>43611.8</v>
      </c>
      <c r="F65" s="57">
        <v>16943.2</v>
      </c>
      <c r="G65" s="57">
        <f t="shared" si="0"/>
        <v>38.850035999431348</v>
      </c>
    </row>
    <row r="66" spans="1:7" s="15" customFormat="1" ht="46.5">
      <c r="A66" s="18" t="s">
        <v>53</v>
      </c>
      <c r="B66" s="79" t="s">
        <v>192</v>
      </c>
      <c r="C66" s="57" t="s">
        <v>267</v>
      </c>
      <c r="D66" s="57">
        <v>751937.1</v>
      </c>
      <c r="E66" s="57">
        <v>751937.1</v>
      </c>
      <c r="F66" s="57">
        <v>480317.3</v>
      </c>
      <c r="G66" s="57">
        <f t="shared" si="0"/>
        <v>63.877324313429938</v>
      </c>
    </row>
    <row r="67" spans="1:7" s="15" customFormat="1" ht="62">
      <c r="A67" s="18" t="s">
        <v>54</v>
      </c>
      <c r="B67" s="79" t="s">
        <v>193</v>
      </c>
      <c r="C67" s="57" t="s">
        <v>158</v>
      </c>
      <c r="D67" s="57">
        <v>27332</v>
      </c>
      <c r="E67" s="57">
        <v>27332</v>
      </c>
      <c r="F67" s="57">
        <v>20185.400000000001</v>
      </c>
      <c r="G67" s="57">
        <f t="shared" si="0"/>
        <v>73.852626957412554</v>
      </c>
    </row>
    <row r="68" spans="1:7" s="15" customFormat="1" ht="31">
      <c r="A68" s="18" t="s">
        <v>55</v>
      </c>
      <c r="B68" s="79" t="s">
        <v>305</v>
      </c>
      <c r="C68" s="57" t="s">
        <v>306</v>
      </c>
      <c r="D68" s="57"/>
      <c r="E68" s="57">
        <v>1135402</v>
      </c>
      <c r="F68" s="57">
        <v>499100.4</v>
      </c>
      <c r="G68" s="57">
        <f t="shared" si="0"/>
        <v>43.9580342469011</v>
      </c>
    </row>
    <row r="69" spans="1:7" s="15" customFormat="1" ht="31">
      <c r="A69" s="18" t="s">
        <v>138</v>
      </c>
      <c r="B69" s="79" t="s">
        <v>379</v>
      </c>
      <c r="C69" s="57" t="s">
        <v>312</v>
      </c>
      <c r="D69" s="57"/>
      <c r="E69" s="57">
        <v>12309.3</v>
      </c>
      <c r="F69" s="57">
        <v>9413.2999999999993</v>
      </c>
      <c r="G69" s="57">
        <f t="shared" si="0"/>
        <v>76.473073204812621</v>
      </c>
    </row>
    <row r="70" spans="1:7" s="15" customFormat="1" ht="46.5">
      <c r="A70" s="18" t="s">
        <v>139</v>
      </c>
      <c r="B70" s="79" t="s">
        <v>313</v>
      </c>
      <c r="C70" s="57" t="s">
        <v>314</v>
      </c>
      <c r="D70" s="57"/>
      <c r="E70" s="57">
        <v>3250.5</v>
      </c>
      <c r="F70" s="57">
        <v>781.2</v>
      </c>
      <c r="G70" s="57">
        <f t="shared" ref="G70:G134" si="1">F70/E70*100</f>
        <v>24.033225657591142</v>
      </c>
    </row>
    <row r="71" spans="1:7" s="15" customFormat="1" ht="62">
      <c r="A71" s="18" t="s">
        <v>56</v>
      </c>
      <c r="B71" s="79" t="s">
        <v>320</v>
      </c>
      <c r="C71" s="57" t="s">
        <v>321</v>
      </c>
      <c r="D71" s="57"/>
      <c r="E71" s="57">
        <v>237600</v>
      </c>
      <c r="F71" s="57">
        <v>63908.7</v>
      </c>
      <c r="G71" s="57">
        <f t="shared" si="1"/>
        <v>26.897601010101006</v>
      </c>
    </row>
    <row r="72" spans="1:7" s="15" customFormat="1" ht="62">
      <c r="A72" s="18" t="s">
        <v>239</v>
      </c>
      <c r="B72" s="79" t="s">
        <v>325</v>
      </c>
      <c r="C72" s="57" t="s">
        <v>326</v>
      </c>
      <c r="D72" s="57"/>
      <c r="E72" s="57">
        <v>250844.3</v>
      </c>
      <c r="F72" s="57">
        <v>114307.3</v>
      </c>
      <c r="G72" s="57">
        <f t="shared" si="1"/>
        <v>45.569024291163885</v>
      </c>
    </row>
    <row r="73" spans="1:7" s="15" customFormat="1" ht="77.5">
      <c r="A73" s="18" t="s">
        <v>140</v>
      </c>
      <c r="B73" s="79" t="s">
        <v>268</v>
      </c>
      <c r="C73" s="57" t="s">
        <v>236</v>
      </c>
      <c r="D73" s="57">
        <v>4177.7</v>
      </c>
      <c r="E73" s="57">
        <v>4177.7</v>
      </c>
      <c r="F73" s="57">
        <v>3969</v>
      </c>
      <c r="G73" s="57">
        <f t="shared" si="1"/>
        <v>95.004428273930642</v>
      </c>
    </row>
    <row r="74" spans="1:7" s="15" customFormat="1" ht="46.5">
      <c r="A74" s="78" t="s">
        <v>368</v>
      </c>
      <c r="B74" s="79" t="s">
        <v>196</v>
      </c>
      <c r="C74" s="57" t="s">
        <v>290</v>
      </c>
      <c r="D74" s="57">
        <v>8632.4</v>
      </c>
      <c r="E74" s="57">
        <v>8632.4</v>
      </c>
      <c r="F74" s="57">
        <v>5111.3</v>
      </c>
      <c r="G74" s="57">
        <f t="shared" si="1"/>
        <v>59.210648255409858</v>
      </c>
    </row>
    <row r="75" spans="1:7" s="80" customFormat="1" ht="46.5">
      <c r="A75" s="18" t="s">
        <v>369</v>
      </c>
      <c r="B75" s="79" t="s">
        <v>288</v>
      </c>
      <c r="C75" s="57" t="s">
        <v>289</v>
      </c>
      <c r="D75" s="57">
        <v>83774</v>
      </c>
      <c r="E75" s="57">
        <v>94119.3</v>
      </c>
      <c r="F75" s="57">
        <v>0</v>
      </c>
      <c r="G75" s="57">
        <f t="shared" si="1"/>
        <v>0</v>
      </c>
    </row>
    <row r="76" spans="1:7" s="15" customFormat="1" ht="31">
      <c r="A76" s="18" t="s">
        <v>370</v>
      </c>
      <c r="B76" s="79" t="s">
        <v>197</v>
      </c>
      <c r="C76" s="57" t="s">
        <v>272</v>
      </c>
      <c r="D76" s="57">
        <v>1744.7</v>
      </c>
      <c r="E76" s="57">
        <v>1744.7</v>
      </c>
      <c r="F76" s="57">
        <v>159.19999999999999</v>
      </c>
      <c r="G76" s="57">
        <f t="shared" si="1"/>
        <v>9.1247778987791595</v>
      </c>
    </row>
    <row r="77" spans="1:7" s="15" customFormat="1" ht="31">
      <c r="A77" s="18" t="s">
        <v>141</v>
      </c>
      <c r="B77" s="79" t="s">
        <v>198</v>
      </c>
      <c r="C77" s="57" t="s">
        <v>258</v>
      </c>
      <c r="D77" s="57">
        <v>11400</v>
      </c>
      <c r="E77" s="57">
        <v>11400</v>
      </c>
      <c r="F77" s="57">
        <v>6858.4</v>
      </c>
      <c r="G77" s="57">
        <f t="shared" si="1"/>
        <v>60.161403508771926</v>
      </c>
    </row>
    <row r="78" spans="1:7" s="15" customFormat="1" ht="46.5">
      <c r="A78" s="18" t="s">
        <v>142</v>
      </c>
      <c r="B78" s="79" t="s">
        <v>294</v>
      </c>
      <c r="C78" s="57" t="s">
        <v>295</v>
      </c>
      <c r="D78" s="57">
        <v>6565.7</v>
      </c>
      <c r="E78" s="57">
        <v>6565.7</v>
      </c>
      <c r="F78" s="57">
        <v>0</v>
      </c>
      <c r="G78" s="57">
        <f t="shared" si="1"/>
        <v>0</v>
      </c>
    </row>
    <row r="79" spans="1:7" s="15" customFormat="1" ht="31">
      <c r="A79" s="18" t="s">
        <v>143</v>
      </c>
      <c r="B79" s="79" t="s">
        <v>199</v>
      </c>
      <c r="C79" s="57" t="s">
        <v>298</v>
      </c>
      <c r="D79" s="57">
        <v>9867.5</v>
      </c>
      <c r="E79" s="57">
        <v>9867.5</v>
      </c>
      <c r="F79" s="57">
        <v>3923.1</v>
      </c>
      <c r="G79" s="57">
        <f t="shared" si="1"/>
        <v>39.757790727134534</v>
      </c>
    </row>
    <row r="80" spans="1:7" s="15" customFormat="1" ht="46.5">
      <c r="A80" s="18" t="s">
        <v>371</v>
      </c>
      <c r="B80" s="79" t="s">
        <v>388</v>
      </c>
      <c r="C80" s="57" t="s">
        <v>293</v>
      </c>
      <c r="D80" s="57">
        <v>14682.2</v>
      </c>
      <c r="E80" s="57">
        <v>14682.2</v>
      </c>
      <c r="F80" s="57">
        <v>8972.4</v>
      </c>
      <c r="G80" s="57">
        <f t="shared" si="1"/>
        <v>61.110732723978685</v>
      </c>
    </row>
    <row r="81" spans="1:8" s="15" customFormat="1" ht="46.5">
      <c r="A81" s="18" t="s">
        <v>233</v>
      </c>
      <c r="B81" s="79" t="s">
        <v>296</v>
      </c>
      <c r="C81" s="57" t="s">
        <v>297</v>
      </c>
      <c r="D81" s="57">
        <v>8830.2000000000007</v>
      </c>
      <c r="E81" s="57">
        <v>8830.2000000000007</v>
      </c>
      <c r="F81" s="57">
        <v>7720.8</v>
      </c>
      <c r="G81" s="57">
        <f t="shared" si="1"/>
        <v>87.436298158592095</v>
      </c>
    </row>
    <row r="82" spans="1:8" s="15" customFormat="1" ht="31">
      <c r="A82" s="18" t="s">
        <v>240</v>
      </c>
      <c r="B82" s="79" t="s">
        <v>200</v>
      </c>
      <c r="C82" s="57" t="s">
        <v>259</v>
      </c>
      <c r="D82" s="57">
        <v>600000</v>
      </c>
      <c r="E82" s="57">
        <v>600000</v>
      </c>
      <c r="F82" s="57">
        <v>594527.1</v>
      </c>
      <c r="G82" s="57">
        <f t="shared" si="1"/>
        <v>99.087850000000003</v>
      </c>
      <c r="H82" s="65"/>
    </row>
    <row r="83" spans="1:8" s="15" customFormat="1" ht="15.5">
      <c r="A83" s="18"/>
      <c r="B83" s="20"/>
      <c r="C83" s="19"/>
      <c r="D83" s="57"/>
      <c r="E83" s="57"/>
      <c r="F83" s="57"/>
      <c r="G83" s="57"/>
    </row>
    <row r="84" spans="1:8" s="15" customFormat="1" ht="27.75" customHeight="1">
      <c r="A84" s="16" t="s">
        <v>57</v>
      </c>
      <c r="B84" s="17" t="s">
        <v>58</v>
      </c>
      <c r="C84" s="17"/>
      <c r="D84" s="56">
        <f>SUM(D86:D110)</f>
        <v>17529331.599999998</v>
      </c>
      <c r="E84" s="56">
        <f>SUM(E86:E110)</f>
        <v>17518634.900000002</v>
      </c>
      <c r="F84" s="56">
        <f>SUM(F86:F110)</f>
        <v>14132572.800000001</v>
      </c>
      <c r="G84" s="56">
        <f t="shared" si="1"/>
        <v>80.671655529507035</v>
      </c>
    </row>
    <row r="85" spans="1:8" s="15" customFormat="1" ht="15.5">
      <c r="A85" s="18"/>
      <c r="B85" s="19" t="s">
        <v>34</v>
      </c>
      <c r="C85" s="19"/>
      <c r="D85" s="57"/>
      <c r="E85" s="57"/>
      <c r="F85" s="57"/>
      <c r="G85" s="57"/>
    </row>
    <row r="86" spans="1:8" s="15" customFormat="1" ht="62">
      <c r="A86" s="18" t="s">
        <v>59</v>
      </c>
      <c r="B86" s="20" t="s">
        <v>205</v>
      </c>
      <c r="C86" s="19" t="s">
        <v>95</v>
      </c>
      <c r="D86" s="57">
        <v>1459.2</v>
      </c>
      <c r="E86" s="57">
        <v>1459.2</v>
      </c>
      <c r="F86" s="57">
        <v>967.1</v>
      </c>
      <c r="G86" s="57">
        <f t="shared" si="1"/>
        <v>66.276041666666657</v>
      </c>
    </row>
    <row r="87" spans="1:8" s="15" customFormat="1" ht="62">
      <c r="A87" s="18" t="s">
        <v>60</v>
      </c>
      <c r="B87" s="20" t="s">
        <v>206</v>
      </c>
      <c r="C87" s="19" t="s">
        <v>106</v>
      </c>
      <c r="D87" s="57">
        <v>255</v>
      </c>
      <c r="E87" s="57">
        <v>255</v>
      </c>
      <c r="F87" s="57">
        <v>255</v>
      </c>
      <c r="G87" s="57">
        <f t="shared" si="1"/>
        <v>100</v>
      </c>
    </row>
    <row r="88" spans="1:8" s="15" customFormat="1" ht="46.5">
      <c r="A88" s="18" t="s">
        <v>61</v>
      </c>
      <c r="B88" s="20" t="s">
        <v>207</v>
      </c>
      <c r="C88" s="19" t="s">
        <v>94</v>
      </c>
      <c r="D88" s="57">
        <v>47507.199999999997</v>
      </c>
      <c r="E88" s="57">
        <v>48702.7</v>
      </c>
      <c r="F88" s="57">
        <v>38552.5</v>
      </c>
      <c r="G88" s="57">
        <f t="shared" si="1"/>
        <v>79.158855669192889</v>
      </c>
    </row>
    <row r="89" spans="1:8" s="15" customFormat="1" ht="62">
      <c r="A89" s="18" t="s">
        <v>62</v>
      </c>
      <c r="B89" s="20" t="s">
        <v>208</v>
      </c>
      <c r="C89" s="19" t="s">
        <v>202</v>
      </c>
      <c r="D89" s="57">
        <v>7264</v>
      </c>
      <c r="E89" s="57">
        <v>7264</v>
      </c>
      <c r="F89" s="57">
        <v>1000.9</v>
      </c>
      <c r="G89" s="57">
        <f t="shared" si="1"/>
        <v>13.778909691629956</v>
      </c>
    </row>
    <row r="90" spans="1:8" s="15" customFormat="1" ht="77.5">
      <c r="A90" s="18" t="s">
        <v>63</v>
      </c>
      <c r="B90" s="20" t="s">
        <v>209</v>
      </c>
      <c r="C90" s="19" t="s">
        <v>112</v>
      </c>
      <c r="D90" s="57">
        <v>20.399999999999999</v>
      </c>
      <c r="E90" s="57">
        <v>20.399999999999999</v>
      </c>
      <c r="F90" s="57">
        <v>0</v>
      </c>
      <c r="G90" s="57">
        <f t="shared" si="1"/>
        <v>0</v>
      </c>
    </row>
    <row r="91" spans="1:8" s="15" customFormat="1" ht="77.5">
      <c r="A91" s="18" t="s">
        <v>64</v>
      </c>
      <c r="B91" s="20" t="s">
        <v>210</v>
      </c>
      <c r="C91" s="19" t="s">
        <v>96</v>
      </c>
      <c r="D91" s="57">
        <v>1463.8</v>
      </c>
      <c r="E91" s="57">
        <v>2399.6</v>
      </c>
      <c r="F91" s="57">
        <v>0</v>
      </c>
      <c r="G91" s="57">
        <f t="shared" si="1"/>
        <v>0</v>
      </c>
    </row>
    <row r="92" spans="1:8" s="15" customFormat="1" ht="108.5">
      <c r="A92" s="18" t="s">
        <v>65</v>
      </c>
      <c r="B92" s="20" t="s">
        <v>211</v>
      </c>
      <c r="C92" s="19" t="s">
        <v>97</v>
      </c>
      <c r="D92" s="57">
        <v>126</v>
      </c>
      <c r="E92" s="57">
        <v>126</v>
      </c>
      <c r="F92" s="57">
        <v>39.1</v>
      </c>
      <c r="G92" s="57">
        <f t="shared" si="1"/>
        <v>31.031746031746032</v>
      </c>
    </row>
    <row r="93" spans="1:8" s="15" customFormat="1" ht="62">
      <c r="A93" s="18" t="s">
        <v>66</v>
      </c>
      <c r="B93" s="20" t="s">
        <v>212</v>
      </c>
      <c r="C93" s="19" t="s">
        <v>164</v>
      </c>
      <c r="D93" s="57">
        <v>832974.2</v>
      </c>
      <c r="E93" s="57">
        <v>832974.2</v>
      </c>
      <c r="F93" s="57">
        <v>658029.69999999995</v>
      </c>
      <c r="G93" s="57">
        <f t="shared" si="1"/>
        <v>78.997608809492533</v>
      </c>
    </row>
    <row r="94" spans="1:8" s="15" customFormat="1" ht="62">
      <c r="A94" s="18" t="s">
        <v>67</v>
      </c>
      <c r="B94" s="20" t="s">
        <v>213</v>
      </c>
      <c r="C94" s="19" t="s">
        <v>165</v>
      </c>
      <c r="D94" s="57">
        <v>1180335.1000000001</v>
      </c>
      <c r="E94" s="57">
        <v>1180335.1000000001</v>
      </c>
      <c r="F94" s="57">
        <v>638107.5</v>
      </c>
      <c r="G94" s="57">
        <f t="shared" si="1"/>
        <v>54.061554214561603</v>
      </c>
    </row>
    <row r="95" spans="1:8" s="15" customFormat="1" ht="77.5">
      <c r="A95" s="18" t="s">
        <v>68</v>
      </c>
      <c r="B95" s="20" t="s">
        <v>214</v>
      </c>
      <c r="C95" s="19" t="s">
        <v>113</v>
      </c>
      <c r="D95" s="57">
        <v>26.1</v>
      </c>
      <c r="E95" s="57">
        <v>26.1</v>
      </c>
      <c r="F95" s="57">
        <v>0</v>
      </c>
      <c r="G95" s="57">
        <f t="shared" si="1"/>
        <v>0</v>
      </c>
    </row>
    <row r="96" spans="1:8" s="15" customFormat="1" ht="77.5">
      <c r="A96" s="18" t="s">
        <v>69</v>
      </c>
      <c r="B96" s="20" t="s">
        <v>228</v>
      </c>
      <c r="C96" s="19" t="s">
        <v>160</v>
      </c>
      <c r="D96" s="57">
        <v>9076.7999999999993</v>
      </c>
      <c r="E96" s="57">
        <v>9076.7999999999993</v>
      </c>
      <c r="F96" s="57">
        <v>582.5</v>
      </c>
      <c r="G96" s="57">
        <f t="shared" si="1"/>
        <v>6.4174598977613266</v>
      </c>
    </row>
    <row r="97" spans="1:7" s="15" customFormat="1" ht="46.5">
      <c r="A97" s="18" t="s">
        <v>70</v>
      </c>
      <c r="B97" s="20" t="s">
        <v>215</v>
      </c>
      <c r="C97" s="19" t="s">
        <v>161</v>
      </c>
      <c r="D97" s="57">
        <v>55821.3</v>
      </c>
      <c r="E97" s="57">
        <v>55821.3</v>
      </c>
      <c r="F97" s="57">
        <v>35210.199999999997</v>
      </c>
      <c r="G97" s="57">
        <f t="shared" si="1"/>
        <v>63.076639204031423</v>
      </c>
    </row>
    <row r="98" spans="1:7" s="15" customFormat="1" ht="31">
      <c r="A98" s="18" t="s">
        <v>71</v>
      </c>
      <c r="B98" s="20" t="s">
        <v>216</v>
      </c>
      <c r="C98" s="19" t="s">
        <v>98</v>
      </c>
      <c r="D98" s="57">
        <v>3032.9</v>
      </c>
      <c r="E98" s="57">
        <v>3032.9</v>
      </c>
      <c r="F98" s="57">
        <v>1795.5</v>
      </c>
      <c r="G98" s="57">
        <f t="shared" si="1"/>
        <v>59.200764944442611</v>
      </c>
    </row>
    <row r="99" spans="1:7" s="15" customFormat="1" ht="139.5">
      <c r="A99" s="18" t="s">
        <v>72</v>
      </c>
      <c r="B99" s="20" t="s">
        <v>217</v>
      </c>
      <c r="C99" s="19" t="s">
        <v>105</v>
      </c>
      <c r="D99" s="57">
        <v>23090</v>
      </c>
      <c r="E99" s="57">
        <v>23090</v>
      </c>
      <c r="F99" s="57">
        <v>15193.9</v>
      </c>
      <c r="G99" s="57">
        <f t="shared" si="1"/>
        <v>65.802944997834558</v>
      </c>
    </row>
    <row r="100" spans="1:7" s="15" customFormat="1" ht="46.5">
      <c r="A100" s="18" t="s">
        <v>73</v>
      </c>
      <c r="B100" s="20" t="s">
        <v>218</v>
      </c>
      <c r="C100" s="19" t="s">
        <v>99</v>
      </c>
      <c r="D100" s="57">
        <v>25270.799999999999</v>
      </c>
      <c r="E100" s="57">
        <v>25270.799999999999</v>
      </c>
      <c r="F100" s="57">
        <v>17197.3</v>
      </c>
      <c r="G100" s="57">
        <f t="shared" si="1"/>
        <v>68.052060085157578</v>
      </c>
    </row>
    <row r="101" spans="1:7" s="15" customFormat="1" ht="62">
      <c r="A101" s="18" t="s">
        <v>74</v>
      </c>
      <c r="B101" s="20" t="s">
        <v>219</v>
      </c>
      <c r="C101" s="19" t="s">
        <v>100</v>
      </c>
      <c r="D101" s="57">
        <v>5119576.3</v>
      </c>
      <c r="E101" s="57">
        <v>5988515.2999999998</v>
      </c>
      <c r="F101" s="57">
        <v>4923081.9000000004</v>
      </c>
      <c r="G101" s="57">
        <f t="shared" si="1"/>
        <v>82.208722085088453</v>
      </c>
    </row>
    <row r="102" spans="1:7" s="15" customFormat="1" ht="93">
      <c r="A102" s="18" t="s">
        <v>75</v>
      </c>
      <c r="B102" s="20" t="s">
        <v>220</v>
      </c>
      <c r="C102" s="19" t="s">
        <v>101</v>
      </c>
      <c r="D102" s="57">
        <v>10005703.300000001</v>
      </c>
      <c r="E102" s="57">
        <v>9123756.1999999993</v>
      </c>
      <c r="F102" s="57">
        <v>7680642.7999999998</v>
      </c>
      <c r="G102" s="57">
        <f t="shared" si="1"/>
        <v>84.182902651432101</v>
      </c>
    </row>
    <row r="103" spans="1:7" s="15" customFormat="1" ht="93">
      <c r="A103" s="18" t="s">
        <v>144</v>
      </c>
      <c r="B103" s="20" t="s">
        <v>334</v>
      </c>
      <c r="C103" s="19" t="s">
        <v>335</v>
      </c>
      <c r="D103" s="57">
        <v>27668.5</v>
      </c>
      <c r="E103" s="57">
        <v>27668.5</v>
      </c>
      <c r="F103" s="57">
        <v>14572.8</v>
      </c>
      <c r="G103" s="57">
        <f t="shared" si="1"/>
        <v>52.669280951262266</v>
      </c>
    </row>
    <row r="104" spans="1:7" s="15" customFormat="1" ht="155">
      <c r="A104" s="18" t="s">
        <v>76</v>
      </c>
      <c r="B104" s="20" t="s">
        <v>221</v>
      </c>
      <c r="C104" s="19" t="s">
        <v>104</v>
      </c>
      <c r="D104" s="57">
        <v>99246.6</v>
      </c>
      <c r="E104" s="57">
        <v>99246.6</v>
      </c>
      <c r="F104" s="57">
        <v>67475.3</v>
      </c>
      <c r="G104" s="57">
        <f t="shared" si="1"/>
        <v>67.987517960312999</v>
      </c>
    </row>
    <row r="105" spans="1:7" s="15" customFormat="1" ht="62">
      <c r="A105" s="18" t="s">
        <v>145</v>
      </c>
      <c r="B105" s="20" t="s">
        <v>222</v>
      </c>
      <c r="C105" s="19" t="s">
        <v>104</v>
      </c>
      <c r="D105" s="57">
        <v>6726</v>
      </c>
      <c r="E105" s="57">
        <v>6726</v>
      </c>
      <c r="F105" s="57">
        <v>1526.2</v>
      </c>
      <c r="G105" s="57">
        <f t="shared" si="1"/>
        <v>22.691049658043415</v>
      </c>
    </row>
    <row r="106" spans="1:7" s="15" customFormat="1" ht="77.5">
      <c r="A106" s="18" t="s">
        <v>146</v>
      </c>
      <c r="B106" s="20" t="s">
        <v>223</v>
      </c>
      <c r="C106" s="19" t="s">
        <v>162</v>
      </c>
      <c r="D106" s="57">
        <v>375.4</v>
      </c>
      <c r="E106" s="57">
        <v>513.79999999999995</v>
      </c>
      <c r="F106" s="57">
        <v>147.80000000000001</v>
      </c>
      <c r="G106" s="57">
        <f t="shared" si="1"/>
        <v>28.76605683145193</v>
      </c>
    </row>
    <row r="107" spans="1:7" s="15" customFormat="1" ht="62">
      <c r="A107" s="18" t="s">
        <v>147</v>
      </c>
      <c r="B107" s="20" t="s">
        <v>224</v>
      </c>
      <c r="C107" s="19" t="s">
        <v>118</v>
      </c>
      <c r="D107" s="57">
        <v>882.2</v>
      </c>
      <c r="E107" s="57">
        <v>923.9</v>
      </c>
      <c r="F107" s="57">
        <v>375.9</v>
      </c>
      <c r="G107" s="57">
        <f t="shared" si="1"/>
        <v>40.686221452538149</v>
      </c>
    </row>
    <row r="108" spans="1:7" s="15" customFormat="1" ht="77.5">
      <c r="A108" s="18" t="s">
        <v>148</v>
      </c>
      <c r="B108" s="20" t="s">
        <v>225</v>
      </c>
      <c r="C108" s="19" t="s">
        <v>102</v>
      </c>
      <c r="D108" s="57">
        <v>35554.699999999997</v>
      </c>
      <c r="E108" s="57">
        <v>35554.699999999997</v>
      </c>
      <c r="F108" s="57">
        <v>9709.5</v>
      </c>
      <c r="G108" s="57">
        <f t="shared" si="1"/>
        <v>27.308625863809848</v>
      </c>
    </row>
    <row r="109" spans="1:7" s="15" customFormat="1" ht="62">
      <c r="A109" s="18" t="s">
        <v>149</v>
      </c>
      <c r="B109" s="20" t="s">
        <v>226</v>
      </c>
      <c r="C109" s="19" t="s">
        <v>103</v>
      </c>
      <c r="D109" s="57">
        <v>10596.3</v>
      </c>
      <c r="E109" s="57">
        <v>10596.3</v>
      </c>
      <c r="F109" s="57">
        <v>4070.8</v>
      </c>
      <c r="G109" s="57">
        <f t="shared" si="1"/>
        <v>38.417183356454615</v>
      </c>
    </row>
    <row r="110" spans="1:7" s="15" customFormat="1" ht="31">
      <c r="A110" s="18" t="s">
        <v>150</v>
      </c>
      <c r="B110" s="20" t="s">
        <v>227</v>
      </c>
      <c r="C110" s="19" t="s">
        <v>163</v>
      </c>
      <c r="D110" s="57">
        <v>35279.5</v>
      </c>
      <c r="E110" s="57">
        <v>35279.5</v>
      </c>
      <c r="F110" s="57">
        <v>24038.6</v>
      </c>
      <c r="G110" s="57">
        <f t="shared" si="1"/>
        <v>68.137586983942512</v>
      </c>
    </row>
    <row r="111" spans="1:7" s="15" customFormat="1" ht="15.5">
      <c r="A111" s="18"/>
      <c r="B111" s="20"/>
      <c r="C111" s="19"/>
      <c r="D111" s="57"/>
      <c r="E111" s="57"/>
      <c r="F111" s="57"/>
      <c r="G111" s="57"/>
    </row>
    <row r="112" spans="1:7" s="15" customFormat="1" ht="27" customHeight="1">
      <c r="A112" s="16" t="s">
        <v>77</v>
      </c>
      <c r="B112" s="17" t="s">
        <v>2</v>
      </c>
      <c r="C112" s="17"/>
      <c r="D112" s="56">
        <f>SUM(D114:D133)</f>
        <v>1148762.7</v>
      </c>
      <c r="E112" s="56">
        <f>SUM(E114:E133)</f>
        <v>1097911.7</v>
      </c>
      <c r="F112" s="56">
        <f>SUM(F114:F133)</f>
        <v>1044510.1000000001</v>
      </c>
      <c r="G112" s="56">
        <f t="shared" si="1"/>
        <v>95.136075150670138</v>
      </c>
    </row>
    <row r="113" spans="1:7" s="15" customFormat="1" ht="20.25" customHeight="1">
      <c r="A113" s="18"/>
      <c r="B113" s="19" t="s">
        <v>34</v>
      </c>
      <c r="C113" s="19"/>
      <c r="D113" s="57"/>
      <c r="E113" s="57"/>
      <c r="F113" s="57"/>
      <c r="G113" s="57"/>
    </row>
    <row r="114" spans="1:7" s="15" customFormat="1" ht="33.75" customHeight="1">
      <c r="A114" s="18" t="s">
        <v>151</v>
      </c>
      <c r="B114" s="20" t="s">
        <v>166</v>
      </c>
      <c r="C114" s="19" t="s">
        <v>92</v>
      </c>
      <c r="D114" s="57">
        <v>3900</v>
      </c>
      <c r="E114" s="57">
        <v>5000</v>
      </c>
      <c r="F114" s="57">
        <v>670.8</v>
      </c>
      <c r="G114" s="57">
        <f t="shared" si="1"/>
        <v>13.416</v>
      </c>
    </row>
    <row r="115" spans="1:7" s="15" customFormat="1" ht="31">
      <c r="A115" s="18"/>
      <c r="B115" s="20" t="s">
        <v>404</v>
      </c>
      <c r="C115" s="19" t="s">
        <v>405</v>
      </c>
      <c r="D115" s="57"/>
      <c r="E115" s="57"/>
      <c r="F115" s="57">
        <v>176</v>
      </c>
      <c r="G115" s="57"/>
    </row>
    <row r="116" spans="1:7" s="15" customFormat="1" ht="31">
      <c r="A116" s="18" t="s">
        <v>152</v>
      </c>
      <c r="B116" s="19" t="s">
        <v>167</v>
      </c>
      <c r="C116" s="19" t="s">
        <v>93</v>
      </c>
      <c r="D116" s="57">
        <v>10000</v>
      </c>
      <c r="E116" s="57">
        <v>10000</v>
      </c>
      <c r="F116" s="57">
        <v>8335</v>
      </c>
      <c r="G116" s="57">
        <f t="shared" si="1"/>
        <v>83.350000000000009</v>
      </c>
    </row>
    <row r="117" spans="1:7" s="15" customFormat="1" ht="31">
      <c r="A117" s="18" t="s">
        <v>78</v>
      </c>
      <c r="B117" s="19" t="s">
        <v>241</v>
      </c>
      <c r="C117" s="19" t="s">
        <v>242</v>
      </c>
      <c r="D117" s="57">
        <v>375107.6</v>
      </c>
      <c r="E117" s="57">
        <v>0</v>
      </c>
      <c r="F117" s="57">
        <v>0</v>
      </c>
      <c r="G117" s="57">
        <v>0</v>
      </c>
    </row>
    <row r="118" spans="1:7" s="15" customFormat="1" ht="46.5">
      <c r="A118" s="18" t="s">
        <v>79</v>
      </c>
      <c r="B118" s="19" t="s">
        <v>336</v>
      </c>
      <c r="C118" s="19" t="s">
        <v>337</v>
      </c>
      <c r="D118" s="57">
        <v>20000</v>
      </c>
      <c r="E118" s="57">
        <v>20000</v>
      </c>
      <c r="F118" s="57">
        <v>0</v>
      </c>
      <c r="G118" s="57">
        <f t="shared" si="1"/>
        <v>0</v>
      </c>
    </row>
    <row r="119" spans="1:7" s="15" customFormat="1" ht="46.5">
      <c r="A119" s="18" t="s">
        <v>153</v>
      </c>
      <c r="B119" s="19" t="s">
        <v>338</v>
      </c>
      <c r="C119" s="19" t="s">
        <v>339</v>
      </c>
      <c r="D119" s="57">
        <v>30000</v>
      </c>
      <c r="E119" s="57">
        <v>30000</v>
      </c>
      <c r="F119" s="57">
        <v>210</v>
      </c>
      <c r="G119" s="57">
        <f t="shared" si="1"/>
        <v>0.70000000000000007</v>
      </c>
    </row>
    <row r="120" spans="1:7" s="15" customFormat="1" ht="31">
      <c r="A120" s="18" t="s">
        <v>80</v>
      </c>
      <c r="B120" s="19" t="s">
        <v>340</v>
      </c>
      <c r="C120" s="19" t="s">
        <v>341</v>
      </c>
      <c r="D120" s="57">
        <v>50000</v>
      </c>
      <c r="E120" s="57">
        <v>50000</v>
      </c>
      <c r="F120" s="57">
        <v>4703.3</v>
      </c>
      <c r="G120" s="57">
        <f t="shared" si="1"/>
        <v>9.4065999999999992</v>
      </c>
    </row>
    <row r="121" spans="1:7" s="15" customFormat="1" ht="208.5" customHeight="1">
      <c r="A121" s="18" t="s">
        <v>81</v>
      </c>
      <c r="B121" s="19" t="s">
        <v>390</v>
      </c>
      <c r="C121" s="19" t="s">
        <v>392</v>
      </c>
      <c r="D121" s="57"/>
      <c r="E121" s="57"/>
      <c r="F121" s="57">
        <v>14859.2</v>
      </c>
      <c r="G121" s="57"/>
    </row>
    <row r="122" spans="1:7" s="15" customFormat="1" ht="46.5">
      <c r="A122" s="18"/>
      <c r="B122" s="19" t="s">
        <v>406</v>
      </c>
      <c r="C122" s="19" t="s">
        <v>407</v>
      </c>
      <c r="D122" s="57"/>
      <c r="E122" s="57"/>
      <c r="F122" s="57">
        <v>400</v>
      </c>
      <c r="G122" s="57"/>
    </row>
    <row r="123" spans="1:7" s="15" customFormat="1" ht="46.5">
      <c r="A123" s="18" t="s">
        <v>107</v>
      </c>
      <c r="B123" s="19" t="s">
        <v>342</v>
      </c>
      <c r="C123" s="19" t="s">
        <v>343</v>
      </c>
      <c r="D123" s="57"/>
      <c r="E123" s="57">
        <v>136938.20000000001</v>
      </c>
      <c r="F123" s="57">
        <v>143030.29999999999</v>
      </c>
      <c r="G123" s="57">
        <f t="shared" si="1"/>
        <v>104.44879514992893</v>
      </c>
    </row>
    <row r="124" spans="1:7" s="15" customFormat="1" ht="39" customHeight="1">
      <c r="A124" s="18"/>
      <c r="B124" s="19" t="s">
        <v>399</v>
      </c>
      <c r="C124" s="19" t="s">
        <v>398</v>
      </c>
      <c r="D124" s="57"/>
      <c r="E124" s="57"/>
      <c r="F124" s="57">
        <v>200</v>
      </c>
      <c r="G124" s="57"/>
    </row>
    <row r="125" spans="1:7" s="15" customFormat="1" ht="77.5">
      <c r="A125" s="18" t="s">
        <v>154</v>
      </c>
      <c r="B125" s="20" t="s">
        <v>229</v>
      </c>
      <c r="C125" s="19" t="s">
        <v>91</v>
      </c>
      <c r="D125" s="57">
        <v>578322.30000000005</v>
      </c>
      <c r="E125" s="57">
        <v>578322.30000000005</v>
      </c>
      <c r="F125" s="57">
        <v>584328</v>
      </c>
      <c r="G125" s="57">
        <f t="shared" si="1"/>
        <v>101.03846937944463</v>
      </c>
    </row>
    <row r="126" spans="1:7" s="15" customFormat="1" ht="62">
      <c r="A126" s="18" t="s">
        <v>372</v>
      </c>
      <c r="B126" s="20" t="s">
        <v>231</v>
      </c>
      <c r="C126" s="19" t="s">
        <v>203</v>
      </c>
      <c r="D126" s="57">
        <v>79218.8</v>
      </c>
      <c r="E126" s="57">
        <v>79218.8</v>
      </c>
      <c r="F126" s="57">
        <v>62334.3</v>
      </c>
      <c r="G126" s="57">
        <f t="shared" si="1"/>
        <v>78.686246194085243</v>
      </c>
    </row>
    <row r="127" spans="1:7" s="15" customFormat="1" ht="93">
      <c r="A127" s="18"/>
      <c r="B127" s="20" t="s">
        <v>402</v>
      </c>
      <c r="C127" s="19" t="s">
        <v>403</v>
      </c>
      <c r="D127" s="57"/>
      <c r="E127" s="57"/>
      <c r="F127" s="57">
        <v>2252.5</v>
      </c>
      <c r="G127" s="57"/>
    </row>
    <row r="128" spans="1:7" s="15" customFormat="1" ht="62">
      <c r="A128" s="18" t="s">
        <v>234</v>
      </c>
      <c r="B128" s="20" t="s">
        <v>344</v>
      </c>
      <c r="C128" s="19" t="s">
        <v>345</v>
      </c>
      <c r="D128" s="57"/>
      <c r="E128" s="57">
        <v>132613.1</v>
      </c>
      <c r="F128" s="57">
        <v>95186.7</v>
      </c>
      <c r="G128" s="57">
        <f t="shared" si="1"/>
        <v>71.777750463566576</v>
      </c>
    </row>
    <row r="129" spans="1:7" s="15" customFormat="1" ht="77.5">
      <c r="A129" s="18" t="s">
        <v>237</v>
      </c>
      <c r="B129" s="20" t="s">
        <v>230</v>
      </c>
      <c r="C129" s="19" t="s">
        <v>89</v>
      </c>
      <c r="D129" s="57">
        <v>1764</v>
      </c>
      <c r="E129" s="57">
        <v>1764</v>
      </c>
      <c r="F129" s="57">
        <v>435.9</v>
      </c>
      <c r="G129" s="57">
        <f t="shared" si="1"/>
        <v>24.710884353741495</v>
      </c>
    </row>
    <row r="130" spans="1:7" s="15" customFormat="1" ht="68.25" customHeight="1">
      <c r="A130" s="18"/>
      <c r="B130" s="20" t="s">
        <v>396</v>
      </c>
      <c r="C130" s="19" t="s">
        <v>397</v>
      </c>
      <c r="D130" s="57"/>
      <c r="E130" s="57"/>
      <c r="F130" s="57">
        <v>82.8</v>
      </c>
      <c r="G130" s="57"/>
    </row>
    <row r="131" spans="1:7" s="15" customFormat="1" ht="31">
      <c r="A131" s="18" t="s">
        <v>238</v>
      </c>
      <c r="B131" s="20" t="s">
        <v>168</v>
      </c>
      <c r="C131" s="19" t="s">
        <v>90</v>
      </c>
      <c r="D131" s="57">
        <v>450</v>
      </c>
      <c r="E131" s="57">
        <v>450</v>
      </c>
      <c r="F131" s="57">
        <v>0</v>
      </c>
      <c r="G131" s="57">
        <f t="shared" si="1"/>
        <v>0</v>
      </c>
    </row>
    <row r="132" spans="1:7" s="15" customFormat="1" ht="62">
      <c r="A132" s="18"/>
      <c r="B132" s="20" t="s">
        <v>400</v>
      </c>
      <c r="C132" s="19" t="s">
        <v>401</v>
      </c>
      <c r="D132" s="57"/>
      <c r="E132" s="57"/>
      <c r="F132" s="57">
        <v>73700</v>
      </c>
      <c r="G132" s="57"/>
    </row>
    <row r="133" spans="1:7" s="15" customFormat="1" ht="31">
      <c r="A133" s="18" t="s">
        <v>391</v>
      </c>
      <c r="B133" s="20" t="s">
        <v>346</v>
      </c>
      <c r="C133" s="19" t="s">
        <v>347</v>
      </c>
      <c r="D133" s="57"/>
      <c r="E133" s="57">
        <v>53605.3</v>
      </c>
      <c r="F133" s="57">
        <v>53605.3</v>
      </c>
      <c r="G133" s="57">
        <f t="shared" si="1"/>
        <v>100</v>
      </c>
    </row>
    <row r="134" spans="1:7" s="15" customFormat="1" ht="37.5" customHeight="1">
      <c r="A134" s="16"/>
      <c r="B134" s="17" t="s">
        <v>82</v>
      </c>
      <c r="C134" s="17"/>
      <c r="D134" s="56">
        <f>SUM(D5+D10+D84+D112)</f>
        <v>27813000.799999997</v>
      </c>
      <c r="E134" s="56">
        <f>SUM(E5+E10+E84+E112)</f>
        <v>30305315.299999997</v>
      </c>
      <c r="F134" s="56">
        <f>SUM(F5+F10+F84+F112)</f>
        <v>21922705.700000003</v>
      </c>
      <c r="G134" s="56">
        <f t="shared" si="1"/>
        <v>72.339474059192526</v>
      </c>
    </row>
    <row r="137" spans="1:7">
      <c r="D137" s="60"/>
      <c r="E137" s="60"/>
      <c r="F137" s="60"/>
    </row>
    <row r="138" spans="1:7">
      <c r="D138" s="60"/>
      <c r="E138" s="60"/>
      <c r="F138" s="60"/>
    </row>
    <row r="139" spans="1:7">
      <c r="E139" s="60"/>
    </row>
  </sheetData>
  <mergeCells count="2">
    <mergeCell ref="F3:G3"/>
    <mergeCell ref="A2:G2"/>
  </mergeCells>
  <printOptions gridLines="1"/>
  <pageMargins left="0.39370078740157483" right="0" top="0.19685039370078741" bottom="0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4" sqref="A4:A5"/>
    </sheetView>
  </sheetViews>
  <sheetFormatPr defaultColWidth="9.1796875" defaultRowHeight="13"/>
  <cols>
    <col min="1" max="1" width="4.81640625" style="1" customWidth="1"/>
    <col min="2" max="2" width="23.1796875" style="2" customWidth="1"/>
    <col min="3" max="5" width="15" style="2" customWidth="1"/>
    <col min="6" max="6" width="14.1796875" style="2" customWidth="1"/>
    <col min="7" max="7" width="16" style="2" customWidth="1"/>
    <col min="8" max="8" width="15.54296875" style="2" customWidth="1"/>
    <col min="9" max="9" width="16.453125" style="2" customWidth="1"/>
    <col min="10" max="10" width="12.54296875" style="2" customWidth="1"/>
    <col min="11" max="11" width="13.7265625" style="2" customWidth="1"/>
    <col min="12" max="12" width="17" style="2" customWidth="1"/>
    <col min="13" max="13" width="15.1796875" style="2" customWidth="1"/>
    <col min="14" max="14" width="12.453125" style="5" customWidth="1"/>
    <col min="15" max="16384" width="9.1796875" style="5"/>
  </cols>
  <sheetData>
    <row r="1" spans="1:14" ht="26.25" hidden="1" customHeight="1">
      <c r="A1" s="1" t="s">
        <v>0</v>
      </c>
      <c r="H1" s="103"/>
      <c r="I1" s="103"/>
      <c r="J1" s="103"/>
      <c r="K1" s="103"/>
      <c r="L1" s="103"/>
      <c r="M1" s="103"/>
    </row>
    <row r="2" spans="1:14" ht="38.25" customHeight="1">
      <c r="A2" s="1" t="s">
        <v>1</v>
      </c>
      <c r="B2" s="103" t="s">
        <v>408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4" ht="15.75" customHeight="1">
      <c r="M3" s="113" t="s">
        <v>83</v>
      </c>
      <c r="N3" s="113"/>
    </row>
    <row r="4" spans="1:14" ht="77.25" customHeight="1">
      <c r="A4" s="107" t="s">
        <v>30</v>
      </c>
      <c r="B4" s="105" t="s">
        <v>232</v>
      </c>
      <c r="C4" s="109" t="s">
        <v>85</v>
      </c>
      <c r="D4" s="110"/>
      <c r="E4" s="110"/>
      <c r="F4" s="111"/>
      <c r="G4" s="109" t="s">
        <v>155</v>
      </c>
      <c r="H4" s="110"/>
      <c r="I4" s="110"/>
      <c r="J4" s="111"/>
      <c r="K4" s="112" t="s">
        <v>244</v>
      </c>
      <c r="L4" s="112"/>
      <c r="M4" s="112"/>
      <c r="N4" s="112"/>
    </row>
    <row r="5" spans="1:14" ht="108" customHeight="1">
      <c r="A5" s="108"/>
      <c r="B5" s="106"/>
      <c r="C5" s="91" t="s">
        <v>108</v>
      </c>
      <c r="D5" s="35" t="s">
        <v>243</v>
      </c>
      <c r="E5" s="35" t="s">
        <v>109</v>
      </c>
      <c r="F5" s="35" t="s">
        <v>394</v>
      </c>
      <c r="G5" s="52" t="s">
        <v>108</v>
      </c>
      <c r="H5" s="35" t="s">
        <v>243</v>
      </c>
      <c r="I5" s="35" t="s">
        <v>109</v>
      </c>
      <c r="J5" s="35" t="s">
        <v>394</v>
      </c>
      <c r="K5" s="35" t="s">
        <v>108</v>
      </c>
      <c r="L5" s="35" t="s">
        <v>243</v>
      </c>
      <c r="M5" s="35" t="s">
        <v>109</v>
      </c>
      <c r="N5" s="35" t="s">
        <v>394</v>
      </c>
    </row>
    <row r="6" spans="1:14" s="25" customFormat="1" ht="38.25" customHeight="1">
      <c r="A6" s="28"/>
      <c r="B6" s="29" t="s">
        <v>204</v>
      </c>
      <c r="C6" s="30">
        <f t="shared" ref="C6:E6" si="0">SUM(C7:C27)</f>
        <v>2035421.3</v>
      </c>
      <c r="D6" s="30">
        <f t="shared" si="0"/>
        <v>2035421.3</v>
      </c>
      <c r="E6" s="30">
        <f t="shared" si="0"/>
        <v>1527847.3000000003</v>
      </c>
      <c r="F6" s="30">
        <f>E6/D6*100</f>
        <v>75.062951340835454</v>
      </c>
      <c r="G6" s="30">
        <f>SUM(G7:G27)</f>
        <v>1938693.5</v>
      </c>
      <c r="H6" s="30">
        <f>SUM(H7:H27)</f>
        <v>1938693.5</v>
      </c>
      <c r="I6" s="30">
        <f t="shared" ref="I6:M6" si="1">SUM(I7:I27)</f>
        <v>1455301.0000000002</v>
      </c>
      <c r="J6" s="30">
        <f>I6/H6*100</f>
        <v>75.066068978928342</v>
      </c>
      <c r="K6" s="30">
        <f t="shared" si="1"/>
        <v>96727.799999999988</v>
      </c>
      <c r="L6" s="30">
        <f t="shared" si="1"/>
        <v>96727.799999999988</v>
      </c>
      <c r="M6" s="30">
        <f t="shared" si="1"/>
        <v>72546.3</v>
      </c>
      <c r="N6" s="30">
        <f>M6/L6*100</f>
        <v>75.000465223027931</v>
      </c>
    </row>
    <row r="7" spans="1:14" ht="16.5" customHeight="1">
      <c r="A7" s="31">
        <v>1</v>
      </c>
      <c r="B7" s="32" t="s">
        <v>3</v>
      </c>
      <c r="C7" s="27">
        <f>G7+K7</f>
        <v>85610</v>
      </c>
      <c r="D7" s="27">
        <f>H7+L7</f>
        <v>85610</v>
      </c>
      <c r="E7" s="27">
        <f>I7+M7</f>
        <v>64207.8</v>
      </c>
      <c r="F7" s="27">
        <f t="shared" ref="F7:F35" si="2">E7/D7*100</f>
        <v>75.000350426352071</v>
      </c>
      <c r="G7" s="27">
        <v>85610</v>
      </c>
      <c r="H7" s="27">
        <v>85610</v>
      </c>
      <c r="I7" s="27">
        <v>64207.8</v>
      </c>
      <c r="J7" s="27">
        <f t="shared" ref="J7:J35" si="3">I7/H7*100</f>
        <v>75.000350426352071</v>
      </c>
      <c r="K7" s="27"/>
      <c r="L7" s="33"/>
      <c r="M7" s="33"/>
      <c r="N7" s="33"/>
    </row>
    <row r="8" spans="1:14" ht="16.5" customHeight="1">
      <c r="A8" s="31">
        <v>2</v>
      </c>
      <c r="B8" s="32" t="s">
        <v>4</v>
      </c>
      <c r="C8" s="27">
        <f t="shared" ref="C8:C27" si="4">G8+K8</f>
        <v>100610.5</v>
      </c>
      <c r="D8" s="27">
        <f t="shared" ref="D8:E27" si="5">H8+L8</f>
        <v>100610.5</v>
      </c>
      <c r="E8" s="27">
        <f t="shared" si="5"/>
        <v>75457.8</v>
      </c>
      <c r="F8" s="27">
        <f t="shared" si="2"/>
        <v>74.999925455096644</v>
      </c>
      <c r="G8" s="27">
        <v>100610.5</v>
      </c>
      <c r="H8" s="27">
        <v>100610.5</v>
      </c>
      <c r="I8" s="27">
        <v>75457.8</v>
      </c>
      <c r="J8" s="27">
        <f t="shared" si="3"/>
        <v>74.999925455096644</v>
      </c>
      <c r="K8" s="27"/>
      <c r="L8" s="33"/>
      <c r="M8" s="33"/>
      <c r="N8" s="33"/>
    </row>
    <row r="9" spans="1:14" ht="16.5" customHeight="1">
      <c r="A9" s="31">
        <v>3</v>
      </c>
      <c r="B9" s="32" t="s">
        <v>5</v>
      </c>
      <c r="C9" s="27">
        <f t="shared" si="4"/>
        <v>96906.3</v>
      </c>
      <c r="D9" s="27">
        <f t="shared" si="5"/>
        <v>96906.3</v>
      </c>
      <c r="E9" s="27">
        <f t="shared" si="5"/>
        <v>72679.5</v>
      </c>
      <c r="F9" s="27">
        <f t="shared" si="2"/>
        <v>74.999767816953081</v>
      </c>
      <c r="G9" s="27">
        <v>96906.3</v>
      </c>
      <c r="H9" s="27">
        <v>96906.3</v>
      </c>
      <c r="I9" s="27">
        <v>72679.5</v>
      </c>
      <c r="J9" s="27">
        <f t="shared" si="3"/>
        <v>74.999767816953081</v>
      </c>
      <c r="K9" s="27"/>
      <c r="L9" s="33"/>
      <c r="M9" s="33"/>
      <c r="N9" s="33"/>
    </row>
    <row r="10" spans="1:14" ht="16.5" customHeight="1">
      <c r="A10" s="31">
        <v>4</v>
      </c>
      <c r="B10" s="32" t="s">
        <v>6</v>
      </c>
      <c r="C10" s="27">
        <f t="shared" si="4"/>
        <v>100425.4</v>
      </c>
      <c r="D10" s="27">
        <f t="shared" si="5"/>
        <v>100425.4</v>
      </c>
      <c r="E10" s="27">
        <f t="shared" si="5"/>
        <v>75319.199999999997</v>
      </c>
      <c r="F10" s="27">
        <f t="shared" si="2"/>
        <v>75.000149364602976</v>
      </c>
      <c r="G10" s="27">
        <v>100425.4</v>
      </c>
      <c r="H10" s="27">
        <v>100425.4</v>
      </c>
      <c r="I10" s="27">
        <v>75319.199999999997</v>
      </c>
      <c r="J10" s="27">
        <f t="shared" si="3"/>
        <v>75.000149364602976</v>
      </c>
      <c r="K10" s="27"/>
      <c r="L10" s="33"/>
      <c r="M10" s="33"/>
      <c r="N10" s="33"/>
    </row>
    <row r="11" spans="1:14" ht="16.5" customHeight="1">
      <c r="A11" s="31">
        <v>5</v>
      </c>
      <c r="B11" s="32" t="s">
        <v>7</v>
      </c>
      <c r="C11" s="27">
        <f t="shared" si="4"/>
        <v>103014.8</v>
      </c>
      <c r="D11" s="27">
        <f t="shared" si="5"/>
        <v>103014.8</v>
      </c>
      <c r="E11" s="27">
        <f t="shared" si="5"/>
        <v>77261.399999999994</v>
      </c>
      <c r="F11" s="27">
        <f t="shared" si="2"/>
        <v>75.000291220290677</v>
      </c>
      <c r="G11" s="27">
        <v>72787</v>
      </c>
      <c r="H11" s="27">
        <v>72787</v>
      </c>
      <c r="I11" s="27">
        <v>54590.400000000001</v>
      </c>
      <c r="J11" s="27">
        <f t="shared" si="3"/>
        <v>75.000206080756186</v>
      </c>
      <c r="K11" s="27">
        <v>30227.8</v>
      </c>
      <c r="L11" s="33">
        <v>30227.8</v>
      </c>
      <c r="M11" s="33">
        <v>22671</v>
      </c>
      <c r="N11" s="33">
        <f t="shared" ref="N11:N35" si="6">M11/L11*100</f>
        <v>75.000496231945434</v>
      </c>
    </row>
    <row r="12" spans="1:14" ht="16.5" customHeight="1">
      <c r="A12" s="31">
        <v>6</v>
      </c>
      <c r="B12" s="32" t="s">
        <v>8</v>
      </c>
      <c r="C12" s="27">
        <f t="shared" si="4"/>
        <v>185289.5</v>
      </c>
      <c r="D12" s="27">
        <f t="shared" si="5"/>
        <v>185289.5</v>
      </c>
      <c r="E12" s="27">
        <f t="shared" si="5"/>
        <v>138967.20000000001</v>
      </c>
      <c r="F12" s="27">
        <f t="shared" si="2"/>
        <v>75.000040477199207</v>
      </c>
      <c r="G12" s="27">
        <v>185289.5</v>
      </c>
      <c r="H12" s="27">
        <v>185289.5</v>
      </c>
      <c r="I12" s="27">
        <v>138967.20000000001</v>
      </c>
      <c r="J12" s="27">
        <f t="shared" si="3"/>
        <v>75.000040477199207</v>
      </c>
      <c r="K12" s="27"/>
      <c r="L12" s="33"/>
      <c r="M12" s="33">
        <v>0</v>
      </c>
      <c r="N12" s="33"/>
    </row>
    <row r="13" spans="1:14" ht="16.5" customHeight="1">
      <c r="A13" s="31">
        <v>7</v>
      </c>
      <c r="B13" s="32" t="s">
        <v>9</v>
      </c>
      <c r="C13" s="27">
        <f t="shared" si="4"/>
        <v>74975.900000000009</v>
      </c>
      <c r="D13" s="27">
        <f t="shared" si="5"/>
        <v>74975.900000000009</v>
      </c>
      <c r="E13" s="27">
        <f t="shared" si="5"/>
        <v>56232</v>
      </c>
      <c r="F13" s="27">
        <f t="shared" si="2"/>
        <v>75.000100032143663</v>
      </c>
      <c r="G13" s="27">
        <v>66888.100000000006</v>
      </c>
      <c r="H13" s="27">
        <v>66888.100000000006</v>
      </c>
      <c r="I13" s="27">
        <v>50166</v>
      </c>
      <c r="J13" s="27">
        <f t="shared" si="3"/>
        <v>74.999887872431714</v>
      </c>
      <c r="K13" s="27">
        <v>8087.8</v>
      </c>
      <c r="L13" s="33">
        <v>8087.8</v>
      </c>
      <c r="M13" s="33">
        <v>6066</v>
      </c>
      <c r="N13" s="33">
        <f t="shared" si="6"/>
        <v>75.001854645268182</v>
      </c>
    </row>
    <row r="14" spans="1:14" ht="16.5" customHeight="1">
      <c r="A14" s="31">
        <v>8</v>
      </c>
      <c r="B14" s="32" t="s">
        <v>10</v>
      </c>
      <c r="C14" s="27">
        <f t="shared" si="4"/>
        <v>89254.8</v>
      </c>
      <c r="D14" s="27">
        <f t="shared" si="5"/>
        <v>89254.8</v>
      </c>
      <c r="E14" s="27">
        <f t="shared" si="5"/>
        <v>66941.100000000006</v>
      </c>
      <c r="F14" s="27">
        <f t="shared" si="2"/>
        <v>75</v>
      </c>
      <c r="G14" s="27">
        <v>72408.5</v>
      </c>
      <c r="H14" s="27">
        <v>72408.5</v>
      </c>
      <c r="I14" s="27">
        <v>54306</v>
      </c>
      <c r="J14" s="27">
        <f t="shared" si="3"/>
        <v>74.999482105001476</v>
      </c>
      <c r="K14" s="27">
        <v>16846.3</v>
      </c>
      <c r="L14" s="33">
        <v>16846.3</v>
      </c>
      <c r="M14" s="33">
        <v>12635.1</v>
      </c>
      <c r="N14" s="33">
        <f t="shared" si="6"/>
        <v>75.002226008084875</v>
      </c>
    </row>
    <row r="15" spans="1:14" ht="16.5" customHeight="1">
      <c r="A15" s="31">
        <v>9</v>
      </c>
      <c r="B15" s="32" t="s">
        <v>11</v>
      </c>
      <c r="C15" s="27">
        <f t="shared" si="4"/>
        <v>64527.4</v>
      </c>
      <c r="D15" s="27">
        <f t="shared" si="5"/>
        <v>64527.4</v>
      </c>
      <c r="E15" s="27">
        <f t="shared" si="5"/>
        <v>48395.700000000004</v>
      </c>
      <c r="F15" s="27">
        <f t="shared" si="2"/>
        <v>75.000232459389352</v>
      </c>
      <c r="G15" s="27">
        <v>61718.8</v>
      </c>
      <c r="H15" s="27">
        <v>61718.8</v>
      </c>
      <c r="I15" s="27">
        <v>46288.800000000003</v>
      </c>
      <c r="J15" s="27">
        <f t="shared" si="3"/>
        <v>74.999513924444415</v>
      </c>
      <c r="K15" s="27">
        <v>2808.6</v>
      </c>
      <c r="L15" s="33">
        <v>2808.6</v>
      </c>
      <c r="M15" s="33">
        <v>2106.9</v>
      </c>
      <c r="N15" s="33">
        <f t="shared" si="6"/>
        <v>75.016022217474912</v>
      </c>
    </row>
    <row r="16" spans="1:14" ht="16.5" customHeight="1">
      <c r="A16" s="31">
        <v>10</v>
      </c>
      <c r="B16" s="32" t="s">
        <v>12</v>
      </c>
      <c r="C16" s="27">
        <f t="shared" si="4"/>
        <v>77787.5</v>
      </c>
      <c r="D16" s="27">
        <f t="shared" si="5"/>
        <v>77787.5</v>
      </c>
      <c r="E16" s="27">
        <f t="shared" si="5"/>
        <v>58340.7</v>
      </c>
      <c r="F16" s="27">
        <f t="shared" si="2"/>
        <v>75.000096416519355</v>
      </c>
      <c r="G16" s="27">
        <v>77787.5</v>
      </c>
      <c r="H16" s="27">
        <v>77787.5</v>
      </c>
      <c r="I16" s="27">
        <v>58340.7</v>
      </c>
      <c r="J16" s="27">
        <f t="shared" si="3"/>
        <v>75.000096416519355</v>
      </c>
      <c r="K16" s="27"/>
      <c r="L16" s="33"/>
      <c r="M16" s="33">
        <v>0</v>
      </c>
      <c r="N16" s="33"/>
    </row>
    <row r="17" spans="1:14" ht="16.5" customHeight="1">
      <c r="A17" s="31">
        <v>11</v>
      </c>
      <c r="B17" s="32" t="s">
        <v>13</v>
      </c>
      <c r="C17" s="27">
        <f t="shared" si="4"/>
        <v>106476</v>
      </c>
      <c r="D17" s="27">
        <f t="shared" si="5"/>
        <v>106476</v>
      </c>
      <c r="E17" s="27">
        <f t="shared" si="5"/>
        <v>79857</v>
      </c>
      <c r="F17" s="27">
        <f t="shared" si="2"/>
        <v>75</v>
      </c>
      <c r="G17" s="27">
        <v>101067.5</v>
      </c>
      <c r="H17" s="27">
        <v>101067.5</v>
      </c>
      <c r="I17" s="27">
        <v>75800.7</v>
      </c>
      <c r="J17" s="27">
        <f t="shared" si="3"/>
        <v>75.000074207831403</v>
      </c>
      <c r="K17" s="27">
        <v>5408.5</v>
      </c>
      <c r="L17" s="33">
        <v>5408.5</v>
      </c>
      <c r="M17" s="33">
        <v>4056.3</v>
      </c>
      <c r="N17" s="33">
        <f t="shared" si="6"/>
        <v>74.99861329388925</v>
      </c>
    </row>
    <row r="18" spans="1:14" ht="16.5" customHeight="1">
      <c r="A18" s="31">
        <v>12</v>
      </c>
      <c r="B18" s="32" t="s">
        <v>14</v>
      </c>
      <c r="C18" s="27">
        <f t="shared" si="4"/>
        <v>125473.8</v>
      </c>
      <c r="D18" s="27">
        <f t="shared" si="5"/>
        <v>125473.8</v>
      </c>
      <c r="E18" s="27">
        <f t="shared" si="5"/>
        <v>94105.8</v>
      </c>
      <c r="F18" s="27">
        <f t="shared" si="2"/>
        <v>75.000358640608638</v>
      </c>
      <c r="G18" s="27">
        <v>125473.8</v>
      </c>
      <c r="H18" s="27">
        <v>125473.8</v>
      </c>
      <c r="I18" s="27">
        <v>94105.8</v>
      </c>
      <c r="J18" s="27">
        <f t="shared" si="3"/>
        <v>75.000358640608638</v>
      </c>
      <c r="K18" s="27"/>
      <c r="L18" s="33"/>
      <c r="M18" s="33">
        <v>0</v>
      </c>
      <c r="N18" s="33"/>
    </row>
    <row r="19" spans="1:14" ht="16.5" customHeight="1">
      <c r="A19" s="31">
        <v>13</v>
      </c>
      <c r="B19" s="32" t="s">
        <v>15</v>
      </c>
      <c r="C19" s="27">
        <f t="shared" si="4"/>
        <v>58837.4</v>
      </c>
      <c r="D19" s="27">
        <f t="shared" si="5"/>
        <v>58837.4</v>
      </c>
      <c r="E19" s="27">
        <f t="shared" si="5"/>
        <v>44127.9</v>
      </c>
      <c r="F19" s="27">
        <f t="shared" si="2"/>
        <v>74.999745060114833</v>
      </c>
      <c r="G19" s="27">
        <v>56308.800000000003</v>
      </c>
      <c r="H19" s="27">
        <v>56308.800000000003</v>
      </c>
      <c r="I19" s="27">
        <v>42231.6</v>
      </c>
      <c r="J19" s="27">
        <f t="shared" si="3"/>
        <v>74.999999999999986</v>
      </c>
      <c r="K19" s="27">
        <v>2528.6</v>
      </c>
      <c r="L19" s="33">
        <v>2528.6</v>
      </c>
      <c r="M19" s="33">
        <v>1896.3</v>
      </c>
      <c r="N19" s="33">
        <f t="shared" si="6"/>
        <v>74.994067863639955</v>
      </c>
    </row>
    <row r="20" spans="1:14" ht="16.5" customHeight="1">
      <c r="A20" s="31">
        <v>14</v>
      </c>
      <c r="B20" s="32" t="s">
        <v>16</v>
      </c>
      <c r="C20" s="27">
        <f t="shared" si="4"/>
        <v>89749.5</v>
      </c>
      <c r="D20" s="27">
        <f t="shared" si="5"/>
        <v>89749.5</v>
      </c>
      <c r="E20" s="27">
        <f t="shared" si="5"/>
        <v>67311.899999999994</v>
      </c>
      <c r="F20" s="27">
        <f t="shared" si="2"/>
        <v>74.999749302224515</v>
      </c>
      <c r="G20" s="27">
        <v>89749.5</v>
      </c>
      <c r="H20" s="27">
        <v>89749.5</v>
      </c>
      <c r="I20" s="27">
        <v>67311.899999999994</v>
      </c>
      <c r="J20" s="27">
        <f t="shared" si="3"/>
        <v>74.999749302224515</v>
      </c>
      <c r="K20" s="27"/>
      <c r="L20" s="33"/>
      <c r="M20" s="33">
        <v>0</v>
      </c>
      <c r="N20" s="33"/>
    </row>
    <row r="21" spans="1:14" ht="16.5" customHeight="1">
      <c r="A21" s="31">
        <v>15</v>
      </c>
      <c r="B21" s="32" t="s">
        <v>17</v>
      </c>
      <c r="C21" s="27">
        <f t="shared" si="4"/>
        <v>116536.9</v>
      </c>
      <c r="D21" s="27">
        <f t="shared" si="5"/>
        <v>116536.9</v>
      </c>
      <c r="E21" s="27">
        <f t="shared" si="5"/>
        <v>87402.6</v>
      </c>
      <c r="F21" s="27">
        <f t="shared" si="2"/>
        <v>74.999935642702013</v>
      </c>
      <c r="G21" s="27">
        <v>107890.4</v>
      </c>
      <c r="H21" s="27">
        <v>107890.4</v>
      </c>
      <c r="I21" s="27">
        <v>80918.100000000006</v>
      </c>
      <c r="J21" s="27">
        <f t="shared" si="3"/>
        <v>75.000278059957154</v>
      </c>
      <c r="K21" s="27">
        <v>8646.5</v>
      </c>
      <c r="L21" s="33">
        <v>8646.5</v>
      </c>
      <c r="M21" s="33">
        <v>6484.5</v>
      </c>
      <c r="N21" s="33">
        <f t="shared" si="6"/>
        <v>74.995662985022832</v>
      </c>
    </row>
    <row r="22" spans="1:14" ht="16.5" customHeight="1">
      <c r="A22" s="31">
        <v>16</v>
      </c>
      <c r="B22" s="32" t="s">
        <v>18</v>
      </c>
      <c r="C22" s="27">
        <f t="shared" si="4"/>
        <v>197434.8</v>
      </c>
      <c r="D22" s="27">
        <f t="shared" si="5"/>
        <v>197434.8</v>
      </c>
      <c r="E22" s="27">
        <f t="shared" si="5"/>
        <v>148076.1</v>
      </c>
      <c r="F22" s="27">
        <f t="shared" si="2"/>
        <v>75.000000000000014</v>
      </c>
      <c r="G22" s="27">
        <v>197434.8</v>
      </c>
      <c r="H22" s="27">
        <v>197434.8</v>
      </c>
      <c r="I22" s="27">
        <v>148076.1</v>
      </c>
      <c r="J22" s="27">
        <f t="shared" si="3"/>
        <v>75.000000000000014</v>
      </c>
      <c r="K22" s="27"/>
      <c r="L22" s="33"/>
      <c r="M22" s="33">
        <v>0</v>
      </c>
      <c r="N22" s="33"/>
    </row>
    <row r="23" spans="1:14" ht="16.5" customHeight="1">
      <c r="A23" s="31">
        <v>17</v>
      </c>
      <c r="B23" s="32" t="s">
        <v>19</v>
      </c>
      <c r="C23" s="27">
        <f t="shared" si="4"/>
        <v>69221.399999999994</v>
      </c>
      <c r="D23" s="27">
        <f t="shared" si="5"/>
        <v>69221.399999999994</v>
      </c>
      <c r="E23" s="27">
        <f t="shared" si="5"/>
        <v>51915.6</v>
      </c>
      <c r="F23" s="27">
        <f t="shared" si="2"/>
        <v>74.99934991202143</v>
      </c>
      <c r="G23" s="27">
        <v>69221.399999999994</v>
      </c>
      <c r="H23" s="27">
        <v>69221.399999999994</v>
      </c>
      <c r="I23" s="27">
        <v>51915.6</v>
      </c>
      <c r="J23" s="27">
        <f t="shared" si="3"/>
        <v>74.99934991202143</v>
      </c>
      <c r="K23" s="27"/>
      <c r="L23" s="33"/>
      <c r="M23" s="33">
        <v>0</v>
      </c>
      <c r="N23" s="33"/>
    </row>
    <row r="24" spans="1:14" ht="16.5" customHeight="1">
      <c r="A24" s="31">
        <v>18</v>
      </c>
      <c r="B24" s="32" t="s">
        <v>20</v>
      </c>
      <c r="C24" s="27">
        <f t="shared" si="4"/>
        <v>66040.3</v>
      </c>
      <c r="D24" s="27">
        <f t="shared" si="5"/>
        <v>66040.3</v>
      </c>
      <c r="E24" s="27">
        <f t="shared" si="5"/>
        <v>49530.6</v>
      </c>
      <c r="F24" s="27">
        <f t="shared" si="2"/>
        <v>75.000567835094628</v>
      </c>
      <c r="G24" s="27">
        <v>46119.3</v>
      </c>
      <c r="H24" s="27">
        <v>46119.3</v>
      </c>
      <c r="I24" s="27">
        <v>34589.699999999997</v>
      </c>
      <c r="J24" s="27">
        <f t="shared" si="3"/>
        <v>75.000487865167059</v>
      </c>
      <c r="K24" s="27">
        <v>19921</v>
      </c>
      <c r="L24" s="33">
        <v>19921</v>
      </c>
      <c r="M24" s="33">
        <v>14940.9</v>
      </c>
      <c r="N24" s="33">
        <f t="shared" si="6"/>
        <v>75.000752974248272</v>
      </c>
    </row>
    <row r="25" spans="1:14" ht="16.5" customHeight="1">
      <c r="A25" s="31">
        <v>19</v>
      </c>
      <c r="B25" s="32" t="s">
        <v>21</v>
      </c>
      <c r="C25" s="27">
        <f t="shared" si="4"/>
        <v>105752.5</v>
      </c>
      <c r="D25" s="27">
        <f t="shared" si="5"/>
        <v>105752.5</v>
      </c>
      <c r="E25" s="27">
        <f t="shared" si="5"/>
        <v>79314.3</v>
      </c>
      <c r="F25" s="27">
        <f t="shared" si="2"/>
        <v>74.999929079690787</v>
      </c>
      <c r="G25" s="27">
        <v>105752.5</v>
      </c>
      <c r="H25" s="27">
        <v>105752.5</v>
      </c>
      <c r="I25" s="27">
        <v>79314.3</v>
      </c>
      <c r="J25" s="27">
        <f t="shared" si="3"/>
        <v>74.999929079690787</v>
      </c>
      <c r="K25" s="27"/>
      <c r="L25" s="33"/>
      <c r="M25" s="33">
        <v>0</v>
      </c>
      <c r="N25" s="33"/>
    </row>
    <row r="26" spans="1:14" ht="16.5" customHeight="1">
      <c r="A26" s="31">
        <v>20</v>
      </c>
      <c r="B26" s="32" t="s">
        <v>22</v>
      </c>
      <c r="C26" s="27">
        <f t="shared" si="4"/>
        <v>62873.3</v>
      </c>
      <c r="D26" s="27">
        <f t="shared" si="5"/>
        <v>62873.3</v>
      </c>
      <c r="E26" s="27">
        <f t="shared" si="5"/>
        <v>47154.6</v>
      </c>
      <c r="F26" s="27">
        <f t="shared" si="2"/>
        <v>74.999403562402478</v>
      </c>
      <c r="G26" s="27">
        <v>62873.3</v>
      </c>
      <c r="H26" s="27">
        <v>62873.3</v>
      </c>
      <c r="I26" s="27">
        <v>47154.6</v>
      </c>
      <c r="J26" s="27">
        <f t="shared" si="3"/>
        <v>74.999403562402478</v>
      </c>
      <c r="K26" s="27"/>
      <c r="L26" s="33"/>
      <c r="M26" s="33">
        <v>0</v>
      </c>
      <c r="N26" s="33"/>
    </row>
    <row r="27" spans="1:14" ht="16.5" customHeight="1">
      <c r="A27" s="31">
        <v>21</v>
      </c>
      <c r="B27" s="32" t="s">
        <v>23</v>
      </c>
      <c r="C27" s="27">
        <f t="shared" si="4"/>
        <v>58623.299999999996</v>
      </c>
      <c r="D27" s="27">
        <f t="shared" si="5"/>
        <v>58623.299999999996</v>
      </c>
      <c r="E27" s="27">
        <f t="shared" si="5"/>
        <v>45248.5</v>
      </c>
      <c r="F27" s="27">
        <f t="shared" si="2"/>
        <v>77.185180636368145</v>
      </c>
      <c r="G27" s="27">
        <v>56370.6</v>
      </c>
      <c r="H27" s="27">
        <v>56370.6</v>
      </c>
      <c r="I27" s="27">
        <v>43559.199999999997</v>
      </c>
      <c r="J27" s="27">
        <f t="shared" si="3"/>
        <v>77.272904670164948</v>
      </c>
      <c r="K27" s="27">
        <v>2252.6999999999998</v>
      </c>
      <c r="L27" s="33">
        <v>2252.6999999999998</v>
      </c>
      <c r="M27" s="33">
        <v>1689.3</v>
      </c>
      <c r="N27" s="33">
        <f t="shared" si="6"/>
        <v>74.990011985617272</v>
      </c>
    </row>
    <row r="28" spans="1:14" ht="27.75" customHeight="1">
      <c r="A28" s="31"/>
      <c r="B28" s="34" t="s">
        <v>84</v>
      </c>
      <c r="C28" s="30">
        <f t="shared" ref="C28:E28" si="7">SUM(C29:C33)</f>
        <v>191410.6</v>
      </c>
      <c r="D28" s="30">
        <f t="shared" si="7"/>
        <v>191410.6</v>
      </c>
      <c r="E28" s="30">
        <f t="shared" si="7"/>
        <v>143558.1</v>
      </c>
      <c r="F28" s="30">
        <f t="shared" si="2"/>
        <v>75.000078365565955</v>
      </c>
      <c r="G28" s="30">
        <f>SUM(G29:G33)</f>
        <v>174188.4</v>
      </c>
      <c r="H28" s="30">
        <f t="shared" ref="H28:M28" si="8">SUM(H29:H33)</f>
        <v>174188.4</v>
      </c>
      <c r="I28" s="30">
        <f t="shared" si="8"/>
        <v>130641.3</v>
      </c>
      <c r="J28" s="30">
        <f t="shared" si="3"/>
        <v>75</v>
      </c>
      <c r="K28" s="30">
        <f t="shared" si="8"/>
        <v>17222.2</v>
      </c>
      <c r="L28" s="30">
        <f t="shared" si="8"/>
        <v>17222.2</v>
      </c>
      <c r="M28" s="30">
        <f t="shared" si="8"/>
        <v>12916.8</v>
      </c>
      <c r="N28" s="30">
        <f t="shared" si="6"/>
        <v>75.000870968865769</v>
      </c>
    </row>
    <row r="29" spans="1:14" ht="18" customHeight="1">
      <c r="A29" s="31">
        <v>22</v>
      </c>
      <c r="B29" s="32" t="s">
        <v>24</v>
      </c>
      <c r="C29" s="27">
        <f t="shared" ref="C29:E33" si="9">G29+K29</f>
        <v>50460.9</v>
      </c>
      <c r="D29" s="27">
        <f t="shared" si="9"/>
        <v>50460.9</v>
      </c>
      <c r="E29" s="27">
        <f t="shared" si="9"/>
        <v>37845.9</v>
      </c>
      <c r="F29" s="27">
        <f t="shared" si="2"/>
        <v>75.00044588978794</v>
      </c>
      <c r="G29" s="27">
        <v>50460.9</v>
      </c>
      <c r="H29" s="27">
        <v>50460.9</v>
      </c>
      <c r="I29" s="27">
        <v>37845.9</v>
      </c>
      <c r="J29" s="27">
        <f t="shared" si="3"/>
        <v>75.00044588978794</v>
      </c>
      <c r="K29" s="27"/>
      <c r="L29" s="33"/>
      <c r="M29" s="33"/>
      <c r="N29" s="33"/>
    </row>
    <row r="30" spans="1:14" ht="18" customHeight="1">
      <c r="A30" s="31">
        <v>23</v>
      </c>
      <c r="B30" s="32" t="s">
        <v>25</v>
      </c>
      <c r="C30" s="27">
        <f t="shared" si="9"/>
        <v>23283.599999999999</v>
      </c>
      <c r="D30" s="27">
        <f t="shared" si="9"/>
        <v>23283.599999999999</v>
      </c>
      <c r="E30" s="27">
        <f t="shared" si="9"/>
        <v>17462.7</v>
      </c>
      <c r="F30" s="27">
        <f t="shared" si="2"/>
        <v>75.000000000000014</v>
      </c>
      <c r="G30" s="27">
        <v>23283.599999999999</v>
      </c>
      <c r="H30" s="27">
        <v>23283.599999999999</v>
      </c>
      <c r="I30" s="27">
        <v>17462.7</v>
      </c>
      <c r="J30" s="27">
        <f t="shared" si="3"/>
        <v>75.000000000000014</v>
      </c>
      <c r="K30" s="27"/>
      <c r="L30" s="33"/>
      <c r="M30" s="33"/>
      <c r="N30" s="33"/>
    </row>
    <row r="31" spans="1:14" ht="18" customHeight="1">
      <c r="A31" s="31">
        <v>24</v>
      </c>
      <c r="B31" s="32" t="s">
        <v>26</v>
      </c>
      <c r="C31" s="27">
        <f t="shared" si="9"/>
        <v>80346.7</v>
      </c>
      <c r="D31" s="27">
        <f t="shared" si="9"/>
        <v>80346.7</v>
      </c>
      <c r="E31" s="27">
        <f t="shared" si="9"/>
        <v>60259.5</v>
      </c>
      <c r="F31" s="27">
        <f t="shared" si="2"/>
        <v>74.99934658175134</v>
      </c>
      <c r="G31" s="27">
        <v>66811.5</v>
      </c>
      <c r="H31" s="27">
        <v>66811.5</v>
      </c>
      <c r="I31" s="27">
        <v>50108.4</v>
      </c>
      <c r="J31" s="27">
        <f t="shared" si="3"/>
        <v>74.999663231629285</v>
      </c>
      <c r="K31" s="27">
        <v>13535.2</v>
      </c>
      <c r="L31" s="33">
        <v>13535.2</v>
      </c>
      <c r="M31" s="33">
        <v>10151.1</v>
      </c>
      <c r="N31" s="33">
        <f t="shared" si="6"/>
        <v>74.997783556947809</v>
      </c>
    </row>
    <row r="32" spans="1:14" s="2" customFormat="1" ht="18" customHeight="1">
      <c r="A32" s="31">
        <v>26</v>
      </c>
      <c r="B32" s="32" t="s">
        <v>27</v>
      </c>
      <c r="C32" s="27">
        <f t="shared" si="9"/>
        <v>0</v>
      </c>
      <c r="D32" s="27">
        <f t="shared" si="9"/>
        <v>0</v>
      </c>
      <c r="E32" s="27">
        <f t="shared" si="9"/>
        <v>0</v>
      </c>
      <c r="F32" s="27"/>
      <c r="G32" s="27">
        <v>0</v>
      </c>
      <c r="H32" s="27">
        <v>0</v>
      </c>
      <c r="I32" s="27">
        <v>0</v>
      </c>
      <c r="J32" s="27"/>
      <c r="K32" s="27"/>
      <c r="L32" s="33"/>
      <c r="M32" s="33">
        <v>0</v>
      </c>
      <c r="N32" s="33"/>
    </row>
    <row r="33" spans="1:14" ht="18" customHeight="1">
      <c r="A33" s="31">
        <v>25</v>
      </c>
      <c r="B33" s="32" t="s">
        <v>28</v>
      </c>
      <c r="C33" s="27">
        <f t="shared" si="9"/>
        <v>37319.4</v>
      </c>
      <c r="D33" s="27">
        <f t="shared" si="9"/>
        <v>37319.4</v>
      </c>
      <c r="E33" s="27">
        <f t="shared" si="9"/>
        <v>27990</v>
      </c>
      <c r="F33" s="27">
        <f t="shared" si="2"/>
        <v>75.00120580716731</v>
      </c>
      <c r="G33" s="27">
        <v>33632.400000000001</v>
      </c>
      <c r="H33" s="27">
        <v>33632.400000000001</v>
      </c>
      <c r="I33" s="27">
        <v>25224.3</v>
      </c>
      <c r="J33" s="27">
        <f t="shared" si="3"/>
        <v>75</v>
      </c>
      <c r="K33" s="27">
        <v>3687</v>
      </c>
      <c r="L33" s="33">
        <v>3687</v>
      </c>
      <c r="M33" s="33">
        <v>2765.7</v>
      </c>
      <c r="N33" s="33">
        <f t="shared" si="6"/>
        <v>75.012205044751823</v>
      </c>
    </row>
    <row r="34" spans="1:14" ht="14">
      <c r="A34" s="31"/>
      <c r="B34" s="32"/>
      <c r="C34" s="32"/>
      <c r="D34" s="32"/>
      <c r="E34" s="32"/>
      <c r="F34" s="32"/>
      <c r="G34" s="32"/>
      <c r="H34" s="27"/>
      <c r="I34" s="27"/>
      <c r="J34" s="27"/>
      <c r="K34" s="27"/>
      <c r="L34" s="33"/>
      <c r="M34" s="33"/>
      <c r="N34" s="33"/>
    </row>
    <row r="35" spans="1:14" s="26" customFormat="1" ht="33.75" customHeight="1">
      <c r="A35" s="104" t="s">
        <v>29</v>
      </c>
      <c r="B35" s="104"/>
      <c r="C35" s="30">
        <f t="shared" ref="C35:E35" si="10">SUM(C6+C28)</f>
        <v>2226831.9</v>
      </c>
      <c r="D35" s="30">
        <f t="shared" si="10"/>
        <v>2226831.9</v>
      </c>
      <c r="E35" s="30">
        <f t="shared" si="10"/>
        <v>1671405.4000000004</v>
      </c>
      <c r="F35" s="30">
        <f t="shared" si="2"/>
        <v>75.057547002088498</v>
      </c>
      <c r="G35" s="30">
        <f>SUM(G6+G28)</f>
        <v>2112881.9</v>
      </c>
      <c r="H35" s="30">
        <f>SUM(H6+H28)</f>
        <v>2112881.9</v>
      </c>
      <c r="I35" s="30">
        <f t="shared" ref="I35:M35" si="11">SUM(I6+I28)</f>
        <v>1585942.3000000003</v>
      </c>
      <c r="J35" s="30">
        <f t="shared" si="3"/>
        <v>75.060622176753014</v>
      </c>
      <c r="K35" s="30">
        <f t="shared" si="11"/>
        <v>113949.99999999999</v>
      </c>
      <c r="L35" s="30">
        <f t="shared" si="11"/>
        <v>113949.99999999999</v>
      </c>
      <c r="M35" s="30">
        <f t="shared" si="11"/>
        <v>85463.1</v>
      </c>
      <c r="N35" s="30">
        <f t="shared" si="6"/>
        <v>75.000526546731038</v>
      </c>
    </row>
  </sheetData>
  <mergeCells count="9">
    <mergeCell ref="H1:M1"/>
    <mergeCell ref="A35:B35"/>
    <mergeCell ref="B2:M2"/>
    <mergeCell ref="B4:B5"/>
    <mergeCell ref="A4:A5"/>
    <mergeCell ref="C4:F4"/>
    <mergeCell ref="G4:J4"/>
    <mergeCell ref="K4:N4"/>
    <mergeCell ref="M3:N3"/>
  </mergeCells>
  <pageMargins left="0.39370078740157483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37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9.1796875" defaultRowHeight="13"/>
  <cols>
    <col min="1" max="1" width="5.81640625" style="1" customWidth="1"/>
    <col min="2" max="2" width="19.81640625" style="2" customWidth="1"/>
    <col min="3" max="3" width="12.7265625" style="2" customWidth="1"/>
    <col min="4" max="9" width="12.7265625" style="6" customWidth="1"/>
    <col min="10" max="10" width="11.81640625" style="6" customWidth="1"/>
    <col min="11" max="13" width="12.7265625" style="2" customWidth="1"/>
    <col min="14" max="14" width="11.7265625" style="2" customWidth="1"/>
    <col min="15" max="21" width="12.7265625" style="2" customWidth="1"/>
    <col min="22" max="22" width="11.81640625" style="2" customWidth="1"/>
    <col min="23" max="25" width="12.7265625" style="2" customWidth="1"/>
    <col min="26" max="26" width="11.26953125" style="2" customWidth="1"/>
    <col min="27" max="29" width="12.7265625" style="2" customWidth="1"/>
    <col min="30" max="30" width="12" style="2" customWidth="1"/>
    <col min="31" max="33" width="12.7265625" style="2" customWidth="1"/>
    <col min="34" max="34" width="12" style="2" customWidth="1"/>
    <col min="35" max="37" width="12.7265625" style="2" customWidth="1"/>
    <col min="38" max="38" width="11.54296875" style="2" customWidth="1"/>
    <col min="39" max="41" width="12.7265625" style="2" customWidth="1"/>
    <col min="42" max="42" width="11.54296875" style="2" customWidth="1"/>
    <col min="43" max="45" width="12.7265625" style="2" customWidth="1"/>
    <col min="46" max="46" width="11.54296875" style="2" customWidth="1"/>
    <col min="47" max="49" width="12.7265625" style="2" customWidth="1"/>
    <col min="50" max="50" width="11.54296875" style="2" customWidth="1"/>
    <col min="51" max="53" width="12.7265625" style="2" customWidth="1"/>
    <col min="54" max="54" width="12" style="2" customWidth="1"/>
    <col min="55" max="57" width="12.7265625" style="2" customWidth="1"/>
    <col min="58" max="58" width="11.81640625" style="2" customWidth="1"/>
    <col min="59" max="61" width="12.7265625" style="5" customWidth="1"/>
    <col min="62" max="62" width="11.453125" style="5" customWidth="1"/>
    <col min="63" max="69" width="12.7265625" style="2" customWidth="1"/>
    <col min="70" max="70" width="11.54296875" style="2" customWidth="1"/>
    <col min="71" max="73" width="12.7265625" style="2" customWidth="1"/>
    <col min="74" max="74" width="12" style="2" customWidth="1"/>
    <col min="75" max="77" width="12.7265625" style="2" customWidth="1"/>
    <col min="78" max="78" width="11.453125" style="2" customWidth="1"/>
    <col min="79" max="81" width="12.7265625" style="2" customWidth="1"/>
    <col min="82" max="82" width="11.54296875" style="2" customWidth="1"/>
    <col min="83" max="85" width="12.7265625" style="2" customWidth="1"/>
    <col min="86" max="86" width="11.54296875" style="2" customWidth="1"/>
    <col min="87" max="89" width="12.7265625" style="2" customWidth="1"/>
    <col min="90" max="90" width="11.26953125" style="2" customWidth="1"/>
    <col min="91" max="93" width="12.7265625" style="2" customWidth="1"/>
    <col min="94" max="94" width="12" style="2" customWidth="1"/>
    <col min="95" max="101" width="12.7265625" style="2" customWidth="1"/>
    <col min="102" max="102" width="11.453125" style="2" customWidth="1"/>
    <col min="103" max="105" width="12.7265625" style="2" customWidth="1"/>
    <col min="106" max="106" width="11.453125" style="2" customWidth="1"/>
    <col min="107" max="109" width="12.7265625" style="2" customWidth="1"/>
    <col min="110" max="110" width="11.26953125" style="2" customWidth="1"/>
    <col min="111" max="117" width="12.7265625" style="2" customWidth="1"/>
    <col min="118" max="118" width="11.81640625" style="2" customWidth="1"/>
    <col min="119" max="121" width="12.7265625" style="2" customWidth="1"/>
    <col min="122" max="122" width="11.81640625" style="2" customWidth="1"/>
    <col min="123" max="125" width="12.7265625" style="2" customWidth="1"/>
    <col min="126" max="126" width="11.54296875" style="2" customWidth="1"/>
    <col min="127" max="134" width="12.7265625" style="2" customWidth="1"/>
    <col min="135" max="137" width="12.7265625" style="5" customWidth="1"/>
    <col min="138" max="138" width="12.1796875" style="5" customWidth="1"/>
    <col min="139" max="141" width="12.7265625" style="5" customWidth="1"/>
    <col min="142" max="142" width="12" style="5" customWidth="1"/>
    <col min="143" max="145" width="12.7265625" style="5" customWidth="1"/>
    <col min="146" max="146" width="12" style="5" customWidth="1"/>
    <col min="147" max="147" width="12.7265625" style="5" customWidth="1"/>
    <col min="148" max="149" width="12.7265625" style="2" customWidth="1"/>
    <col min="150" max="150" width="11.81640625" style="2" customWidth="1"/>
    <col min="151" max="153" width="12.7265625" style="2" customWidth="1"/>
    <col min="154" max="154" width="11.453125" style="2" customWidth="1"/>
    <col min="155" max="157" width="12.7265625" style="2" customWidth="1"/>
    <col min="158" max="158" width="11.54296875" style="2" customWidth="1"/>
    <col min="159" max="165" width="12.7265625" style="2" customWidth="1"/>
    <col min="166" max="166" width="12" style="2" customWidth="1"/>
    <col min="167" max="169" width="12.7265625" style="2" customWidth="1"/>
    <col min="170" max="170" width="12" style="2" customWidth="1"/>
    <col min="171" max="173" width="12.7265625" style="2" customWidth="1"/>
    <col min="174" max="174" width="11.54296875" style="2" customWidth="1"/>
    <col min="175" max="181" width="12.7265625" style="2" customWidth="1"/>
    <col min="182" max="182" width="11.54296875" style="2" customWidth="1"/>
    <col min="183" max="185" width="12.7265625" style="2" customWidth="1"/>
    <col min="186" max="186" width="11.54296875" style="2" customWidth="1"/>
    <col min="187" max="189" width="12.7265625" style="2" customWidth="1"/>
    <col min="190" max="190" width="11.26953125" style="2" customWidth="1"/>
    <col min="191" max="201" width="12.7265625" style="2" customWidth="1"/>
    <col min="202" max="202" width="12.26953125" style="2" customWidth="1"/>
    <col min="203" max="205" width="12.7265625" style="2" customWidth="1"/>
    <col min="206" max="206" width="11.26953125" style="2" customWidth="1"/>
    <col min="207" max="209" width="12.7265625" style="2" customWidth="1"/>
    <col min="210" max="210" width="11.81640625" style="2" customWidth="1"/>
    <col min="211" max="217" width="12.7265625" style="2" customWidth="1"/>
    <col min="218" max="218" width="11.453125" style="2" customWidth="1"/>
    <col min="219" max="221" width="12.7265625" style="2" customWidth="1"/>
    <col min="222" max="222" width="12.54296875" style="2" customWidth="1"/>
    <col min="223" max="225" width="12.7265625" style="2" customWidth="1"/>
    <col min="226" max="226" width="11.81640625" style="2" customWidth="1"/>
    <col min="227" max="229" width="12.7265625" style="2" customWidth="1"/>
    <col min="230" max="230" width="12" style="2" customWidth="1"/>
    <col min="231" max="233" width="12.7265625" style="2" customWidth="1"/>
    <col min="234" max="234" width="11.54296875" style="2" customWidth="1"/>
    <col min="235" max="237" width="12.7265625" style="2" customWidth="1"/>
    <col min="238" max="238" width="12" style="2" customWidth="1"/>
    <col min="239" max="241" width="12.7265625" style="2" customWidth="1"/>
    <col min="242" max="242" width="12.1796875" style="2" customWidth="1"/>
    <col min="243" max="253" width="12.7265625" style="2" customWidth="1"/>
    <col min="254" max="254" width="11.54296875" style="2" customWidth="1"/>
    <col min="255" max="257" width="12.7265625" style="2" customWidth="1"/>
    <col min="258" max="258" width="12" style="2" customWidth="1"/>
    <col min="259" max="265" width="12.7265625" style="2" customWidth="1"/>
    <col min="266" max="266" width="11.81640625" style="2" customWidth="1"/>
    <col min="267" max="269" width="12.7265625" style="2" customWidth="1"/>
    <col min="270" max="270" width="12" style="2" customWidth="1"/>
    <col min="271" max="273" width="12.7265625" style="2" customWidth="1"/>
    <col min="274" max="274" width="12" style="2" customWidth="1"/>
    <col min="275" max="277" width="12.7265625" style="2" customWidth="1"/>
    <col min="278" max="278" width="11.54296875" style="2" customWidth="1"/>
    <col min="279" max="281" width="12.7265625" style="2" customWidth="1"/>
    <col min="282" max="282" width="11.7265625" style="2" customWidth="1"/>
    <col min="283" max="290" width="12.7265625" style="2" customWidth="1"/>
    <col min="291" max="16384" width="9.1796875" style="5"/>
  </cols>
  <sheetData>
    <row r="1" spans="1:290" ht="26.25" hidden="1" customHeight="1">
      <c r="A1" s="1" t="s">
        <v>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92"/>
      <c r="AE1" s="48"/>
      <c r="AF1" s="47"/>
      <c r="AG1" s="23"/>
      <c r="AH1" s="92"/>
      <c r="AI1" s="46"/>
      <c r="AJ1" s="24"/>
      <c r="AK1" s="24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81"/>
      <c r="BH1" s="81"/>
      <c r="BI1" s="81"/>
      <c r="BJ1" s="81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24"/>
      <c r="CO1" s="24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24"/>
      <c r="IW1" s="24"/>
      <c r="IX1" s="46"/>
      <c r="IY1" s="46"/>
      <c r="IZ1" s="46"/>
      <c r="JA1" s="46"/>
      <c r="JB1" s="46"/>
      <c r="JC1" s="46"/>
      <c r="JD1" s="24"/>
      <c r="JE1" s="24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6"/>
      <c r="JU1" s="46"/>
      <c r="JV1" s="46"/>
      <c r="JW1" s="46"/>
      <c r="JX1" s="46"/>
      <c r="JY1" s="46"/>
      <c r="JZ1" s="46"/>
      <c r="KA1" s="46"/>
      <c r="KB1" s="46"/>
      <c r="KC1" s="46"/>
      <c r="KD1" s="46"/>
    </row>
    <row r="2" spans="1:290" s="2" customFormat="1" ht="63" customHeight="1">
      <c r="A2" s="1" t="s">
        <v>1</v>
      </c>
      <c r="C2" s="103" t="s">
        <v>409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43"/>
      <c r="T2" s="43"/>
      <c r="U2" s="43"/>
      <c r="V2" s="92"/>
      <c r="W2" s="50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50"/>
      <c r="AK2" s="50"/>
      <c r="AL2" s="92"/>
      <c r="AM2" s="50"/>
      <c r="AN2" s="50"/>
      <c r="AO2" s="50"/>
      <c r="AP2" s="92"/>
      <c r="AQ2" s="88"/>
      <c r="AR2" s="88"/>
      <c r="AS2" s="88"/>
      <c r="AT2" s="92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81"/>
      <c r="BH2" s="81"/>
      <c r="BI2" s="81"/>
      <c r="BJ2" s="81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</row>
    <row r="3" spans="1:290" ht="30" customHeight="1">
      <c r="D3" s="2"/>
      <c r="E3" s="2"/>
      <c r="F3" s="2"/>
      <c r="G3" s="2"/>
      <c r="H3" s="2"/>
      <c r="I3" s="2"/>
      <c r="J3" s="2"/>
      <c r="K3" s="95"/>
      <c r="L3" s="95"/>
      <c r="M3" s="95"/>
      <c r="N3" s="95"/>
      <c r="O3" s="95"/>
      <c r="P3" s="95"/>
      <c r="Q3" s="119" t="s">
        <v>393</v>
      </c>
      <c r="R3" s="119"/>
      <c r="S3" s="95"/>
      <c r="T3" s="119"/>
      <c r="U3" s="119"/>
      <c r="V3" s="96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7"/>
      <c r="BH3" s="97"/>
      <c r="BI3" s="97"/>
      <c r="BJ3" s="97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3"/>
      <c r="IS3" s="3"/>
      <c r="IT3" s="3"/>
      <c r="JO3" s="95"/>
      <c r="JP3" s="95"/>
      <c r="JQ3" s="95"/>
      <c r="JR3" s="95"/>
      <c r="JS3" s="95"/>
    </row>
    <row r="4" spans="1:290" ht="175.5" customHeight="1">
      <c r="A4" s="118" t="s">
        <v>30</v>
      </c>
      <c r="B4" s="112" t="s">
        <v>232</v>
      </c>
      <c r="C4" s="120" t="s">
        <v>87</v>
      </c>
      <c r="D4" s="120"/>
      <c r="E4" s="120"/>
      <c r="F4" s="120"/>
      <c r="G4" s="112" t="s">
        <v>281</v>
      </c>
      <c r="H4" s="112"/>
      <c r="I4" s="112"/>
      <c r="J4" s="112"/>
      <c r="K4" s="112" t="s">
        <v>171</v>
      </c>
      <c r="L4" s="112"/>
      <c r="M4" s="112"/>
      <c r="N4" s="112"/>
      <c r="O4" s="112" t="s">
        <v>172</v>
      </c>
      <c r="P4" s="112"/>
      <c r="Q4" s="112"/>
      <c r="R4" s="112"/>
      <c r="S4" s="112" t="s">
        <v>173</v>
      </c>
      <c r="T4" s="112"/>
      <c r="U4" s="112"/>
      <c r="V4" s="112"/>
      <c r="W4" s="112" t="s">
        <v>174</v>
      </c>
      <c r="X4" s="112"/>
      <c r="Y4" s="112"/>
      <c r="Z4" s="112"/>
      <c r="AA4" s="112" t="s">
        <v>175</v>
      </c>
      <c r="AB4" s="112"/>
      <c r="AC4" s="112"/>
      <c r="AD4" s="112"/>
      <c r="AE4" s="112" t="s">
        <v>176</v>
      </c>
      <c r="AF4" s="112"/>
      <c r="AG4" s="112"/>
      <c r="AH4" s="112"/>
      <c r="AI4" s="112" t="s">
        <v>177</v>
      </c>
      <c r="AJ4" s="112"/>
      <c r="AK4" s="112"/>
      <c r="AL4" s="112"/>
      <c r="AM4" s="112" t="s">
        <v>178</v>
      </c>
      <c r="AN4" s="112"/>
      <c r="AO4" s="112"/>
      <c r="AP4" s="112"/>
      <c r="AQ4" s="114" t="s">
        <v>278</v>
      </c>
      <c r="AR4" s="114"/>
      <c r="AS4" s="114"/>
      <c r="AT4" s="114"/>
      <c r="AU4" s="112" t="s">
        <v>179</v>
      </c>
      <c r="AV4" s="112"/>
      <c r="AW4" s="112"/>
      <c r="AX4" s="112"/>
      <c r="AY4" s="112" t="s">
        <v>201</v>
      </c>
      <c r="AZ4" s="112"/>
      <c r="BA4" s="112"/>
      <c r="BB4" s="112"/>
      <c r="BC4" s="112" t="s">
        <v>180</v>
      </c>
      <c r="BD4" s="112"/>
      <c r="BE4" s="112"/>
      <c r="BF4" s="112"/>
      <c r="BG4" s="121" t="s">
        <v>381</v>
      </c>
      <c r="BH4" s="121"/>
      <c r="BI4" s="121"/>
      <c r="BJ4" s="121"/>
      <c r="BK4" s="112" t="s">
        <v>115</v>
      </c>
      <c r="BL4" s="112"/>
      <c r="BM4" s="112"/>
      <c r="BN4" s="112"/>
      <c r="BO4" s="112" t="s">
        <v>300</v>
      </c>
      <c r="BP4" s="112"/>
      <c r="BQ4" s="112"/>
      <c r="BR4" s="112"/>
      <c r="BS4" s="112" t="s">
        <v>382</v>
      </c>
      <c r="BT4" s="112"/>
      <c r="BU4" s="112"/>
      <c r="BV4" s="112"/>
      <c r="BW4" s="112" t="s">
        <v>181</v>
      </c>
      <c r="BX4" s="112"/>
      <c r="BY4" s="112"/>
      <c r="BZ4" s="112"/>
      <c r="CA4" s="112" t="s">
        <v>182</v>
      </c>
      <c r="CB4" s="112"/>
      <c r="CC4" s="112"/>
      <c r="CD4" s="112"/>
      <c r="CE4" s="112" t="s">
        <v>183</v>
      </c>
      <c r="CF4" s="112"/>
      <c r="CG4" s="112"/>
      <c r="CH4" s="112"/>
      <c r="CI4" s="112" t="s">
        <v>330</v>
      </c>
      <c r="CJ4" s="112"/>
      <c r="CK4" s="112"/>
      <c r="CL4" s="112"/>
      <c r="CM4" s="112" t="s">
        <v>184</v>
      </c>
      <c r="CN4" s="112"/>
      <c r="CO4" s="112"/>
      <c r="CP4" s="112"/>
      <c r="CQ4" s="112" t="s">
        <v>185</v>
      </c>
      <c r="CR4" s="112"/>
      <c r="CS4" s="112"/>
      <c r="CT4" s="112"/>
      <c r="CU4" s="112" t="s">
        <v>373</v>
      </c>
      <c r="CV4" s="112"/>
      <c r="CW4" s="112"/>
      <c r="CX4" s="112"/>
      <c r="CY4" s="112" t="s">
        <v>186</v>
      </c>
      <c r="CZ4" s="112"/>
      <c r="DA4" s="112"/>
      <c r="DB4" s="112"/>
      <c r="DC4" s="112" t="s">
        <v>374</v>
      </c>
      <c r="DD4" s="112"/>
      <c r="DE4" s="112"/>
      <c r="DF4" s="112"/>
      <c r="DG4" s="112" t="s">
        <v>187</v>
      </c>
      <c r="DH4" s="112"/>
      <c r="DI4" s="112"/>
      <c r="DJ4" s="112"/>
      <c r="DK4" s="114" t="s">
        <v>328</v>
      </c>
      <c r="DL4" s="114"/>
      <c r="DM4" s="114"/>
      <c r="DN4" s="114"/>
      <c r="DO4" s="112" t="s">
        <v>275</v>
      </c>
      <c r="DP4" s="112"/>
      <c r="DQ4" s="112"/>
      <c r="DR4" s="112"/>
      <c r="DS4" s="112" t="s">
        <v>263</v>
      </c>
      <c r="DT4" s="112"/>
      <c r="DU4" s="112"/>
      <c r="DV4" s="112"/>
      <c r="DW4" s="112" t="s">
        <v>265</v>
      </c>
      <c r="DX4" s="112"/>
      <c r="DY4" s="112"/>
      <c r="DZ4" s="112"/>
      <c r="EA4" s="112" t="s">
        <v>170</v>
      </c>
      <c r="EB4" s="112"/>
      <c r="EC4" s="112"/>
      <c r="ED4" s="112"/>
      <c r="EE4" s="121" t="s">
        <v>188</v>
      </c>
      <c r="EF4" s="121"/>
      <c r="EG4" s="121"/>
      <c r="EH4" s="121"/>
      <c r="EI4" s="121" t="s">
        <v>287</v>
      </c>
      <c r="EJ4" s="121"/>
      <c r="EK4" s="121"/>
      <c r="EL4" s="121"/>
      <c r="EM4" s="121" t="s">
        <v>269</v>
      </c>
      <c r="EN4" s="121"/>
      <c r="EO4" s="121"/>
      <c r="EP4" s="121"/>
      <c r="EQ4" s="112" t="s">
        <v>189</v>
      </c>
      <c r="ER4" s="112"/>
      <c r="ES4" s="112"/>
      <c r="ET4" s="112"/>
      <c r="EU4" s="112" t="s">
        <v>375</v>
      </c>
      <c r="EV4" s="112"/>
      <c r="EW4" s="112"/>
      <c r="EX4" s="112"/>
      <c r="EY4" s="112" t="s">
        <v>329</v>
      </c>
      <c r="EZ4" s="112"/>
      <c r="FA4" s="112"/>
      <c r="FB4" s="112"/>
      <c r="FC4" s="112" t="s">
        <v>283</v>
      </c>
      <c r="FD4" s="112"/>
      <c r="FE4" s="112"/>
      <c r="FF4" s="112"/>
      <c r="FG4" s="115" t="s">
        <v>384</v>
      </c>
      <c r="FH4" s="115"/>
      <c r="FI4" s="115"/>
      <c r="FJ4" s="115"/>
      <c r="FK4" s="112" t="s">
        <v>159</v>
      </c>
      <c r="FL4" s="112"/>
      <c r="FM4" s="112"/>
      <c r="FN4" s="112"/>
      <c r="FO4" s="112" t="s">
        <v>376</v>
      </c>
      <c r="FP4" s="112"/>
      <c r="FQ4" s="112"/>
      <c r="FR4" s="112"/>
      <c r="FS4" s="112" t="s">
        <v>114</v>
      </c>
      <c r="FT4" s="112"/>
      <c r="FU4" s="112"/>
      <c r="FV4" s="112"/>
      <c r="FW4" s="121" t="s">
        <v>190</v>
      </c>
      <c r="FX4" s="121"/>
      <c r="FY4" s="121"/>
      <c r="FZ4" s="121"/>
      <c r="GA4" s="112" t="s">
        <v>318</v>
      </c>
      <c r="GB4" s="112"/>
      <c r="GC4" s="112"/>
      <c r="GD4" s="112"/>
      <c r="GE4" s="112" t="s">
        <v>332</v>
      </c>
      <c r="GF4" s="112"/>
      <c r="GG4" s="112"/>
      <c r="GH4" s="112"/>
      <c r="GI4" s="112" t="s">
        <v>322</v>
      </c>
      <c r="GJ4" s="112"/>
      <c r="GK4" s="112"/>
      <c r="GL4" s="112"/>
      <c r="GM4" s="112" t="s">
        <v>323</v>
      </c>
      <c r="GN4" s="112"/>
      <c r="GO4" s="112"/>
      <c r="GP4" s="112"/>
      <c r="GQ4" s="121" t="s">
        <v>377</v>
      </c>
      <c r="GR4" s="121"/>
      <c r="GS4" s="121"/>
      <c r="GT4" s="121"/>
      <c r="GU4" s="112" t="s">
        <v>386</v>
      </c>
      <c r="GV4" s="112"/>
      <c r="GW4" s="112"/>
      <c r="GX4" s="112"/>
      <c r="GY4" s="112" t="s">
        <v>280</v>
      </c>
      <c r="GZ4" s="112"/>
      <c r="HA4" s="112"/>
      <c r="HB4" s="112"/>
      <c r="HC4" s="112" t="s">
        <v>315</v>
      </c>
      <c r="HD4" s="112"/>
      <c r="HE4" s="112"/>
      <c r="HF4" s="112"/>
      <c r="HG4" s="112" t="s">
        <v>310</v>
      </c>
      <c r="HH4" s="112"/>
      <c r="HI4" s="112"/>
      <c r="HJ4" s="112"/>
      <c r="HK4" s="115" t="s">
        <v>191</v>
      </c>
      <c r="HL4" s="115"/>
      <c r="HM4" s="115"/>
      <c r="HN4" s="115"/>
      <c r="HO4" s="112" t="s">
        <v>192</v>
      </c>
      <c r="HP4" s="112"/>
      <c r="HQ4" s="112"/>
      <c r="HR4" s="112"/>
      <c r="HS4" s="112" t="s">
        <v>193</v>
      </c>
      <c r="HT4" s="112"/>
      <c r="HU4" s="112"/>
      <c r="HV4" s="112"/>
      <c r="HW4" s="112" t="s">
        <v>305</v>
      </c>
      <c r="HX4" s="112"/>
      <c r="HY4" s="112"/>
      <c r="HZ4" s="112"/>
      <c r="IA4" s="112" t="s">
        <v>379</v>
      </c>
      <c r="IB4" s="112"/>
      <c r="IC4" s="112"/>
      <c r="ID4" s="112"/>
      <c r="IE4" s="112" t="s">
        <v>380</v>
      </c>
      <c r="IF4" s="112"/>
      <c r="IG4" s="112"/>
      <c r="IH4" s="112"/>
      <c r="II4" s="112" t="s">
        <v>320</v>
      </c>
      <c r="IJ4" s="112"/>
      <c r="IK4" s="112"/>
      <c r="IL4" s="112"/>
      <c r="IM4" s="112" t="s">
        <v>194</v>
      </c>
      <c r="IN4" s="112"/>
      <c r="IO4" s="112"/>
      <c r="IP4" s="112"/>
      <c r="IQ4" s="112" t="s">
        <v>195</v>
      </c>
      <c r="IR4" s="112"/>
      <c r="IS4" s="112"/>
      <c r="IT4" s="112"/>
      <c r="IU4" s="112" t="s">
        <v>196</v>
      </c>
      <c r="IV4" s="112"/>
      <c r="IW4" s="112"/>
      <c r="IX4" s="112"/>
      <c r="IY4" s="112" t="s">
        <v>288</v>
      </c>
      <c r="IZ4" s="112"/>
      <c r="JA4" s="112"/>
      <c r="JB4" s="112"/>
      <c r="JC4" s="112" t="s">
        <v>197</v>
      </c>
      <c r="JD4" s="112"/>
      <c r="JE4" s="112"/>
      <c r="JF4" s="112"/>
      <c r="JG4" s="112" t="s">
        <v>198</v>
      </c>
      <c r="JH4" s="112"/>
      <c r="JI4" s="112"/>
      <c r="JJ4" s="112"/>
      <c r="JK4" s="121" t="s">
        <v>294</v>
      </c>
      <c r="JL4" s="121"/>
      <c r="JM4" s="121"/>
      <c r="JN4" s="121"/>
      <c r="JO4" s="112" t="s">
        <v>199</v>
      </c>
      <c r="JP4" s="112"/>
      <c r="JQ4" s="112"/>
      <c r="JR4" s="112"/>
      <c r="JS4" s="112" t="s">
        <v>387</v>
      </c>
      <c r="JT4" s="112"/>
      <c r="JU4" s="112"/>
      <c r="JV4" s="112"/>
      <c r="JW4" s="109" t="s">
        <v>296</v>
      </c>
      <c r="JX4" s="110"/>
      <c r="JY4" s="110"/>
      <c r="JZ4" s="111"/>
      <c r="KA4" s="112" t="s">
        <v>200</v>
      </c>
      <c r="KB4" s="112"/>
      <c r="KC4" s="112"/>
      <c r="KD4" s="112"/>
    </row>
    <row r="5" spans="1:290" s="37" customFormat="1" ht="91.5" customHeight="1">
      <c r="A5" s="118"/>
      <c r="B5" s="112"/>
      <c r="C5" s="36" t="s">
        <v>108</v>
      </c>
      <c r="D5" s="36" t="s">
        <v>243</v>
      </c>
      <c r="E5" s="36" t="s">
        <v>109</v>
      </c>
      <c r="F5" s="35" t="s">
        <v>394</v>
      </c>
      <c r="G5" s="36" t="s">
        <v>108</v>
      </c>
      <c r="H5" s="36" t="s">
        <v>243</v>
      </c>
      <c r="I5" s="36" t="s">
        <v>109</v>
      </c>
      <c r="J5" s="35" t="s">
        <v>394</v>
      </c>
      <c r="K5" s="36" t="s">
        <v>108</v>
      </c>
      <c r="L5" s="36" t="s">
        <v>243</v>
      </c>
      <c r="M5" s="36" t="s">
        <v>109</v>
      </c>
      <c r="N5" s="35" t="s">
        <v>394</v>
      </c>
      <c r="O5" s="36" t="s">
        <v>108</v>
      </c>
      <c r="P5" s="36" t="s">
        <v>243</v>
      </c>
      <c r="Q5" s="36" t="s">
        <v>109</v>
      </c>
      <c r="R5" s="35" t="s">
        <v>394</v>
      </c>
      <c r="S5" s="36" t="s">
        <v>108</v>
      </c>
      <c r="T5" s="36" t="s">
        <v>243</v>
      </c>
      <c r="U5" s="36" t="s">
        <v>109</v>
      </c>
      <c r="V5" s="35" t="s">
        <v>394</v>
      </c>
      <c r="W5" s="36" t="s">
        <v>108</v>
      </c>
      <c r="X5" s="36" t="s">
        <v>243</v>
      </c>
      <c r="Y5" s="36" t="s">
        <v>109</v>
      </c>
      <c r="Z5" s="35" t="s">
        <v>394</v>
      </c>
      <c r="AA5" s="36" t="s">
        <v>108</v>
      </c>
      <c r="AB5" s="36" t="s">
        <v>243</v>
      </c>
      <c r="AC5" s="36" t="s">
        <v>109</v>
      </c>
      <c r="AD5" s="35" t="s">
        <v>394</v>
      </c>
      <c r="AE5" s="36" t="s">
        <v>108</v>
      </c>
      <c r="AF5" s="36" t="s">
        <v>243</v>
      </c>
      <c r="AG5" s="36" t="s">
        <v>109</v>
      </c>
      <c r="AH5" s="35" t="s">
        <v>394</v>
      </c>
      <c r="AI5" s="36" t="s">
        <v>108</v>
      </c>
      <c r="AJ5" s="36" t="s">
        <v>243</v>
      </c>
      <c r="AK5" s="36" t="s">
        <v>109</v>
      </c>
      <c r="AL5" s="35" t="s">
        <v>394</v>
      </c>
      <c r="AM5" s="36" t="s">
        <v>108</v>
      </c>
      <c r="AN5" s="36" t="s">
        <v>243</v>
      </c>
      <c r="AO5" s="36" t="s">
        <v>109</v>
      </c>
      <c r="AP5" s="35" t="s">
        <v>394</v>
      </c>
      <c r="AQ5" s="36" t="s">
        <v>108</v>
      </c>
      <c r="AR5" s="36" t="s">
        <v>243</v>
      </c>
      <c r="AS5" s="36" t="s">
        <v>109</v>
      </c>
      <c r="AT5" s="35" t="s">
        <v>394</v>
      </c>
      <c r="AU5" s="36" t="s">
        <v>108</v>
      </c>
      <c r="AV5" s="36" t="s">
        <v>243</v>
      </c>
      <c r="AW5" s="36" t="s">
        <v>109</v>
      </c>
      <c r="AX5" s="35" t="s">
        <v>394</v>
      </c>
      <c r="AY5" s="36" t="s">
        <v>108</v>
      </c>
      <c r="AZ5" s="36" t="s">
        <v>243</v>
      </c>
      <c r="BA5" s="36" t="s">
        <v>109</v>
      </c>
      <c r="BB5" s="35" t="s">
        <v>394</v>
      </c>
      <c r="BC5" s="36" t="s">
        <v>108</v>
      </c>
      <c r="BD5" s="36" t="s">
        <v>243</v>
      </c>
      <c r="BE5" s="36" t="s">
        <v>109</v>
      </c>
      <c r="BF5" s="35" t="s">
        <v>394</v>
      </c>
      <c r="BG5" s="36" t="s">
        <v>108</v>
      </c>
      <c r="BH5" s="36" t="s">
        <v>243</v>
      </c>
      <c r="BI5" s="36" t="s">
        <v>109</v>
      </c>
      <c r="BJ5" s="35" t="s">
        <v>394</v>
      </c>
      <c r="BK5" s="36" t="s">
        <v>108</v>
      </c>
      <c r="BL5" s="36" t="s">
        <v>243</v>
      </c>
      <c r="BM5" s="36" t="s">
        <v>109</v>
      </c>
      <c r="BN5" s="35" t="s">
        <v>394</v>
      </c>
      <c r="BO5" s="36" t="s">
        <v>108</v>
      </c>
      <c r="BP5" s="36" t="s">
        <v>243</v>
      </c>
      <c r="BQ5" s="36" t="s">
        <v>109</v>
      </c>
      <c r="BR5" s="35" t="s">
        <v>394</v>
      </c>
      <c r="BS5" s="36" t="s">
        <v>108</v>
      </c>
      <c r="BT5" s="36" t="s">
        <v>243</v>
      </c>
      <c r="BU5" s="36" t="s">
        <v>109</v>
      </c>
      <c r="BV5" s="35" t="s">
        <v>394</v>
      </c>
      <c r="BW5" s="36" t="s">
        <v>108</v>
      </c>
      <c r="BX5" s="36" t="s">
        <v>243</v>
      </c>
      <c r="BY5" s="36" t="s">
        <v>109</v>
      </c>
      <c r="BZ5" s="35" t="s">
        <v>394</v>
      </c>
      <c r="CA5" s="36" t="s">
        <v>108</v>
      </c>
      <c r="CB5" s="36" t="s">
        <v>243</v>
      </c>
      <c r="CC5" s="36" t="s">
        <v>109</v>
      </c>
      <c r="CD5" s="35" t="s">
        <v>394</v>
      </c>
      <c r="CE5" s="36" t="s">
        <v>108</v>
      </c>
      <c r="CF5" s="36" t="s">
        <v>243</v>
      </c>
      <c r="CG5" s="36" t="s">
        <v>109</v>
      </c>
      <c r="CH5" s="35" t="s">
        <v>394</v>
      </c>
      <c r="CI5" s="36" t="s">
        <v>108</v>
      </c>
      <c r="CJ5" s="36" t="s">
        <v>243</v>
      </c>
      <c r="CK5" s="36" t="s">
        <v>109</v>
      </c>
      <c r="CL5" s="35" t="s">
        <v>394</v>
      </c>
      <c r="CM5" s="36" t="s">
        <v>108</v>
      </c>
      <c r="CN5" s="36" t="s">
        <v>243</v>
      </c>
      <c r="CO5" s="36" t="s">
        <v>109</v>
      </c>
      <c r="CP5" s="35" t="s">
        <v>394</v>
      </c>
      <c r="CQ5" s="36" t="s">
        <v>108</v>
      </c>
      <c r="CR5" s="36" t="s">
        <v>243</v>
      </c>
      <c r="CS5" s="36" t="s">
        <v>109</v>
      </c>
      <c r="CT5" s="35" t="s">
        <v>394</v>
      </c>
      <c r="CU5" s="36" t="s">
        <v>108</v>
      </c>
      <c r="CV5" s="36" t="s">
        <v>243</v>
      </c>
      <c r="CW5" s="36" t="s">
        <v>109</v>
      </c>
      <c r="CX5" s="35" t="s">
        <v>394</v>
      </c>
      <c r="CY5" s="36" t="s">
        <v>108</v>
      </c>
      <c r="CZ5" s="36" t="s">
        <v>243</v>
      </c>
      <c r="DA5" s="36" t="s">
        <v>109</v>
      </c>
      <c r="DB5" s="35" t="s">
        <v>394</v>
      </c>
      <c r="DC5" s="36" t="s">
        <v>108</v>
      </c>
      <c r="DD5" s="36" t="s">
        <v>243</v>
      </c>
      <c r="DE5" s="36" t="s">
        <v>109</v>
      </c>
      <c r="DF5" s="35" t="s">
        <v>394</v>
      </c>
      <c r="DG5" s="36" t="s">
        <v>108</v>
      </c>
      <c r="DH5" s="36" t="s">
        <v>243</v>
      </c>
      <c r="DI5" s="36" t="s">
        <v>109</v>
      </c>
      <c r="DJ5" s="35" t="s">
        <v>394</v>
      </c>
      <c r="DK5" s="36" t="s">
        <v>108</v>
      </c>
      <c r="DL5" s="36" t="s">
        <v>243</v>
      </c>
      <c r="DM5" s="36" t="s">
        <v>109</v>
      </c>
      <c r="DN5" s="35" t="s">
        <v>394</v>
      </c>
      <c r="DO5" s="36" t="s">
        <v>108</v>
      </c>
      <c r="DP5" s="36" t="s">
        <v>243</v>
      </c>
      <c r="DQ5" s="36" t="s">
        <v>109</v>
      </c>
      <c r="DR5" s="35" t="s">
        <v>394</v>
      </c>
      <c r="DS5" s="36" t="s">
        <v>108</v>
      </c>
      <c r="DT5" s="36" t="s">
        <v>243</v>
      </c>
      <c r="DU5" s="36" t="s">
        <v>109</v>
      </c>
      <c r="DV5" s="35" t="s">
        <v>394</v>
      </c>
      <c r="DW5" s="36" t="s">
        <v>108</v>
      </c>
      <c r="DX5" s="36" t="s">
        <v>243</v>
      </c>
      <c r="DY5" s="36" t="s">
        <v>109</v>
      </c>
      <c r="DZ5" s="35" t="s">
        <v>394</v>
      </c>
      <c r="EA5" s="36" t="s">
        <v>108</v>
      </c>
      <c r="EB5" s="36" t="s">
        <v>243</v>
      </c>
      <c r="EC5" s="36" t="s">
        <v>109</v>
      </c>
      <c r="ED5" s="35" t="s">
        <v>394</v>
      </c>
      <c r="EE5" s="36" t="s">
        <v>108</v>
      </c>
      <c r="EF5" s="36" t="s">
        <v>243</v>
      </c>
      <c r="EG5" s="36" t="s">
        <v>109</v>
      </c>
      <c r="EH5" s="35" t="s">
        <v>394</v>
      </c>
      <c r="EI5" s="36" t="s">
        <v>108</v>
      </c>
      <c r="EJ5" s="36" t="s">
        <v>243</v>
      </c>
      <c r="EK5" s="36" t="s">
        <v>109</v>
      </c>
      <c r="EL5" s="35" t="s">
        <v>394</v>
      </c>
      <c r="EM5" s="36" t="s">
        <v>108</v>
      </c>
      <c r="EN5" s="36" t="s">
        <v>243</v>
      </c>
      <c r="EO5" s="36" t="s">
        <v>109</v>
      </c>
      <c r="EP5" s="35" t="s">
        <v>394</v>
      </c>
      <c r="EQ5" s="36" t="s">
        <v>108</v>
      </c>
      <c r="ER5" s="36" t="s">
        <v>243</v>
      </c>
      <c r="ES5" s="36" t="s">
        <v>109</v>
      </c>
      <c r="ET5" s="35" t="s">
        <v>394</v>
      </c>
      <c r="EU5" s="36" t="s">
        <v>108</v>
      </c>
      <c r="EV5" s="36" t="s">
        <v>243</v>
      </c>
      <c r="EW5" s="36" t="s">
        <v>109</v>
      </c>
      <c r="EX5" s="35" t="s">
        <v>394</v>
      </c>
      <c r="EY5" s="36" t="s">
        <v>108</v>
      </c>
      <c r="EZ5" s="36" t="s">
        <v>243</v>
      </c>
      <c r="FA5" s="36" t="s">
        <v>109</v>
      </c>
      <c r="FB5" s="35" t="s">
        <v>394</v>
      </c>
      <c r="FC5" s="36" t="s">
        <v>108</v>
      </c>
      <c r="FD5" s="36" t="s">
        <v>243</v>
      </c>
      <c r="FE5" s="36" t="s">
        <v>109</v>
      </c>
      <c r="FF5" s="35" t="s">
        <v>394</v>
      </c>
      <c r="FG5" s="36" t="s">
        <v>108</v>
      </c>
      <c r="FH5" s="36" t="s">
        <v>243</v>
      </c>
      <c r="FI5" s="36" t="s">
        <v>109</v>
      </c>
      <c r="FJ5" s="35" t="s">
        <v>394</v>
      </c>
      <c r="FK5" s="36" t="s">
        <v>108</v>
      </c>
      <c r="FL5" s="36" t="s">
        <v>243</v>
      </c>
      <c r="FM5" s="36" t="s">
        <v>109</v>
      </c>
      <c r="FN5" s="35" t="s">
        <v>394</v>
      </c>
      <c r="FO5" s="36" t="s">
        <v>108</v>
      </c>
      <c r="FP5" s="36" t="s">
        <v>243</v>
      </c>
      <c r="FQ5" s="36" t="s">
        <v>109</v>
      </c>
      <c r="FR5" s="35" t="s">
        <v>394</v>
      </c>
      <c r="FS5" s="36" t="s">
        <v>108</v>
      </c>
      <c r="FT5" s="36" t="s">
        <v>243</v>
      </c>
      <c r="FU5" s="36" t="s">
        <v>109</v>
      </c>
      <c r="FV5" s="35" t="s">
        <v>394</v>
      </c>
      <c r="FW5" s="36" t="s">
        <v>108</v>
      </c>
      <c r="FX5" s="36" t="s">
        <v>243</v>
      </c>
      <c r="FY5" s="36" t="s">
        <v>109</v>
      </c>
      <c r="FZ5" s="35" t="s">
        <v>394</v>
      </c>
      <c r="GA5" s="36" t="s">
        <v>108</v>
      </c>
      <c r="GB5" s="36" t="s">
        <v>243</v>
      </c>
      <c r="GC5" s="36" t="s">
        <v>109</v>
      </c>
      <c r="GD5" s="35" t="s">
        <v>394</v>
      </c>
      <c r="GE5" s="36" t="s">
        <v>108</v>
      </c>
      <c r="GF5" s="36" t="s">
        <v>243</v>
      </c>
      <c r="GG5" s="36" t="s">
        <v>109</v>
      </c>
      <c r="GH5" s="35" t="s">
        <v>394</v>
      </c>
      <c r="GI5" s="36" t="s">
        <v>108</v>
      </c>
      <c r="GJ5" s="36" t="s">
        <v>243</v>
      </c>
      <c r="GK5" s="36" t="s">
        <v>109</v>
      </c>
      <c r="GL5" s="35" t="s">
        <v>394</v>
      </c>
      <c r="GM5" s="36" t="s">
        <v>108</v>
      </c>
      <c r="GN5" s="36" t="s">
        <v>243</v>
      </c>
      <c r="GO5" s="36" t="s">
        <v>109</v>
      </c>
      <c r="GP5" s="35" t="s">
        <v>394</v>
      </c>
      <c r="GQ5" s="36" t="s">
        <v>108</v>
      </c>
      <c r="GR5" s="36" t="s">
        <v>243</v>
      </c>
      <c r="GS5" s="36" t="s">
        <v>109</v>
      </c>
      <c r="GT5" s="35" t="s">
        <v>394</v>
      </c>
      <c r="GU5" s="36" t="s">
        <v>108</v>
      </c>
      <c r="GV5" s="36" t="s">
        <v>243</v>
      </c>
      <c r="GW5" s="36" t="s">
        <v>109</v>
      </c>
      <c r="GX5" s="35" t="s">
        <v>394</v>
      </c>
      <c r="GY5" s="36" t="s">
        <v>108</v>
      </c>
      <c r="GZ5" s="36" t="s">
        <v>243</v>
      </c>
      <c r="HA5" s="36" t="s">
        <v>109</v>
      </c>
      <c r="HB5" s="35" t="s">
        <v>394</v>
      </c>
      <c r="HC5" s="36" t="s">
        <v>108</v>
      </c>
      <c r="HD5" s="36" t="s">
        <v>243</v>
      </c>
      <c r="HE5" s="36" t="s">
        <v>109</v>
      </c>
      <c r="HF5" s="35" t="s">
        <v>394</v>
      </c>
      <c r="HG5" s="36" t="s">
        <v>108</v>
      </c>
      <c r="HH5" s="36" t="s">
        <v>243</v>
      </c>
      <c r="HI5" s="36" t="s">
        <v>109</v>
      </c>
      <c r="HJ5" s="35" t="s">
        <v>394</v>
      </c>
      <c r="HK5" s="36" t="s">
        <v>108</v>
      </c>
      <c r="HL5" s="36" t="s">
        <v>243</v>
      </c>
      <c r="HM5" s="36" t="s">
        <v>109</v>
      </c>
      <c r="HN5" s="35" t="s">
        <v>394</v>
      </c>
      <c r="HO5" s="36" t="s">
        <v>108</v>
      </c>
      <c r="HP5" s="36" t="s">
        <v>243</v>
      </c>
      <c r="HQ5" s="36" t="s">
        <v>109</v>
      </c>
      <c r="HR5" s="35" t="s">
        <v>394</v>
      </c>
      <c r="HS5" s="36" t="s">
        <v>108</v>
      </c>
      <c r="HT5" s="36" t="s">
        <v>243</v>
      </c>
      <c r="HU5" s="36" t="s">
        <v>109</v>
      </c>
      <c r="HV5" s="35" t="s">
        <v>394</v>
      </c>
      <c r="HW5" s="36" t="s">
        <v>108</v>
      </c>
      <c r="HX5" s="36" t="s">
        <v>243</v>
      </c>
      <c r="HY5" s="36" t="s">
        <v>109</v>
      </c>
      <c r="HZ5" s="35" t="s">
        <v>394</v>
      </c>
      <c r="IA5" s="36" t="s">
        <v>108</v>
      </c>
      <c r="IB5" s="36" t="s">
        <v>243</v>
      </c>
      <c r="IC5" s="36" t="s">
        <v>109</v>
      </c>
      <c r="ID5" s="35" t="s">
        <v>394</v>
      </c>
      <c r="IE5" s="36" t="s">
        <v>108</v>
      </c>
      <c r="IF5" s="36" t="s">
        <v>243</v>
      </c>
      <c r="IG5" s="36" t="s">
        <v>109</v>
      </c>
      <c r="IH5" s="35" t="s">
        <v>394</v>
      </c>
      <c r="II5" s="36" t="s">
        <v>108</v>
      </c>
      <c r="IJ5" s="36" t="s">
        <v>243</v>
      </c>
      <c r="IK5" s="36" t="s">
        <v>109</v>
      </c>
      <c r="IL5" s="35" t="s">
        <v>394</v>
      </c>
      <c r="IM5" s="36" t="s">
        <v>108</v>
      </c>
      <c r="IN5" s="36" t="s">
        <v>243</v>
      </c>
      <c r="IO5" s="36" t="s">
        <v>109</v>
      </c>
      <c r="IP5" s="35" t="s">
        <v>394</v>
      </c>
      <c r="IQ5" s="36" t="s">
        <v>108</v>
      </c>
      <c r="IR5" s="36" t="s">
        <v>243</v>
      </c>
      <c r="IS5" s="36" t="s">
        <v>109</v>
      </c>
      <c r="IT5" s="35" t="s">
        <v>394</v>
      </c>
      <c r="IU5" s="36" t="s">
        <v>108</v>
      </c>
      <c r="IV5" s="36" t="s">
        <v>243</v>
      </c>
      <c r="IW5" s="36" t="s">
        <v>109</v>
      </c>
      <c r="IX5" s="35" t="s">
        <v>394</v>
      </c>
      <c r="IY5" s="36" t="s">
        <v>108</v>
      </c>
      <c r="IZ5" s="36" t="s">
        <v>243</v>
      </c>
      <c r="JA5" s="36" t="s">
        <v>109</v>
      </c>
      <c r="JB5" s="35" t="s">
        <v>394</v>
      </c>
      <c r="JC5" s="36" t="s">
        <v>108</v>
      </c>
      <c r="JD5" s="36" t="s">
        <v>243</v>
      </c>
      <c r="JE5" s="36" t="s">
        <v>109</v>
      </c>
      <c r="JF5" s="35" t="s">
        <v>394</v>
      </c>
      <c r="JG5" s="36" t="s">
        <v>108</v>
      </c>
      <c r="JH5" s="36" t="s">
        <v>243</v>
      </c>
      <c r="JI5" s="36" t="s">
        <v>109</v>
      </c>
      <c r="JJ5" s="35" t="s">
        <v>394</v>
      </c>
      <c r="JK5" s="36" t="s">
        <v>108</v>
      </c>
      <c r="JL5" s="36" t="s">
        <v>243</v>
      </c>
      <c r="JM5" s="36" t="s">
        <v>109</v>
      </c>
      <c r="JN5" s="35" t="s">
        <v>394</v>
      </c>
      <c r="JO5" s="36" t="s">
        <v>108</v>
      </c>
      <c r="JP5" s="36" t="s">
        <v>243</v>
      </c>
      <c r="JQ5" s="36" t="s">
        <v>109</v>
      </c>
      <c r="JR5" s="35" t="s">
        <v>394</v>
      </c>
      <c r="JS5" s="36" t="s">
        <v>108</v>
      </c>
      <c r="JT5" s="36" t="s">
        <v>243</v>
      </c>
      <c r="JU5" s="36" t="s">
        <v>109</v>
      </c>
      <c r="JV5" s="35" t="s">
        <v>394</v>
      </c>
      <c r="JW5" s="36" t="s">
        <v>108</v>
      </c>
      <c r="JX5" s="36" t="s">
        <v>243</v>
      </c>
      <c r="JY5" s="36" t="s">
        <v>109</v>
      </c>
      <c r="JZ5" s="35" t="s">
        <v>394</v>
      </c>
      <c r="KA5" s="35" t="s">
        <v>394</v>
      </c>
      <c r="KB5" s="36" t="s">
        <v>108</v>
      </c>
      <c r="KC5" s="36" t="s">
        <v>243</v>
      </c>
      <c r="KD5" s="35" t="s">
        <v>394</v>
      </c>
    </row>
    <row r="6" spans="1:290" s="38" customFormat="1" ht="27.75" customHeight="1">
      <c r="A6" s="28"/>
      <c r="B6" s="29" t="s">
        <v>204</v>
      </c>
      <c r="C6" s="30">
        <f>SUM(C7:C27)</f>
        <v>3403588.4747299999</v>
      </c>
      <c r="D6" s="30">
        <f>SUM(D7:D27)</f>
        <v>4967724.140639999</v>
      </c>
      <c r="E6" s="30">
        <f>SUM(E7:E27)</f>
        <v>3096761.7013899996</v>
      </c>
      <c r="F6" s="30">
        <f>E6/D6*100</f>
        <v>62.337634170464206</v>
      </c>
      <c r="G6" s="30">
        <f>SUM(G7:G27)</f>
        <v>0</v>
      </c>
      <c r="H6" s="30">
        <f t="shared" ref="H6:JG6" si="0">SUM(H7:H27)</f>
        <v>0</v>
      </c>
      <c r="I6" s="30">
        <f t="shared" si="0"/>
        <v>0</v>
      </c>
      <c r="J6" s="30">
        <v>0</v>
      </c>
      <c r="K6" s="30">
        <f t="shared" si="0"/>
        <v>365000</v>
      </c>
      <c r="L6" s="30">
        <f t="shared" si="0"/>
        <v>468101.70000000007</v>
      </c>
      <c r="M6" s="30">
        <f t="shared" si="0"/>
        <v>260482.71792000002</v>
      </c>
      <c r="N6" s="30">
        <f>M6/L6*100</f>
        <v>55.646607974292763</v>
      </c>
      <c r="O6" s="30">
        <f t="shared" si="0"/>
        <v>335000.00000000006</v>
      </c>
      <c r="P6" s="30">
        <f t="shared" si="0"/>
        <v>335000.00000000006</v>
      </c>
      <c r="Q6" s="30">
        <f t="shared" si="0"/>
        <v>280920.77728999994</v>
      </c>
      <c r="R6" s="30">
        <f>Q6/P6*100</f>
        <v>83.856948444776094</v>
      </c>
      <c r="S6" s="30">
        <f t="shared" si="0"/>
        <v>210000.00000000003</v>
      </c>
      <c r="T6" s="30">
        <f t="shared" si="0"/>
        <v>235290.00000000003</v>
      </c>
      <c r="U6" s="30">
        <f t="shared" si="0"/>
        <v>148565.76271000001</v>
      </c>
      <c r="V6" s="30">
        <f>U6/T6*100</f>
        <v>63.141554128947256</v>
      </c>
      <c r="W6" s="30">
        <f t="shared" si="0"/>
        <v>90000</v>
      </c>
      <c r="X6" s="30">
        <f t="shared" si="0"/>
        <v>90000</v>
      </c>
      <c r="Y6" s="30">
        <f t="shared" si="0"/>
        <v>80399.114760000011</v>
      </c>
      <c r="Z6" s="30">
        <f>Y6/X6*100</f>
        <v>89.332349733333345</v>
      </c>
      <c r="AA6" s="30">
        <f t="shared" si="0"/>
        <v>0</v>
      </c>
      <c r="AB6" s="30">
        <f t="shared" si="0"/>
        <v>0</v>
      </c>
      <c r="AC6" s="30">
        <f t="shared" si="0"/>
        <v>0</v>
      </c>
      <c r="AD6" s="30">
        <v>0</v>
      </c>
      <c r="AE6" s="30">
        <f t="shared" si="0"/>
        <v>25361.600000000002</v>
      </c>
      <c r="AF6" s="30">
        <f t="shared" si="0"/>
        <v>25361.600000000002</v>
      </c>
      <c r="AG6" s="30">
        <f t="shared" si="0"/>
        <v>10516.470779999998</v>
      </c>
      <c r="AH6" s="30">
        <f>AG6/AF6*100</f>
        <v>41.466117200807503</v>
      </c>
      <c r="AI6" s="30">
        <f t="shared" si="0"/>
        <v>0</v>
      </c>
      <c r="AJ6" s="30">
        <f t="shared" si="0"/>
        <v>0</v>
      </c>
      <c r="AK6" s="30">
        <f t="shared" si="0"/>
        <v>0</v>
      </c>
      <c r="AL6" s="30">
        <v>0</v>
      </c>
      <c r="AM6" s="30">
        <f t="shared" si="0"/>
        <v>80000</v>
      </c>
      <c r="AN6" s="30">
        <f t="shared" si="0"/>
        <v>80000</v>
      </c>
      <c r="AO6" s="30">
        <f t="shared" si="0"/>
        <v>37381.9</v>
      </c>
      <c r="AP6" s="30">
        <f>AO6/AN6*100</f>
        <v>46.727375000000002</v>
      </c>
      <c r="AQ6" s="30">
        <f t="shared" si="0"/>
        <v>57729</v>
      </c>
      <c r="AR6" s="30">
        <f t="shared" si="0"/>
        <v>57729</v>
      </c>
      <c r="AS6" s="30">
        <f t="shared" si="0"/>
        <v>52970.2</v>
      </c>
      <c r="AT6" s="30">
        <v>0</v>
      </c>
      <c r="AU6" s="30">
        <f t="shared" si="0"/>
        <v>0</v>
      </c>
      <c r="AV6" s="30">
        <f t="shared" si="0"/>
        <v>0</v>
      </c>
      <c r="AW6" s="30">
        <f t="shared" si="0"/>
        <v>0</v>
      </c>
      <c r="AX6" s="30">
        <v>0</v>
      </c>
      <c r="AY6" s="30">
        <f t="shared" si="0"/>
        <v>502889.27600000001</v>
      </c>
      <c r="AZ6" s="30">
        <f t="shared" si="0"/>
        <v>798446.37944999989</v>
      </c>
      <c r="BA6" s="30">
        <f t="shared" si="0"/>
        <v>401564.91102</v>
      </c>
      <c r="BB6" s="30">
        <f>BA6/AZ6*100</f>
        <v>50.293284728351217</v>
      </c>
      <c r="BC6" s="30">
        <f t="shared" si="0"/>
        <v>0</v>
      </c>
      <c r="BD6" s="30">
        <f t="shared" si="0"/>
        <v>8085.5</v>
      </c>
      <c r="BE6" s="30">
        <f t="shared" si="0"/>
        <v>8085.4</v>
      </c>
      <c r="BF6" s="30">
        <v>0</v>
      </c>
      <c r="BG6" s="66">
        <f t="shared" si="0"/>
        <v>8026.5</v>
      </c>
      <c r="BH6" s="66">
        <f t="shared" si="0"/>
        <v>9832.9</v>
      </c>
      <c r="BI6" s="66">
        <f t="shared" si="0"/>
        <v>0</v>
      </c>
      <c r="BJ6" s="66">
        <v>0</v>
      </c>
      <c r="BK6" s="30">
        <f t="shared" si="0"/>
        <v>0</v>
      </c>
      <c r="BL6" s="30">
        <f t="shared" si="0"/>
        <v>97284.672000000006</v>
      </c>
      <c r="BM6" s="30">
        <f t="shared" si="0"/>
        <v>18881</v>
      </c>
      <c r="BN6" s="30">
        <f>BM6/BL6*100</f>
        <v>19.407990603082879</v>
      </c>
      <c r="BO6" s="30">
        <f t="shared" si="0"/>
        <v>0</v>
      </c>
      <c r="BP6" s="30">
        <f t="shared" si="0"/>
        <v>912.8</v>
      </c>
      <c r="BQ6" s="30">
        <f t="shared" si="0"/>
        <v>715.5</v>
      </c>
      <c r="BR6" s="30">
        <f>BQ6/BP6*100</f>
        <v>78.385188431200703</v>
      </c>
      <c r="BS6" s="30">
        <f t="shared" si="0"/>
        <v>0</v>
      </c>
      <c r="BT6" s="30">
        <f t="shared" si="0"/>
        <v>4206.6000000000004</v>
      </c>
      <c r="BU6" s="30">
        <f t="shared" si="0"/>
        <v>0</v>
      </c>
      <c r="BV6" s="30">
        <v>0</v>
      </c>
      <c r="BW6" s="30">
        <f t="shared" si="0"/>
        <v>102612.2504</v>
      </c>
      <c r="BX6" s="30">
        <f t="shared" si="0"/>
        <v>102612.2504</v>
      </c>
      <c r="BY6" s="30">
        <f t="shared" si="0"/>
        <v>84160.901859999998</v>
      </c>
      <c r="BZ6" s="30">
        <f>BY6/BX6*100</f>
        <v>82.018376492013857</v>
      </c>
      <c r="CA6" s="30">
        <f t="shared" si="0"/>
        <v>0</v>
      </c>
      <c r="CB6" s="30">
        <f t="shared" si="0"/>
        <v>47209.1</v>
      </c>
      <c r="CC6" s="30">
        <f t="shared" si="0"/>
        <v>24712.6</v>
      </c>
      <c r="CD6" s="30">
        <f>CC6/CB6*100</f>
        <v>52.347111044268999</v>
      </c>
      <c r="CE6" s="30">
        <f t="shared" si="0"/>
        <v>72895.8</v>
      </c>
      <c r="CF6" s="30">
        <f t="shared" si="0"/>
        <v>92531.6</v>
      </c>
      <c r="CG6" s="30">
        <f t="shared" si="0"/>
        <v>16271.2</v>
      </c>
      <c r="CH6" s="30">
        <f>CG6/CF6*100</f>
        <v>17.584479248170354</v>
      </c>
      <c r="CI6" s="30">
        <f t="shared" si="0"/>
        <v>0</v>
      </c>
      <c r="CJ6" s="30">
        <f t="shared" si="0"/>
        <v>0</v>
      </c>
      <c r="CK6" s="30">
        <f t="shared" si="0"/>
        <v>0</v>
      </c>
      <c r="CL6" s="30">
        <v>0</v>
      </c>
      <c r="CM6" s="30">
        <f t="shared" si="0"/>
        <v>481219.80000000005</v>
      </c>
      <c r="CN6" s="30">
        <f t="shared" si="0"/>
        <v>481219.80000000005</v>
      </c>
      <c r="CO6" s="30">
        <f t="shared" si="0"/>
        <v>439553.4</v>
      </c>
      <c r="CP6" s="30">
        <f>CO6/CN6*100</f>
        <v>91.341503404473372</v>
      </c>
      <c r="CQ6" s="30">
        <f t="shared" si="0"/>
        <v>131399.02085999999</v>
      </c>
      <c r="CR6" s="30">
        <f t="shared" si="0"/>
        <v>131399.02085999999</v>
      </c>
      <c r="CS6" s="30">
        <f t="shared" si="0"/>
        <v>128580.31982</v>
      </c>
      <c r="CT6" s="30">
        <f>CS6/CR6*100</f>
        <v>97.85485384780516</v>
      </c>
      <c r="CU6" s="30">
        <f t="shared" si="0"/>
        <v>0</v>
      </c>
      <c r="CV6" s="30">
        <f t="shared" si="0"/>
        <v>88312.914210000003</v>
      </c>
      <c r="CW6" s="30">
        <f t="shared" si="0"/>
        <v>82841.71368999999</v>
      </c>
      <c r="CX6" s="30">
        <f>CW6/CV6*100</f>
        <v>93.804755998664021</v>
      </c>
      <c r="CY6" s="30">
        <f t="shared" si="0"/>
        <v>11850.80071</v>
      </c>
      <c r="CZ6" s="30">
        <f t="shared" si="0"/>
        <v>11850.80071</v>
      </c>
      <c r="DA6" s="30">
        <f t="shared" si="0"/>
        <v>119.6</v>
      </c>
      <c r="DB6" s="30">
        <v>0</v>
      </c>
      <c r="DC6" s="30">
        <f t="shared" si="0"/>
        <v>0</v>
      </c>
      <c r="DD6" s="30">
        <f t="shared" si="0"/>
        <v>17189.8</v>
      </c>
      <c r="DE6" s="30">
        <f t="shared" si="0"/>
        <v>0</v>
      </c>
      <c r="DF6" s="30">
        <v>0</v>
      </c>
      <c r="DG6" s="30">
        <f t="shared" si="0"/>
        <v>11248.1</v>
      </c>
      <c r="DH6" s="30">
        <f t="shared" si="0"/>
        <v>11248.1</v>
      </c>
      <c r="DI6" s="30">
        <f t="shared" si="0"/>
        <v>0</v>
      </c>
      <c r="DJ6" s="30">
        <v>0</v>
      </c>
      <c r="DK6" s="30">
        <f t="shared" si="0"/>
        <v>0</v>
      </c>
      <c r="DL6" s="30">
        <f t="shared" si="0"/>
        <v>9119.2000000000007</v>
      </c>
      <c r="DM6" s="30">
        <f t="shared" si="0"/>
        <v>0</v>
      </c>
      <c r="DN6" s="30">
        <v>0</v>
      </c>
      <c r="DO6" s="30">
        <f t="shared" si="0"/>
        <v>0</v>
      </c>
      <c r="DP6" s="30">
        <f t="shared" si="0"/>
        <v>0</v>
      </c>
      <c r="DQ6" s="30">
        <f t="shared" si="0"/>
        <v>0</v>
      </c>
      <c r="DR6" s="30">
        <v>0</v>
      </c>
      <c r="DS6" s="30">
        <f t="shared" si="0"/>
        <v>31741.400000000005</v>
      </c>
      <c r="DT6" s="30">
        <f t="shared" si="0"/>
        <v>8116</v>
      </c>
      <c r="DU6" s="30">
        <f t="shared" si="0"/>
        <v>6379.5115399999995</v>
      </c>
      <c r="DV6" s="30">
        <f>DU6/DT6*100</f>
        <v>78.60413430261211</v>
      </c>
      <c r="DW6" s="30">
        <f t="shared" si="0"/>
        <v>0</v>
      </c>
      <c r="DX6" s="30">
        <f t="shared" si="0"/>
        <v>0</v>
      </c>
      <c r="DY6" s="30">
        <f t="shared" si="0"/>
        <v>0</v>
      </c>
      <c r="DZ6" s="30">
        <v>0</v>
      </c>
      <c r="EA6" s="30">
        <f t="shared" ref="EA6:EC6" si="1">SUM(EA7:EA27)</f>
        <v>2928.7878700000001</v>
      </c>
      <c r="EB6" s="30">
        <f t="shared" si="1"/>
        <v>2928.7000000000007</v>
      </c>
      <c r="EC6" s="30">
        <f t="shared" si="1"/>
        <v>2928.7000000000007</v>
      </c>
      <c r="ED6" s="30">
        <f>EC6/EB6*100</f>
        <v>100</v>
      </c>
      <c r="EE6" s="66">
        <f t="shared" si="0"/>
        <v>5115.3</v>
      </c>
      <c r="EF6" s="66">
        <f t="shared" si="0"/>
        <v>5115.3</v>
      </c>
      <c r="EG6" s="66">
        <f t="shared" si="0"/>
        <v>5115.3</v>
      </c>
      <c r="EH6" s="66">
        <f>EG6/EF6*100</f>
        <v>100</v>
      </c>
      <c r="EI6" s="66">
        <f t="shared" si="0"/>
        <v>16494.3</v>
      </c>
      <c r="EJ6" s="66">
        <f t="shared" si="0"/>
        <v>16494.3</v>
      </c>
      <c r="EK6" s="66">
        <f t="shared" si="0"/>
        <v>14987.4</v>
      </c>
      <c r="EL6" s="66">
        <f>EK6/EJ6*100</f>
        <v>90.864116694858225</v>
      </c>
      <c r="EM6" s="66">
        <f t="shared" si="0"/>
        <v>0</v>
      </c>
      <c r="EN6" s="66">
        <f t="shared" si="0"/>
        <v>0</v>
      </c>
      <c r="EO6" s="66">
        <f t="shared" si="0"/>
        <v>0</v>
      </c>
      <c r="EP6" s="66">
        <v>0</v>
      </c>
      <c r="EQ6" s="66">
        <f t="shared" si="0"/>
        <v>5385.0999999999985</v>
      </c>
      <c r="ER6" s="30">
        <f t="shared" si="0"/>
        <v>5385.0999999999985</v>
      </c>
      <c r="ES6" s="30">
        <f t="shared" si="0"/>
        <v>5385.0999999999985</v>
      </c>
      <c r="ET6" s="30">
        <f>ES6/ER6*100</f>
        <v>100</v>
      </c>
      <c r="EU6" s="30">
        <f t="shared" si="0"/>
        <v>67007.299999999988</v>
      </c>
      <c r="EV6" s="30">
        <f t="shared" si="0"/>
        <v>201074.60000000003</v>
      </c>
      <c r="EW6" s="30">
        <f t="shared" si="0"/>
        <v>34865.600000000006</v>
      </c>
      <c r="EX6" s="30">
        <f>EW6/EV6*100</f>
        <v>17.339634145734966</v>
      </c>
      <c r="EY6" s="30">
        <f t="shared" si="0"/>
        <v>0</v>
      </c>
      <c r="EZ6" s="30">
        <f t="shared" si="0"/>
        <v>8654.1999999999989</v>
      </c>
      <c r="FA6" s="30">
        <f t="shared" si="0"/>
        <v>7061.1</v>
      </c>
      <c r="FB6" s="30">
        <f>FA6/EZ6*100</f>
        <v>81.591597143583471</v>
      </c>
      <c r="FC6" s="30">
        <f t="shared" si="0"/>
        <v>30463.599999999999</v>
      </c>
      <c r="FD6" s="30">
        <f t="shared" si="0"/>
        <v>30463.599999999999</v>
      </c>
      <c r="FE6" s="30">
        <f t="shared" si="0"/>
        <v>7778.7</v>
      </c>
      <c r="FF6" s="30">
        <f>FE6/FD6*100</f>
        <v>25.534408277419608</v>
      </c>
      <c r="FG6" s="30">
        <f t="shared" si="0"/>
        <v>0</v>
      </c>
      <c r="FH6" s="30">
        <f t="shared" si="0"/>
        <v>25952.799999999999</v>
      </c>
      <c r="FI6" s="30">
        <f t="shared" si="0"/>
        <v>1233.5</v>
      </c>
      <c r="FJ6" s="30">
        <f>FI6/FH6*100</f>
        <v>4.7528590364045495</v>
      </c>
      <c r="FK6" s="30">
        <f t="shared" si="0"/>
        <v>0</v>
      </c>
      <c r="FL6" s="30">
        <f t="shared" si="0"/>
        <v>25757.164120000001</v>
      </c>
      <c r="FM6" s="30">
        <f t="shared" si="0"/>
        <v>21451.4</v>
      </c>
      <c r="FN6" s="30">
        <f>FM6/FL6*100</f>
        <v>83.283236850377307</v>
      </c>
      <c r="FO6" s="30">
        <f t="shared" si="0"/>
        <v>0</v>
      </c>
      <c r="FP6" s="30">
        <f t="shared" si="0"/>
        <v>2096.6999999999998</v>
      </c>
      <c r="FQ6" s="30">
        <f t="shared" si="0"/>
        <v>2096.6999999999998</v>
      </c>
      <c r="FR6" s="30">
        <f>FQ6/FP6*100</f>
        <v>100</v>
      </c>
      <c r="FS6" s="30">
        <f t="shared" si="0"/>
        <v>0</v>
      </c>
      <c r="FT6" s="30">
        <f t="shared" si="0"/>
        <v>3075</v>
      </c>
      <c r="FU6" s="30">
        <f t="shared" si="0"/>
        <v>3075</v>
      </c>
      <c r="FV6" s="30">
        <f>FU6/FT6*100</f>
        <v>100</v>
      </c>
      <c r="FW6" s="30">
        <f t="shared" si="0"/>
        <v>11111.1</v>
      </c>
      <c r="FX6" s="30">
        <f t="shared" si="0"/>
        <v>11111.1</v>
      </c>
      <c r="FY6" s="30">
        <f t="shared" si="0"/>
        <v>9230.1</v>
      </c>
      <c r="FZ6" s="30">
        <f>FY6/FX6*100</f>
        <v>83.070983070983075</v>
      </c>
      <c r="GA6" s="30">
        <f t="shared" si="0"/>
        <v>0</v>
      </c>
      <c r="GB6" s="30">
        <f t="shared" si="0"/>
        <v>22179.5</v>
      </c>
      <c r="GC6" s="30">
        <f t="shared" si="0"/>
        <v>10844.800000000001</v>
      </c>
      <c r="GD6" s="30">
        <f>GC6/GB6*100</f>
        <v>48.895601794449831</v>
      </c>
      <c r="GE6" s="30">
        <f t="shared" si="0"/>
        <v>0</v>
      </c>
      <c r="GF6" s="30">
        <f t="shared" si="0"/>
        <v>0</v>
      </c>
      <c r="GG6" s="30">
        <f t="shared" si="0"/>
        <v>0</v>
      </c>
      <c r="GH6" s="30">
        <v>0</v>
      </c>
      <c r="GI6" s="30">
        <f t="shared" si="0"/>
        <v>0</v>
      </c>
      <c r="GJ6" s="30">
        <f t="shared" si="0"/>
        <v>10013.1</v>
      </c>
      <c r="GK6" s="30">
        <f t="shared" si="0"/>
        <v>1003.5</v>
      </c>
      <c r="GL6" s="30">
        <f>GK6/GJ6*100</f>
        <v>10.02187134853342</v>
      </c>
      <c r="GM6" s="30">
        <f t="shared" si="0"/>
        <v>0</v>
      </c>
      <c r="GN6" s="30">
        <f t="shared" si="0"/>
        <v>0</v>
      </c>
      <c r="GO6" s="30">
        <f t="shared" si="0"/>
        <v>31293.9</v>
      </c>
      <c r="GP6" s="30"/>
      <c r="GQ6" s="30">
        <f t="shared" si="0"/>
        <v>8000</v>
      </c>
      <c r="GR6" s="30">
        <f t="shared" si="0"/>
        <v>8000</v>
      </c>
      <c r="GS6" s="30">
        <f t="shared" si="0"/>
        <v>8000</v>
      </c>
      <c r="GT6" s="30">
        <f>GS6/GR6*100</f>
        <v>100</v>
      </c>
      <c r="GU6" s="30">
        <f t="shared" si="0"/>
        <v>22140.5</v>
      </c>
      <c r="GV6" s="30">
        <f t="shared" si="0"/>
        <v>22140.5</v>
      </c>
      <c r="GW6" s="30">
        <f t="shared" si="0"/>
        <v>11124.199999999999</v>
      </c>
      <c r="GX6" s="30">
        <f>GW6/GV6*100</f>
        <v>50.243671100471978</v>
      </c>
      <c r="GY6" s="30">
        <f t="shared" si="0"/>
        <v>0</v>
      </c>
      <c r="GZ6" s="30">
        <f t="shared" si="0"/>
        <v>0</v>
      </c>
      <c r="HA6" s="30">
        <f t="shared" si="0"/>
        <v>0</v>
      </c>
      <c r="HB6" s="30">
        <v>0</v>
      </c>
      <c r="HC6" s="30">
        <f t="shared" si="0"/>
        <v>0</v>
      </c>
      <c r="HD6" s="30">
        <f t="shared" si="0"/>
        <v>0</v>
      </c>
      <c r="HE6" s="30">
        <f t="shared" si="0"/>
        <v>0</v>
      </c>
      <c r="HF6" s="30">
        <v>0</v>
      </c>
      <c r="HG6" s="30">
        <f t="shared" si="0"/>
        <v>0</v>
      </c>
      <c r="HH6" s="30">
        <f t="shared" si="0"/>
        <v>147595.1</v>
      </c>
      <c r="HI6" s="30">
        <f t="shared" si="0"/>
        <v>20577</v>
      </c>
      <c r="HJ6" s="30">
        <f>HI6/HH6*100</f>
        <v>13.941519738798917</v>
      </c>
      <c r="HK6" s="30">
        <f t="shared" si="0"/>
        <v>30902.2</v>
      </c>
      <c r="HL6" s="30">
        <f t="shared" si="0"/>
        <v>30902.2</v>
      </c>
      <c r="HM6" s="30">
        <f t="shared" si="0"/>
        <v>11442.800000000001</v>
      </c>
      <c r="HN6" s="30">
        <f>HM6/HL6*100</f>
        <v>37.029078835811049</v>
      </c>
      <c r="HO6" s="30">
        <f t="shared" si="0"/>
        <v>223089.05049999995</v>
      </c>
      <c r="HP6" s="30">
        <f t="shared" si="0"/>
        <v>223089.05049999995</v>
      </c>
      <c r="HQ6" s="30">
        <f t="shared" si="0"/>
        <v>119211.79999999997</v>
      </c>
      <c r="HR6" s="30">
        <f>HQ6/HP6*100</f>
        <v>53.436867355352334</v>
      </c>
      <c r="HS6" s="30">
        <f t="shared" si="0"/>
        <v>0</v>
      </c>
      <c r="HT6" s="30">
        <f t="shared" si="0"/>
        <v>0</v>
      </c>
      <c r="HU6" s="30">
        <f t="shared" si="0"/>
        <v>0</v>
      </c>
      <c r="HV6" s="30">
        <v>0</v>
      </c>
      <c r="HW6" s="30">
        <f t="shared" si="0"/>
        <v>0</v>
      </c>
      <c r="HX6" s="30">
        <f t="shared" si="0"/>
        <v>465644.39999999997</v>
      </c>
      <c r="HY6" s="30">
        <f t="shared" si="0"/>
        <v>257063.5</v>
      </c>
      <c r="HZ6" s="30">
        <f>HY6/HX6*100</f>
        <v>55.205968331198662</v>
      </c>
      <c r="IA6" s="30">
        <f t="shared" si="0"/>
        <v>0</v>
      </c>
      <c r="IB6" s="30">
        <f t="shared" si="0"/>
        <v>12309.3</v>
      </c>
      <c r="IC6" s="30">
        <f t="shared" si="0"/>
        <v>9413.2999999999993</v>
      </c>
      <c r="ID6" s="30">
        <f>IC6/IB6*100</f>
        <v>76.473073204812621</v>
      </c>
      <c r="IE6" s="30">
        <f t="shared" si="0"/>
        <v>0</v>
      </c>
      <c r="IF6" s="30">
        <f t="shared" si="0"/>
        <v>1067.9000000000001</v>
      </c>
      <c r="IG6" s="30">
        <f t="shared" si="0"/>
        <v>781.2</v>
      </c>
      <c r="IH6" s="30">
        <f>IG6/IF6*100</f>
        <v>73.152916939788369</v>
      </c>
      <c r="II6" s="30">
        <f t="shared" si="0"/>
        <v>0</v>
      </c>
      <c r="IJ6" s="30">
        <f t="shared" si="0"/>
        <v>0</v>
      </c>
      <c r="IK6" s="30">
        <f t="shared" si="0"/>
        <v>0</v>
      </c>
      <c r="IL6" s="30">
        <v>0</v>
      </c>
      <c r="IM6" s="30">
        <f t="shared" si="0"/>
        <v>0</v>
      </c>
      <c r="IN6" s="30">
        <f t="shared" si="0"/>
        <v>0</v>
      </c>
      <c r="IO6" s="30">
        <f t="shared" si="0"/>
        <v>0</v>
      </c>
      <c r="IP6" s="30">
        <v>0</v>
      </c>
      <c r="IQ6" s="30">
        <f t="shared" si="0"/>
        <v>4082.3186999999998</v>
      </c>
      <c r="IR6" s="30">
        <f t="shared" si="0"/>
        <v>4082.3186999999998</v>
      </c>
      <c r="IS6" s="30">
        <f t="shared" si="0"/>
        <v>3873.5999999999995</v>
      </c>
      <c r="IT6" s="30">
        <f>IS6/IR6*100</f>
        <v>94.887251208485992</v>
      </c>
      <c r="IU6" s="30">
        <f t="shared" si="0"/>
        <v>4617.3</v>
      </c>
      <c r="IV6" s="30">
        <f t="shared" si="0"/>
        <v>4617.3</v>
      </c>
      <c r="IW6" s="30">
        <f t="shared" si="0"/>
        <v>2914.8</v>
      </c>
      <c r="IX6" s="30">
        <f>IW6/IV6*100</f>
        <v>63.127801962185693</v>
      </c>
      <c r="IY6" s="30">
        <f t="shared" si="0"/>
        <v>13443</v>
      </c>
      <c r="IZ6" s="30">
        <f t="shared" si="0"/>
        <v>25080.1</v>
      </c>
      <c r="JA6" s="30">
        <f t="shared" si="0"/>
        <v>0</v>
      </c>
      <c r="JB6" s="30">
        <v>0</v>
      </c>
      <c r="JC6" s="30">
        <f t="shared" si="0"/>
        <v>1744.7474700000002</v>
      </c>
      <c r="JD6" s="30">
        <f t="shared" si="0"/>
        <v>1744.7474700000002</v>
      </c>
      <c r="JE6" s="30">
        <f t="shared" si="0"/>
        <v>159.19999999999999</v>
      </c>
      <c r="JF6" s="30">
        <f>JE6/JD6*100</f>
        <v>9.1245296375182576</v>
      </c>
      <c r="JG6" s="30">
        <f t="shared" si="0"/>
        <v>11400.000000000002</v>
      </c>
      <c r="JH6" s="30">
        <f t="shared" ref="JH6:KC6" si="2">SUM(JH7:JH27)</f>
        <v>11400.000000000002</v>
      </c>
      <c r="JI6" s="30">
        <f t="shared" si="2"/>
        <v>6858.4</v>
      </c>
      <c r="JJ6" s="30">
        <v>0</v>
      </c>
      <c r="JK6" s="30">
        <f t="shared" si="2"/>
        <v>6565.7</v>
      </c>
      <c r="JL6" s="30">
        <f t="shared" si="2"/>
        <v>6565.7</v>
      </c>
      <c r="JM6" s="30">
        <f t="shared" si="2"/>
        <v>0</v>
      </c>
      <c r="JN6" s="30">
        <v>0</v>
      </c>
      <c r="JO6" s="30">
        <f t="shared" si="2"/>
        <v>9867.5</v>
      </c>
      <c r="JP6" s="30">
        <f t="shared" si="2"/>
        <v>9867.5</v>
      </c>
      <c r="JQ6" s="30">
        <f t="shared" si="2"/>
        <v>3923.1</v>
      </c>
      <c r="JR6" s="30">
        <f>JQ6/JP6*100</f>
        <v>39.757790727134534</v>
      </c>
      <c r="JS6" s="30">
        <f t="shared" si="2"/>
        <v>14682.222219999998</v>
      </c>
      <c r="JT6" s="30">
        <f t="shared" si="2"/>
        <v>14682.222219999998</v>
      </c>
      <c r="JU6" s="30">
        <f t="shared" si="2"/>
        <v>8972.4000000000015</v>
      </c>
      <c r="JV6" s="30">
        <f>JU6/JT6*100</f>
        <v>61.110640239308424</v>
      </c>
      <c r="JW6" s="30">
        <f t="shared" si="2"/>
        <v>8830.2000000000007</v>
      </c>
      <c r="JX6" s="30">
        <f t="shared" si="2"/>
        <v>8830.2000000000007</v>
      </c>
      <c r="JY6" s="30">
        <f t="shared" si="2"/>
        <v>7720.7999999999993</v>
      </c>
      <c r="JZ6" s="30">
        <f>JY6/JX6*100</f>
        <v>87.436298158592081</v>
      </c>
      <c r="KA6" s="30">
        <f t="shared" si="2"/>
        <v>388744.7</v>
      </c>
      <c r="KB6" s="30">
        <f t="shared" si="2"/>
        <v>388744.7</v>
      </c>
      <c r="KC6" s="30">
        <f t="shared" si="2"/>
        <v>383271.80000000005</v>
      </c>
      <c r="KD6" s="30">
        <f>KC6/KB6*100</f>
        <v>98.592160870617661</v>
      </c>
    </row>
    <row r="7" spans="1:290" ht="14.25" customHeight="1">
      <c r="A7" s="31">
        <v>1</v>
      </c>
      <c r="B7" s="32" t="s">
        <v>3</v>
      </c>
      <c r="C7" s="27">
        <f t="shared" ref="C7:C27" si="3">G7+K7+O7+S7+W7+AA7+AE7+AI7+AM7+AQ7+AU7+AY7+BC7+BG7+BK7+BO7+BS7+BW7+CA7+CE7+CI7+CM7+CQ7+CU7+CY7+DC7+DG7+DK7+DO7+DS7+DW7+EA7+EE7+EI7+EM7+EQ7+EU7+EY7+FC7+FG7+FK7+FO7+FS7+FW7+GA7+GE7+GI7+GM7+GQ7+GU7+GY7+HC7+HG7+HK7+HO7+HS7+HW7+IA7+IE7+II7+IM7+IQ7+IU7+IY7+JC7+JG7+JK7+JO7+JS7+JW7+KA7</f>
        <v>88155.265220000001</v>
      </c>
      <c r="D7" s="27">
        <f t="shared" ref="D7:D27" si="4">H7+L7+P7+T7+X7+AB7+AF7+AJ7+AN7+AR7+AV7+AZ7+BD7+BH7+BL7+BP7+BT7+BX7+CB7+CF7+CJ7+CN7+CR7+CV7+CZ7+DD7+DH7+DL7+DP7+DT7+DX7+EB7+EF7+EJ7+EN7+ER7+EV7+EZ7+FD7+FH7+FL7+FP7+FT7+FX7+GB7+GF7+GJ7+GN7+GR7+GV7+GZ7+HD7+HH7+HL7+HP7+HT7+HX7+IB7+IF7+IJ7+IN7+IR7+IV7+IZ7+JD7+JH7+JL7+JP7+JT7+JX7+KB7</f>
        <v>92252.307880000022</v>
      </c>
      <c r="E7" s="27">
        <f t="shared" ref="E7:E27" si="5">I7+M7+Q7+U7+Y7+AC7+AG7+AK7+AO7+AS7+AW7+BA7+BE7+BI7+BM7+BQ7+BU7+BY7+CC7+CG7+CK7+CO7+CS7+CW7+DA7+DE7+DI7+DM7+DQ7+DU7+DY7+EC7+EG7+EK7+EO7+ES7+EW7+FA7+FE7+FI7+FM7+FQ7+FU7+FY7+GC7+GG7+GK7+GO7+GS7+GW7+HA7+HE7+HI7+HM7+HQ7+HU7+HY7+IC7+IG7+IK7+IO7+IS7+IW7+JA7+JE7+JI7+JM7+JQ7+JU7+JY7+KC7</f>
        <v>67090.249490000002</v>
      </c>
      <c r="F7" s="27">
        <f t="shared" ref="F7:F35" si="6">E7/D7*100</f>
        <v>72.724738309278578</v>
      </c>
      <c r="G7" s="27"/>
      <c r="H7" s="27"/>
      <c r="I7" s="27"/>
      <c r="J7" s="27"/>
      <c r="K7" s="27">
        <v>16295.7</v>
      </c>
      <c r="L7" s="27">
        <v>16295.7</v>
      </c>
      <c r="M7" s="27">
        <v>8568.49028</v>
      </c>
      <c r="N7" s="27">
        <f t="shared" ref="N7:N35" si="7">M7/L7*100</f>
        <v>52.581296170155312</v>
      </c>
      <c r="O7" s="27">
        <v>11475.8</v>
      </c>
      <c r="P7" s="27">
        <v>11475.8</v>
      </c>
      <c r="Q7" s="27">
        <v>10280.260050000001</v>
      </c>
      <c r="R7" s="27">
        <f t="shared" ref="R7:R35" si="8">Q7/P7*100</f>
        <v>89.582077502222077</v>
      </c>
      <c r="S7" s="27">
        <v>10980.9</v>
      </c>
      <c r="T7" s="27">
        <v>10980.9</v>
      </c>
      <c r="U7" s="27">
        <v>7161.0022099999996</v>
      </c>
      <c r="V7" s="27">
        <f t="shared" ref="V7:V35" si="9">U7/T7*100</f>
        <v>65.213254013787576</v>
      </c>
      <c r="W7" s="27">
        <v>4006.6</v>
      </c>
      <c r="X7" s="27">
        <v>4006.6</v>
      </c>
      <c r="Y7" s="27">
        <v>3817.4426899999999</v>
      </c>
      <c r="Z7" s="27">
        <f t="shared" ref="Z7:Z35" si="10">Y7/X7*100</f>
        <v>95.278857135726042</v>
      </c>
      <c r="AA7" s="27"/>
      <c r="AB7" s="27"/>
      <c r="AC7" s="27"/>
      <c r="AD7" s="27"/>
      <c r="AE7" s="39">
        <v>571.1</v>
      </c>
      <c r="AF7" s="27">
        <v>571.1</v>
      </c>
      <c r="AG7" s="27">
        <v>571.09992</v>
      </c>
      <c r="AH7" s="27">
        <f t="shared" ref="AH7:AH35" si="11">AG7/AF7*100</f>
        <v>99.999985991945366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>
        <v>22744.934200000003</v>
      </c>
      <c r="AZ7" s="27">
        <v>10490.38192</v>
      </c>
      <c r="BA7" s="27">
        <v>7941.8331600000001</v>
      </c>
      <c r="BB7" s="27">
        <f t="shared" ref="BB7:BB35" si="12">BA7/AZ7*100</f>
        <v>75.705853424257413</v>
      </c>
      <c r="BC7" s="27"/>
      <c r="BD7" s="27"/>
      <c r="BE7" s="27"/>
      <c r="BF7" s="27"/>
      <c r="BG7" s="82"/>
      <c r="BH7" s="82"/>
      <c r="BI7" s="82"/>
      <c r="BJ7" s="82"/>
      <c r="BK7" s="27"/>
      <c r="BL7" s="27"/>
      <c r="BM7" s="27"/>
      <c r="BN7" s="27"/>
      <c r="BO7" s="27"/>
      <c r="BP7" s="27"/>
      <c r="BQ7" s="27"/>
      <c r="BR7" s="30"/>
      <c r="BS7" s="27"/>
      <c r="BT7" s="27"/>
      <c r="BU7" s="27"/>
      <c r="BV7" s="27"/>
      <c r="BW7" s="27">
        <v>1936.1914000000002</v>
      </c>
      <c r="BX7" s="27">
        <v>1936.1914000000002</v>
      </c>
      <c r="BY7" s="27">
        <v>1936.1913999999999</v>
      </c>
      <c r="BZ7" s="27">
        <f t="shared" ref="BZ7:BZ35" si="13">BY7/BX7*100</f>
        <v>99.999999999999986</v>
      </c>
      <c r="CA7" s="27"/>
      <c r="CB7" s="27"/>
      <c r="CC7" s="27"/>
      <c r="CD7" s="30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30"/>
      <c r="CQ7" s="27">
        <v>1587.7436800000003</v>
      </c>
      <c r="CR7" s="27">
        <v>1587.7436800000003</v>
      </c>
      <c r="CS7" s="27">
        <v>1589.6414300000001</v>
      </c>
      <c r="CT7" s="27">
        <f t="shared" ref="CT7:CT35" si="14">CS7/CR7*100</f>
        <v>100.11952496009935</v>
      </c>
      <c r="CU7" s="27"/>
      <c r="CV7" s="27">
        <v>7182</v>
      </c>
      <c r="CW7" s="27">
        <v>7109.8883599999999</v>
      </c>
      <c r="CX7" s="27">
        <f t="shared" ref="CX7:CX35" si="15">CW7/CV7*100</f>
        <v>98.995939292676141</v>
      </c>
      <c r="CY7" s="27">
        <v>83.69847</v>
      </c>
      <c r="CZ7" s="27">
        <v>83.69847</v>
      </c>
      <c r="DA7" s="27"/>
      <c r="DB7" s="27">
        <f>DA7/CZ7*100</f>
        <v>0</v>
      </c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>
        <v>1068.8</v>
      </c>
      <c r="DT7" s="27">
        <v>132.5</v>
      </c>
      <c r="DU7" s="27">
        <v>132.49999</v>
      </c>
      <c r="DV7" s="27">
        <f t="shared" ref="DV7:DV35" si="16">DU7/DT7*100</f>
        <v>99.999992452830185</v>
      </c>
      <c r="DW7" s="27"/>
      <c r="DX7" s="27"/>
      <c r="DY7" s="27"/>
      <c r="DZ7" s="27"/>
      <c r="EA7" s="27">
        <v>95.454549999999998</v>
      </c>
      <c r="EB7" s="27">
        <v>95.5</v>
      </c>
      <c r="EC7" s="27">
        <v>95.5</v>
      </c>
      <c r="ED7" s="27">
        <f t="shared" ref="ED7:ED35" si="17">EC7/EB7*100</f>
        <v>100</v>
      </c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>
        <v>28.9</v>
      </c>
      <c r="ER7" s="82">
        <v>28.9</v>
      </c>
      <c r="ES7" s="27">
        <v>28.9</v>
      </c>
      <c r="ET7" s="27">
        <f t="shared" ref="ET7:ET35" si="18">ES7/ER7*100</f>
        <v>100</v>
      </c>
      <c r="EU7" s="27"/>
      <c r="EV7" s="27"/>
      <c r="EW7" s="27"/>
      <c r="EX7" s="27"/>
      <c r="EY7" s="27"/>
      <c r="EZ7" s="27"/>
      <c r="FA7" s="27"/>
      <c r="FB7" s="30"/>
      <c r="FC7" s="27"/>
      <c r="FD7" s="27"/>
      <c r="FE7" s="27"/>
      <c r="FF7" s="30"/>
      <c r="FG7" s="27"/>
      <c r="FH7" s="27"/>
      <c r="FI7" s="27"/>
      <c r="FJ7" s="30"/>
      <c r="FK7" s="27"/>
      <c r="FL7" s="27">
        <v>624.94948999999997</v>
      </c>
      <c r="FM7" s="27">
        <v>624.9</v>
      </c>
      <c r="FN7" s="27">
        <f t="shared" ref="FN7:FN35" si="19">FM7/FL7*100</f>
        <v>99.99208096001486</v>
      </c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30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>
        <v>2642.2</v>
      </c>
      <c r="GP7" s="27"/>
      <c r="GQ7" s="27"/>
      <c r="GR7" s="27"/>
      <c r="GS7" s="27"/>
      <c r="GT7" s="27"/>
      <c r="GU7" s="27"/>
      <c r="GV7" s="27"/>
      <c r="GW7" s="27"/>
      <c r="GX7" s="30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30"/>
      <c r="HK7" s="27">
        <v>683.7</v>
      </c>
      <c r="HL7" s="27">
        <v>683.7</v>
      </c>
      <c r="HM7" s="27">
        <v>399.9</v>
      </c>
      <c r="HN7" s="27">
        <f t="shared" ref="HN7:HN35" si="20">HM7/HL7*100</f>
        <v>58.490566037735846</v>
      </c>
      <c r="HO7" s="27">
        <v>4992.1863600000006</v>
      </c>
      <c r="HP7" s="27">
        <v>4992.1863600000006</v>
      </c>
      <c r="HQ7" s="27">
        <v>2835</v>
      </c>
      <c r="HR7" s="27">
        <f t="shared" ref="HR7:HR35" si="21">HQ7/HP7*100</f>
        <v>56.788745362462791</v>
      </c>
      <c r="HS7" s="27"/>
      <c r="HT7" s="27"/>
      <c r="HU7" s="27"/>
      <c r="HV7" s="27"/>
      <c r="HW7" s="27"/>
      <c r="HX7" s="27">
        <v>9480.9</v>
      </c>
      <c r="HY7" s="27">
        <v>0</v>
      </c>
      <c r="HZ7" s="27">
        <f t="shared" ref="HZ7:HZ35" si="22">HY7/HX7*100</f>
        <v>0</v>
      </c>
      <c r="IA7" s="27"/>
      <c r="IB7" s="27"/>
      <c r="IC7" s="27"/>
      <c r="ID7" s="30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>
        <v>297.97980000000001</v>
      </c>
      <c r="IR7" s="27">
        <v>297.97980000000001</v>
      </c>
      <c r="IS7" s="27">
        <v>272.89999999999998</v>
      </c>
      <c r="IT7" s="27">
        <f t="shared" ref="IT7:IT35" si="23">IS7/IR7*100</f>
        <v>91.583389209604121</v>
      </c>
      <c r="IU7" s="27"/>
      <c r="IV7" s="27"/>
      <c r="IW7" s="27"/>
      <c r="IX7" s="27"/>
      <c r="IY7" s="27"/>
      <c r="IZ7" s="27"/>
      <c r="JA7" s="27"/>
      <c r="JB7" s="27"/>
      <c r="JC7" s="27">
        <v>144.84848000000002</v>
      </c>
      <c r="JD7" s="27">
        <v>144.84848000000002</v>
      </c>
      <c r="JE7" s="27"/>
      <c r="JF7" s="27"/>
      <c r="JG7" s="27">
        <v>78.099999999999994</v>
      </c>
      <c r="JH7" s="27">
        <v>78.099999999999994</v>
      </c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>
        <v>792.82828000000006</v>
      </c>
      <c r="JT7" s="27">
        <v>792.82828000000006</v>
      </c>
      <c r="JU7" s="27">
        <v>792.8</v>
      </c>
      <c r="JV7" s="27">
        <f t="shared" ref="JV7:JV35" si="24">JU7/JT7*100</f>
        <v>99.99643302330233</v>
      </c>
      <c r="JW7" s="27"/>
      <c r="JX7" s="27"/>
      <c r="JY7" s="27"/>
      <c r="JZ7" s="30"/>
      <c r="KA7" s="27">
        <v>10289.799999999999</v>
      </c>
      <c r="KB7" s="27">
        <v>10289.799999999999</v>
      </c>
      <c r="KC7" s="27">
        <v>10289.799999999999</v>
      </c>
      <c r="KD7" s="27">
        <f t="shared" ref="KD7:KD35" si="25">KC7/KB7*100</f>
        <v>100</v>
      </c>
    </row>
    <row r="8" spans="1:290" ht="14">
      <c r="A8" s="31">
        <v>2</v>
      </c>
      <c r="B8" s="32" t="s">
        <v>4</v>
      </c>
      <c r="C8" s="27">
        <f t="shared" si="3"/>
        <v>113295.07168999998</v>
      </c>
      <c r="D8" s="27">
        <f t="shared" si="4"/>
        <v>169463.79184999998</v>
      </c>
      <c r="E8" s="27">
        <f t="shared" si="5"/>
        <v>113918.27773999999</v>
      </c>
      <c r="F8" s="27">
        <f t="shared" si="6"/>
        <v>67.222783401916431</v>
      </c>
      <c r="G8" s="27"/>
      <c r="H8" s="27"/>
      <c r="I8" s="27"/>
      <c r="J8" s="27"/>
      <c r="K8" s="27">
        <v>31826.1</v>
      </c>
      <c r="L8" s="27">
        <v>31826.1</v>
      </c>
      <c r="M8" s="27">
        <v>10178.483</v>
      </c>
      <c r="N8" s="27">
        <f t="shared" si="7"/>
        <v>31.98155916056319</v>
      </c>
      <c r="O8" s="27">
        <v>21006.1</v>
      </c>
      <c r="P8" s="27">
        <v>21006.1</v>
      </c>
      <c r="Q8" s="27">
        <v>18054.979899999998</v>
      </c>
      <c r="R8" s="27">
        <f t="shared" si="8"/>
        <v>85.951128005674533</v>
      </c>
      <c r="S8" s="27">
        <v>7180.5</v>
      </c>
      <c r="T8" s="27">
        <v>7180.5</v>
      </c>
      <c r="U8" s="27">
        <v>6964.40895</v>
      </c>
      <c r="V8" s="27">
        <f t="shared" si="9"/>
        <v>96.990584917484853</v>
      </c>
      <c r="W8" s="27">
        <v>2343</v>
      </c>
      <c r="X8" s="27">
        <v>2343</v>
      </c>
      <c r="Y8" s="27">
        <v>1680.2517</v>
      </c>
      <c r="Z8" s="27">
        <f t="shared" si="10"/>
        <v>71.713687580025606</v>
      </c>
      <c r="AA8" s="27"/>
      <c r="AB8" s="27"/>
      <c r="AC8" s="27"/>
      <c r="AD8" s="27"/>
      <c r="AE8" s="39">
        <v>98.2</v>
      </c>
      <c r="AF8" s="27">
        <v>98.2</v>
      </c>
      <c r="AG8" s="27">
        <v>98.2</v>
      </c>
      <c r="AH8" s="27">
        <f t="shared" si="11"/>
        <v>100</v>
      </c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>
        <v>11238.252640000001</v>
      </c>
      <c r="AZ8" s="27">
        <v>26133.362960000002</v>
      </c>
      <c r="BA8" s="27">
        <v>15236.675640000001</v>
      </c>
      <c r="BB8" s="27">
        <f t="shared" si="12"/>
        <v>58.303539668130036</v>
      </c>
      <c r="BC8" s="27"/>
      <c r="BD8" s="27"/>
      <c r="BE8" s="27"/>
      <c r="BF8" s="27"/>
      <c r="BG8" s="82">
        <v>874</v>
      </c>
      <c r="BH8" s="82">
        <v>826.5</v>
      </c>
      <c r="BI8" s="82"/>
      <c r="BJ8" s="82"/>
      <c r="BK8" s="27"/>
      <c r="BL8" s="27">
        <v>8207.0347999999994</v>
      </c>
      <c r="BM8" s="27">
        <v>3706.7</v>
      </c>
      <c r="BN8" s="27">
        <f>BM8/BL8*100</f>
        <v>45.16491144889504</v>
      </c>
      <c r="BO8" s="27"/>
      <c r="BP8" s="27"/>
      <c r="BQ8" s="27"/>
      <c r="BR8" s="30"/>
      <c r="BS8" s="27"/>
      <c r="BT8" s="27"/>
      <c r="BU8" s="27"/>
      <c r="BV8" s="27"/>
      <c r="BW8" s="27">
        <v>2786.3637999999996</v>
      </c>
      <c r="BX8" s="27">
        <v>2786.3637999999996</v>
      </c>
      <c r="BY8" s="27">
        <v>2786.3637999999996</v>
      </c>
      <c r="BZ8" s="27">
        <f t="shared" si="13"/>
        <v>100</v>
      </c>
      <c r="CA8" s="27"/>
      <c r="CB8" s="27">
        <v>505.2</v>
      </c>
      <c r="CC8" s="27">
        <v>505.2</v>
      </c>
      <c r="CD8" s="27">
        <f t="shared" ref="CD8:CD35" si="26">CC8/CB8*100</f>
        <v>100</v>
      </c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30"/>
      <c r="CQ8" s="27">
        <v>2646.2394699999995</v>
      </c>
      <c r="CR8" s="27">
        <v>2646.2394699999995</v>
      </c>
      <c r="CS8" s="27">
        <v>2596.4143300000001</v>
      </c>
      <c r="CT8" s="27">
        <f t="shared" si="14"/>
        <v>98.117134123163865</v>
      </c>
      <c r="CU8" s="27"/>
      <c r="CV8" s="27">
        <v>1870.55</v>
      </c>
      <c r="CW8" s="27">
        <v>1955.10042</v>
      </c>
      <c r="CX8" s="27">
        <f t="shared" si="15"/>
        <v>104.52008339793109</v>
      </c>
      <c r="CY8" s="27">
        <v>316.73446999999999</v>
      </c>
      <c r="CZ8" s="27">
        <v>316.73446999999999</v>
      </c>
      <c r="DA8" s="27"/>
      <c r="DB8" s="27">
        <f t="shared" ref="DB8:DB30" si="27">DA8/CZ8*100</f>
        <v>0</v>
      </c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>
        <v>1198.9000000000001</v>
      </c>
      <c r="DT8" s="27"/>
      <c r="DU8" s="27">
        <v>0</v>
      </c>
      <c r="DV8" s="27"/>
      <c r="DW8" s="27"/>
      <c r="DX8" s="27"/>
      <c r="DY8" s="27"/>
      <c r="DZ8" s="27"/>
      <c r="EA8" s="27"/>
      <c r="EB8" s="27"/>
      <c r="EC8" s="27"/>
      <c r="ED8" s="27"/>
      <c r="EE8" s="82">
        <v>5115.3</v>
      </c>
      <c r="EF8" s="82">
        <v>5115.3</v>
      </c>
      <c r="EG8" s="82">
        <v>5115.3</v>
      </c>
      <c r="EH8" s="82">
        <f>EG8/EF8*100</f>
        <v>100</v>
      </c>
      <c r="EI8" s="82"/>
      <c r="EJ8" s="82"/>
      <c r="EK8" s="82"/>
      <c r="EL8" s="82"/>
      <c r="EM8" s="82"/>
      <c r="EN8" s="82"/>
      <c r="EO8" s="82"/>
      <c r="EP8" s="82"/>
      <c r="EQ8" s="82">
        <v>534.29999999999995</v>
      </c>
      <c r="ER8" s="82">
        <v>534.29999999999995</v>
      </c>
      <c r="ES8" s="27">
        <v>534.29999999999995</v>
      </c>
      <c r="ET8" s="27">
        <f t="shared" si="18"/>
        <v>100</v>
      </c>
      <c r="EU8" s="27">
        <v>5738.4</v>
      </c>
      <c r="EV8" s="27">
        <v>14954</v>
      </c>
      <c r="EW8" s="27">
        <v>6705.5</v>
      </c>
      <c r="EX8" s="27">
        <f t="shared" ref="EX8:EX35" si="28">EW8/EV8*100</f>
        <v>44.840845258793635</v>
      </c>
      <c r="EY8" s="27"/>
      <c r="EZ8" s="27"/>
      <c r="FA8" s="27"/>
      <c r="FB8" s="30"/>
      <c r="FC8" s="27"/>
      <c r="FD8" s="27"/>
      <c r="FE8" s="27"/>
      <c r="FF8" s="30"/>
      <c r="FG8" s="27"/>
      <c r="FH8" s="27"/>
      <c r="FI8" s="27"/>
      <c r="FJ8" s="30"/>
      <c r="FK8" s="27"/>
      <c r="FL8" s="27">
        <v>2840.52504</v>
      </c>
      <c r="FM8" s="27">
        <v>2551.6</v>
      </c>
      <c r="FN8" s="27">
        <f t="shared" si="19"/>
        <v>89.828463543486308</v>
      </c>
      <c r="FO8" s="27"/>
      <c r="FP8" s="27"/>
      <c r="FQ8" s="27"/>
      <c r="FR8" s="27"/>
      <c r="FS8" s="27"/>
      <c r="FT8" s="27">
        <v>375</v>
      </c>
      <c r="FU8" s="27">
        <v>375</v>
      </c>
      <c r="FV8" s="27">
        <f t="shared" ref="FV8:FV35" si="29">FU8/FT8*100</f>
        <v>100</v>
      </c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30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30"/>
      <c r="HK8" s="27">
        <v>1126.5</v>
      </c>
      <c r="HL8" s="27">
        <v>1126.5</v>
      </c>
      <c r="HM8" s="27">
        <v>319.60000000000002</v>
      </c>
      <c r="HN8" s="27">
        <f t="shared" si="20"/>
        <v>28.371060807811809</v>
      </c>
      <c r="HO8" s="27">
        <v>5345.1601000000001</v>
      </c>
      <c r="HP8" s="27">
        <v>5345.1601000000001</v>
      </c>
      <c r="HQ8" s="27">
        <v>2894.4</v>
      </c>
      <c r="HR8" s="27">
        <f t="shared" si="21"/>
        <v>54.149921533688016</v>
      </c>
      <c r="HS8" s="27"/>
      <c r="HT8" s="27"/>
      <c r="HU8" s="27"/>
      <c r="HV8" s="27"/>
      <c r="HW8" s="27"/>
      <c r="HX8" s="27">
        <v>19506.099999999999</v>
      </c>
      <c r="HY8" s="27">
        <v>18051</v>
      </c>
      <c r="HZ8" s="27">
        <f t="shared" si="22"/>
        <v>92.540282270674311</v>
      </c>
      <c r="IA8" s="27"/>
      <c r="IB8" s="27"/>
      <c r="IC8" s="27"/>
      <c r="ID8" s="30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>
        <v>33.131309999999999</v>
      </c>
      <c r="JD8" s="27">
        <v>33.131309999999999</v>
      </c>
      <c r="JE8" s="27"/>
      <c r="JF8" s="27"/>
      <c r="JG8" s="27">
        <v>1590</v>
      </c>
      <c r="JH8" s="27">
        <v>1590</v>
      </c>
      <c r="JI8" s="27">
        <v>1589.9</v>
      </c>
      <c r="JJ8" s="27"/>
      <c r="JK8" s="27"/>
      <c r="JL8" s="27"/>
      <c r="JM8" s="27"/>
      <c r="JN8" s="27"/>
      <c r="JO8" s="27"/>
      <c r="JP8" s="27"/>
      <c r="JQ8" s="27"/>
      <c r="JR8" s="27"/>
      <c r="JS8" s="27">
        <v>278.98990000000003</v>
      </c>
      <c r="JT8" s="27">
        <v>278.98990000000003</v>
      </c>
      <c r="JU8" s="27">
        <v>0</v>
      </c>
      <c r="JV8" s="27">
        <f t="shared" si="24"/>
        <v>0</v>
      </c>
      <c r="JW8" s="27"/>
      <c r="JX8" s="27"/>
      <c r="JY8" s="27"/>
      <c r="JZ8" s="30"/>
      <c r="KA8" s="27">
        <v>12018.9</v>
      </c>
      <c r="KB8" s="27">
        <v>12018.9</v>
      </c>
      <c r="KC8" s="27">
        <v>12018.9</v>
      </c>
      <c r="KD8" s="27">
        <f t="shared" si="25"/>
        <v>100</v>
      </c>
    </row>
    <row r="9" spans="1:290" ht="12.75" customHeight="1">
      <c r="A9" s="31">
        <v>3</v>
      </c>
      <c r="B9" s="32" t="s">
        <v>5</v>
      </c>
      <c r="C9" s="27">
        <f t="shared" si="3"/>
        <v>123192.20233999999</v>
      </c>
      <c r="D9" s="27">
        <f t="shared" si="4"/>
        <v>196535.10136999999</v>
      </c>
      <c r="E9" s="27">
        <f t="shared" si="5"/>
        <v>142094.16045999998</v>
      </c>
      <c r="F9" s="27">
        <f t="shared" si="6"/>
        <v>72.299634757096825</v>
      </c>
      <c r="G9" s="27"/>
      <c r="H9" s="27"/>
      <c r="I9" s="27"/>
      <c r="J9" s="27"/>
      <c r="K9" s="27">
        <v>12077.1</v>
      </c>
      <c r="L9" s="27">
        <v>23646.5</v>
      </c>
      <c r="M9" s="27">
        <v>11530.56344</v>
      </c>
      <c r="N9" s="27">
        <f t="shared" si="7"/>
        <v>48.762241515657706</v>
      </c>
      <c r="O9" s="27">
        <v>12227.9</v>
      </c>
      <c r="P9" s="27">
        <v>12227.9</v>
      </c>
      <c r="Q9" s="27">
        <v>10433.111939999999</v>
      </c>
      <c r="R9" s="27">
        <f t="shared" si="8"/>
        <v>85.322188928597711</v>
      </c>
      <c r="S9" s="27">
        <v>8891.9</v>
      </c>
      <c r="T9" s="27">
        <v>20352.099999999999</v>
      </c>
      <c r="U9" s="27">
        <v>16314.989880000001</v>
      </c>
      <c r="V9" s="27">
        <f t="shared" si="9"/>
        <v>80.163668024429924</v>
      </c>
      <c r="W9" s="27">
        <v>4847.2</v>
      </c>
      <c r="X9" s="27">
        <v>4847.2</v>
      </c>
      <c r="Y9" s="27">
        <v>4414.3117499999998</v>
      </c>
      <c r="Z9" s="27">
        <f t="shared" si="10"/>
        <v>91.069313211751108</v>
      </c>
      <c r="AA9" s="27"/>
      <c r="AB9" s="27"/>
      <c r="AC9" s="27"/>
      <c r="AD9" s="27"/>
      <c r="AE9" s="39">
        <v>338.4</v>
      </c>
      <c r="AF9" s="27">
        <v>338.4</v>
      </c>
      <c r="AG9" s="27">
        <v>0</v>
      </c>
      <c r="AH9" s="27">
        <f t="shared" si="11"/>
        <v>0</v>
      </c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>
        <v>9828.6447799999987</v>
      </c>
      <c r="AZ9" s="27">
        <v>32285.82</v>
      </c>
      <c r="BA9" s="27">
        <v>18704.955580000002</v>
      </c>
      <c r="BB9" s="27">
        <f t="shared" si="12"/>
        <v>57.935513423540122</v>
      </c>
      <c r="BC9" s="27"/>
      <c r="BD9" s="27"/>
      <c r="BE9" s="27"/>
      <c r="BF9" s="27"/>
      <c r="BG9" s="82"/>
      <c r="BH9" s="82">
        <v>0</v>
      </c>
      <c r="BI9" s="82"/>
      <c r="BJ9" s="82"/>
      <c r="BK9" s="27"/>
      <c r="BL9" s="27"/>
      <c r="BM9" s="27"/>
      <c r="BN9" s="27"/>
      <c r="BO9" s="27"/>
      <c r="BP9" s="27"/>
      <c r="BQ9" s="27"/>
      <c r="BR9" s="30"/>
      <c r="BS9" s="27"/>
      <c r="BT9" s="27"/>
      <c r="BU9" s="27"/>
      <c r="BV9" s="27"/>
      <c r="BW9" s="27">
        <v>6259.9963999999991</v>
      </c>
      <c r="BX9" s="27">
        <v>6259.9963999999991</v>
      </c>
      <c r="BY9" s="27">
        <v>4156.5112800000006</v>
      </c>
      <c r="BZ9" s="27">
        <f t="shared" si="13"/>
        <v>66.397981954111046</v>
      </c>
      <c r="CA9" s="27"/>
      <c r="CB9" s="27"/>
      <c r="CC9" s="27"/>
      <c r="CD9" s="30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30"/>
      <c r="CQ9" s="27">
        <v>7938.7184000000007</v>
      </c>
      <c r="CR9" s="27">
        <v>7938.7184000000007</v>
      </c>
      <c r="CS9" s="27">
        <v>7948.2071300000007</v>
      </c>
      <c r="CT9" s="27">
        <f t="shared" si="14"/>
        <v>100.11952470816952</v>
      </c>
      <c r="CU9" s="27"/>
      <c r="CV9" s="27">
        <v>6642.8571400000001</v>
      </c>
      <c r="CW9" s="27">
        <v>6386.3094600000004</v>
      </c>
      <c r="CX9" s="27">
        <f t="shared" si="15"/>
        <v>96.137991912317418</v>
      </c>
      <c r="CY9" s="27">
        <v>362.57760999999999</v>
      </c>
      <c r="CZ9" s="27">
        <v>362.57760999999999</v>
      </c>
      <c r="DA9" s="27"/>
      <c r="DB9" s="27">
        <f t="shared" si="27"/>
        <v>0</v>
      </c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>
        <v>4798.8</v>
      </c>
      <c r="DT9" s="27">
        <v>1095.5</v>
      </c>
      <c r="DU9" s="27">
        <v>1095.5</v>
      </c>
      <c r="DV9" s="27">
        <f t="shared" si="16"/>
        <v>100</v>
      </c>
      <c r="DW9" s="27"/>
      <c r="DX9" s="27"/>
      <c r="DY9" s="27"/>
      <c r="DZ9" s="27"/>
      <c r="EA9" s="27">
        <v>283.33332999999999</v>
      </c>
      <c r="EB9" s="27">
        <v>283.3</v>
      </c>
      <c r="EC9" s="27">
        <v>283.3</v>
      </c>
      <c r="ED9" s="27">
        <f t="shared" si="17"/>
        <v>100</v>
      </c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>
        <v>400.5</v>
      </c>
      <c r="ER9" s="82">
        <v>400.5</v>
      </c>
      <c r="ES9" s="27">
        <v>400.5</v>
      </c>
      <c r="ET9" s="27">
        <f t="shared" si="18"/>
        <v>100</v>
      </c>
      <c r="EU9" s="27"/>
      <c r="EV9" s="27"/>
      <c r="EW9" s="27"/>
      <c r="EX9" s="27"/>
      <c r="EY9" s="27"/>
      <c r="EZ9" s="27">
        <v>4517.7</v>
      </c>
      <c r="FA9" s="27">
        <v>4517.7</v>
      </c>
      <c r="FB9" s="30">
        <f t="shared" ref="FB9:FB35" si="30">FA9/EZ9*100</f>
        <v>100</v>
      </c>
      <c r="FC9" s="27"/>
      <c r="FD9" s="27"/>
      <c r="FE9" s="27"/>
      <c r="FF9" s="30"/>
      <c r="FG9" s="27"/>
      <c r="FH9" s="27"/>
      <c r="FI9" s="27"/>
      <c r="FJ9" s="30"/>
      <c r="FK9" s="27"/>
      <c r="FL9" s="27"/>
      <c r="FM9" s="27">
        <v>0</v>
      </c>
      <c r="FN9" s="27"/>
      <c r="FO9" s="27"/>
      <c r="FP9" s="27"/>
      <c r="FQ9" s="27"/>
      <c r="FR9" s="27"/>
      <c r="FS9" s="27"/>
      <c r="FT9" s="27">
        <v>75</v>
      </c>
      <c r="FU9" s="27">
        <v>75</v>
      </c>
      <c r="FV9" s="27">
        <f t="shared" si="29"/>
        <v>100</v>
      </c>
      <c r="FW9" s="27"/>
      <c r="FX9" s="27"/>
      <c r="FY9" s="27"/>
      <c r="FZ9" s="27"/>
      <c r="GA9" s="27"/>
      <c r="GB9" s="27">
        <v>4557.6000000000004</v>
      </c>
      <c r="GC9" s="27">
        <v>3934.9</v>
      </c>
      <c r="GD9" s="27">
        <f t="shared" ref="GD9:GD35" si="31">GC9/GB9*100</f>
        <v>86.337107249429522</v>
      </c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>
        <v>2816.7</v>
      </c>
      <c r="GV9" s="27">
        <v>2816.7</v>
      </c>
      <c r="GW9" s="27">
        <v>84.9</v>
      </c>
      <c r="GX9" s="30">
        <f>GW9/GV9*100</f>
        <v>3.0141655128341682</v>
      </c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30"/>
      <c r="HK9" s="27">
        <v>1502</v>
      </c>
      <c r="HL9" s="27">
        <v>1502</v>
      </c>
      <c r="HM9" s="27">
        <v>916.6</v>
      </c>
      <c r="HN9" s="27">
        <f t="shared" si="20"/>
        <v>61.02529960053262</v>
      </c>
      <c r="HO9" s="27">
        <v>19231.339899999999</v>
      </c>
      <c r="HP9" s="27">
        <v>19231.339899999999</v>
      </c>
      <c r="HQ9" s="27">
        <v>10395.6</v>
      </c>
      <c r="HR9" s="27">
        <f t="shared" si="21"/>
        <v>54.055515913376375</v>
      </c>
      <c r="HS9" s="27"/>
      <c r="HT9" s="27"/>
      <c r="HU9" s="27"/>
      <c r="HV9" s="27"/>
      <c r="HW9" s="27"/>
      <c r="HX9" s="27">
        <v>15766.3</v>
      </c>
      <c r="HY9" s="27">
        <v>13056.7</v>
      </c>
      <c r="HZ9" s="27">
        <f t="shared" si="22"/>
        <v>82.813976646391367</v>
      </c>
      <c r="IA9" s="27"/>
      <c r="IB9" s="27"/>
      <c r="IC9" s="27"/>
      <c r="ID9" s="30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>
        <v>119.19192</v>
      </c>
      <c r="IR9" s="27">
        <v>119.19192</v>
      </c>
      <c r="IS9" s="27">
        <v>78.7</v>
      </c>
      <c r="IT9" s="27">
        <f t="shared" si="23"/>
        <v>66.027965654047691</v>
      </c>
      <c r="IU9" s="27"/>
      <c r="IV9" s="27"/>
      <c r="IW9" s="27"/>
      <c r="IX9" s="27"/>
      <c r="IY9" s="27"/>
      <c r="IZ9" s="27"/>
      <c r="JA9" s="27"/>
      <c r="JB9" s="27"/>
      <c r="JC9" s="27">
        <v>207.57576</v>
      </c>
      <c r="JD9" s="27">
        <v>207.57576</v>
      </c>
      <c r="JE9" s="27"/>
      <c r="JF9" s="27"/>
      <c r="JG9" s="27">
        <v>506.3</v>
      </c>
      <c r="JH9" s="27">
        <v>506.3</v>
      </c>
      <c r="JI9" s="27">
        <v>0</v>
      </c>
      <c r="JJ9" s="27"/>
      <c r="JK9" s="27"/>
      <c r="JL9" s="27"/>
      <c r="JM9" s="27"/>
      <c r="JN9" s="27"/>
      <c r="JO9" s="27"/>
      <c r="JP9" s="27"/>
      <c r="JQ9" s="27"/>
      <c r="JR9" s="27"/>
      <c r="JS9" s="27">
        <v>1042.4242400000001</v>
      </c>
      <c r="JT9" s="27">
        <v>1042.4242400000001</v>
      </c>
      <c r="JU9" s="27">
        <v>1042.4000000000001</v>
      </c>
      <c r="JV9" s="27">
        <f t="shared" si="24"/>
        <v>99.997674651157382</v>
      </c>
      <c r="JW9" s="27"/>
      <c r="JX9" s="27"/>
      <c r="JY9" s="27"/>
      <c r="JZ9" s="30"/>
      <c r="KA9" s="27">
        <v>29511.599999999999</v>
      </c>
      <c r="KB9" s="27">
        <v>29511.599999999999</v>
      </c>
      <c r="KC9" s="27">
        <v>26323.4</v>
      </c>
      <c r="KD9" s="27">
        <f t="shared" si="25"/>
        <v>89.196790414616629</v>
      </c>
    </row>
    <row r="10" spans="1:290" ht="14">
      <c r="A10" s="31">
        <v>4</v>
      </c>
      <c r="B10" s="32" t="s">
        <v>6</v>
      </c>
      <c r="C10" s="27">
        <f t="shared" si="3"/>
        <v>135944.94717000003</v>
      </c>
      <c r="D10" s="27">
        <f t="shared" si="4"/>
        <v>216624.90517000004</v>
      </c>
      <c r="E10" s="27">
        <f t="shared" si="5"/>
        <v>128112.22952000002</v>
      </c>
      <c r="F10" s="27">
        <f t="shared" si="6"/>
        <v>59.140120301246888</v>
      </c>
      <c r="G10" s="27"/>
      <c r="H10" s="27"/>
      <c r="I10" s="27"/>
      <c r="J10" s="27"/>
      <c r="K10" s="27">
        <v>20433.7</v>
      </c>
      <c r="L10" s="27">
        <v>20433.7</v>
      </c>
      <c r="M10" s="27">
        <v>5689.5572499999998</v>
      </c>
      <c r="N10" s="27">
        <f t="shared" si="7"/>
        <v>27.84398934113743</v>
      </c>
      <c r="O10" s="27">
        <v>17767</v>
      </c>
      <c r="P10" s="27">
        <v>17767</v>
      </c>
      <c r="Q10" s="27">
        <v>13312.23576</v>
      </c>
      <c r="R10" s="27">
        <f t="shared" si="8"/>
        <v>74.926750492486065</v>
      </c>
      <c r="S10" s="27">
        <v>11710.6</v>
      </c>
      <c r="T10" s="27">
        <v>11710.6</v>
      </c>
      <c r="U10" s="27">
        <v>3997.6978300000001</v>
      </c>
      <c r="V10" s="27">
        <f t="shared" si="9"/>
        <v>34.137429593701434</v>
      </c>
      <c r="W10" s="27">
        <v>5745.6</v>
      </c>
      <c r="X10" s="27">
        <v>5745.6</v>
      </c>
      <c r="Y10" s="27">
        <v>5601.4326100000008</v>
      </c>
      <c r="Z10" s="27">
        <f t="shared" si="10"/>
        <v>97.490820976051253</v>
      </c>
      <c r="AA10" s="27"/>
      <c r="AB10" s="27"/>
      <c r="AC10" s="27"/>
      <c r="AD10" s="27"/>
      <c r="AE10" s="39">
        <v>3242.8</v>
      </c>
      <c r="AF10" s="27">
        <v>3242.8</v>
      </c>
      <c r="AG10" s="27">
        <v>0</v>
      </c>
      <c r="AH10" s="27">
        <f t="shared" si="11"/>
        <v>0</v>
      </c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>
        <v>7816.9882400000006</v>
      </c>
      <c r="AZ10" s="27">
        <v>18627.400000000001</v>
      </c>
      <c r="BA10" s="27">
        <v>10086.037859999999</v>
      </c>
      <c r="BB10" s="27">
        <f t="shared" si="12"/>
        <v>54.146246174989521</v>
      </c>
      <c r="BC10" s="27"/>
      <c r="BD10" s="27"/>
      <c r="BE10" s="27"/>
      <c r="BF10" s="27"/>
      <c r="BG10" s="82"/>
      <c r="BH10" s="82">
        <v>0</v>
      </c>
      <c r="BI10" s="82"/>
      <c r="BJ10" s="82"/>
      <c r="BK10" s="27"/>
      <c r="BL10" s="27"/>
      <c r="BM10" s="27"/>
      <c r="BN10" s="27"/>
      <c r="BO10" s="27"/>
      <c r="BP10" s="27"/>
      <c r="BQ10" s="27"/>
      <c r="BR10" s="30"/>
      <c r="BS10" s="27"/>
      <c r="BT10" s="27"/>
      <c r="BU10" s="27"/>
      <c r="BV10" s="27"/>
      <c r="BW10" s="27">
        <v>6721.1765999999998</v>
      </c>
      <c r="BX10" s="27">
        <v>6721.1765999999998</v>
      </c>
      <c r="BY10" s="27">
        <v>6375.3305499999997</v>
      </c>
      <c r="BZ10" s="27">
        <f t="shared" si="13"/>
        <v>94.854382341329938</v>
      </c>
      <c r="CA10" s="27"/>
      <c r="CB10" s="27"/>
      <c r="CC10" s="27"/>
      <c r="CD10" s="30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30"/>
      <c r="CQ10" s="27">
        <v>15227.520410000001</v>
      </c>
      <c r="CR10" s="27">
        <v>15227.520410000001</v>
      </c>
      <c r="CS10" s="27">
        <v>14889.641360000001</v>
      </c>
      <c r="CT10" s="27">
        <f t="shared" si="14"/>
        <v>97.781128897531389</v>
      </c>
      <c r="CU10" s="27"/>
      <c r="CV10" s="27">
        <v>6642.8571400000001</v>
      </c>
      <c r="CW10" s="27">
        <v>5597.6881299999995</v>
      </c>
      <c r="CX10" s="27">
        <f t="shared" si="15"/>
        <v>84.266272960974732</v>
      </c>
      <c r="CY10" s="27">
        <v>188.40839000000003</v>
      </c>
      <c r="CZ10" s="27">
        <v>188.40839000000003</v>
      </c>
      <c r="DA10" s="27"/>
      <c r="DB10" s="27">
        <f t="shared" si="27"/>
        <v>0</v>
      </c>
      <c r="DC10" s="27"/>
      <c r="DD10" s="27"/>
      <c r="DE10" s="27"/>
      <c r="DF10" s="27"/>
      <c r="DG10" s="27"/>
      <c r="DH10" s="27"/>
      <c r="DI10" s="27"/>
      <c r="DJ10" s="27"/>
      <c r="DK10" s="27"/>
      <c r="DL10" s="27">
        <v>1950.4</v>
      </c>
      <c r="DM10" s="27">
        <v>0</v>
      </c>
      <c r="DN10" s="27"/>
      <c r="DO10" s="27"/>
      <c r="DP10" s="27"/>
      <c r="DQ10" s="27"/>
      <c r="DR10" s="27"/>
      <c r="DS10" s="27">
        <v>892.8</v>
      </c>
      <c r="DT10" s="27">
        <v>187.4</v>
      </c>
      <c r="DU10" s="27">
        <v>164.30817000000002</v>
      </c>
      <c r="DV10" s="27">
        <f t="shared" si="16"/>
        <v>87.677785485592324</v>
      </c>
      <c r="DW10" s="27"/>
      <c r="DX10" s="27"/>
      <c r="DY10" s="27"/>
      <c r="DZ10" s="27"/>
      <c r="EA10" s="27"/>
      <c r="EB10" s="27"/>
      <c r="EC10" s="27"/>
      <c r="ED10" s="27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>
        <v>550.5</v>
      </c>
      <c r="ER10" s="82">
        <v>550.5</v>
      </c>
      <c r="ES10" s="27">
        <v>550.5</v>
      </c>
      <c r="ET10" s="27">
        <f t="shared" si="18"/>
        <v>100</v>
      </c>
      <c r="EU10" s="27"/>
      <c r="EV10" s="27">
        <v>16010.4</v>
      </c>
      <c r="EW10" s="27">
        <v>0</v>
      </c>
      <c r="EX10" s="27"/>
      <c r="EY10" s="27"/>
      <c r="EZ10" s="27"/>
      <c r="FA10" s="27"/>
      <c r="FB10" s="27"/>
      <c r="FC10" s="27"/>
      <c r="FD10" s="27"/>
      <c r="FE10" s="27"/>
      <c r="FF10" s="30"/>
      <c r="FG10" s="27"/>
      <c r="FH10" s="27"/>
      <c r="FI10" s="27"/>
      <c r="FJ10" s="30"/>
      <c r="FK10" s="27"/>
      <c r="FL10" s="27">
        <v>5601.0890999999992</v>
      </c>
      <c r="FM10" s="27">
        <v>5601.1</v>
      </c>
      <c r="FN10" s="27">
        <f t="shared" si="19"/>
        <v>100.00019460500997</v>
      </c>
      <c r="FO10" s="27"/>
      <c r="FP10" s="27"/>
      <c r="FQ10" s="27"/>
      <c r="FR10" s="27"/>
      <c r="FS10" s="27"/>
      <c r="FT10" s="27">
        <v>225</v>
      </c>
      <c r="FU10" s="27">
        <v>225</v>
      </c>
      <c r="FV10" s="27">
        <f t="shared" si="29"/>
        <v>100</v>
      </c>
      <c r="FW10" s="27"/>
      <c r="FX10" s="27"/>
      <c r="FY10" s="27"/>
      <c r="FZ10" s="27"/>
      <c r="GA10" s="27"/>
      <c r="GB10" s="27">
        <v>2107</v>
      </c>
      <c r="GC10" s="27">
        <v>629.29999999999995</v>
      </c>
      <c r="GD10" s="27">
        <f t="shared" si="31"/>
        <v>29.867109634551493</v>
      </c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>
        <v>4296.3</v>
      </c>
      <c r="GP10" s="27"/>
      <c r="GQ10" s="27"/>
      <c r="GR10" s="27"/>
      <c r="GS10" s="27"/>
      <c r="GT10" s="27"/>
      <c r="GU10" s="27"/>
      <c r="GV10" s="27"/>
      <c r="GW10" s="27"/>
      <c r="GX10" s="30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30"/>
      <c r="HK10" s="27">
        <v>1353.1</v>
      </c>
      <c r="HL10" s="27">
        <v>1353.1</v>
      </c>
      <c r="HM10" s="27">
        <v>564.79999999999995</v>
      </c>
      <c r="HN10" s="27">
        <f t="shared" si="20"/>
        <v>41.741186904146033</v>
      </c>
      <c r="HO10" s="27">
        <v>16379.308080000001</v>
      </c>
      <c r="HP10" s="27">
        <v>16379.308080000001</v>
      </c>
      <c r="HQ10" s="27">
        <v>8291.7000000000007</v>
      </c>
      <c r="HR10" s="27">
        <f t="shared" si="21"/>
        <v>50.623017526146931</v>
      </c>
      <c r="HS10" s="27"/>
      <c r="HT10" s="27"/>
      <c r="HU10" s="27"/>
      <c r="HV10" s="27"/>
      <c r="HW10" s="27"/>
      <c r="HX10" s="27">
        <v>31214.6</v>
      </c>
      <c r="HY10" s="27">
        <v>8834.7000000000007</v>
      </c>
      <c r="HZ10" s="27">
        <f t="shared" si="22"/>
        <v>28.30310175366656</v>
      </c>
      <c r="IA10" s="27"/>
      <c r="IB10" s="27">
        <v>6823.6</v>
      </c>
      <c r="IC10" s="27">
        <v>6823.6</v>
      </c>
      <c r="ID10" s="27">
        <f t="shared" ref="ID10:ID35" si="32">IC10/IB10*100</f>
        <v>100</v>
      </c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>
        <v>150</v>
      </c>
      <c r="JD10" s="27">
        <v>150</v>
      </c>
      <c r="JE10" s="27"/>
      <c r="JF10" s="27"/>
      <c r="JG10" s="27">
        <v>760.7</v>
      </c>
      <c r="JH10" s="27">
        <v>760.7</v>
      </c>
      <c r="JI10" s="27">
        <v>0</v>
      </c>
      <c r="JJ10" s="27"/>
      <c r="JK10" s="27"/>
      <c r="JL10" s="27"/>
      <c r="JM10" s="27"/>
      <c r="JN10" s="27"/>
      <c r="JO10" s="27"/>
      <c r="JP10" s="27"/>
      <c r="JQ10" s="27"/>
      <c r="JR10" s="27"/>
      <c r="JS10" s="27">
        <v>1174.5454499999998</v>
      </c>
      <c r="JT10" s="27">
        <v>1174.5454499999998</v>
      </c>
      <c r="JU10" s="27">
        <v>751.1</v>
      </c>
      <c r="JV10" s="27">
        <f t="shared" si="24"/>
        <v>63.948142662338029</v>
      </c>
      <c r="JW10" s="27"/>
      <c r="JX10" s="27"/>
      <c r="JY10" s="27"/>
      <c r="JZ10" s="30"/>
      <c r="KA10" s="27">
        <v>25830.2</v>
      </c>
      <c r="KB10" s="27">
        <v>25830.2</v>
      </c>
      <c r="KC10" s="27">
        <v>25830.2</v>
      </c>
      <c r="KD10" s="27">
        <f t="shared" si="25"/>
        <v>100</v>
      </c>
    </row>
    <row r="11" spans="1:290" ht="12.75" customHeight="1">
      <c r="A11" s="31">
        <v>5</v>
      </c>
      <c r="B11" s="32" t="s">
        <v>7</v>
      </c>
      <c r="C11" s="27">
        <f t="shared" si="3"/>
        <v>97300.805570000011</v>
      </c>
      <c r="D11" s="27">
        <f t="shared" si="4"/>
        <v>152570.44373</v>
      </c>
      <c r="E11" s="27">
        <f t="shared" si="5"/>
        <v>114695.81470999999</v>
      </c>
      <c r="F11" s="27">
        <f t="shared" si="6"/>
        <v>75.175644709386987</v>
      </c>
      <c r="G11" s="27"/>
      <c r="H11" s="27"/>
      <c r="I11" s="27"/>
      <c r="J11" s="27"/>
      <c r="K11" s="27">
        <v>13178.4</v>
      </c>
      <c r="L11" s="27">
        <v>13178.4</v>
      </c>
      <c r="M11" s="27">
        <v>11799.133529999999</v>
      </c>
      <c r="N11" s="27">
        <f t="shared" si="7"/>
        <v>89.533885221271163</v>
      </c>
      <c r="O11" s="27">
        <v>12951.4</v>
      </c>
      <c r="P11" s="27">
        <v>12951.4</v>
      </c>
      <c r="Q11" s="27">
        <v>11037.69002</v>
      </c>
      <c r="R11" s="27">
        <f t="shared" si="8"/>
        <v>85.223914171440924</v>
      </c>
      <c r="S11" s="27">
        <v>7605.3</v>
      </c>
      <c r="T11" s="27">
        <v>7605.3</v>
      </c>
      <c r="U11" s="27">
        <v>6594.4836399999995</v>
      </c>
      <c r="V11" s="27">
        <f t="shared" si="9"/>
        <v>86.709053423270603</v>
      </c>
      <c r="W11" s="27">
        <v>3417.5</v>
      </c>
      <c r="X11" s="27">
        <v>3417.5</v>
      </c>
      <c r="Y11" s="27">
        <v>3063.73279</v>
      </c>
      <c r="Z11" s="27">
        <f t="shared" si="10"/>
        <v>89.648362545720559</v>
      </c>
      <c r="AA11" s="27"/>
      <c r="AB11" s="27"/>
      <c r="AC11" s="27"/>
      <c r="AD11" s="27"/>
      <c r="AE11" s="39">
        <v>1335.9</v>
      </c>
      <c r="AF11" s="27">
        <v>1335.9</v>
      </c>
      <c r="AG11" s="27">
        <v>0</v>
      </c>
      <c r="AH11" s="27">
        <f t="shared" si="11"/>
        <v>0</v>
      </c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>
        <v>10177.009269999999</v>
      </c>
      <c r="AZ11" s="27">
        <v>15092.776</v>
      </c>
      <c r="BA11" s="27">
        <v>14527.624679999999</v>
      </c>
      <c r="BB11" s="27">
        <f t="shared" si="12"/>
        <v>96.255484610650811</v>
      </c>
      <c r="BC11" s="27"/>
      <c r="BD11" s="27">
        <v>8085.5</v>
      </c>
      <c r="BE11" s="27">
        <v>8085.4</v>
      </c>
      <c r="BF11" s="27">
        <f>BE11/BD11*100</f>
        <v>99.998763218106475</v>
      </c>
      <c r="BG11" s="82">
        <v>3666</v>
      </c>
      <c r="BH11" s="82">
        <v>0</v>
      </c>
      <c r="BI11" s="82"/>
      <c r="BJ11" s="82"/>
      <c r="BK11" s="27"/>
      <c r="BL11" s="27"/>
      <c r="BM11" s="27"/>
      <c r="BN11" s="27"/>
      <c r="BO11" s="27"/>
      <c r="BP11" s="27"/>
      <c r="BQ11" s="27"/>
      <c r="BR11" s="30"/>
      <c r="BS11" s="27"/>
      <c r="BT11" s="27"/>
      <c r="BU11" s="27"/>
      <c r="BV11" s="27"/>
      <c r="BW11" s="27">
        <v>4798.0802999999996</v>
      </c>
      <c r="BX11" s="27">
        <v>4798.0802999999996</v>
      </c>
      <c r="BY11" s="27">
        <v>0</v>
      </c>
      <c r="BZ11" s="27">
        <f t="shared" si="13"/>
        <v>0</v>
      </c>
      <c r="CA11" s="27"/>
      <c r="CB11" s="27"/>
      <c r="CC11" s="27"/>
      <c r="CD11" s="30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30"/>
      <c r="CQ11" s="27">
        <v>2910.8634200000001</v>
      </c>
      <c r="CR11" s="27">
        <v>2910.8634200000001</v>
      </c>
      <c r="CS11" s="27">
        <v>3029.1500499999997</v>
      </c>
      <c r="CT11" s="27">
        <f t="shared" si="14"/>
        <v>104.06362693581823</v>
      </c>
      <c r="CU11" s="27"/>
      <c r="CV11" s="27">
        <v>350.14921000000004</v>
      </c>
      <c r="CW11" s="27">
        <v>0</v>
      </c>
      <c r="CX11" s="27">
        <f t="shared" si="15"/>
        <v>0</v>
      </c>
      <c r="CY11" s="27">
        <v>125.895</v>
      </c>
      <c r="CZ11" s="27">
        <v>125.895</v>
      </c>
      <c r="DA11" s="27"/>
      <c r="DB11" s="27">
        <f t="shared" si="27"/>
        <v>0</v>
      </c>
      <c r="DC11" s="27"/>
      <c r="DD11" s="27"/>
      <c r="DE11" s="27"/>
      <c r="DF11" s="27"/>
      <c r="DG11" s="27">
        <v>3486.9</v>
      </c>
      <c r="DH11" s="27">
        <v>3486.9</v>
      </c>
      <c r="DI11" s="27">
        <v>0</v>
      </c>
      <c r="DJ11" s="27"/>
      <c r="DK11" s="27"/>
      <c r="DL11" s="27"/>
      <c r="DM11" s="27"/>
      <c r="DN11" s="27"/>
      <c r="DO11" s="27"/>
      <c r="DP11" s="27"/>
      <c r="DQ11" s="27"/>
      <c r="DR11" s="27"/>
      <c r="DS11" s="27">
        <v>0</v>
      </c>
      <c r="DT11" s="27"/>
      <c r="DU11" s="27">
        <v>0</v>
      </c>
      <c r="DV11" s="27"/>
      <c r="DW11" s="27"/>
      <c r="DX11" s="27"/>
      <c r="DY11" s="27"/>
      <c r="DZ11" s="27"/>
      <c r="EA11" s="27">
        <v>377.77778000000001</v>
      </c>
      <c r="EB11" s="27">
        <v>377.8</v>
      </c>
      <c r="EC11" s="27">
        <v>377.8</v>
      </c>
      <c r="ED11" s="27">
        <f t="shared" si="17"/>
        <v>100</v>
      </c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>
        <v>541.5</v>
      </c>
      <c r="ER11" s="82">
        <v>541.5</v>
      </c>
      <c r="ES11" s="27">
        <v>541.5</v>
      </c>
      <c r="ET11" s="27">
        <f t="shared" si="18"/>
        <v>100</v>
      </c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30"/>
      <c r="FG11" s="27"/>
      <c r="FH11" s="27"/>
      <c r="FI11" s="27"/>
      <c r="FJ11" s="30"/>
      <c r="FK11" s="27"/>
      <c r="FL11" s="27"/>
      <c r="FM11" s="27">
        <v>0</v>
      </c>
      <c r="FN11" s="27"/>
      <c r="FO11" s="27"/>
      <c r="FP11" s="27"/>
      <c r="FQ11" s="27"/>
      <c r="FR11" s="27"/>
      <c r="FS11" s="27"/>
      <c r="FT11" s="27">
        <v>75</v>
      </c>
      <c r="FU11" s="27">
        <v>75</v>
      </c>
      <c r="FV11" s="27">
        <f t="shared" si="29"/>
        <v>100</v>
      </c>
      <c r="FW11" s="27"/>
      <c r="FX11" s="27"/>
      <c r="FY11" s="27"/>
      <c r="FZ11" s="27"/>
      <c r="GA11" s="27"/>
      <c r="GB11" s="27"/>
      <c r="GC11" s="27">
        <v>0</v>
      </c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30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30"/>
      <c r="HK11" s="27">
        <v>1184.8</v>
      </c>
      <c r="HL11" s="27">
        <v>1184.8</v>
      </c>
      <c r="HM11" s="27">
        <v>468.9</v>
      </c>
      <c r="HN11" s="27">
        <f t="shared" si="20"/>
        <v>39.576299797434167</v>
      </c>
      <c r="HO11" s="27">
        <v>10042.263640000001</v>
      </c>
      <c r="HP11" s="27">
        <v>10042.263640000001</v>
      </c>
      <c r="HQ11" s="27">
        <v>5310.2</v>
      </c>
      <c r="HR11" s="27">
        <f t="shared" si="21"/>
        <v>52.8785161429998</v>
      </c>
      <c r="HS11" s="27"/>
      <c r="HT11" s="27"/>
      <c r="HU11" s="27"/>
      <c r="HV11" s="27"/>
      <c r="HW11" s="27"/>
      <c r="HX11" s="27">
        <v>45509.2</v>
      </c>
      <c r="HY11" s="27">
        <v>31009.4</v>
      </c>
      <c r="HZ11" s="27">
        <f t="shared" si="22"/>
        <v>68.138749967039629</v>
      </c>
      <c r="IA11" s="27"/>
      <c r="IB11" s="27"/>
      <c r="IC11" s="27"/>
      <c r="ID11" s="30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>
        <v>64.545450000000002</v>
      </c>
      <c r="JD11" s="27">
        <v>64.545450000000002</v>
      </c>
      <c r="JE11" s="27">
        <v>55.5</v>
      </c>
      <c r="JF11" s="27">
        <f>JE11/JD11*100</f>
        <v>85.985921548304333</v>
      </c>
      <c r="JG11" s="27">
        <v>1383.6</v>
      </c>
      <c r="JH11" s="27">
        <v>1383.6</v>
      </c>
      <c r="JI11" s="27">
        <v>1034.4000000000001</v>
      </c>
      <c r="JJ11" s="27"/>
      <c r="JK11" s="27"/>
      <c r="JL11" s="27"/>
      <c r="JM11" s="27"/>
      <c r="JN11" s="27"/>
      <c r="JO11" s="27"/>
      <c r="JP11" s="27"/>
      <c r="JQ11" s="27"/>
      <c r="JR11" s="27"/>
      <c r="JS11" s="27">
        <v>1057.07071</v>
      </c>
      <c r="JT11" s="27">
        <v>1057.07071</v>
      </c>
      <c r="JU11" s="27">
        <v>963.4</v>
      </c>
      <c r="JV11" s="27">
        <f t="shared" si="24"/>
        <v>91.138652399137982</v>
      </c>
      <c r="JW11" s="27"/>
      <c r="JX11" s="27"/>
      <c r="JY11" s="27"/>
      <c r="JZ11" s="30"/>
      <c r="KA11" s="27">
        <v>18996</v>
      </c>
      <c r="KB11" s="27">
        <v>18996</v>
      </c>
      <c r="KC11" s="27">
        <v>16722.5</v>
      </c>
      <c r="KD11" s="27">
        <f t="shared" si="25"/>
        <v>88.031690882291016</v>
      </c>
    </row>
    <row r="12" spans="1:290" ht="14">
      <c r="A12" s="31">
        <v>6</v>
      </c>
      <c r="B12" s="32" t="s">
        <v>8</v>
      </c>
      <c r="C12" s="27">
        <f t="shared" si="3"/>
        <v>390088.63159000006</v>
      </c>
      <c r="D12" s="27">
        <f t="shared" si="4"/>
        <v>530433.45622000005</v>
      </c>
      <c r="E12" s="27">
        <f t="shared" si="5"/>
        <v>428152.88527999993</v>
      </c>
      <c r="F12" s="27">
        <f t="shared" si="6"/>
        <v>80.717549064707043</v>
      </c>
      <c r="G12" s="27"/>
      <c r="H12" s="27"/>
      <c r="I12" s="27"/>
      <c r="J12" s="27"/>
      <c r="K12" s="27">
        <v>24754.3</v>
      </c>
      <c r="L12" s="27">
        <v>24754.3</v>
      </c>
      <c r="M12" s="27">
        <v>21259.076059999999</v>
      </c>
      <c r="N12" s="27">
        <f t="shared" si="7"/>
        <v>85.880336184016514</v>
      </c>
      <c r="O12" s="27">
        <v>18327.400000000001</v>
      </c>
      <c r="P12" s="27">
        <v>18327.400000000001</v>
      </c>
      <c r="Q12" s="27">
        <v>15986.000880000001</v>
      </c>
      <c r="R12" s="27">
        <f t="shared" si="8"/>
        <v>87.224597487914266</v>
      </c>
      <c r="S12" s="27">
        <v>17459.900000000001</v>
      </c>
      <c r="T12" s="27">
        <v>17459.900000000001</v>
      </c>
      <c r="U12" s="27">
        <v>16164.47798</v>
      </c>
      <c r="V12" s="27">
        <f t="shared" si="9"/>
        <v>92.580587403135169</v>
      </c>
      <c r="W12" s="27">
        <v>7664.2</v>
      </c>
      <c r="X12" s="27">
        <v>7664.2</v>
      </c>
      <c r="Y12" s="27">
        <v>6543.74586</v>
      </c>
      <c r="Z12" s="27">
        <f t="shared" si="10"/>
        <v>85.380677174395245</v>
      </c>
      <c r="AA12" s="27"/>
      <c r="AB12" s="27"/>
      <c r="AC12" s="27"/>
      <c r="AD12" s="27"/>
      <c r="AE12" s="39">
        <v>885.1</v>
      </c>
      <c r="AF12" s="27">
        <v>885.1</v>
      </c>
      <c r="AG12" s="27">
        <v>885.1</v>
      </c>
      <c r="AH12" s="27">
        <f t="shared" si="11"/>
        <v>100</v>
      </c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>
        <v>16868.194480000002</v>
      </c>
      <c r="AZ12" s="27">
        <v>18741.496890000002</v>
      </c>
      <c r="BA12" s="27">
        <v>14950.600930000001</v>
      </c>
      <c r="BB12" s="27">
        <f t="shared" si="12"/>
        <v>79.772715155838327</v>
      </c>
      <c r="BC12" s="27"/>
      <c r="BD12" s="27"/>
      <c r="BE12" s="27"/>
      <c r="BF12" s="27"/>
      <c r="BG12" s="82"/>
      <c r="BH12" s="82">
        <v>0</v>
      </c>
      <c r="BI12" s="82"/>
      <c r="BJ12" s="82"/>
      <c r="BK12" s="27"/>
      <c r="BL12" s="27"/>
      <c r="BM12" s="27"/>
      <c r="BN12" s="27"/>
      <c r="BO12" s="27"/>
      <c r="BP12" s="27"/>
      <c r="BQ12" s="27"/>
      <c r="BR12" s="30"/>
      <c r="BS12" s="27"/>
      <c r="BT12" s="27"/>
      <c r="BU12" s="27"/>
      <c r="BV12" s="27"/>
      <c r="BW12" s="27">
        <v>5711.0728999999992</v>
      </c>
      <c r="BX12" s="27">
        <v>5711.0728999999992</v>
      </c>
      <c r="BY12" s="27">
        <v>5711.0728999999992</v>
      </c>
      <c r="BZ12" s="27">
        <f t="shared" si="13"/>
        <v>100</v>
      </c>
      <c r="CA12" s="27"/>
      <c r="CB12" s="27"/>
      <c r="CC12" s="27"/>
      <c r="CD12" s="30"/>
      <c r="CE12" s="27"/>
      <c r="CF12" s="27"/>
      <c r="CG12" s="27"/>
      <c r="CH12" s="27"/>
      <c r="CI12" s="27"/>
      <c r="CJ12" s="27"/>
      <c r="CK12" s="27"/>
      <c r="CL12" s="27"/>
      <c r="CM12" s="27">
        <v>235553.7</v>
      </c>
      <c r="CN12" s="27">
        <v>235553.7</v>
      </c>
      <c r="CO12" s="27">
        <v>215250.6</v>
      </c>
      <c r="CP12" s="27">
        <f t="shared" ref="CP12:CP35" si="33">CO12/CN12*100</f>
        <v>91.380691536579548</v>
      </c>
      <c r="CQ12" s="27">
        <v>3969.3592100000001</v>
      </c>
      <c r="CR12" s="27">
        <v>3969.3592100000001</v>
      </c>
      <c r="CS12" s="27">
        <v>3656.1752800000004</v>
      </c>
      <c r="CT12" s="27">
        <f t="shared" si="14"/>
        <v>92.109962504502079</v>
      </c>
      <c r="CU12" s="27"/>
      <c r="CV12" s="27">
        <v>7600</v>
      </c>
      <c r="CW12" s="27">
        <v>7541.1</v>
      </c>
      <c r="CX12" s="27">
        <f t="shared" si="15"/>
        <v>99.225000000000009</v>
      </c>
      <c r="CY12" s="27">
        <v>1342.8221699999999</v>
      </c>
      <c r="CZ12" s="27">
        <v>1342.8221699999999</v>
      </c>
      <c r="DA12" s="27"/>
      <c r="DB12" s="27">
        <f t="shared" si="27"/>
        <v>0</v>
      </c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>
        <v>2365.5</v>
      </c>
      <c r="DT12" s="27">
        <v>2297.1</v>
      </c>
      <c r="DU12" s="27">
        <v>2061.6353899999999</v>
      </c>
      <c r="DV12" s="27">
        <f t="shared" si="16"/>
        <v>89.749483696835142</v>
      </c>
      <c r="DW12" s="27"/>
      <c r="DX12" s="27"/>
      <c r="DY12" s="27"/>
      <c r="DZ12" s="27"/>
      <c r="EA12" s="27">
        <v>377.77778000000001</v>
      </c>
      <c r="EB12" s="27">
        <v>377.8</v>
      </c>
      <c r="EC12" s="27">
        <v>377.8</v>
      </c>
      <c r="ED12" s="27">
        <f t="shared" si="17"/>
        <v>100</v>
      </c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>
        <v>550.5</v>
      </c>
      <c r="ER12" s="82">
        <v>550.5</v>
      </c>
      <c r="ES12" s="27">
        <v>550.5</v>
      </c>
      <c r="ET12" s="27">
        <f t="shared" si="18"/>
        <v>100</v>
      </c>
      <c r="EU12" s="27">
        <v>11210.7</v>
      </c>
      <c r="EV12" s="27">
        <v>11210.7</v>
      </c>
      <c r="EW12" s="27">
        <v>4263.6000000000004</v>
      </c>
      <c r="EX12" s="27">
        <f t="shared" si="28"/>
        <v>38.03152345527041</v>
      </c>
      <c r="EY12" s="27"/>
      <c r="EZ12" s="27"/>
      <c r="FA12" s="27"/>
      <c r="FB12" s="27"/>
      <c r="FC12" s="27"/>
      <c r="FD12" s="27"/>
      <c r="FE12" s="27"/>
      <c r="FF12" s="30"/>
      <c r="FG12" s="27"/>
      <c r="FH12" s="27"/>
      <c r="FI12" s="27"/>
      <c r="FJ12" s="30"/>
      <c r="FK12" s="27"/>
      <c r="FL12" s="27">
        <v>3440.4</v>
      </c>
      <c r="FM12" s="27">
        <v>1720.2</v>
      </c>
      <c r="FN12" s="27">
        <f t="shared" si="19"/>
        <v>50</v>
      </c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>
        <v>950</v>
      </c>
      <c r="GC12" s="27">
        <v>652.70000000000005</v>
      </c>
      <c r="GD12" s="27">
        <f t="shared" si="31"/>
        <v>68.705263157894748</v>
      </c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30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30"/>
      <c r="HK12" s="27">
        <v>1631.5</v>
      </c>
      <c r="HL12" s="27">
        <v>1631.5</v>
      </c>
      <c r="HM12" s="27">
        <v>674.3</v>
      </c>
      <c r="HN12" s="27">
        <f t="shared" si="20"/>
        <v>41.3300643579528</v>
      </c>
      <c r="HO12" s="27">
        <v>13273.903029999999</v>
      </c>
      <c r="HP12" s="27">
        <v>13273.903029999999</v>
      </c>
      <c r="HQ12" s="27">
        <v>7066.1</v>
      </c>
      <c r="HR12" s="27">
        <f t="shared" si="21"/>
        <v>53.233024107755597</v>
      </c>
      <c r="HS12" s="27"/>
      <c r="HT12" s="27"/>
      <c r="HU12" s="27"/>
      <c r="HV12" s="27"/>
      <c r="HW12" s="27"/>
      <c r="HX12" s="27">
        <v>126549.5</v>
      </c>
      <c r="HY12" s="27">
        <v>74805.3</v>
      </c>
      <c r="HZ12" s="27">
        <f t="shared" si="22"/>
        <v>59.111493921350934</v>
      </c>
      <c r="IA12" s="27"/>
      <c r="IB12" s="27"/>
      <c r="IC12" s="27"/>
      <c r="ID12" s="30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>
        <v>268.18182000000002</v>
      </c>
      <c r="IR12" s="27">
        <v>268.18182000000002</v>
      </c>
      <c r="IS12" s="27">
        <v>268.2</v>
      </c>
      <c r="IT12" s="27">
        <f t="shared" si="23"/>
        <v>100.00677898300488</v>
      </c>
      <c r="IU12" s="27"/>
      <c r="IV12" s="27"/>
      <c r="IW12" s="27"/>
      <c r="IX12" s="27"/>
      <c r="IY12" s="27"/>
      <c r="IZ12" s="27"/>
      <c r="JA12" s="27"/>
      <c r="JB12" s="27"/>
      <c r="JC12" s="27">
        <v>141.31313</v>
      </c>
      <c r="JD12" s="27">
        <v>141.31313</v>
      </c>
      <c r="JE12" s="27">
        <v>61.1</v>
      </c>
      <c r="JF12" s="27"/>
      <c r="JG12" s="27">
        <v>29.7</v>
      </c>
      <c r="JH12" s="27">
        <v>29.7</v>
      </c>
      <c r="JI12" s="27">
        <v>0</v>
      </c>
      <c r="JJ12" s="27"/>
      <c r="JK12" s="27"/>
      <c r="JL12" s="27"/>
      <c r="JM12" s="27"/>
      <c r="JN12" s="27"/>
      <c r="JO12" s="27"/>
      <c r="JP12" s="27"/>
      <c r="JQ12" s="27"/>
      <c r="JR12" s="27"/>
      <c r="JS12" s="27">
        <v>660.70706999999993</v>
      </c>
      <c r="JT12" s="27">
        <v>660.70706999999993</v>
      </c>
      <c r="JU12" s="27">
        <v>660.7</v>
      </c>
      <c r="JV12" s="27">
        <f t="shared" si="24"/>
        <v>99.998929934259678</v>
      </c>
      <c r="JW12" s="27"/>
      <c r="JX12" s="27"/>
      <c r="JY12" s="27"/>
      <c r="JZ12" s="30"/>
      <c r="KA12" s="27">
        <v>27042.799999999999</v>
      </c>
      <c r="KB12" s="27">
        <v>27042.799999999999</v>
      </c>
      <c r="KC12" s="27">
        <v>27042.799999999999</v>
      </c>
      <c r="KD12" s="27">
        <f t="shared" si="25"/>
        <v>100</v>
      </c>
    </row>
    <row r="13" spans="1:290" ht="14.25" customHeight="1">
      <c r="A13" s="31">
        <v>7</v>
      </c>
      <c r="B13" s="32" t="s">
        <v>9</v>
      </c>
      <c r="C13" s="27">
        <f t="shared" si="3"/>
        <v>96614.573220000006</v>
      </c>
      <c r="D13" s="27">
        <f t="shared" si="4"/>
        <v>163665.35762000002</v>
      </c>
      <c r="E13" s="27">
        <f t="shared" si="5"/>
        <v>118355.53163</v>
      </c>
      <c r="F13" s="27">
        <f t="shared" si="6"/>
        <v>72.315567173842084</v>
      </c>
      <c r="G13" s="27"/>
      <c r="H13" s="27"/>
      <c r="I13" s="27"/>
      <c r="J13" s="27"/>
      <c r="K13" s="27">
        <v>17173</v>
      </c>
      <c r="L13" s="27">
        <v>17173</v>
      </c>
      <c r="M13" s="27">
        <v>16450.218550000001</v>
      </c>
      <c r="N13" s="27">
        <f t="shared" si="7"/>
        <v>95.791175391603105</v>
      </c>
      <c r="O13" s="27">
        <v>12932.6</v>
      </c>
      <c r="P13" s="27">
        <v>12932.6</v>
      </c>
      <c r="Q13" s="27">
        <v>11206.608910000001</v>
      </c>
      <c r="R13" s="27">
        <f t="shared" si="8"/>
        <v>86.653951332292039</v>
      </c>
      <c r="S13" s="27">
        <v>12737.1</v>
      </c>
      <c r="T13" s="27">
        <v>12737.1</v>
      </c>
      <c r="U13" s="27">
        <v>1596.84467</v>
      </c>
      <c r="V13" s="27">
        <f t="shared" si="9"/>
        <v>12.536956371544541</v>
      </c>
      <c r="W13" s="27">
        <v>4504.8</v>
      </c>
      <c r="X13" s="27">
        <v>4504.8</v>
      </c>
      <c r="Y13" s="27">
        <v>3800.44265</v>
      </c>
      <c r="Z13" s="27">
        <f t="shared" si="10"/>
        <v>84.364292532409863</v>
      </c>
      <c r="AA13" s="27"/>
      <c r="AB13" s="27"/>
      <c r="AC13" s="27"/>
      <c r="AD13" s="27"/>
      <c r="AE13" s="39">
        <v>1846.7</v>
      </c>
      <c r="AF13" s="27">
        <v>1846.7</v>
      </c>
      <c r="AG13" s="27">
        <v>0</v>
      </c>
      <c r="AH13" s="27">
        <f t="shared" si="11"/>
        <v>0</v>
      </c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>
        <v>6809.1544000000004</v>
      </c>
      <c r="AZ13" s="27">
        <v>6809.1544000000004</v>
      </c>
      <c r="BA13" s="27">
        <v>4660.3599999999997</v>
      </c>
      <c r="BB13" s="27">
        <f t="shared" si="12"/>
        <v>68.442566084270311</v>
      </c>
      <c r="BC13" s="27"/>
      <c r="BD13" s="27"/>
      <c r="BE13" s="27"/>
      <c r="BF13" s="27"/>
      <c r="BG13" s="82"/>
      <c r="BH13" s="82">
        <v>0</v>
      </c>
      <c r="BI13" s="82"/>
      <c r="BJ13" s="82"/>
      <c r="BK13" s="27"/>
      <c r="BL13" s="27">
        <v>11001.064400000001</v>
      </c>
      <c r="BM13" s="27">
        <v>6721.5</v>
      </c>
      <c r="BN13" s="27">
        <f t="shared" ref="BN13:BN14" si="34">BM13/BL13*100</f>
        <v>61.098633328607718</v>
      </c>
      <c r="BO13" s="27"/>
      <c r="BP13" s="27"/>
      <c r="BQ13" s="27"/>
      <c r="BR13" s="30"/>
      <c r="BS13" s="27"/>
      <c r="BT13" s="27"/>
      <c r="BU13" s="27"/>
      <c r="BV13" s="27"/>
      <c r="BW13" s="27">
        <v>4829.0823</v>
      </c>
      <c r="BX13" s="27">
        <v>4829.0823</v>
      </c>
      <c r="BY13" s="27">
        <v>4805.8037100000001</v>
      </c>
      <c r="BZ13" s="27">
        <f t="shared" si="13"/>
        <v>99.517950025411665</v>
      </c>
      <c r="CA13" s="27"/>
      <c r="CB13" s="27"/>
      <c r="CC13" s="27"/>
      <c r="CD13" s="30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>
        <v>5800.55692</v>
      </c>
      <c r="CR13" s="27">
        <v>5800.55692</v>
      </c>
      <c r="CS13" s="27">
        <v>5722.7091399999999</v>
      </c>
      <c r="CT13" s="27">
        <f t="shared" si="14"/>
        <v>98.65792576344549</v>
      </c>
      <c r="CU13" s="27"/>
      <c r="CV13" s="27">
        <v>1835.82</v>
      </c>
      <c r="CW13" s="27">
        <v>1464.873</v>
      </c>
      <c r="CX13" s="27">
        <f t="shared" si="15"/>
        <v>79.793934045821487</v>
      </c>
      <c r="CY13" s="27">
        <v>1490.7705100000001</v>
      </c>
      <c r="CZ13" s="27">
        <v>1490.7705100000001</v>
      </c>
      <c r="DA13" s="27"/>
      <c r="DB13" s="27">
        <f t="shared" si="27"/>
        <v>0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>
        <v>1508.7</v>
      </c>
      <c r="DT13" s="27">
        <v>1617.3</v>
      </c>
      <c r="DU13" s="27">
        <v>1372.0709999999999</v>
      </c>
      <c r="DV13" s="27">
        <f t="shared" si="16"/>
        <v>84.837135967352992</v>
      </c>
      <c r="DW13" s="27"/>
      <c r="DX13" s="27"/>
      <c r="DY13" s="27"/>
      <c r="DZ13" s="27"/>
      <c r="EA13" s="27"/>
      <c r="EB13" s="27"/>
      <c r="EC13" s="27"/>
      <c r="ED13" s="27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>
        <v>23.5</v>
      </c>
      <c r="ER13" s="82">
        <v>23.5</v>
      </c>
      <c r="ES13" s="27">
        <v>23.5</v>
      </c>
      <c r="ET13" s="27">
        <f t="shared" si="18"/>
        <v>100</v>
      </c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30"/>
      <c r="FG13" s="27"/>
      <c r="FH13" s="27"/>
      <c r="FI13" s="27"/>
      <c r="FJ13" s="30"/>
      <c r="FK13" s="27"/>
      <c r="FL13" s="27">
        <v>4070.2</v>
      </c>
      <c r="FM13" s="27">
        <v>2429.1999999999998</v>
      </c>
      <c r="FN13" s="27">
        <f t="shared" si="19"/>
        <v>59.68257088103779</v>
      </c>
      <c r="FO13" s="27"/>
      <c r="FP13" s="27"/>
      <c r="FQ13" s="27"/>
      <c r="FR13" s="27"/>
      <c r="FS13" s="27"/>
      <c r="FT13" s="27">
        <v>150</v>
      </c>
      <c r="FU13" s="27">
        <v>150</v>
      </c>
      <c r="FV13" s="27">
        <f t="shared" si="29"/>
        <v>100</v>
      </c>
      <c r="FW13" s="27">
        <v>5050.5</v>
      </c>
      <c r="FX13" s="27">
        <v>5050.5</v>
      </c>
      <c r="FY13" s="27">
        <v>3708</v>
      </c>
      <c r="FZ13" s="27">
        <f>FY13/FX13*100</f>
        <v>73.418473418473411</v>
      </c>
      <c r="GA13" s="27"/>
      <c r="GB13" s="27">
        <v>1880</v>
      </c>
      <c r="GC13" s="27">
        <v>1134.7</v>
      </c>
      <c r="GD13" s="27">
        <f t="shared" si="31"/>
        <v>60.35638297872341</v>
      </c>
      <c r="GE13" s="27"/>
      <c r="GF13" s="27"/>
      <c r="GG13" s="27"/>
      <c r="GH13" s="27"/>
      <c r="GI13" s="27"/>
      <c r="GJ13" s="27">
        <v>10013.1</v>
      </c>
      <c r="GK13" s="27">
        <v>1003.5</v>
      </c>
      <c r="GL13" s="27">
        <f>GK13/GJ13*100</f>
        <v>10.02187134853342</v>
      </c>
      <c r="GM13" s="27"/>
      <c r="GN13" s="27"/>
      <c r="GO13" s="27">
        <v>2830.5</v>
      </c>
      <c r="GP13" s="27"/>
      <c r="GQ13" s="27"/>
      <c r="GR13" s="27"/>
      <c r="GS13" s="27"/>
      <c r="GT13" s="27"/>
      <c r="GU13" s="27"/>
      <c r="GV13" s="27"/>
      <c r="GW13" s="27"/>
      <c r="GX13" s="30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30"/>
      <c r="HK13" s="27">
        <v>581.1</v>
      </c>
      <c r="HL13" s="27">
        <v>581.1</v>
      </c>
      <c r="HM13" s="27">
        <v>270</v>
      </c>
      <c r="HN13" s="27">
        <f t="shared" si="20"/>
        <v>46.463603510583376</v>
      </c>
      <c r="HO13" s="27">
        <v>7284.6060599999992</v>
      </c>
      <c r="HP13" s="27">
        <v>7284.6060599999992</v>
      </c>
      <c r="HQ13" s="27">
        <v>4258.6000000000004</v>
      </c>
      <c r="HR13" s="27">
        <f t="shared" si="21"/>
        <v>58.460264905526003</v>
      </c>
      <c r="HS13" s="27"/>
      <c r="HT13" s="27"/>
      <c r="HU13" s="27"/>
      <c r="HV13" s="27"/>
      <c r="HW13" s="27"/>
      <c r="HX13" s="27">
        <v>37992</v>
      </c>
      <c r="HY13" s="27">
        <v>31331.8</v>
      </c>
      <c r="HZ13" s="27">
        <f t="shared" si="22"/>
        <v>82.469467256264466</v>
      </c>
      <c r="IA13" s="27"/>
      <c r="IB13" s="27"/>
      <c r="IC13" s="27"/>
      <c r="ID13" s="30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>
        <v>71.515149999999991</v>
      </c>
      <c r="IR13" s="27">
        <v>71.515149999999991</v>
      </c>
      <c r="IS13" s="27">
        <v>69.3</v>
      </c>
      <c r="IT13" s="27">
        <f t="shared" si="23"/>
        <v>96.902544425901368</v>
      </c>
      <c r="IU13" s="27"/>
      <c r="IV13" s="27"/>
      <c r="IW13" s="27"/>
      <c r="IX13" s="27"/>
      <c r="IY13" s="27"/>
      <c r="IZ13" s="27"/>
      <c r="JA13" s="27"/>
      <c r="JB13" s="27"/>
      <c r="JC13" s="27">
        <v>61.111110000000004</v>
      </c>
      <c r="JD13" s="27">
        <v>61.111110000000004</v>
      </c>
      <c r="JE13" s="27"/>
      <c r="JF13" s="27"/>
      <c r="JG13" s="27">
        <v>784.9</v>
      </c>
      <c r="JH13" s="27">
        <v>784.9</v>
      </c>
      <c r="JI13" s="27">
        <v>557.79999999999995</v>
      </c>
      <c r="JJ13" s="27"/>
      <c r="JK13" s="27"/>
      <c r="JL13" s="27"/>
      <c r="JM13" s="27"/>
      <c r="JN13" s="27"/>
      <c r="JO13" s="27"/>
      <c r="JP13" s="27"/>
      <c r="JQ13" s="27"/>
      <c r="JR13" s="27"/>
      <c r="JS13" s="27">
        <v>337.67677000000003</v>
      </c>
      <c r="JT13" s="27">
        <v>337.67677000000003</v>
      </c>
      <c r="JU13" s="27">
        <v>0</v>
      </c>
      <c r="JV13" s="27">
        <f t="shared" si="24"/>
        <v>0</v>
      </c>
      <c r="JW13" s="27"/>
      <c r="JX13" s="27"/>
      <c r="JY13" s="27"/>
      <c r="JZ13" s="30"/>
      <c r="KA13" s="27">
        <v>12787.2</v>
      </c>
      <c r="KB13" s="27">
        <v>12787.2</v>
      </c>
      <c r="KC13" s="27">
        <v>12787.2</v>
      </c>
      <c r="KD13" s="27">
        <f t="shared" si="25"/>
        <v>100</v>
      </c>
    </row>
    <row r="14" spans="1:290" ht="14">
      <c r="A14" s="31">
        <v>8</v>
      </c>
      <c r="B14" s="32" t="s">
        <v>10</v>
      </c>
      <c r="C14" s="27">
        <f t="shared" si="3"/>
        <v>191507.26263999997</v>
      </c>
      <c r="D14" s="27">
        <f t="shared" si="4"/>
        <v>225910.65304</v>
      </c>
      <c r="E14" s="27">
        <f t="shared" si="5"/>
        <v>141061.50292</v>
      </c>
      <c r="F14" s="27">
        <f t="shared" si="6"/>
        <v>62.441279781092696</v>
      </c>
      <c r="G14" s="27"/>
      <c r="H14" s="27"/>
      <c r="I14" s="27"/>
      <c r="J14" s="27"/>
      <c r="K14" s="27">
        <v>13757.1</v>
      </c>
      <c r="L14" s="27">
        <v>13757.1</v>
      </c>
      <c r="M14" s="27">
        <v>13757.1</v>
      </c>
      <c r="N14" s="27">
        <f t="shared" si="7"/>
        <v>100</v>
      </c>
      <c r="O14" s="27">
        <v>10864.9</v>
      </c>
      <c r="P14" s="27">
        <v>10864.9</v>
      </c>
      <c r="Q14" s="27">
        <v>9926.7382899999993</v>
      </c>
      <c r="R14" s="27">
        <f t="shared" si="8"/>
        <v>91.365206214507268</v>
      </c>
      <c r="S14" s="27">
        <v>7484.6</v>
      </c>
      <c r="T14" s="27">
        <v>7484.6</v>
      </c>
      <c r="U14" s="27">
        <v>4796.1267900000003</v>
      </c>
      <c r="V14" s="27">
        <f t="shared" si="9"/>
        <v>64.079934665847205</v>
      </c>
      <c r="W14" s="27">
        <v>2612.1999999999998</v>
      </c>
      <c r="X14" s="27">
        <v>2612.1999999999998</v>
      </c>
      <c r="Y14" s="27">
        <v>2147.3012899999999</v>
      </c>
      <c r="Z14" s="27">
        <f t="shared" si="10"/>
        <v>82.202790368271963</v>
      </c>
      <c r="AA14" s="27"/>
      <c r="AB14" s="27"/>
      <c r="AC14" s="27"/>
      <c r="AD14" s="27"/>
      <c r="AE14" s="39">
        <v>691.2</v>
      </c>
      <c r="AF14" s="27">
        <v>691.2</v>
      </c>
      <c r="AG14" s="27">
        <v>691.2</v>
      </c>
      <c r="AH14" s="27">
        <f t="shared" si="11"/>
        <v>100</v>
      </c>
      <c r="AI14" s="27"/>
      <c r="AJ14" s="27"/>
      <c r="AK14" s="27"/>
      <c r="AL14" s="27"/>
      <c r="AM14" s="27"/>
      <c r="AN14" s="27"/>
      <c r="AO14" s="27"/>
      <c r="AP14" s="27"/>
      <c r="AQ14" s="27">
        <v>57729</v>
      </c>
      <c r="AR14" s="27">
        <v>57729</v>
      </c>
      <c r="AS14" s="27">
        <v>52970.2</v>
      </c>
      <c r="AT14" s="27">
        <f>AS14/AR14*100</f>
        <v>91.756656100053689</v>
      </c>
      <c r="AU14" s="27"/>
      <c r="AV14" s="27"/>
      <c r="AW14" s="27"/>
      <c r="AX14" s="27"/>
      <c r="AY14" s="27">
        <v>9538.4696500000009</v>
      </c>
      <c r="AZ14" s="27">
        <v>12515.54185</v>
      </c>
      <c r="BA14" s="27">
        <v>4960.6549999999997</v>
      </c>
      <c r="BB14" s="27">
        <f t="shared" si="12"/>
        <v>39.635958710009831</v>
      </c>
      <c r="BC14" s="27"/>
      <c r="BD14" s="27"/>
      <c r="BE14" s="27"/>
      <c r="BF14" s="27"/>
      <c r="BG14" s="82"/>
      <c r="BH14" s="82">
        <v>0</v>
      </c>
      <c r="BI14" s="82"/>
      <c r="BJ14" s="82"/>
      <c r="BK14" s="27"/>
      <c r="BL14" s="27">
        <v>9205.9182000000001</v>
      </c>
      <c r="BM14" s="27">
        <v>1860.3</v>
      </c>
      <c r="BN14" s="27">
        <f t="shared" si="34"/>
        <v>20.207652942212757</v>
      </c>
      <c r="BO14" s="27"/>
      <c r="BP14" s="27"/>
      <c r="BQ14" s="27"/>
      <c r="BR14" s="30"/>
      <c r="BS14" s="27"/>
      <c r="BT14" s="27"/>
      <c r="BU14" s="27"/>
      <c r="BV14" s="27"/>
      <c r="BW14" s="27">
        <v>4252.0411000000004</v>
      </c>
      <c r="BX14" s="27">
        <v>4252.0411000000004</v>
      </c>
      <c r="BY14" s="27">
        <v>3154.0129999999999</v>
      </c>
      <c r="BZ14" s="27">
        <f t="shared" si="13"/>
        <v>74.176446695211851</v>
      </c>
      <c r="CA14" s="27"/>
      <c r="CB14" s="27"/>
      <c r="CC14" s="27"/>
      <c r="CD14" s="30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>
        <v>3651.8104699999999</v>
      </c>
      <c r="CR14" s="27">
        <v>3651.8104699999999</v>
      </c>
      <c r="CS14" s="27">
        <v>3868.9685500000005</v>
      </c>
      <c r="CT14" s="27">
        <f t="shared" si="14"/>
        <v>105.94658681725069</v>
      </c>
      <c r="CU14" s="27"/>
      <c r="CV14" s="27">
        <v>0</v>
      </c>
      <c r="CW14" s="27">
        <v>0</v>
      </c>
      <c r="CX14" s="27"/>
      <c r="CY14" s="27">
        <v>728.45455000000004</v>
      </c>
      <c r="CZ14" s="27">
        <v>728.45455000000004</v>
      </c>
      <c r="DA14" s="27"/>
      <c r="DB14" s="27">
        <f t="shared" si="27"/>
        <v>0</v>
      </c>
      <c r="DC14" s="27"/>
      <c r="DD14" s="27"/>
      <c r="DE14" s="27"/>
      <c r="DF14" s="27"/>
      <c r="DG14" s="27">
        <v>2328.6999999999998</v>
      </c>
      <c r="DH14" s="27">
        <v>2328.6999999999998</v>
      </c>
      <c r="DI14" s="27">
        <v>0</v>
      </c>
      <c r="DJ14" s="27"/>
      <c r="DK14" s="27"/>
      <c r="DL14" s="27">
        <v>1252.9000000000001</v>
      </c>
      <c r="DM14" s="27">
        <v>0</v>
      </c>
      <c r="DN14" s="27"/>
      <c r="DO14" s="27"/>
      <c r="DP14" s="27"/>
      <c r="DQ14" s="27"/>
      <c r="DR14" s="27"/>
      <c r="DS14" s="27">
        <v>733.2</v>
      </c>
      <c r="DT14" s="27"/>
      <c r="DU14" s="27">
        <v>0</v>
      </c>
      <c r="DV14" s="27"/>
      <c r="DW14" s="27"/>
      <c r="DX14" s="27"/>
      <c r="DY14" s="27"/>
      <c r="DZ14" s="27"/>
      <c r="EA14" s="27"/>
      <c r="EB14" s="27"/>
      <c r="EC14" s="27"/>
      <c r="ED14" s="27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>
        <v>530.70000000000005</v>
      </c>
      <c r="ER14" s="82">
        <v>530.70000000000005</v>
      </c>
      <c r="ES14" s="27">
        <v>530.70000000000005</v>
      </c>
      <c r="ET14" s="27">
        <f t="shared" si="18"/>
        <v>100</v>
      </c>
      <c r="EU14" s="27">
        <v>11661.3</v>
      </c>
      <c r="EV14" s="27">
        <v>25856.1</v>
      </c>
      <c r="EW14" s="27">
        <v>1651.1</v>
      </c>
      <c r="EX14" s="27">
        <f t="shared" si="28"/>
        <v>6.385727159161668</v>
      </c>
      <c r="EY14" s="27"/>
      <c r="EZ14" s="27"/>
      <c r="FA14" s="27"/>
      <c r="FB14" s="27"/>
      <c r="FC14" s="27">
        <v>30463.599999999999</v>
      </c>
      <c r="FD14" s="27">
        <v>30463.599999999999</v>
      </c>
      <c r="FE14" s="27">
        <v>7778.7</v>
      </c>
      <c r="FF14" s="27">
        <f t="shared" ref="FF14:FF35" si="35">FE14/FD14*100</f>
        <v>25.534408277419608</v>
      </c>
      <c r="FG14" s="27"/>
      <c r="FH14" s="27"/>
      <c r="FI14" s="27"/>
      <c r="FJ14" s="30"/>
      <c r="FK14" s="27"/>
      <c r="FL14" s="27">
        <v>1720.2</v>
      </c>
      <c r="FM14" s="27">
        <v>1720.2</v>
      </c>
      <c r="FN14" s="27">
        <f t="shared" si="19"/>
        <v>100</v>
      </c>
      <c r="FO14" s="27"/>
      <c r="FP14" s="27"/>
      <c r="FQ14" s="27"/>
      <c r="FR14" s="27"/>
      <c r="FS14" s="27"/>
      <c r="FT14" s="27">
        <v>300</v>
      </c>
      <c r="FU14" s="27">
        <v>300</v>
      </c>
      <c r="FV14" s="27">
        <f t="shared" si="29"/>
        <v>100</v>
      </c>
      <c r="FW14" s="27"/>
      <c r="FX14" s="27"/>
      <c r="FY14" s="27"/>
      <c r="FZ14" s="27"/>
      <c r="GA14" s="27"/>
      <c r="GB14" s="27"/>
      <c r="GC14" s="27">
        <v>0</v>
      </c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30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30"/>
      <c r="HK14" s="27">
        <v>1689.8</v>
      </c>
      <c r="HL14" s="27">
        <v>1689.8</v>
      </c>
      <c r="HM14" s="27">
        <v>999.2</v>
      </c>
      <c r="HN14" s="27">
        <f t="shared" si="20"/>
        <v>59.131258137057642</v>
      </c>
      <c r="HO14" s="27">
        <v>10957.060609999999</v>
      </c>
      <c r="HP14" s="27">
        <v>10957.060609999999</v>
      </c>
      <c r="HQ14" s="27">
        <v>5940</v>
      </c>
      <c r="HR14" s="27">
        <f t="shared" si="21"/>
        <v>54.211619442707459</v>
      </c>
      <c r="HS14" s="27"/>
      <c r="HT14" s="27"/>
      <c r="HU14" s="27"/>
      <c r="HV14" s="27"/>
      <c r="HW14" s="27"/>
      <c r="HX14" s="27"/>
      <c r="HY14" s="27">
        <v>0</v>
      </c>
      <c r="HZ14" s="27"/>
      <c r="IA14" s="27"/>
      <c r="IB14" s="27">
        <v>5485.7</v>
      </c>
      <c r="IC14" s="27">
        <v>2589.6999999999998</v>
      </c>
      <c r="ID14" s="27">
        <f t="shared" si="32"/>
        <v>47.208195854676703</v>
      </c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>
        <v>542.32322999999997</v>
      </c>
      <c r="IR14" s="27">
        <v>542.32322999999997</v>
      </c>
      <c r="IS14" s="27">
        <v>489.6</v>
      </c>
      <c r="IT14" s="27">
        <f t="shared" si="23"/>
        <v>90.278264495511294</v>
      </c>
      <c r="IU14" s="27"/>
      <c r="IV14" s="27"/>
      <c r="IW14" s="27"/>
      <c r="IX14" s="27"/>
      <c r="IY14" s="27"/>
      <c r="IZ14" s="27"/>
      <c r="JA14" s="27"/>
      <c r="JB14" s="27"/>
      <c r="JC14" s="27">
        <v>171.01009999999999</v>
      </c>
      <c r="JD14" s="27">
        <v>171.01009999999999</v>
      </c>
      <c r="JE14" s="27"/>
      <c r="JF14" s="27"/>
      <c r="JG14" s="27">
        <v>190.1</v>
      </c>
      <c r="JH14" s="27">
        <v>190.1</v>
      </c>
      <c r="JI14" s="27">
        <v>0</v>
      </c>
      <c r="JJ14" s="27"/>
      <c r="JK14" s="27"/>
      <c r="JL14" s="27"/>
      <c r="JM14" s="27"/>
      <c r="JN14" s="27"/>
      <c r="JO14" s="27"/>
      <c r="JP14" s="27"/>
      <c r="JQ14" s="27"/>
      <c r="JR14" s="27"/>
      <c r="JS14" s="27">
        <v>1189.2929299999998</v>
      </c>
      <c r="JT14" s="27">
        <v>1189.2929299999998</v>
      </c>
      <c r="JU14" s="27">
        <v>1189.3</v>
      </c>
      <c r="JV14" s="27">
        <f t="shared" si="24"/>
        <v>100.00059447086767</v>
      </c>
      <c r="JW14" s="27"/>
      <c r="JX14" s="27"/>
      <c r="JY14" s="27"/>
      <c r="JZ14" s="30"/>
      <c r="KA14" s="27">
        <v>19740.400000000001</v>
      </c>
      <c r="KB14" s="27">
        <v>19740.400000000001</v>
      </c>
      <c r="KC14" s="27">
        <v>19740.400000000001</v>
      </c>
      <c r="KD14" s="27">
        <f t="shared" si="25"/>
        <v>100</v>
      </c>
    </row>
    <row r="15" spans="1:290" ht="12.75" customHeight="1">
      <c r="A15" s="31">
        <v>9</v>
      </c>
      <c r="B15" s="32" t="s">
        <v>11</v>
      </c>
      <c r="C15" s="27">
        <f t="shared" si="3"/>
        <v>159132.41972000003</v>
      </c>
      <c r="D15" s="27">
        <f t="shared" si="4"/>
        <v>226852.83849000005</v>
      </c>
      <c r="E15" s="27">
        <f t="shared" si="5"/>
        <v>143591.51332000006</v>
      </c>
      <c r="F15" s="27">
        <f t="shared" si="6"/>
        <v>63.2972081265493</v>
      </c>
      <c r="G15" s="27"/>
      <c r="H15" s="27"/>
      <c r="I15" s="27"/>
      <c r="J15" s="27"/>
      <c r="K15" s="27">
        <v>18162.3</v>
      </c>
      <c r="L15" s="27">
        <v>36324.6</v>
      </c>
      <c r="M15" s="27">
        <v>26419.843629999999</v>
      </c>
      <c r="N15" s="27">
        <f t="shared" si="7"/>
        <v>72.732648480643974</v>
      </c>
      <c r="O15" s="27">
        <v>15920.2</v>
      </c>
      <c r="P15" s="27">
        <v>15920.2</v>
      </c>
      <c r="Q15" s="27">
        <v>13356.294029999999</v>
      </c>
      <c r="R15" s="27">
        <f t="shared" si="8"/>
        <v>83.895265323299952</v>
      </c>
      <c r="S15" s="27">
        <v>6451.8</v>
      </c>
      <c r="T15" s="27">
        <v>6451.8</v>
      </c>
      <c r="U15" s="27">
        <v>4412.0991199999999</v>
      </c>
      <c r="V15" s="27">
        <f t="shared" si="9"/>
        <v>68.385553178957807</v>
      </c>
      <c r="W15" s="27">
        <v>2961.1</v>
      </c>
      <c r="X15" s="27">
        <v>2961.1</v>
      </c>
      <c r="Y15" s="27">
        <v>2701.6499199999998</v>
      </c>
      <c r="Z15" s="27">
        <f t="shared" si="10"/>
        <v>91.238050724392963</v>
      </c>
      <c r="AA15" s="27"/>
      <c r="AB15" s="27"/>
      <c r="AC15" s="27"/>
      <c r="AD15" s="27"/>
      <c r="AE15" s="39">
        <v>962.8</v>
      </c>
      <c r="AF15" s="27">
        <v>962.8</v>
      </c>
      <c r="AG15" s="27">
        <v>962.8</v>
      </c>
      <c r="AH15" s="27">
        <f t="shared" si="11"/>
        <v>100</v>
      </c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>
        <v>67866.779129999995</v>
      </c>
      <c r="AZ15" s="27">
        <v>82468.882900000011</v>
      </c>
      <c r="BA15" s="27">
        <v>51440.619710000006</v>
      </c>
      <c r="BB15" s="27">
        <f t="shared" si="12"/>
        <v>62.375793027748159</v>
      </c>
      <c r="BC15" s="27"/>
      <c r="BD15" s="27"/>
      <c r="BE15" s="27"/>
      <c r="BF15" s="27"/>
      <c r="BG15" s="82"/>
      <c r="BH15" s="82">
        <v>0</v>
      </c>
      <c r="BI15" s="82"/>
      <c r="BJ15" s="82"/>
      <c r="BK15" s="27"/>
      <c r="BL15" s="27"/>
      <c r="BM15" s="27"/>
      <c r="BN15" s="27"/>
      <c r="BO15" s="27"/>
      <c r="BP15" s="27"/>
      <c r="BQ15" s="27"/>
      <c r="BR15" s="30"/>
      <c r="BS15" s="27"/>
      <c r="BT15" s="27"/>
      <c r="BU15" s="27"/>
      <c r="BV15" s="27"/>
      <c r="BW15" s="27">
        <v>3002.7155999999995</v>
      </c>
      <c r="BX15" s="27">
        <v>3002.7155999999995</v>
      </c>
      <c r="BY15" s="27">
        <v>3002.7155999999995</v>
      </c>
      <c r="BZ15" s="27">
        <f t="shared" si="13"/>
        <v>100</v>
      </c>
      <c r="CA15" s="27"/>
      <c r="CB15" s="27"/>
      <c r="CC15" s="27"/>
      <c r="CD15" s="30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>
        <v>6880.2226199999996</v>
      </c>
      <c r="CR15" s="27">
        <v>6880.2226199999996</v>
      </c>
      <c r="CS15" s="27">
        <v>6491.0358399999996</v>
      </c>
      <c r="CT15" s="27">
        <f t="shared" si="14"/>
        <v>94.343398440790565</v>
      </c>
      <c r="CU15" s="27"/>
      <c r="CV15" s="27">
        <v>4989.915</v>
      </c>
      <c r="CW15" s="27">
        <v>4169.6554700000006</v>
      </c>
      <c r="CX15" s="27">
        <f t="shared" si="15"/>
        <v>83.561653254614569</v>
      </c>
      <c r="CY15" s="27">
        <v>323.15944999999999</v>
      </c>
      <c r="CZ15" s="27">
        <v>323.15944999999999</v>
      </c>
      <c r="DA15" s="27"/>
      <c r="DB15" s="27">
        <f t="shared" si="27"/>
        <v>0</v>
      </c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>
        <v>725.4</v>
      </c>
      <c r="DT15" s="27"/>
      <c r="DU15" s="27">
        <v>0</v>
      </c>
      <c r="DV15" s="27"/>
      <c r="DW15" s="27"/>
      <c r="DX15" s="27"/>
      <c r="DY15" s="27"/>
      <c r="DZ15" s="27"/>
      <c r="EA15" s="27"/>
      <c r="EB15" s="27"/>
      <c r="EC15" s="27"/>
      <c r="ED15" s="27"/>
      <c r="EE15" s="82"/>
      <c r="EF15" s="82"/>
      <c r="EG15" s="82"/>
      <c r="EH15" s="82"/>
      <c r="EI15" s="82">
        <v>16494.3</v>
      </c>
      <c r="EJ15" s="82">
        <v>16494.3</v>
      </c>
      <c r="EK15" s="82">
        <v>14987.4</v>
      </c>
      <c r="EL15" s="82">
        <f>EK15/EJ15*100</f>
        <v>90.864116694858225</v>
      </c>
      <c r="EM15" s="82"/>
      <c r="EN15" s="82"/>
      <c r="EO15" s="82"/>
      <c r="EP15" s="82"/>
      <c r="EQ15" s="82">
        <v>27.1</v>
      </c>
      <c r="ER15" s="82">
        <v>27.1</v>
      </c>
      <c r="ES15" s="27">
        <v>27.1</v>
      </c>
      <c r="ET15" s="27">
        <f t="shared" si="18"/>
        <v>100</v>
      </c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30"/>
      <c r="FG15" s="27"/>
      <c r="FH15" s="27"/>
      <c r="FI15" s="27"/>
      <c r="FJ15" s="30"/>
      <c r="FK15" s="27"/>
      <c r="FL15" s="27"/>
      <c r="FM15" s="27">
        <v>0</v>
      </c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>
        <v>0</v>
      </c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30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30"/>
      <c r="HK15" s="27">
        <v>951.7</v>
      </c>
      <c r="HL15" s="27">
        <v>951.7</v>
      </c>
      <c r="HM15" s="27">
        <v>143.1</v>
      </c>
      <c r="HN15" s="27">
        <f t="shared" si="20"/>
        <v>15.036250919407376</v>
      </c>
      <c r="HO15" s="27">
        <v>6106.1843399999998</v>
      </c>
      <c r="HP15" s="27">
        <v>6106.1843399999998</v>
      </c>
      <c r="HQ15" s="27">
        <v>3197.7</v>
      </c>
      <c r="HR15" s="27">
        <f t="shared" si="21"/>
        <v>52.368219201191039</v>
      </c>
      <c r="HS15" s="27"/>
      <c r="HT15" s="27"/>
      <c r="HU15" s="27"/>
      <c r="HV15" s="27"/>
      <c r="HW15" s="27"/>
      <c r="HX15" s="27">
        <v>30691.5</v>
      </c>
      <c r="HY15" s="27">
        <v>0</v>
      </c>
      <c r="HZ15" s="27">
        <f t="shared" si="22"/>
        <v>0</v>
      </c>
      <c r="IA15" s="27"/>
      <c r="IB15" s="27"/>
      <c r="IC15" s="27"/>
      <c r="ID15" s="30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>
        <v>89.393940000000001</v>
      </c>
      <c r="IR15" s="27">
        <v>89.393940000000001</v>
      </c>
      <c r="IS15" s="27">
        <v>74</v>
      </c>
      <c r="IT15" s="27">
        <f t="shared" si="23"/>
        <v>82.779660455731118</v>
      </c>
      <c r="IU15" s="27"/>
      <c r="IV15" s="27"/>
      <c r="IW15" s="27"/>
      <c r="IX15" s="27"/>
      <c r="IY15" s="27"/>
      <c r="IZ15" s="27"/>
      <c r="JA15" s="27"/>
      <c r="JB15" s="27"/>
      <c r="JC15" s="27">
        <v>1.7171700000000001</v>
      </c>
      <c r="JD15" s="27">
        <v>1.7171700000000001</v>
      </c>
      <c r="JE15" s="27"/>
      <c r="JF15" s="27"/>
      <c r="JG15" s="27">
        <v>380.1</v>
      </c>
      <c r="JH15" s="27">
        <v>380.1</v>
      </c>
      <c r="JI15" s="27">
        <v>380.1</v>
      </c>
      <c r="JJ15" s="27"/>
      <c r="JK15" s="27"/>
      <c r="JL15" s="27"/>
      <c r="JM15" s="27"/>
      <c r="JN15" s="27"/>
      <c r="JO15" s="27"/>
      <c r="JP15" s="27"/>
      <c r="JQ15" s="27"/>
      <c r="JR15" s="27"/>
      <c r="JS15" s="27">
        <v>704.74747000000002</v>
      </c>
      <c r="JT15" s="27">
        <v>704.74747000000002</v>
      </c>
      <c r="JU15" s="27">
        <v>704.7</v>
      </c>
      <c r="JV15" s="27">
        <f t="shared" si="24"/>
        <v>99.993264253931983</v>
      </c>
      <c r="JW15" s="27"/>
      <c r="JX15" s="27"/>
      <c r="JY15" s="27"/>
      <c r="JZ15" s="30"/>
      <c r="KA15" s="27">
        <v>11120.7</v>
      </c>
      <c r="KB15" s="27">
        <v>11120.7</v>
      </c>
      <c r="KC15" s="27">
        <v>11120.7</v>
      </c>
      <c r="KD15" s="27">
        <f t="shared" si="25"/>
        <v>100</v>
      </c>
    </row>
    <row r="16" spans="1:290" ht="14">
      <c r="A16" s="31">
        <v>10</v>
      </c>
      <c r="B16" s="32" t="s">
        <v>12</v>
      </c>
      <c r="C16" s="27">
        <f t="shared" si="3"/>
        <v>87717.992509999982</v>
      </c>
      <c r="D16" s="27">
        <f t="shared" si="4"/>
        <v>197944.98782999997</v>
      </c>
      <c r="E16" s="27">
        <f t="shared" si="5"/>
        <v>127039.52813999998</v>
      </c>
      <c r="F16" s="27">
        <f t="shared" si="6"/>
        <v>64.179209351390426</v>
      </c>
      <c r="G16" s="27"/>
      <c r="H16" s="27"/>
      <c r="I16" s="27"/>
      <c r="J16" s="27"/>
      <c r="K16" s="27">
        <v>13626.4</v>
      </c>
      <c r="L16" s="27">
        <v>35059.9</v>
      </c>
      <c r="M16" s="27">
        <v>33746.874380000001</v>
      </c>
      <c r="N16" s="27">
        <f t="shared" si="7"/>
        <v>96.254907686559292</v>
      </c>
      <c r="O16" s="27">
        <v>13985.2</v>
      </c>
      <c r="P16" s="27">
        <v>13985.2</v>
      </c>
      <c r="Q16" s="27">
        <v>9990.5399699999998</v>
      </c>
      <c r="R16" s="27">
        <f t="shared" si="8"/>
        <v>71.436518390870347</v>
      </c>
      <c r="S16" s="27">
        <v>8351.9</v>
      </c>
      <c r="T16" s="27">
        <v>12043.3</v>
      </c>
      <c r="U16" s="27">
        <v>6275.3156399999998</v>
      </c>
      <c r="V16" s="27">
        <f t="shared" si="9"/>
        <v>52.106280172378007</v>
      </c>
      <c r="W16" s="27">
        <v>3408.4</v>
      </c>
      <c r="X16" s="27">
        <v>3408.4</v>
      </c>
      <c r="Y16" s="27">
        <v>2887.2276499999998</v>
      </c>
      <c r="Z16" s="27">
        <f t="shared" si="10"/>
        <v>84.709178793568825</v>
      </c>
      <c r="AA16" s="27"/>
      <c r="AB16" s="27"/>
      <c r="AC16" s="27"/>
      <c r="AD16" s="27"/>
      <c r="AE16" s="39">
        <v>301.2</v>
      </c>
      <c r="AF16" s="27">
        <v>301.2</v>
      </c>
      <c r="AG16" s="27">
        <v>301.2</v>
      </c>
      <c r="AH16" s="27">
        <f t="shared" si="11"/>
        <v>100</v>
      </c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>
        <v>17116.290100000002</v>
      </c>
      <c r="AZ16" s="27">
        <v>29374.563200000001</v>
      </c>
      <c r="BA16" s="27">
        <v>14709.11263</v>
      </c>
      <c r="BB16" s="27">
        <f t="shared" si="12"/>
        <v>50.074319505115227</v>
      </c>
      <c r="BC16" s="27"/>
      <c r="BD16" s="27"/>
      <c r="BE16" s="27"/>
      <c r="BF16" s="27"/>
      <c r="BG16" s="82"/>
      <c r="BH16" s="82">
        <v>0</v>
      </c>
      <c r="BI16" s="82"/>
      <c r="BJ16" s="82"/>
      <c r="BK16" s="27"/>
      <c r="BL16" s="27"/>
      <c r="BM16" s="27"/>
      <c r="BN16" s="27"/>
      <c r="BO16" s="27"/>
      <c r="BP16" s="27"/>
      <c r="BQ16" s="27"/>
      <c r="BR16" s="30"/>
      <c r="BS16" s="27"/>
      <c r="BT16" s="27"/>
      <c r="BU16" s="27"/>
      <c r="BV16" s="27"/>
      <c r="BW16" s="27">
        <v>2944.1776999999997</v>
      </c>
      <c r="BX16" s="27">
        <v>2944.1776999999997</v>
      </c>
      <c r="BY16" s="27">
        <v>2944.1777000000002</v>
      </c>
      <c r="BZ16" s="27">
        <f t="shared" si="13"/>
        <v>100.00000000000003</v>
      </c>
      <c r="CA16" s="27"/>
      <c r="CB16" s="27"/>
      <c r="CC16" s="27"/>
      <c r="CD16" s="30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>
        <v>2752.0890499999996</v>
      </c>
      <c r="CR16" s="27">
        <v>2752.0890499999996</v>
      </c>
      <c r="CS16" s="27">
        <v>2472.7755499999998</v>
      </c>
      <c r="CT16" s="27">
        <f t="shared" si="14"/>
        <v>89.850855298450469</v>
      </c>
      <c r="CU16" s="27"/>
      <c r="CV16" s="27">
        <v>9880</v>
      </c>
      <c r="CW16" s="27">
        <v>9880</v>
      </c>
      <c r="CX16" s="27">
        <f t="shared" si="15"/>
        <v>100</v>
      </c>
      <c r="CY16" s="27">
        <v>610.72100999999998</v>
      </c>
      <c r="CZ16" s="27">
        <v>610.72100999999998</v>
      </c>
      <c r="DA16" s="27"/>
      <c r="DB16" s="27">
        <f t="shared" si="27"/>
        <v>0</v>
      </c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>
        <v>1676.6</v>
      </c>
      <c r="DT16" s="27">
        <v>721.5</v>
      </c>
      <c r="DU16" s="27">
        <v>594.10461999999995</v>
      </c>
      <c r="DV16" s="27">
        <f t="shared" si="16"/>
        <v>82.342982674982665</v>
      </c>
      <c r="DW16" s="27"/>
      <c r="DX16" s="27"/>
      <c r="DY16" s="27"/>
      <c r="DZ16" s="27"/>
      <c r="EA16" s="27">
        <v>377.77778000000001</v>
      </c>
      <c r="EB16" s="27">
        <v>377.8</v>
      </c>
      <c r="EC16" s="27">
        <v>377.8</v>
      </c>
      <c r="ED16" s="27">
        <f t="shared" si="17"/>
        <v>100</v>
      </c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>
        <v>30.7</v>
      </c>
      <c r="ER16" s="82">
        <v>30.7</v>
      </c>
      <c r="ES16" s="27">
        <v>30.7</v>
      </c>
      <c r="ET16" s="27">
        <f t="shared" si="18"/>
        <v>100</v>
      </c>
      <c r="EU16" s="27">
        <v>5531.9</v>
      </c>
      <c r="EV16" s="27">
        <v>5531.9</v>
      </c>
      <c r="EW16" s="27">
        <v>0</v>
      </c>
      <c r="EX16" s="27">
        <f t="shared" si="28"/>
        <v>0</v>
      </c>
      <c r="EY16" s="27"/>
      <c r="EZ16" s="27">
        <v>2567.1</v>
      </c>
      <c r="FA16" s="27">
        <v>2543.4</v>
      </c>
      <c r="FB16" s="27">
        <f t="shared" si="30"/>
        <v>99.076779245062525</v>
      </c>
      <c r="FC16" s="27"/>
      <c r="FD16" s="27"/>
      <c r="FE16" s="27"/>
      <c r="FF16" s="30"/>
      <c r="FG16" s="27"/>
      <c r="FH16" s="27"/>
      <c r="FI16" s="27"/>
      <c r="FJ16" s="30"/>
      <c r="FK16" s="27"/>
      <c r="FL16" s="27"/>
      <c r="FM16" s="27">
        <v>0</v>
      </c>
      <c r="FN16" s="27"/>
      <c r="FO16" s="27"/>
      <c r="FP16" s="27">
        <v>2096.6999999999998</v>
      </c>
      <c r="FQ16" s="27">
        <v>2096.6999999999998</v>
      </c>
      <c r="FR16" s="27">
        <f>FQ16/FP16*100</f>
        <v>100</v>
      </c>
      <c r="FS16" s="27"/>
      <c r="FT16" s="27">
        <v>150</v>
      </c>
      <c r="FU16" s="27">
        <v>150</v>
      </c>
      <c r="FV16" s="27">
        <f t="shared" si="29"/>
        <v>100</v>
      </c>
      <c r="FW16" s="27"/>
      <c r="FX16" s="27"/>
      <c r="FY16" s="27"/>
      <c r="FZ16" s="27"/>
      <c r="GA16" s="27"/>
      <c r="GB16" s="27">
        <v>4895.2</v>
      </c>
      <c r="GC16" s="27">
        <v>2742.9</v>
      </c>
      <c r="GD16" s="27">
        <f t="shared" si="31"/>
        <v>56.032439941166857</v>
      </c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>
        <v>4573.7</v>
      </c>
      <c r="GP16" s="27"/>
      <c r="GQ16" s="27"/>
      <c r="GR16" s="27"/>
      <c r="GS16" s="27"/>
      <c r="GT16" s="27"/>
      <c r="GU16" s="27"/>
      <c r="GV16" s="27"/>
      <c r="GW16" s="27"/>
      <c r="GX16" s="30"/>
      <c r="GY16" s="27"/>
      <c r="GZ16" s="27"/>
      <c r="HA16" s="27"/>
      <c r="HB16" s="27"/>
      <c r="HC16" s="27"/>
      <c r="HD16" s="27"/>
      <c r="HE16" s="27"/>
      <c r="HF16" s="27"/>
      <c r="HG16" s="27"/>
      <c r="HH16" s="27">
        <v>41633.800000000003</v>
      </c>
      <c r="HI16" s="27">
        <v>4808.8999999999996</v>
      </c>
      <c r="HJ16" s="30">
        <f t="shared" ref="HJ16:HJ35" si="36">HI16/HH16*100</f>
        <v>11.550471011533896</v>
      </c>
      <c r="HK16" s="27">
        <v>950.9</v>
      </c>
      <c r="HL16" s="27">
        <v>950.9</v>
      </c>
      <c r="HM16" s="27">
        <v>508.8</v>
      </c>
      <c r="HN16" s="27">
        <f t="shared" si="20"/>
        <v>53.507203701756232</v>
      </c>
      <c r="HO16" s="27">
        <v>5245.2580800000005</v>
      </c>
      <c r="HP16" s="27">
        <v>5245.2580800000005</v>
      </c>
      <c r="HQ16" s="27">
        <v>2598.3000000000002</v>
      </c>
      <c r="HR16" s="27">
        <f t="shared" si="21"/>
        <v>49.536170773126187</v>
      </c>
      <c r="HS16" s="27"/>
      <c r="HT16" s="27"/>
      <c r="HU16" s="27"/>
      <c r="HV16" s="27"/>
      <c r="HW16" s="27"/>
      <c r="HX16" s="27">
        <v>12576.1</v>
      </c>
      <c r="HY16" s="27">
        <v>12522.7</v>
      </c>
      <c r="HZ16" s="27">
        <f t="shared" si="22"/>
        <v>99.575385055780401</v>
      </c>
      <c r="IA16" s="27"/>
      <c r="IB16" s="27"/>
      <c r="IC16" s="27"/>
      <c r="ID16" s="30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>
        <v>52.323230000000002</v>
      </c>
      <c r="JD16" s="27">
        <v>52.323230000000002</v>
      </c>
      <c r="JE16" s="27"/>
      <c r="JF16" s="27"/>
      <c r="JG16" s="27">
        <v>266.3</v>
      </c>
      <c r="JH16" s="27">
        <v>266.3</v>
      </c>
      <c r="JI16" s="27">
        <v>0</v>
      </c>
      <c r="JJ16" s="27"/>
      <c r="JK16" s="27"/>
      <c r="JL16" s="27"/>
      <c r="JM16" s="27"/>
      <c r="JN16" s="27"/>
      <c r="JO16" s="27"/>
      <c r="JP16" s="27"/>
      <c r="JQ16" s="27"/>
      <c r="JR16" s="27"/>
      <c r="JS16" s="27">
        <v>205.55555999999999</v>
      </c>
      <c r="JT16" s="27">
        <v>205.55555999999999</v>
      </c>
      <c r="JU16" s="27">
        <v>0</v>
      </c>
      <c r="JV16" s="27">
        <f t="shared" si="24"/>
        <v>0</v>
      </c>
      <c r="JW16" s="27"/>
      <c r="JX16" s="27"/>
      <c r="JY16" s="27"/>
      <c r="JZ16" s="30"/>
      <c r="KA16" s="27">
        <v>10284.299999999999</v>
      </c>
      <c r="KB16" s="27">
        <v>10284.299999999999</v>
      </c>
      <c r="KC16" s="27">
        <v>10284.299999999999</v>
      </c>
      <c r="KD16" s="27">
        <f t="shared" si="25"/>
        <v>100</v>
      </c>
    </row>
    <row r="17" spans="1:290" ht="12.75" customHeight="1">
      <c r="A17" s="31">
        <v>11</v>
      </c>
      <c r="B17" s="32" t="s">
        <v>13</v>
      </c>
      <c r="C17" s="27">
        <f t="shared" si="3"/>
        <v>188649.00781999997</v>
      </c>
      <c r="D17" s="27">
        <f t="shared" si="4"/>
        <v>244989.03505000001</v>
      </c>
      <c r="E17" s="27">
        <f t="shared" si="5"/>
        <v>92266.666940000025</v>
      </c>
      <c r="F17" s="27">
        <f t="shared" si="6"/>
        <v>37.661549595952017</v>
      </c>
      <c r="G17" s="27"/>
      <c r="H17" s="27"/>
      <c r="I17" s="27"/>
      <c r="J17" s="27"/>
      <c r="K17" s="27">
        <v>20887.599999999999</v>
      </c>
      <c r="L17" s="27">
        <v>20887.599999999999</v>
      </c>
      <c r="M17" s="27">
        <v>828.3990500000001</v>
      </c>
      <c r="N17" s="27">
        <f t="shared" si="7"/>
        <v>3.9659848426817836</v>
      </c>
      <c r="O17" s="27">
        <v>20207.2</v>
      </c>
      <c r="P17" s="27">
        <v>20207.2</v>
      </c>
      <c r="Q17" s="27">
        <v>19755.015350000001</v>
      </c>
      <c r="R17" s="27">
        <f t="shared" si="8"/>
        <v>97.762259739102902</v>
      </c>
      <c r="S17" s="27">
        <v>11525</v>
      </c>
      <c r="T17" s="27">
        <v>11525</v>
      </c>
      <c r="U17" s="27">
        <v>1989.9188899999999</v>
      </c>
      <c r="V17" s="27">
        <f t="shared" si="9"/>
        <v>17.266107505422994</v>
      </c>
      <c r="W17" s="27">
        <v>5055.8</v>
      </c>
      <c r="X17" s="27">
        <v>5055.8</v>
      </c>
      <c r="Y17" s="27">
        <v>4819.0345599999991</v>
      </c>
      <c r="Z17" s="27">
        <f t="shared" si="10"/>
        <v>95.316953993433259</v>
      </c>
      <c r="AA17" s="27"/>
      <c r="AB17" s="27"/>
      <c r="AC17" s="27"/>
      <c r="AD17" s="27"/>
      <c r="AE17" s="39">
        <v>1139.5</v>
      </c>
      <c r="AF17" s="27">
        <v>1139.5</v>
      </c>
      <c r="AG17" s="27">
        <v>0</v>
      </c>
      <c r="AH17" s="27">
        <f t="shared" si="11"/>
        <v>0</v>
      </c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>
        <v>5482.1453799999999</v>
      </c>
      <c r="AZ17" s="27">
        <v>15364.337609999999</v>
      </c>
      <c r="BA17" s="27">
        <v>3665.6032599999999</v>
      </c>
      <c r="BB17" s="27">
        <f t="shared" si="12"/>
        <v>23.857867179475498</v>
      </c>
      <c r="BC17" s="27"/>
      <c r="BD17" s="27"/>
      <c r="BE17" s="27"/>
      <c r="BF17" s="27"/>
      <c r="BG17" s="82">
        <v>836</v>
      </c>
      <c r="BH17" s="82">
        <v>7562</v>
      </c>
      <c r="BI17" s="82"/>
      <c r="BJ17" s="82"/>
      <c r="BK17" s="27"/>
      <c r="BL17" s="27">
        <v>10903.434999999999</v>
      </c>
      <c r="BM17" s="27">
        <v>0</v>
      </c>
      <c r="BN17" s="27">
        <f>BM17/BL17*100</f>
        <v>0</v>
      </c>
      <c r="BO17" s="27"/>
      <c r="BP17" s="27">
        <v>407.8</v>
      </c>
      <c r="BQ17" s="27">
        <v>407.8</v>
      </c>
      <c r="BR17" s="27">
        <f t="shared" ref="BR17:BR35" si="37">BQ17/BP17*100</f>
        <v>100</v>
      </c>
      <c r="BS17" s="27"/>
      <c r="BT17" s="27"/>
      <c r="BU17" s="27"/>
      <c r="BV17" s="27"/>
      <c r="BW17" s="27">
        <v>5740.9809999999998</v>
      </c>
      <c r="BX17" s="27">
        <v>5740.9809999999998</v>
      </c>
      <c r="BY17" s="27">
        <v>5740.9809999999998</v>
      </c>
      <c r="BZ17" s="27">
        <f t="shared" si="13"/>
        <v>100</v>
      </c>
      <c r="CA17" s="27"/>
      <c r="CB17" s="27">
        <v>6035.2</v>
      </c>
      <c r="CC17" s="27">
        <v>574.9</v>
      </c>
      <c r="CD17" s="30"/>
      <c r="CE17" s="27">
        <v>72895.8</v>
      </c>
      <c r="CF17" s="27">
        <v>92531.6</v>
      </c>
      <c r="CG17" s="27">
        <v>16271.2</v>
      </c>
      <c r="CH17" s="27">
        <f>CG17/CF17*100</f>
        <v>17.584479248170354</v>
      </c>
      <c r="CI17" s="27"/>
      <c r="CJ17" s="27"/>
      <c r="CK17" s="27"/>
      <c r="CL17" s="27"/>
      <c r="CM17" s="27"/>
      <c r="CN17" s="27"/>
      <c r="CO17" s="27"/>
      <c r="CP17" s="27"/>
      <c r="CQ17" s="27">
        <v>13231.19735</v>
      </c>
      <c r="CR17" s="27">
        <v>13231.19735</v>
      </c>
      <c r="CS17" s="27">
        <v>13049.314829999999</v>
      </c>
      <c r="CT17" s="27">
        <f t="shared" si="14"/>
        <v>98.625351015567759</v>
      </c>
      <c r="CU17" s="27"/>
      <c r="CV17" s="27">
        <v>0</v>
      </c>
      <c r="CW17" s="27">
        <v>0</v>
      </c>
      <c r="CX17" s="27"/>
      <c r="CY17" s="27">
        <v>190.49217000000002</v>
      </c>
      <c r="CZ17" s="27">
        <v>190.49217000000002</v>
      </c>
      <c r="DA17" s="27"/>
      <c r="DB17" s="27">
        <f t="shared" si="27"/>
        <v>0</v>
      </c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>
        <v>1719.9</v>
      </c>
      <c r="DT17" s="27">
        <v>251.6</v>
      </c>
      <c r="DU17" s="27">
        <v>0</v>
      </c>
      <c r="DV17" s="27">
        <f t="shared" si="16"/>
        <v>0</v>
      </c>
      <c r="DW17" s="27"/>
      <c r="DX17" s="27"/>
      <c r="DY17" s="27"/>
      <c r="DZ17" s="27"/>
      <c r="EA17" s="27"/>
      <c r="EB17" s="27"/>
      <c r="EC17" s="27"/>
      <c r="ED17" s="27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>
        <v>384.3</v>
      </c>
      <c r="ER17" s="82">
        <v>384.3</v>
      </c>
      <c r="ES17" s="27">
        <v>384.3</v>
      </c>
      <c r="ET17" s="27">
        <f t="shared" si="18"/>
        <v>100</v>
      </c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30"/>
      <c r="FG17" s="27"/>
      <c r="FH17" s="27"/>
      <c r="FI17" s="27"/>
      <c r="FJ17" s="30"/>
      <c r="FK17" s="27"/>
      <c r="FL17" s="27"/>
      <c r="FM17" s="27">
        <v>0</v>
      </c>
      <c r="FN17" s="27"/>
      <c r="FO17" s="27"/>
      <c r="FP17" s="27"/>
      <c r="FQ17" s="27"/>
      <c r="FR17" s="27"/>
      <c r="FS17" s="27"/>
      <c r="FT17" s="27">
        <v>300</v>
      </c>
      <c r="FU17" s="27">
        <v>300</v>
      </c>
      <c r="FV17" s="27">
        <f t="shared" si="29"/>
        <v>100</v>
      </c>
      <c r="FW17" s="27"/>
      <c r="FX17" s="27"/>
      <c r="FY17" s="27"/>
      <c r="FZ17" s="27"/>
      <c r="GA17" s="27"/>
      <c r="GB17" s="27">
        <v>2850</v>
      </c>
      <c r="GC17" s="27">
        <v>0</v>
      </c>
      <c r="GD17" s="27">
        <f t="shared" si="31"/>
        <v>0</v>
      </c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30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30"/>
      <c r="HK17" s="27">
        <v>1452.8</v>
      </c>
      <c r="HL17" s="27">
        <v>1452.8</v>
      </c>
      <c r="HM17" s="27">
        <v>359.3</v>
      </c>
      <c r="HN17" s="27">
        <f t="shared" si="20"/>
        <v>24.731552863436125</v>
      </c>
      <c r="HO17" s="27">
        <v>9080.6313100000007</v>
      </c>
      <c r="HP17" s="27">
        <v>9080.6313100000007</v>
      </c>
      <c r="HQ17" s="27">
        <v>5507.6</v>
      </c>
      <c r="HR17" s="27">
        <f t="shared" si="21"/>
        <v>60.652170669398096</v>
      </c>
      <c r="HS17" s="27"/>
      <c r="HT17" s="27"/>
      <c r="HU17" s="27"/>
      <c r="HV17" s="27"/>
      <c r="HW17" s="27"/>
      <c r="HX17" s="27"/>
      <c r="HY17" s="27">
        <v>0</v>
      </c>
      <c r="HZ17" s="27"/>
      <c r="IA17" s="27"/>
      <c r="IB17" s="27"/>
      <c r="IC17" s="27"/>
      <c r="ID17" s="30"/>
      <c r="IE17" s="27"/>
      <c r="IF17" s="27">
        <v>1067.9000000000001</v>
      </c>
      <c r="IG17" s="27">
        <v>781.2</v>
      </c>
      <c r="IH17" s="27">
        <f>IG17/IF17*100</f>
        <v>73.152916939788369</v>
      </c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>
        <v>17.47475</v>
      </c>
      <c r="JD17" s="27">
        <v>17.47475</v>
      </c>
      <c r="JE17" s="27"/>
      <c r="JF17" s="27"/>
      <c r="JG17" s="27">
        <v>441.5</v>
      </c>
      <c r="JH17" s="27">
        <v>441.5</v>
      </c>
      <c r="JI17" s="27">
        <v>0</v>
      </c>
      <c r="JJ17" s="27"/>
      <c r="JK17" s="27"/>
      <c r="JL17" s="27"/>
      <c r="JM17" s="27"/>
      <c r="JN17" s="27"/>
      <c r="JO17" s="27"/>
      <c r="JP17" s="27"/>
      <c r="JQ17" s="27"/>
      <c r="JR17" s="27"/>
      <c r="JS17" s="27">
        <v>528.58586000000003</v>
      </c>
      <c r="JT17" s="27">
        <v>528.58586000000003</v>
      </c>
      <c r="JU17" s="27">
        <v>0</v>
      </c>
      <c r="JV17" s="27">
        <f t="shared" si="24"/>
        <v>0</v>
      </c>
      <c r="JW17" s="27"/>
      <c r="JX17" s="27"/>
      <c r="JY17" s="27"/>
      <c r="JZ17" s="30"/>
      <c r="KA17" s="27">
        <v>17832.099999999999</v>
      </c>
      <c r="KB17" s="27">
        <v>17832.099999999999</v>
      </c>
      <c r="KC17" s="27">
        <v>17832.099999999999</v>
      </c>
      <c r="KD17" s="27">
        <f t="shared" si="25"/>
        <v>100</v>
      </c>
    </row>
    <row r="18" spans="1:290" ht="14">
      <c r="A18" s="31">
        <v>12</v>
      </c>
      <c r="B18" s="32" t="s">
        <v>14</v>
      </c>
      <c r="C18" s="27">
        <f t="shared" si="3"/>
        <v>176067.09829000002</v>
      </c>
      <c r="D18" s="27">
        <f t="shared" si="4"/>
        <v>237643.25385000004</v>
      </c>
      <c r="E18" s="27">
        <f t="shared" si="5"/>
        <v>126912.02339</v>
      </c>
      <c r="F18" s="27">
        <f t="shared" si="6"/>
        <v>53.404429258533305</v>
      </c>
      <c r="G18" s="27"/>
      <c r="H18" s="27"/>
      <c r="I18" s="27"/>
      <c r="J18" s="27"/>
      <c r="K18" s="27">
        <v>17453</v>
      </c>
      <c r="L18" s="27">
        <v>17453</v>
      </c>
      <c r="M18" s="27">
        <v>0</v>
      </c>
      <c r="N18" s="27">
        <f t="shared" si="7"/>
        <v>0</v>
      </c>
      <c r="O18" s="27">
        <v>21006.1</v>
      </c>
      <c r="P18" s="27">
        <v>21006.1</v>
      </c>
      <c r="Q18" s="27">
        <v>17364.04322</v>
      </c>
      <c r="R18" s="27">
        <f t="shared" si="8"/>
        <v>82.661908778878527</v>
      </c>
      <c r="S18" s="27">
        <v>11812.5</v>
      </c>
      <c r="T18" s="27">
        <v>11812.5</v>
      </c>
      <c r="U18" s="27">
        <v>7643.6623799999998</v>
      </c>
      <c r="V18" s="27">
        <f t="shared" si="9"/>
        <v>64.708252952380946</v>
      </c>
      <c r="W18" s="27">
        <v>5593.2</v>
      </c>
      <c r="X18" s="27">
        <v>5593.2</v>
      </c>
      <c r="Y18" s="27">
        <v>5314.2872300000008</v>
      </c>
      <c r="Z18" s="27">
        <f t="shared" si="10"/>
        <v>95.013359615247111</v>
      </c>
      <c r="AA18" s="27"/>
      <c r="AB18" s="27"/>
      <c r="AC18" s="27"/>
      <c r="AD18" s="27"/>
      <c r="AE18" s="39">
        <v>1132.5999999999999</v>
      </c>
      <c r="AF18" s="27">
        <v>1132.5999999999999</v>
      </c>
      <c r="AG18" s="27">
        <v>1132.5999999999999</v>
      </c>
      <c r="AH18" s="27">
        <f t="shared" si="11"/>
        <v>100</v>
      </c>
      <c r="AI18" s="27"/>
      <c r="AJ18" s="27"/>
      <c r="AK18" s="27"/>
      <c r="AL18" s="27"/>
      <c r="AM18" s="27">
        <v>30000</v>
      </c>
      <c r="AN18" s="27">
        <v>30000</v>
      </c>
      <c r="AO18" s="27">
        <v>18136.2</v>
      </c>
      <c r="AP18" s="27">
        <f t="shared" ref="AP18:AP35" si="38">AO18/AN18*100</f>
        <v>60.454000000000008</v>
      </c>
      <c r="AQ18" s="27"/>
      <c r="AR18" s="27"/>
      <c r="AS18" s="27"/>
      <c r="AT18" s="27"/>
      <c r="AU18" s="27"/>
      <c r="AV18" s="27"/>
      <c r="AW18" s="27"/>
      <c r="AX18" s="27"/>
      <c r="AY18" s="27">
        <v>4986.1558099999993</v>
      </c>
      <c r="AZ18" s="27">
        <v>31586.255809999999</v>
      </c>
      <c r="BA18" s="27">
        <v>8797.4715899999992</v>
      </c>
      <c r="BB18" s="27">
        <f t="shared" si="12"/>
        <v>27.852214086149392</v>
      </c>
      <c r="BC18" s="27"/>
      <c r="BD18" s="27"/>
      <c r="BE18" s="27"/>
      <c r="BF18" s="27"/>
      <c r="BG18" s="82"/>
      <c r="BH18" s="82">
        <v>0</v>
      </c>
      <c r="BI18" s="82"/>
      <c r="BJ18" s="82"/>
      <c r="BK18" s="27"/>
      <c r="BL18" s="27"/>
      <c r="BM18" s="27"/>
      <c r="BN18" s="27"/>
      <c r="BO18" s="27"/>
      <c r="BP18" s="27">
        <v>505</v>
      </c>
      <c r="BQ18" s="27">
        <v>307.7</v>
      </c>
      <c r="BR18" s="27">
        <f t="shared" si="37"/>
        <v>60.930693069306926</v>
      </c>
      <c r="BS18" s="27"/>
      <c r="BT18" s="27"/>
      <c r="BU18" s="27"/>
      <c r="BV18" s="27"/>
      <c r="BW18" s="27">
        <v>6294.2078000000001</v>
      </c>
      <c r="BX18" s="27">
        <v>6294.2078000000001</v>
      </c>
      <c r="BY18" s="27">
        <v>4293.0735600000007</v>
      </c>
      <c r="BZ18" s="27">
        <f t="shared" si="13"/>
        <v>68.206733816446302</v>
      </c>
      <c r="CA18" s="27"/>
      <c r="CB18" s="27"/>
      <c r="CC18" s="27"/>
      <c r="CD18" s="30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>
        <v>10584.957879999998</v>
      </c>
      <c r="CR18" s="27">
        <v>10584.957879999998</v>
      </c>
      <c r="CS18" s="27">
        <v>10262.018539999999</v>
      </c>
      <c r="CT18" s="27">
        <f t="shared" si="14"/>
        <v>96.949072980156259</v>
      </c>
      <c r="CU18" s="27"/>
      <c r="CV18" s="27">
        <v>0</v>
      </c>
      <c r="CW18" s="27">
        <v>0</v>
      </c>
      <c r="CX18" s="27"/>
      <c r="CY18" s="27">
        <v>1220.5737799999999</v>
      </c>
      <c r="CZ18" s="27">
        <v>1220.5737799999999</v>
      </c>
      <c r="DA18" s="27"/>
      <c r="DB18" s="27">
        <f t="shared" si="27"/>
        <v>0</v>
      </c>
      <c r="DC18" s="27"/>
      <c r="DD18" s="27"/>
      <c r="DE18" s="27"/>
      <c r="DF18" s="27"/>
      <c r="DG18" s="27"/>
      <c r="DH18" s="27"/>
      <c r="DI18" s="27"/>
      <c r="DJ18" s="27"/>
      <c r="DK18" s="27"/>
      <c r="DL18" s="27">
        <v>1324.2</v>
      </c>
      <c r="DM18" s="27">
        <v>0</v>
      </c>
      <c r="DN18" s="27"/>
      <c r="DO18" s="27"/>
      <c r="DP18" s="27"/>
      <c r="DQ18" s="27"/>
      <c r="DR18" s="27"/>
      <c r="DS18" s="27">
        <v>1395</v>
      </c>
      <c r="DT18" s="27">
        <v>57.7</v>
      </c>
      <c r="DU18" s="27">
        <v>57.366870000000006</v>
      </c>
      <c r="DV18" s="27">
        <f t="shared" si="16"/>
        <v>99.42265164644715</v>
      </c>
      <c r="DW18" s="27"/>
      <c r="DX18" s="27"/>
      <c r="DY18" s="27"/>
      <c r="DZ18" s="27"/>
      <c r="EA18" s="27">
        <v>94.44444</v>
      </c>
      <c r="EB18" s="27">
        <v>94.4</v>
      </c>
      <c r="EC18" s="27">
        <v>94.4</v>
      </c>
      <c r="ED18" s="27">
        <f t="shared" si="17"/>
        <v>100</v>
      </c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>
        <v>404.1</v>
      </c>
      <c r="ER18" s="82">
        <v>404.1</v>
      </c>
      <c r="ES18" s="27">
        <v>404.1</v>
      </c>
      <c r="ET18" s="27">
        <f t="shared" si="18"/>
        <v>100</v>
      </c>
      <c r="EU18" s="27">
        <v>17121</v>
      </c>
      <c r="EV18" s="27">
        <v>17121</v>
      </c>
      <c r="EW18" s="27">
        <v>6384.5</v>
      </c>
      <c r="EX18" s="27">
        <f t="shared" si="28"/>
        <v>37.29046200572396</v>
      </c>
      <c r="EY18" s="27"/>
      <c r="EZ18" s="27"/>
      <c r="FA18" s="27"/>
      <c r="FB18" s="30"/>
      <c r="FC18" s="27"/>
      <c r="FD18" s="27"/>
      <c r="FE18" s="27"/>
      <c r="FF18" s="30"/>
      <c r="FG18" s="27"/>
      <c r="FH18" s="27"/>
      <c r="FI18" s="27"/>
      <c r="FJ18" s="30"/>
      <c r="FK18" s="27"/>
      <c r="FL18" s="27">
        <v>515.20000000000005</v>
      </c>
      <c r="FM18" s="27">
        <v>515.20000000000005</v>
      </c>
      <c r="FN18" s="27">
        <f t="shared" si="19"/>
        <v>100</v>
      </c>
      <c r="FO18" s="27"/>
      <c r="FP18" s="27"/>
      <c r="FQ18" s="27"/>
      <c r="FR18" s="27"/>
      <c r="FS18" s="27"/>
      <c r="FT18" s="27">
        <v>75</v>
      </c>
      <c r="FU18" s="27">
        <v>75</v>
      </c>
      <c r="FV18" s="27">
        <f t="shared" si="29"/>
        <v>100</v>
      </c>
      <c r="FW18" s="27"/>
      <c r="FX18" s="27"/>
      <c r="FY18" s="27"/>
      <c r="FZ18" s="27"/>
      <c r="GA18" s="27"/>
      <c r="GB18" s="27"/>
      <c r="GC18" s="27">
        <v>0</v>
      </c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30"/>
      <c r="GY18" s="27"/>
      <c r="GZ18" s="27"/>
      <c r="HA18" s="27"/>
      <c r="HB18" s="27"/>
      <c r="HC18" s="27"/>
      <c r="HD18" s="27"/>
      <c r="HE18" s="27"/>
      <c r="HF18" s="27"/>
      <c r="HG18" s="27"/>
      <c r="HH18" s="27">
        <v>2984.3</v>
      </c>
      <c r="HI18" s="27">
        <v>2900.3</v>
      </c>
      <c r="HJ18" s="27">
        <f t="shared" si="36"/>
        <v>97.185269577455344</v>
      </c>
      <c r="HK18" s="27">
        <v>2311.3000000000002</v>
      </c>
      <c r="HL18" s="27">
        <v>2311.3000000000002</v>
      </c>
      <c r="HM18" s="27">
        <v>959</v>
      </c>
      <c r="HN18" s="27">
        <f t="shared" si="20"/>
        <v>41.491801150867474</v>
      </c>
      <c r="HO18" s="27">
        <v>15192.54444</v>
      </c>
      <c r="HP18" s="27">
        <v>15192.54444</v>
      </c>
      <c r="HQ18" s="27">
        <v>8402.4</v>
      </c>
      <c r="HR18" s="27">
        <f t="shared" si="21"/>
        <v>55.306074852593945</v>
      </c>
      <c r="HS18" s="27"/>
      <c r="HT18" s="27"/>
      <c r="HU18" s="27"/>
      <c r="HV18" s="27"/>
      <c r="HW18" s="27"/>
      <c r="HX18" s="27">
        <v>19269.599999999999</v>
      </c>
      <c r="HY18" s="27">
        <v>5529</v>
      </c>
      <c r="HZ18" s="27">
        <f t="shared" si="22"/>
        <v>28.69286337028273</v>
      </c>
      <c r="IA18" s="27"/>
      <c r="IB18" s="27"/>
      <c r="IC18" s="27"/>
      <c r="ID18" s="30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>
        <v>11640.1</v>
      </c>
      <c r="JA18" s="27">
        <v>0</v>
      </c>
      <c r="JB18" s="27"/>
      <c r="JC18" s="27">
        <v>160.50504999999998</v>
      </c>
      <c r="JD18" s="27">
        <v>160.50504999999998</v>
      </c>
      <c r="JE18" s="27"/>
      <c r="JF18" s="27"/>
      <c r="JG18" s="27">
        <v>397.8</v>
      </c>
      <c r="JH18" s="27">
        <v>397.8</v>
      </c>
      <c r="JI18" s="27">
        <v>313.5</v>
      </c>
      <c r="JJ18" s="27"/>
      <c r="JK18" s="27"/>
      <c r="JL18" s="27"/>
      <c r="JM18" s="27"/>
      <c r="JN18" s="27"/>
      <c r="JO18" s="27"/>
      <c r="JP18" s="27"/>
      <c r="JQ18" s="27"/>
      <c r="JR18" s="27"/>
      <c r="JS18" s="27">
        <v>880.90908999999999</v>
      </c>
      <c r="JT18" s="27">
        <v>880.90908999999999</v>
      </c>
      <c r="JU18" s="27">
        <v>0</v>
      </c>
      <c r="JV18" s="27">
        <f t="shared" si="24"/>
        <v>0</v>
      </c>
      <c r="JW18" s="27"/>
      <c r="JX18" s="27"/>
      <c r="JY18" s="27"/>
      <c r="JZ18" s="30"/>
      <c r="KA18" s="27">
        <v>28026.2</v>
      </c>
      <c r="KB18" s="27">
        <v>28026.2</v>
      </c>
      <c r="KC18" s="27">
        <v>28026.2</v>
      </c>
      <c r="KD18" s="27">
        <f t="shared" si="25"/>
        <v>100</v>
      </c>
    </row>
    <row r="19" spans="1:290" ht="12.75" customHeight="1">
      <c r="A19" s="31">
        <v>13</v>
      </c>
      <c r="B19" s="32" t="s">
        <v>15</v>
      </c>
      <c r="C19" s="27">
        <f t="shared" si="3"/>
        <v>70424.51367</v>
      </c>
      <c r="D19" s="27">
        <f t="shared" si="4"/>
        <v>90935.905560000014</v>
      </c>
      <c r="E19" s="27">
        <f t="shared" si="5"/>
        <v>75094.089040000006</v>
      </c>
      <c r="F19" s="27">
        <f t="shared" si="6"/>
        <v>82.579140304983838</v>
      </c>
      <c r="G19" s="27"/>
      <c r="H19" s="27"/>
      <c r="I19" s="27"/>
      <c r="J19" s="27"/>
      <c r="K19" s="27">
        <v>9837.2000000000007</v>
      </c>
      <c r="L19" s="27">
        <v>9837.2000000000007</v>
      </c>
      <c r="M19" s="27">
        <v>9626.2274699999998</v>
      </c>
      <c r="N19" s="27">
        <f t="shared" si="7"/>
        <v>97.855359960151262</v>
      </c>
      <c r="O19" s="27">
        <v>8252.1</v>
      </c>
      <c r="P19" s="27">
        <v>8252.1</v>
      </c>
      <c r="Q19" s="27">
        <v>6768.4673700000003</v>
      </c>
      <c r="R19" s="27">
        <f t="shared" si="8"/>
        <v>82.021150616206782</v>
      </c>
      <c r="S19" s="27">
        <v>6746.8</v>
      </c>
      <c r="T19" s="27">
        <v>6746.8</v>
      </c>
      <c r="U19" s="27">
        <v>6746.8</v>
      </c>
      <c r="V19" s="27">
        <f t="shared" si="9"/>
        <v>100</v>
      </c>
      <c r="W19" s="27">
        <v>2399.9</v>
      </c>
      <c r="X19" s="27">
        <v>2399.9</v>
      </c>
      <c r="Y19" s="27">
        <v>1723.2043000000001</v>
      </c>
      <c r="Z19" s="27">
        <f t="shared" si="10"/>
        <v>71.8031709654569</v>
      </c>
      <c r="AA19" s="27"/>
      <c r="AB19" s="27"/>
      <c r="AC19" s="27"/>
      <c r="AD19" s="27"/>
      <c r="AE19" s="39">
        <v>143.69999999999999</v>
      </c>
      <c r="AF19" s="27">
        <v>143.69999999999999</v>
      </c>
      <c r="AG19" s="27">
        <v>143.64474999999999</v>
      </c>
      <c r="AH19" s="27">
        <f t="shared" si="11"/>
        <v>99.961551844119683</v>
      </c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>
        <v>13163.805399999999</v>
      </c>
      <c r="AZ19" s="27">
        <v>11963.036599999999</v>
      </c>
      <c r="BA19" s="27">
        <v>8119.3304000000007</v>
      </c>
      <c r="BB19" s="27">
        <f t="shared" si="12"/>
        <v>67.870145946055217</v>
      </c>
      <c r="BC19" s="27"/>
      <c r="BD19" s="27"/>
      <c r="BE19" s="27"/>
      <c r="BF19" s="27"/>
      <c r="BG19" s="82"/>
      <c r="BH19" s="82">
        <v>0</v>
      </c>
      <c r="BI19" s="82"/>
      <c r="BJ19" s="82"/>
      <c r="BK19" s="27"/>
      <c r="BL19" s="27"/>
      <c r="BM19" s="27"/>
      <c r="BN19" s="27"/>
      <c r="BO19" s="27"/>
      <c r="BP19" s="27"/>
      <c r="BQ19" s="27"/>
      <c r="BR19" s="30"/>
      <c r="BS19" s="27"/>
      <c r="BT19" s="27"/>
      <c r="BU19" s="27"/>
      <c r="BV19" s="27"/>
      <c r="BW19" s="27">
        <v>2620.7406999999998</v>
      </c>
      <c r="BX19" s="27">
        <v>2620.7406999999998</v>
      </c>
      <c r="BY19" s="27">
        <v>2620.7406999999998</v>
      </c>
      <c r="BZ19" s="27">
        <f t="shared" si="13"/>
        <v>100</v>
      </c>
      <c r="CA19" s="27"/>
      <c r="CB19" s="27"/>
      <c r="CC19" s="27"/>
      <c r="CD19" s="30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>
        <v>4233.98315</v>
      </c>
      <c r="CR19" s="27">
        <v>4233.98315</v>
      </c>
      <c r="CS19" s="27">
        <v>4141.89905</v>
      </c>
      <c r="CT19" s="27">
        <f t="shared" si="14"/>
        <v>97.825118883621442</v>
      </c>
      <c r="CU19" s="27"/>
      <c r="CV19" s="27">
        <v>2776.4606899999999</v>
      </c>
      <c r="CW19" s="27">
        <v>2723.1750000000002</v>
      </c>
      <c r="CX19" s="27">
        <f t="shared" si="15"/>
        <v>98.080805170700984</v>
      </c>
      <c r="CY19" s="27">
        <v>1195.91572</v>
      </c>
      <c r="CZ19" s="27">
        <v>1195.91572</v>
      </c>
      <c r="DA19" s="27"/>
      <c r="DB19" s="27">
        <f t="shared" si="27"/>
        <v>0</v>
      </c>
      <c r="DC19" s="27"/>
      <c r="DD19" s="27"/>
      <c r="DE19" s="27"/>
      <c r="DF19" s="27"/>
      <c r="DG19" s="27"/>
      <c r="DH19" s="27"/>
      <c r="DI19" s="27"/>
      <c r="DJ19" s="27"/>
      <c r="DK19" s="27"/>
      <c r="DL19" s="27">
        <v>1368.6</v>
      </c>
      <c r="DM19" s="27">
        <v>0</v>
      </c>
      <c r="DN19" s="27"/>
      <c r="DO19" s="27"/>
      <c r="DP19" s="27"/>
      <c r="DQ19" s="27"/>
      <c r="DR19" s="27"/>
      <c r="DS19" s="27">
        <v>85.5</v>
      </c>
      <c r="DT19" s="27">
        <v>88.4</v>
      </c>
      <c r="DU19" s="27">
        <v>0</v>
      </c>
      <c r="DV19" s="27">
        <f t="shared" si="16"/>
        <v>0</v>
      </c>
      <c r="DW19" s="27"/>
      <c r="DX19" s="27"/>
      <c r="DY19" s="27"/>
      <c r="DZ19" s="27"/>
      <c r="EA19" s="27"/>
      <c r="EB19" s="27"/>
      <c r="EC19" s="27"/>
      <c r="ED19" s="27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>
        <v>25.3</v>
      </c>
      <c r="ER19" s="82">
        <v>25.3</v>
      </c>
      <c r="ES19" s="27">
        <v>25.3</v>
      </c>
      <c r="ET19" s="27">
        <f t="shared" si="18"/>
        <v>100</v>
      </c>
      <c r="EU19" s="27"/>
      <c r="EV19" s="27"/>
      <c r="EW19" s="27"/>
      <c r="EX19" s="27"/>
      <c r="EY19" s="27"/>
      <c r="EZ19" s="27"/>
      <c r="FA19" s="27"/>
      <c r="FB19" s="30"/>
      <c r="FC19" s="27"/>
      <c r="FD19" s="27"/>
      <c r="FE19" s="27"/>
      <c r="FF19" s="30"/>
      <c r="FG19" s="27"/>
      <c r="FH19" s="27"/>
      <c r="FI19" s="27"/>
      <c r="FJ19" s="30"/>
      <c r="FK19" s="27"/>
      <c r="FL19" s="27"/>
      <c r="FM19" s="27">
        <v>0</v>
      </c>
      <c r="FN19" s="27"/>
      <c r="FO19" s="27"/>
      <c r="FP19" s="27"/>
      <c r="FQ19" s="27"/>
      <c r="FR19" s="27"/>
      <c r="FS19" s="27"/>
      <c r="FT19" s="27">
        <v>225</v>
      </c>
      <c r="FU19" s="27">
        <v>225</v>
      </c>
      <c r="FV19" s="27">
        <f t="shared" si="29"/>
        <v>100</v>
      </c>
      <c r="FW19" s="27"/>
      <c r="FX19" s="27"/>
      <c r="FY19" s="27"/>
      <c r="FZ19" s="27"/>
      <c r="GA19" s="27"/>
      <c r="GB19" s="27"/>
      <c r="GC19" s="27">
        <v>0</v>
      </c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>
        <v>8000</v>
      </c>
      <c r="GR19" s="27">
        <v>8000</v>
      </c>
      <c r="GS19" s="27">
        <v>8000</v>
      </c>
      <c r="GT19" s="27">
        <f>GS19/GR19*100</f>
        <v>100</v>
      </c>
      <c r="GU19" s="27"/>
      <c r="GV19" s="27"/>
      <c r="GW19" s="27"/>
      <c r="GX19" s="30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30"/>
      <c r="HK19" s="27">
        <v>640.9</v>
      </c>
      <c r="HL19" s="27">
        <v>640.9</v>
      </c>
      <c r="HM19" s="27">
        <v>200.3</v>
      </c>
      <c r="HN19" s="27">
        <f t="shared" si="20"/>
        <v>31.252925573412394</v>
      </c>
      <c r="HO19" s="27">
        <v>4019.1969700000004</v>
      </c>
      <c r="HP19" s="27">
        <v>4019.1969700000004</v>
      </c>
      <c r="HQ19" s="27">
        <v>2143.6999999999998</v>
      </c>
      <c r="HR19" s="27">
        <f t="shared" si="21"/>
        <v>53.336525082024025</v>
      </c>
      <c r="HS19" s="27"/>
      <c r="HT19" s="27"/>
      <c r="HU19" s="27"/>
      <c r="HV19" s="27"/>
      <c r="HW19" s="27"/>
      <c r="HX19" s="27">
        <v>17339.2</v>
      </c>
      <c r="HY19" s="27">
        <v>13026.5</v>
      </c>
      <c r="HZ19" s="27">
        <f t="shared" si="22"/>
        <v>75.127456860754819</v>
      </c>
      <c r="IA19" s="27"/>
      <c r="IB19" s="27"/>
      <c r="IC19" s="27"/>
      <c r="ID19" s="30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>
        <v>625.75757999999996</v>
      </c>
      <c r="IR19" s="27">
        <v>625.75757999999996</v>
      </c>
      <c r="IS19" s="27">
        <v>615.1</v>
      </c>
      <c r="IT19" s="27">
        <f t="shared" si="23"/>
        <v>98.296851633822811</v>
      </c>
      <c r="IU19" s="27"/>
      <c r="IV19" s="27"/>
      <c r="IW19" s="27"/>
      <c r="IX19" s="27"/>
      <c r="IY19" s="27"/>
      <c r="IZ19" s="27"/>
      <c r="JA19" s="27"/>
      <c r="JB19" s="27"/>
      <c r="JC19" s="27">
        <v>15.65657</v>
      </c>
      <c r="JD19" s="27">
        <v>15.65657</v>
      </c>
      <c r="JE19" s="27"/>
      <c r="JF19" s="27"/>
      <c r="JG19" s="27">
        <v>173.4</v>
      </c>
      <c r="JH19" s="27">
        <v>173.4</v>
      </c>
      <c r="JI19" s="27">
        <v>0</v>
      </c>
      <c r="JJ19" s="27"/>
      <c r="JK19" s="27"/>
      <c r="JL19" s="27"/>
      <c r="JM19" s="27"/>
      <c r="JN19" s="27"/>
      <c r="JO19" s="27"/>
      <c r="JP19" s="27"/>
      <c r="JQ19" s="27"/>
      <c r="JR19" s="27"/>
      <c r="JS19" s="27">
        <v>425.75758000000002</v>
      </c>
      <c r="JT19" s="27">
        <v>425.75758000000002</v>
      </c>
      <c r="JU19" s="27">
        <v>425.8</v>
      </c>
      <c r="JV19" s="27">
        <f t="shared" si="24"/>
        <v>100.00996341627082</v>
      </c>
      <c r="JW19" s="27"/>
      <c r="JX19" s="27"/>
      <c r="JY19" s="27"/>
      <c r="JZ19" s="30"/>
      <c r="KA19" s="27">
        <v>7818.9</v>
      </c>
      <c r="KB19" s="27">
        <v>7818.9</v>
      </c>
      <c r="KC19" s="27">
        <v>7818.9</v>
      </c>
      <c r="KD19" s="27">
        <f t="shared" si="25"/>
        <v>100</v>
      </c>
    </row>
    <row r="20" spans="1:290" ht="14">
      <c r="A20" s="31">
        <v>14</v>
      </c>
      <c r="B20" s="32" t="s">
        <v>16</v>
      </c>
      <c r="C20" s="27">
        <f t="shared" si="3"/>
        <v>117346.29817999998</v>
      </c>
      <c r="D20" s="27">
        <f t="shared" si="4"/>
        <v>224171.39528</v>
      </c>
      <c r="E20" s="27">
        <f t="shared" si="5"/>
        <v>106149.41233000002</v>
      </c>
      <c r="F20" s="27">
        <f t="shared" si="6"/>
        <v>47.35189884392463</v>
      </c>
      <c r="G20" s="27"/>
      <c r="H20" s="27"/>
      <c r="I20" s="27"/>
      <c r="J20" s="27"/>
      <c r="K20" s="27">
        <v>22138.3</v>
      </c>
      <c r="L20" s="27">
        <v>22138.3</v>
      </c>
      <c r="M20" s="27">
        <v>4697.4859100000003</v>
      </c>
      <c r="N20" s="27">
        <f t="shared" si="7"/>
        <v>21.218819466716056</v>
      </c>
      <c r="O20" s="27">
        <v>15442</v>
      </c>
      <c r="P20" s="27">
        <v>15442</v>
      </c>
      <c r="Q20" s="27">
        <v>12812.270470000001</v>
      </c>
      <c r="R20" s="27">
        <f t="shared" si="8"/>
        <v>82.970278914648361</v>
      </c>
      <c r="S20" s="27">
        <v>19377.5</v>
      </c>
      <c r="T20" s="27">
        <v>19377.5</v>
      </c>
      <c r="U20" s="27">
        <v>10818.49778</v>
      </c>
      <c r="V20" s="27">
        <f t="shared" si="9"/>
        <v>55.830203999483942</v>
      </c>
      <c r="W20" s="27">
        <v>6729.8</v>
      </c>
      <c r="X20" s="27">
        <v>6729.8</v>
      </c>
      <c r="Y20" s="27">
        <v>6219.2814699999999</v>
      </c>
      <c r="Z20" s="27">
        <f t="shared" si="10"/>
        <v>92.414060893340064</v>
      </c>
      <c r="AA20" s="27"/>
      <c r="AB20" s="27"/>
      <c r="AC20" s="27"/>
      <c r="AD20" s="27"/>
      <c r="AE20" s="39">
        <v>926.7</v>
      </c>
      <c r="AF20" s="27">
        <v>926.7</v>
      </c>
      <c r="AG20" s="27">
        <v>671.78910999999994</v>
      </c>
      <c r="AH20" s="27">
        <f t="shared" si="11"/>
        <v>72.492620049638489</v>
      </c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>
        <v>4997.6761200000001</v>
      </c>
      <c r="AZ20" s="27">
        <v>11674.962240000001</v>
      </c>
      <c r="BA20" s="27">
        <v>5069.3679099999999</v>
      </c>
      <c r="BB20" s="27">
        <f t="shared" si="12"/>
        <v>43.420850584267065</v>
      </c>
      <c r="BC20" s="27"/>
      <c r="BD20" s="27"/>
      <c r="BE20" s="27"/>
      <c r="BF20" s="27"/>
      <c r="BG20" s="82"/>
      <c r="BH20" s="82">
        <v>0</v>
      </c>
      <c r="BI20" s="82"/>
      <c r="BJ20" s="82"/>
      <c r="BK20" s="27"/>
      <c r="BL20" s="27">
        <v>19440.4784</v>
      </c>
      <c r="BM20" s="27">
        <v>4336.6000000000004</v>
      </c>
      <c r="BN20" s="27">
        <f t="shared" ref="BN20:BN21" si="39">BM20/BL20*100</f>
        <v>22.307064212987683</v>
      </c>
      <c r="BO20" s="27"/>
      <c r="BP20" s="27"/>
      <c r="BQ20" s="27"/>
      <c r="BR20" s="30"/>
      <c r="BS20" s="27"/>
      <c r="BT20" s="27"/>
      <c r="BU20" s="27"/>
      <c r="BV20" s="27"/>
      <c r="BW20" s="27">
        <v>5022.6692999999996</v>
      </c>
      <c r="BX20" s="27">
        <v>5022.6692999999996</v>
      </c>
      <c r="BY20" s="27">
        <v>3230.50261</v>
      </c>
      <c r="BZ20" s="27">
        <f t="shared" si="13"/>
        <v>64.318441391313584</v>
      </c>
      <c r="CA20" s="27"/>
      <c r="CB20" s="27"/>
      <c r="CC20" s="27"/>
      <c r="CD20" s="30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>
        <v>2910.8634200000001</v>
      </c>
      <c r="CR20" s="27">
        <v>2910.8634200000001</v>
      </c>
      <c r="CS20" s="27">
        <v>2567.0942700000001</v>
      </c>
      <c r="CT20" s="27">
        <f t="shared" si="14"/>
        <v>88.190131229173232</v>
      </c>
      <c r="CU20" s="27"/>
      <c r="CV20" s="27">
        <v>8616.6666700000005</v>
      </c>
      <c r="CW20" s="27">
        <v>7939.8227999999999</v>
      </c>
      <c r="CX20" s="27">
        <f t="shared" si="15"/>
        <v>92.144945418899439</v>
      </c>
      <c r="CY20" s="27">
        <v>1164.65903</v>
      </c>
      <c r="CZ20" s="27">
        <v>1164.65903</v>
      </c>
      <c r="DA20" s="27"/>
      <c r="DB20" s="27">
        <f t="shared" si="27"/>
        <v>0</v>
      </c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>
        <v>1706.1</v>
      </c>
      <c r="DT20" s="27"/>
      <c r="DU20" s="27">
        <v>0</v>
      </c>
      <c r="DV20" s="27"/>
      <c r="DW20" s="27"/>
      <c r="DX20" s="27"/>
      <c r="DY20" s="27"/>
      <c r="DZ20" s="27"/>
      <c r="EA20" s="27">
        <v>283.33332999999999</v>
      </c>
      <c r="EB20" s="27">
        <v>283.3</v>
      </c>
      <c r="EC20" s="27">
        <v>283.3</v>
      </c>
      <c r="ED20" s="27">
        <f t="shared" si="17"/>
        <v>100</v>
      </c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>
        <v>37.9</v>
      </c>
      <c r="ER20" s="82">
        <v>37.9</v>
      </c>
      <c r="ES20" s="27">
        <v>37.9</v>
      </c>
      <c r="ET20" s="27">
        <f t="shared" si="18"/>
        <v>100</v>
      </c>
      <c r="EU20" s="27"/>
      <c r="EV20" s="27">
        <v>34846.800000000003</v>
      </c>
      <c r="EW20" s="27">
        <v>6924</v>
      </c>
      <c r="EX20" s="27">
        <f t="shared" si="28"/>
        <v>19.869830228313646</v>
      </c>
      <c r="EY20" s="27"/>
      <c r="EZ20" s="27"/>
      <c r="FA20" s="27"/>
      <c r="FB20" s="30"/>
      <c r="FC20" s="27"/>
      <c r="FD20" s="27"/>
      <c r="FE20" s="27"/>
      <c r="FF20" s="30"/>
      <c r="FG20" s="27"/>
      <c r="FH20" s="27"/>
      <c r="FI20" s="27"/>
      <c r="FJ20" s="30"/>
      <c r="FK20" s="27"/>
      <c r="FL20" s="27">
        <v>652.39923999999996</v>
      </c>
      <c r="FM20" s="27">
        <v>652.4</v>
      </c>
      <c r="FN20" s="27">
        <f t="shared" si="19"/>
        <v>100.00011649308482</v>
      </c>
      <c r="FO20" s="27"/>
      <c r="FP20" s="27"/>
      <c r="FQ20" s="27"/>
      <c r="FR20" s="27"/>
      <c r="FS20" s="27"/>
      <c r="FT20" s="27">
        <v>150</v>
      </c>
      <c r="FU20" s="27">
        <v>150</v>
      </c>
      <c r="FV20" s="27">
        <f t="shared" si="29"/>
        <v>100</v>
      </c>
      <c r="FW20" s="27"/>
      <c r="FX20" s="27"/>
      <c r="FY20" s="27"/>
      <c r="FZ20" s="27"/>
      <c r="GA20" s="27"/>
      <c r="GB20" s="27"/>
      <c r="GC20" s="27">
        <v>0</v>
      </c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30"/>
      <c r="GY20" s="27"/>
      <c r="GZ20" s="27"/>
      <c r="HA20" s="27"/>
      <c r="HB20" s="27"/>
      <c r="HC20" s="27"/>
      <c r="HD20" s="27"/>
      <c r="HE20" s="27"/>
      <c r="HF20" s="27"/>
      <c r="HG20" s="27"/>
      <c r="HH20" s="27">
        <v>29169.5</v>
      </c>
      <c r="HI20" s="27">
        <v>11322.6</v>
      </c>
      <c r="HJ20" s="30">
        <f t="shared" si="36"/>
        <v>38.816572104424139</v>
      </c>
      <c r="HK20" s="27">
        <v>2097.6999999999998</v>
      </c>
      <c r="HL20" s="27">
        <v>2097.6999999999998</v>
      </c>
      <c r="HM20" s="27">
        <v>574.79999999999995</v>
      </c>
      <c r="HN20" s="27">
        <f t="shared" si="20"/>
        <v>27.401439672021738</v>
      </c>
      <c r="HO20" s="27">
        <v>9963.9701999999997</v>
      </c>
      <c r="HP20" s="27">
        <v>9963.9701999999997</v>
      </c>
      <c r="HQ20" s="27">
        <v>4438.3999999999996</v>
      </c>
      <c r="HR20" s="27">
        <f t="shared" si="21"/>
        <v>44.544492917090416</v>
      </c>
      <c r="HS20" s="27"/>
      <c r="HT20" s="27"/>
      <c r="HU20" s="27"/>
      <c r="HV20" s="27"/>
      <c r="HW20" s="27"/>
      <c r="HX20" s="27">
        <v>8978.1</v>
      </c>
      <c r="HY20" s="27">
        <v>0</v>
      </c>
      <c r="HZ20" s="27">
        <f t="shared" si="22"/>
        <v>0</v>
      </c>
      <c r="IA20" s="27"/>
      <c r="IB20" s="27"/>
      <c r="IC20" s="27"/>
      <c r="ID20" s="30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>
        <v>685.34900000000005</v>
      </c>
      <c r="IR20" s="27">
        <v>685.34900000000005</v>
      </c>
      <c r="IS20" s="27">
        <v>685.3</v>
      </c>
      <c r="IT20" s="27">
        <f t="shared" si="23"/>
        <v>99.992850357992779</v>
      </c>
      <c r="IU20" s="27"/>
      <c r="IV20" s="27"/>
      <c r="IW20" s="27"/>
      <c r="IX20" s="27"/>
      <c r="IY20" s="27"/>
      <c r="IZ20" s="27"/>
      <c r="JA20" s="27"/>
      <c r="JB20" s="27"/>
      <c r="JC20" s="27">
        <v>17.47475</v>
      </c>
      <c r="JD20" s="27">
        <v>17.47475</v>
      </c>
      <c r="JE20" s="27"/>
      <c r="JF20" s="27"/>
      <c r="JG20" s="27">
        <v>237.8</v>
      </c>
      <c r="JH20" s="27">
        <v>237.8</v>
      </c>
      <c r="JI20" s="27">
        <v>220.9</v>
      </c>
      <c r="JJ20" s="27"/>
      <c r="JK20" s="27"/>
      <c r="JL20" s="27"/>
      <c r="JM20" s="27"/>
      <c r="JN20" s="27"/>
      <c r="JO20" s="27"/>
      <c r="JP20" s="27"/>
      <c r="JQ20" s="27"/>
      <c r="JR20" s="27"/>
      <c r="JS20" s="27">
        <v>910.30303000000004</v>
      </c>
      <c r="JT20" s="27">
        <v>910.30303000000004</v>
      </c>
      <c r="JU20" s="27">
        <v>910.3</v>
      </c>
      <c r="JV20" s="27">
        <f t="shared" si="24"/>
        <v>99.999667143808139</v>
      </c>
      <c r="JW20" s="27">
        <v>5397.1</v>
      </c>
      <c r="JX20" s="27">
        <v>5397.1</v>
      </c>
      <c r="JY20" s="27">
        <v>4287.7</v>
      </c>
      <c r="JZ20" s="27">
        <f t="shared" ref="JZ20:JZ35" si="40">JY20/JX20*100</f>
        <v>79.444516499601619</v>
      </c>
      <c r="KA20" s="27">
        <v>17299.099999999999</v>
      </c>
      <c r="KB20" s="27">
        <v>17299.099999999999</v>
      </c>
      <c r="KC20" s="27">
        <v>17299.099999999999</v>
      </c>
      <c r="KD20" s="27">
        <f t="shared" si="25"/>
        <v>100</v>
      </c>
    </row>
    <row r="21" spans="1:290" s="2" customFormat="1" ht="12.75" customHeight="1">
      <c r="A21" s="31">
        <v>15</v>
      </c>
      <c r="B21" s="32" t="s">
        <v>17</v>
      </c>
      <c r="C21" s="27">
        <f t="shared" si="3"/>
        <v>436194.38227999996</v>
      </c>
      <c r="D21" s="27">
        <f t="shared" si="4"/>
        <v>609843.92349000007</v>
      </c>
      <c r="E21" s="27">
        <f t="shared" si="5"/>
        <v>372074.60161999997</v>
      </c>
      <c r="F21" s="27">
        <f t="shared" si="6"/>
        <v>61.011446910990017</v>
      </c>
      <c r="G21" s="27"/>
      <c r="H21" s="27"/>
      <c r="I21" s="27"/>
      <c r="J21" s="27"/>
      <c r="K21" s="27">
        <v>23818.2</v>
      </c>
      <c r="L21" s="27">
        <v>55436.2</v>
      </c>
      <c r="M21" s="27">
        <v>28350.359690000001</v>
      </c>
      <c r="N21" s="27">
        <f t="shared" si="7"/>
        <v>51.140517730291769</v>
      </c>
      <c r="O21" s="27">
        <v>25696</v>
      </c>
      <c r="P21" s="27">
        <v>25696</v>
      </c>
      <c r="Q21" s="27">
        <v>22811.692350000001</v>
      </c>
      <c r="R21" s="27">
        <f t="shared" si="8"/>
        <v>88.775265994707354</v>
      </c>
      <c r="S21" s="27">
        <v>13654.6</v>
      </c>
      <c r="T21" s="27">
        <v>15254.6</v>
      </c>
      <c r="U21" s="27">
        <v>0</v>
      </c>
      <c r="V21" s="27">
        <f t="shared" si="9"/>
        <v>0</v>
      </c>
      <c r="W21" s="27">
        <v>5653</v>
      </c>
      <c r="X21" s="27">
        <v>5653</v>
      </c>
      <c r="Y21" s="27">
        <v>4223.7795900000001</v>
      </c>
      <c r="Z21" s="27">
        <f t="shared" si="10"/>
        <v>74.71748788254024</v>
      </c>
      <c r="AA21" s="27"/>
      <c r="AB21" s="27"/>
      <c r="AC21" s="27"/>
      <c r="AD21" s="27"/>
      <c r="AE21" s="39">
        <v>4374.8</v>
      </c>
      <c r="AF21" s="27">
        <v>4374.8</v>
      </c>
      <c r="AG21" s="27">
        <v>0</v>
      </c>
      <c r="AH21" s="27">
        <f t="shared" si="11"/>
        <v>0</v>
      </c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>
        <v>11674.062690000001</v>
      </c>
      <c r="AZ21" s="27">
        <v>57478.70203</v>
      </c>
      <c r="BA21" s="27">
        <v>18264.41073</v>
      </c>
      <c r="BB21" s="27">
        <f t="shared" si="12"/>
        <v>31.775962373797533</v>
      </c>
      <c r="BC21" s="27"/>
      <c r="BD21" s="27"/>
      <c r="BE21" s="27"/>
      <c r="BF21" s="27"/>
      <c r="BG21" s="27"/>
      <c r="BH21" s="27">
        <v>0</v>
      </c>
      <c r="BI21" s="27"/>
      <c r="BJ21" s="27"/>
      <c r="BK21" s="27"/>
      <c r="BL21" s="27">
        <v>36259.555200000003</v>
      </c>
      <c r="BM21" s="27">
        <v>0</v>
      </c>
      <c r="BN21" s="27">
        <f t="shared" si="39"/>
        <v>0</v>
      </c>
      <c r="BO21" s="27"/>
      <c r="BP21" s="27"/>
      <c r="BQ21" s="27"/>
      <c r="BR21" s="30"/>
      <c r="BS21" s="27"/>
      <c r="BT21" s="27"/>
      <c r="BU21" s="27"/>
      <c r="BV21" s="27"/>
      <c r="BW21" s="27">
        <v>9770.2325999999994</v>
      </c>
      <c r="BX21" s="27">
        <v>9770.2325999999994</v>
      </c>
      <c r="BY21" s="27">
        <v>5851.6366699999999</v>
      </c>
      <c r="BZ21" s="27">
        <f t="shared" si="13"/>
        <v>59.892501126329378</v>
      </c>
      <c r="CA21" s="27"/>
      <c r="CB21" s="27">
        <v>19578.3</v>
      </c>
      <c r="CC21" s="27">
        <v>3515.7</v>
      </c>
      <c r="CD21" s="30"/>
      <c r="CE21" s="27"/>
      <c r="CF21" s="27"/>
      <c r="CG21" s="27"/>
      <c r="CH21" s="27"/>
      <c r="CI21" s="27"/>
      <c r="CJ21" s="27"/>
      <c r="CK21" s="27"/>
      <c r="CL21" s="27"/>
      <c r="CM21" s="27">
        <v>245666.1</v>
      </c>
      <c r="CN21" s="27">
        <v>245666.1</v>
      </c>
      <c r="CO21" s="27">
        <v>224302.8</v>
      </c>
      <c r="CP21" s="27">
        <f t="shared" si="33"/>
        <v>91.303928380838855</v>
      </c>
      <c r="CQ21" s="27">
        <v>18589.832269999999</v>
      </c>
      <c r="CR21" s="27">
        <v>18589.832269999999</v>
      </c>
      <c r="CS21" s="27">
        <v>18654.942589999999</v>
      </c>
      <c r="CT21" s="27">
        <f t="shared" si="14"/>
        <v>100.35024694711782</v>
      </c>
      <c r="CU21" s="27"/>
      <c r="CV21" s="27">
        <v>2782.08</v>
      </c>
      <c r="CW21" s="27">
        <v>2782.08</v>
      </c>
      <c r="CX21" s="27">
        <f t="shared" si="15"/>
        <v>100</v>
      </c>
      <c r="CY21" s="27">
        <v>1581.5885600000001</v>
      </c>
      <c r="CZ21" s="27">
        <v>1581.5885600000001</v>
      </c>
      <c r="DA21" s="27"/>
      <c r="DB21" s="27">
        <f t="shared" si="27"/>
        <v>0</v>
      </c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>
        <v>2818.2</v>
      </c>
      <c r="DT21" s="27"/>
      <c r="DU21" s="27">
        <v>0</v>
      </c>
      <c r="DV21" s="27"/>
      <c r="DW21" s="27"/>
      <c r="DX21" s="27"/>
      <c r="DY21" s="27"/>
      <c r="DZ21" s="27"/>
      <c r="EA21" s="27">
        <v>283.33332999999999</v>
      </c>
      <c r="EB21" s="27">
        <v>283.3</v>
      </c>
      <c r="EC21" s="27">
        <v>283.3</v>
      </c>
      <c r="ED21" s="27">
        <f t="shared" si="17"/>
        <v>100</v>
      </c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>
        <v>41.5</v>
      </c>
      <c r="ER21" s="27">
        <v>41.5</v>
      </c>
      <c r="ES21" s="27">
        <v>41.5</v>
      </c>
      <c r="ET21" s="27">
        <f t="shared" si="18"/>
        <v>100</v>
      </c>
      <c r="EU21" s="27"/>
      <c r="EV21" s="27"/>
      <c r="EW21" s="27"/>
      <c r="EX21" s="27"/>
      <c r="EY21" s="27"/>
      <c r="EZ21" s="27">
        <v>1569.4</v>
      </c>
      <c r="FA21" s="27">
        <v>0</v>
      </c>
      <c r="FB21" s="30"/>
      <c r="FC21" s="27"/>
      <c r="FD21" s="27"/>
      <c r="FE21" s="27"/>
      <c r="FF21" s="30"/>
      <c r="FG21" s="27"/>
      <c r="FH21" s="27"/>
      <c r="FI21" s="27"/>
      <c r="FJ21" s="30"/>
      <c r="FK21" s="27"/>
      <c r="FL21" s="27">
        <v>1229.3</v>
      </c>
      <c r="FM21" s="27">
        <v>1229.3</v>
      </c>
      <c r="FN21" s="27">
        <f t="shared" si="19"/>
        <v>100</v>
      </c>
      <c r="FO21" s="27"/>
      <c r="FP21" s="27"/>
      <c r="FQ21" s="27"/>
      <c r="FR21" s="27"/>
      <c r="FS21" s="27"/>
      <c r="FT21" s="27">
        <v>150</v>
      </c>
      <c r="FU21" s="27">
        <v>150</v>
      </c>
      <c r="FV21" s="27">
        <f t="shared" si="29"/>
        <v>100</v>
      </c>
      <c r="FW21" s="27"/>
      <c r="FX21" s="27"/>
      <c r="FY21" s="27"/>
      <c r="FZ21" s="27"/>
      <c r="GA21" s="27"/>
      <c r="GB21" s="27">
        <v>920</v>
      </c>
      <c r="GC21" s="27">
        <v>0</v>
      </c>
      <c r="GD21" s="27">
        <f t="shared" si="31"/>
        <v>0</v>
      </c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30"/>
      <c r="GY21" s="27"/>
      <c r="GZ21" s="27"/>
      <c r="HA21" s="27"/>
      <c r="HB21" s="27"/>
      <c r="HC21" s="27"/>
      <c r="HD21" s="27"/>
      <c r="HE21" s="27"/>
      <c r="HF21" s="27"/>
      <c r="HG21" s="27"/>
      <c r="HH21" s="27">
        <v>36111.800000000003</v>
      </c>
      <c r="HI21" s="27">
        <v>0</v>
      </c>
      <c r="HJ21" s="30">
        <f t="shared" si="36"/>
        <v>0</v>
      </c>
      <c r="HK21" s="27">
        <v>2680.4</v>
      </c>
      <c r="HL21" s="27">
        <v>2680.4</v>
      </c>
      <c r="HM21" s="27">
        <v>1016.5</v>
      </c>
      <c r="HN21" s="27">
        <f t="shared" si="20"/>
        <v>37.923444262050438</v>
      </c>
      <c r="HO21" s="27">
        <v>21722.25707</v>
      </c>
      <c r="HP21" s="27">
        <v>21722.25707</v>
      </c>
      <c r="HQ21" s="27">
        <v>8950.6</v>
      </c>
      <c r="HR21" s="27">
        <f t="shared" si="21"/>
        <v>41.204742081620161</v>
      </c>
      <c r="HS21" s="27"/>
      <c r="HT21" s="27"/>
      <c r="HU21" s="27"/>
      <c r="HV21" s="27"/>
      <c r="HW21" s="27"/>
      <c r="HX21" s="27"/>
      <c r="HY21" s="27">
        <v>0</v>
      </c>
      <c r="HZ21" s="27"/>
      <c r="IA21" s="27"/>
      <c r="IB21" s="27"/>
      <c r="IC21" s="27"/>
      <c r="ID21" s="30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>
        <v>119.19192</v>
      </c>
      <c r="IR21" s="27">
        <v>119.19192</v>
      </c>
      <c r="IS21" s="27">
        <v>119.2</v>
      </c>
      <c r="IT21" s="27">
        <f t="shared" si="23"/>
        <v>100.00677898300489</v>
      </c>
      <c r="IU21" s="27">
        <v>4617.3</v>
      </c>
      <c r="IV21" s="27">
        <v>4617.3</v>
      </c>
      <c r="IW21" s="27">
        <v>2914.8</v>
      </c>
      <c r="IX21" s="27">
        <f>IW21/IV21*100</f>
        <v>63.127801962185693</v>
      </c>
      <c r="IY21" s="27"/>
      <c r="IZ21" s="27"/>
      <c r="JA21" s="27"/>
      <c r="JB21" s="27"/>
      <c r="JC21" s="27">
        <v>17.47475</v>
      </c>
      <c r="JD21" s="27">
        <v>17.47475</v>
      </c>
      <c r="JE21" s="27"/>
      <c r="JF21" s="27"/>
      <c r="JG21" s="27">
        <v>258.10000000000002</v>
      </c>
      <c r="JH21" s="27">
        <v>258.10000000000002</v>
      </c>
      <c r="JI21" s="27">
        <v>0</v>
      </c>
      <c r="JJ21" s="27"/>
      <c r="JK21" s="27">
        <v>6565.7</v>
      </c>
      <c r="JL21" s="27">
        <v>6565.7</v>
      </c>
      <c r="JM21" s="27">
        <v>0</v>
      </c>
      <c r="JN21" s="27"/>
      <c r="JO21" s="27">
        <v>7867.5</v>
      </c>
      <c r="JP21" s="27">
        <v>6712.2</v>
      </c>
      <c r="JQ21" s="27">
        <v>767.9</v>
      </c>
      <c r="JR21" s="27">
        <f>JQ21/JP21*100</f>
        <v>11.440362325318079</v>
      </c>
      <c r="JS21" s="27">
        <v>880.90908999999999</v>
      </c>
      <c r="JT21" s="27">
        <v>880.90908999999999</v>
      </c>
      <c r="JU21" s="27">
        <v>0</v>
      </c>
      <c r="JV21" s="27">
        <f t="shared" si="24"/>
        <v>0</v>
      </c>
      <c r="JW21" s="27"/>
      <c r="JX21" s="27"/>
      <c r="JY21" s="27"/>
      <c r="JZ21" s="30"/>
      <c r="KA21" s="27">
        <v>27844.1</v>
      </c>
      <c r="KB21" s="27">
        <v>27844.1</v>
      </c>
      <c r="KC21" s="27">
        <v>27844.1</v>
      </c>
      <c r="KD21" s="27">
        <f t="shared" si="25"/>
        <v>100</v>
      </c>
    </row>
    <row r="22" spans="1:290" ht="14">
      <c r="A22" s="31">
        <v>16</v>
      </c>
      <c r="B22" s="32" t="s">
        <v>18</v>
      </c>
      <c r="C22" s="27">
        <f t="shared" si="3"/>
        <v>362181.68345000001</v>
      </c>
      <c r="D22" s="27">
        <f t="shared" si="4"/>
        <v>659897.15494000015</v>
      </c>
      <c r="E22" s="27">
        <f t="shared" si="5"/>
        <v>307839.49189000006</v>
      </c>
      <c r="F22" s="27">
        <f t="shared" si="6"/>
        <v>46.649616472128869</v>
      </c>
      <c r="G22" s="27"/>
      <c r="H22" s="27"/>
      <c r="I22" s="27"/>
      <c r="J22" s="27"/>
      <c r="K22" s="27">
        <v>12767.8</v>
      </c>
      <c r="L22" s="27">
        <v>12767.8</v>
      </c>
      <c r="M22" s="27">
        <v>0</v>
      </c>
      <c r="N22" s="27">
        <f t="shared" si="7"/>
        <v>0</v>
      </c>
      <c r="O22" s="27">
        <v>28158.5</v>
      </c>
      <c r="P22" s="27">
        <v>28158.5</v>
      </c>
      <c r="Q22" s="27">
        <v>23157.317620000002</v>
      </c>
      <c r="R22" s="27">
        <f t="shared" si="8"/>
        <v>82.23917332244261</v>
      </c>
      <c r="S22" s="27">
        <v>19479.900000000001</v>
      </c>
      <c r="T22" s="27">
        <v>19479.900000000001</v>
      </c>
      <c r="U22" s="27">
        <v>17476.849999999999</v>
      </c>
      <c r="V22" s="27">
        <f t="shared" si="9"/>
        <v>89.717349678386427</v>
      </c>
      <c r="W22" s="27">
        <v>9622.6</v>
      </c>
      <c r="X22" s="27">
        <v>9622.6</v>
      </c>
      <c r="Y22" s="27">
        <v>9395.9365799999996</v>
      </c>
      <c r="Z22" s="27">
        <f t="shared" si="10"/>
        <v>97.644468023195387</v>
      </c>
      <c r="AA22" s="27"/>
      <c r="AB22" s="27"/>
      <c r="AC22" s="27"/>
      <c r="AD22" s="27"/>
      <c r="AE22" s="39">
        <v>4499.7</v>
      </c>
      <c r="AF22" s="27">
        <v>4499.7</v>
      </c>
      <c r="AG22" s="27">
        <v>2634.4369999999999</v>
      </c>
      <c r="AH22" s="27">
        <f t="shared" si="11"/>
        <v>58.546947574282726</v>
      </c>
      <c r="AI22" s="27"/>
      <c r="AJ22" s="27"/>
      <c r="AK22" s="27"/>
      <c r="AL22" s="27"/>
      <c r="AM22" s="27">
        <v>50000</v>
      </c>
      <c r="AN22" s="27">
        <v>50000</v>
      </c>
      <c r="AO22" s="27">
        <v>19245.7</v>
      </c>
      <c r="AP22" s="27">
        <f t="shared" si="38"/>
        <v>38.491400000000006</v>
      </c>
      <c r="AQ22" s="27"/>
      <c r="AR22" s="27"/>
      <c r="AS22" s="27"/>
      <c r="AT22" s="27"/>
      <c r="AU22" s="27"/>
      <c r="AV22" s="27"/>
      <c r="AW22" s="27"/>
      <c r="AX22" s="27"/>
      <c r="AY22" s="27">
        <v>98761.275150000001</v>
      </c>
      <c r="AZ22" s="27">
        <v>196312.16521000001</v>
      </c>
      <c r="BA22" s="27">
        <v>68350.630910000007</v>
      </c>
      <c r="BB22" s="27">
        <f t="shared" si="12"/>
        <v>34.817318038789722</v>
      </c>
      <c r="BC22" s="27"/>
      <c r="BD22" s="27"/>
      <c r="BE22" s="27"/>
      <c r="BF22" s="27"/>
      <c r="BG22" s="82"/>
      <c r="BH22" s="82">
        <v>1444.4</v>
      </c>
      <c r="BI22" s="82"/>
      <c r="BJ22" s="82"/>
      <c r="BK22" s="27"/>
      <c r="BL22" s="27"/>
      <c r="BM22" s="27"/>
      <c r="BN22" s="27"/>
      <c r="BO22" s="27"/>
      <c r="BP22" s="27"/>
      <c r="BQ22" s="27"/>
      <c r="BR22" s="30"/>
      <c r="BS22" s="27"/>
      <c r="BT22" s="27">
        <v>4206.6000000000004</v>
      </c>
      <c r="BU22" s="27">
        <v>0</v>
      </c>
      <c r="BV22" s="27"/>
      <c r="BW22" s="27">
        <v>15545.620200000001</v>
      </c>
      <c r="BX22" s="27">
        <v>15545.620200000001</v>
      </c>
      <c r="BY22" s="27">
        <v>14419.982970000001</v>
      </c>
      <c r="BZ22" s="27">
        <f t="shared" si="13"/>
        <v>92.759135914049935</v>
      </c>
      <c r="CA22" s="27"/>
      <c r="CB22" s="27">
        <v>11594.5</v>
      </c>
      <c r="CC22" s="27">
        <v>10834.6</v>
      </c>
      <c r="CD22" s="30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30"/>
      <c r="CQ22" s="27">
        <v>11114.20578</v>
      </c>
      <c r="CR22" s="27">
        <v>11114.20578</v>
      </c>
      <c r="CS22" s="27">
        <v>11304.116810000001</v>
      </c>
      <c r="CT22" s="27">
        <f t="shared" si="14"/>
        <v>101.70872335602914</v>
      </c>
      <c r="CU22" s="27"/>
      <c r="CV22" s="27">
        <v>4759.01476</v>
      </c>
      <c r="CW22" s="27">
        <v>4559.5200000000004</v>
      </c>
      <c r="CX22" s="27">
        <f t="shared" si="15"/>
        <v>95.808065953550454</v>
      </c>
      <c r="CY22" s="27">
        <v>0</v>
      </c>
      <c r="CZ22" s="27">
        <v>0</v>
      </c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>
        <v>1349.4</v>
      </c>
      <c r="DT22" s="27">
        <v>242.4</v>
      </c>
      <c r="DU22" s="27">
        <v>0</v>
      </c>
      <c r="DV22" s="27">
        <f t="shared" si="16"/>
        <v>0</v>
      </c>
      <c r="DW22" s="27"/>
      <c r="DX22" s="27"/>
      <c r="DY22" s="27"/>
      <c r="DZ22" s="27"/>
      <c r="EA22" s="27">
        <v>283.33332999999999</v>
      </c>
      <c r="EB22" s="27">
        <v>283.3</v>
      </c>
      <c r="EC22" s="27">
        <v>283.3</v>
      </c>
      <c r="ED22" s="27">
        <f t="shared" si="17"/>
        <v>100</v>
      </c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>
        <v>1116.7</v>
      </c>
      <c r="ER22" s="82">
        <v>1116.7</v>
      </c>
      <c r="ES22" s="27">
        <v>1116.7</v>
      </c>
      <c r="ET22" s="27">
        <f t="shared" si="18"/>
        <v>100</v>
      </c>
      <c r="EU22" s="27"/>
      <c r="EV22" s="27">
        <v>29479.8</v>
      </c>
      <c r="EW22" s="27">
        <v>0</v>
      </c>
      <c r="EX22" s="27">
        <f t="shared" si="28"/>
        <v>0</v>
      </c>
      <c r="EY22" s="27"/>
      <c r="EZ22" s="27"/>
      <c r="FA22" s="27"/>
      <c r="FB22" s="30"/>
      <c r="FC22" s="27"/>
      <c r="FD22" s="27"/>
      <c r="FE22" s="27"/>
      <c r="FF22" s="30"/>
      <c r="FG22" s="27"/>
      <c r="FH22" s="27">
        <v>25952.799999999999</v>
      </c>
      <c r="FI22" s="27">
        <v>1233.5</v>
      </c>
      <c r="FJ22" s="27">
        <f t="shared" ref="FJ22" si="41">FI22/FH22*100</f>
        <v>4.7528590364045495</v>
      </c>
      <c r="FK22" s="27"/>
      <c r="FL22" s="27">
        <v>624.9</v>
      </c>
      <c r="FM22" s="27">
        <v>514.9</v>
      </c>
      <c r="FN22" s="27">
        <f t="shared" si="19"/>
        <v>82.397183549367909</v>
      </c>
      <c r="FO22" s="27"/>
      <c r="FP22" s="27"/>
      <c r="FQ22" s="27"/>
      <c r="FR22" s="27"/>
      <c r="FS22" s="27"/>
      <c r="FT22" s="27">
        <v>225</v>
      </c>
      <c r="FU22" s="27">
        <v>225</v>
      </c>
      <c r="FV22" s="27">
        <f t="shared" si="29"/>
        <v>100</v>
      </c>
      <c r="FW22" s="27"/>
      <c r="FX22" s="27"/>
      <c r="FY22" s="27"/>
      <c r="FZ22" s="27"/>
      <c r="GA22" s="27"/>
      <c r="GB22" s="27"/>
      <c r="GC22" s="27">
        <v>0</v>
      </c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30"/>
      <c r="GY22" s="27"/>
      <c r="GZ22" s="27"/>
      <c r="HA22" s="27"/>
      <c r="HB22" s="27"/>
      <c r="HC22" s="27"/>
      <c r="HD22" s="27"/>
      <c r="HE22" s="27"/>
      <c r="HF22" s="27"/>
      <c r="HG22" s="27"/>
      <c r="HH22" s="27">
        <v>37695.699999999997</v>
      </c>
      <c r="HI22" s="27">
        <v>1545.2</v>
      </c>
      <c r="HJ22" s="30">
        <f t="shared" si="36"/>
        <v>4.0991412813663102</v>
      </c>
      <c r="HK22" s="27">
        <v>3965.2</v>
      </c>
      <c r="HL22" s="27">
        <v>3965.2</v>
      </c>
      <c r="HM22" s="27">
        <v>962.7</v>
      </c>
      <c r="HN22" s="27">
        <f t="shared" si="20"/>
        <v>24.27872490668819</v>
      </c>
      <c r="HO22" s="27">
        <v>33458.834849999999</v>
      </c>
      <c r="HP22" s="27">
        <v>33458.834849999999</v>
      </c>
      <c r="HQ22" s="27">
        <v>19088.2</v>
      </c>
      <c r="HR22" s="27">
        <f t="shared" si="21"/>
        <v>57.049804888827452</v>
      </c>
      <c r="HS22" s="27"/>
      <c r="HT22" s="27"/>
      <c r="HU22" s="27"/>
      <c r="HV22" s="27"/>
      <c r="HW22" s="27"/>
      <c r="HX22" s="27">
        <v>84136.6</v>
      </c>
      <c r="HY22" s="27">
        <v>42261.7</v>
      </c>
      <c r="HZ22" s="27">
        <f t="shared" si="22"/>
        <v>50.229864292115437</v>
      </c>
      <c r="IA22" s="27"/>
      <c r="IB22" s="27"/>
      <c r="IC22" s="27"/>
      <c r="ID22" s="30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>
        <v>89.393940000000001</v>
      </c>
      <c r="IR22" s="27">
        <v>89.393940000000001</v>
      </c>
      <c r="IS22" s="27">
        <v>89.4</v>
      </c>
      <c r="IT22" s="27">
        <f t="shared" si="23"/>
        <v>100.00677898300489</v>
      </c>
      <c r="IU22" s="27"/>
      <c r="IV22" s="27"/>
      <c r="IW22" s="27"/>
      <c r="IX22" s="27"/>
      <c r="IY22" s="27">
        <v>13443</v>
      </c>
      <c r="IZ22" s="27">
        <v>13440</v>
      </c>
      <c r="JA22" s="27">
        <v>0</v>
      </c>
      <c r="JB22" s="27"/>
      <c r="JC22" s="27">
        <v>43.636360000000003</v>
      </c>
      <c r="JD22" s="27">
        <v>43.636360000000003</v>
      </c>
      <c r="JE22" s="27"/>
      <c r="JF22" s="27"/>
      <c r="JG22" s="27">
        <v>341.4</v>
      </c>
      <c r="JH22" s="27">
        <v>341.4</v>
      </c>
      <c r="JI22" s="27">
        <v>0</v>
      </c>
      <c r="JJ22" s="27"/>
      <c r="JK22" s="27"/>
      <c r="JL22" s="27"/>
      <c r="JM22" s="27"/>
      <c r="JN22" s="27"/>
      <c r="JO22" s="27">
        <v>2000</v>
      </c>
      <c r="JP22" s="27">
        <v>3155.3</v>
      </c>
      <c r="JQ22" s="27">
        <v>3155.2</v>
      </c>
      <c r="JR22" s="27">
        <f>JQ22/JP22*100</f>
        <v>99.996830729249183</v>
      </c>
      <c r="JS22" s="27">
        <v>998.38383999999996</v>
      </c>
      <c r="JT22" s="27">
        <v>998.38383999999996</v>
      </c>
      <c r="JU22" s="27">
        <v>841.8</v>
      </c>
      <c r="JV22" s="27">
        <f t="shared" si="24"/>
        <v>84.31626858062927</v>
      </c>
      <c r="JW22" s="27"/>
      <c r="JX22" s="27"/>
      <c r="JY22" s="27"/>
      <c r="JZ22" s="30"/>
      <c r="KA22" s="27">
        <v>55142.8</v>
      </c>
      <c r="KB22" s="27">
        <v>55142.8</v>
      </c>
      <c r="KC22" s="27">
        <v>55142.8</v>
      </c>
      <c r="KD22" s="27">
        <f t="shared" si="25"/>
        <v>100</v>
      </c>
    </row>
    <row r="23" spans="1:290" ht="12.75" customHeight="1">
      <c r="A23" s="31">
        <v>17</v>
      </c>
      <c r="B23" s="32" t="s">
        <v>19</v>
      </c>
      <c r="C23" s="27">
        <f t="shared" si="3"/>
        <v>79462.264319999987</v>
      </c>
      <c r="D23" s="27">
        <f t="shared" si="4"/>
        <v>89866.408219999983</v>
      </c>
      <c r="E23" s="27">
        <f t="shared" si="5"/>
        <v>49725.111609999993</v>
      </c>
      <c r="F23" s="27">
        <f t="shared" si="6"/>
        <v>55.332256618367381</v>
      </c>
      <c r="G23" s="27"/>
      <c r="H23" s="27"/>
      <c r="I23" s="27"/>
      <c r="J23" s="27"/>
      <c r="K23" s="27">
        <v>10751.8</v>
      </c>
      <c r="L23" s="27">
        <v>10751.8</v>
      </c>
      <c r="M23" s="27">
        <v>0</v>
      </c>
      <c r="N23" s="27">
        <f t="shared" si="7"/>
        <v>0</v>
      </c>
      <c r="O23" s="27">
        <v>11560.4</v>
      </c>
      <c r="P23" s="27">
        <v>11560.4</v>
      </c>
      <c r="Q23" s="27">
        <v>6077.70309</v>
      </c>
      <c r="R23" s="27">
        <f t="shared" si="8"/>
        <v>52.573467094564208</v>
      </c>
      <c r="S23" s="27">
        <v>4515.8</v>
      </c>
      <c r="T23" s="27">
        <v>4515.8</v>
      </c>
      <c r="U23" s="27">
        <v>596.79115000000002</v>
      </c>
      <c r="V23" s="27">
        <f t="shared" si="9"/>
        <v>13.215624031179415</v>
      </c>
      <c r="W23" s="27">
        <v>1843</v>
      </c>
      <c r="X23" s="27">
        <v>1843</v>
      </c>
      <c r="Y23" s="27">
        <v>1679.49695</v>
      </c>
      <c r="Z23" s="27">
        <f t="shared" si="10"/>
        <v>91.128429191535545</v>
      </c>
      <c r="AA23" s="27"/>
      <c r="AB23" s="27"/>
      <c r="AC23" s="27"/>
      <c r="AD23" s="27"/>
      <c r="AE23" s="39">
        <v>445.3</v>
      </c>
      <c r="AF23" s="27">
        <v>445.3</v>
      </c>
      <c r="AG23" s="27">
        <v>0</v>
      </c>
      <c r="AH23" s="27">
        <f t="shared" si="11"/>
        <v>0</v>
      </c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>
        <v>20617.52707</v>
      </c>
      <c r="AZ23" s="27">
        <v>23976.56972</v>
      </c>
      <c r="BA23" s="27">
        <v>9456.7359400000005</v>
      </c>
      <c r="BB23" s="27">
        <f t="shared" si="12"/>
        <v>39.441571711201398</v>
      </c>
      <c r="BC23" s="27"/>
      <c r="BD23" s="27"/>
      <c r="BE23" s="27"/>
      <c r="BF23" s="27"/>
      <c r="BG23" s="82"/>
      <c r="BH23" s="82"/>
      <c r="BI23" s="82"/>
      <c r="BJ23" s="82"/>
      <c r="BK23" s="27"/>
      <c r="BL23" s="27"/>
      <c r="BM23" s="27"/>
      <c r="BN23" s="27"/>
      <c r="BO23" s="27"/>
      <c r="BP23" s="27"/>
      <c r="BQ23" s="27"/>
      <c r="BR23" s="30"/>
      <c r="BS23" s="27"/>
      <c r="BT23" s="27"/>
      <c r="BU23" s="27"/>
      <c r="BV23" s="27"/>
      <c r="BW23" s="27">
        <v>2761.2352999999998</v>
      </c>
      <c r="BX23" s="27">
        <v>2761.2352999999998</v>
      </c>
      <c r="BY23" s="27">
        <v>2112.3449799999999</v>
      </c>
      <c r="BZ23" s="27">
        <f t="shared" si="13"/>
        <v>76.499999112715969</v>
      </c>
      <c r="CA23" s="27"/>
      <c r="CB23" s="27"/>
      <c r="CC23" s="27"/>
      <c r="CD23" s="30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30"/>
      <c r="CQ23" s="27">
        <v>3757.6600400000002</v>
      </c>
      <c r="CR23" s="27">
        <v>3757.6600400000002</v>
      </c>
      <c r="CS23" s="27">
        <v>3338.2469999999998</v>
      </c>
      <c r="CT23" s="27">
        <f t="shared" si="14"/>
        <v>88.83845170836689</v>
      </c>
      <c r="CU23" s="27"/>
      <c r="CV23" s="27">
        <v>446.5</v>
      </c>
      <c r="CW23" s="27">
        <v>0</v>
      </c>
      <c r="CX23" s="27">
        <f t="shared" si="15"/>
        <v>0</v>
      </c>
      <c r="CY23" s="27">
        <v>0</v>
      </c>
      <c r="CZ23" s="27">
        <v>0</v>
      </c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>
        <v>755.3</v>
      </c>
      <c r="DT23" s="27">
        <v>176.7</v>
      </c>
      <c r="DU23" s="27">
        <v>173.99250000000001</v>
      </c>
      <c r="DV23" s="27">
        <f t="shared" si="16"/>
        <v>98.467741935483872</v>
      </c>
      <c r="DW23" s="27"/>
      <c r="DX23" s="27"/>
      <c r="DY23" s="27"/>
      <c r="DZ23" s="27"/>
      <c r="EA23" s="27"/>
      <c r="EB23" s="27"/>
      <c r="EC23" s="27"/>
      <c r="ED23" s="27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>
        <v>23.5</v>
      </c>
      <c r="ER23" s="82">
        <v>23.5</v>
      </c>
      <c r="ES23" s="27">
        <v>23.5</v>
      </c>
      <c r="ET23" s="27">
        <f t="shared" si="18"/>
        <v>100</v>
      </c>
      <c r="EU23" s="27">
        <v>4497.2</v>
      </c>
      <c r="EV23" s="27">
        <v>4497.2</v>
      </c>
      <c r="EW23" s="27">
        <v>730.2</v>
      </c>
      <c r="EX23" s="27">
        <f t="shared" si="28"/>
        <v>16.236769545494976</v>
      </c>
      <c r="EY23" s="27"/>
      <c r="EZ23" s="27"/>
      <c r="FA23" s="27"/>
      <c r="FB23" s="30"/>
      <c r="FC23" s="27"/>
      <c r="FD23" s="27"/>
      <c r="FE23" s="27"/>
      <c r="FF23" s="30"/>
      <c r="FG23" s="27"/>
      <c r="FH23" s="27"/>
      <c r="FI23" s="27"/>
      <c r="FJ23" s="27"/>
      <c r="FK23" s="27"/>
      <c r="FL23" s="27">
        <v>542.50125000000003</v>
      </c>
      <c r="FM23" s="27">
        <v>510.8</v>
      </c>
      <c r="FN23" s="27">
        <f t="shared" si="19"/>
        <v>94.156465077269402</v>
      </c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>
        <v>0</v>
      </c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>
        <v>4339.7</v>
      </c>
      <c r="GP23" s="27"/>
      <c r="GQ23" s="27"/>
      <c r="GR23" s="27"/>
      <c r="GS23" s="27"/>
      <c r="GT23" s="27"/>
      <c r="GU23" s="27"/>
      <c r="GV23" s="27"/>
      <c r="GW23" s="27"/>
      <c r="GX23" s="30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30"/>
      <c r="HK23" s="27">
        <v>769.1</v>
      </c>
      <c r="HL23" s="27">
        <v>769.1</v>
      </c>
      <c r="HM23" s="27">
        <v>220.7</v>
      </c>
      <c r="HN23" s="27">
        <f t="shared" si="20"/>
        <v>28.695878299310877</v>
      </c>
      <c r="HO23" s="27">
        <v>5822.1570700000002</v>
      </c>
      <c r="HP23" s="27">
        <v>5822.1570700000002</v>
      </c>
      <c r="HQ23" s="27">
        <v>3144.2</v>
      </c>
      <c r="HR23" s="27">
        <f t="shared" si="21"/>
        <v>54.004039434133645</v>
      </c>
      <c r="HS23" s="27"/>
      <c r="HT23" s="27"/>
      <c r="HU23" s="27"/>
      <c r="HV23" s="27"/>
      <c r="HW23" s="27"/>
      <c r="HX23" s="27">
        <v>6634.7</v>
      </c>
      <c r="HY23" s="27">
        <v>6634.7</v>
      </c>
      <c r="HZ23" s="27">
        <f t="shared" si="22"/>
        <v>100</v>
      </c>
      <c r="IA23" s="27"/>
      <c r="IB23" s="27"/>
      <c r="IC23" s="27"/>
      <c r="ID23" s="30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>
        <v>744.94948999999997</v>
      </c>
      <c r="IR23" s="27">
        <v>744.94948999999997</v>
      </c>
      <c r="IS23" s="27">
        <v>732.2</v>
      </c>
      <c r="IT23" s="27">
        <f t="shared" si="23"/>
        <v>98.288543025917107</v>
      </c>
      <c r="IU23" s="27"/>
      <c r="IV23" s="27"/>
      <c r="IW23" s="27"/>
      <c r="IX23" s="27"/>
      <c r="IY23" s="27"/>
      <c r="IZ23" s="27"/>
      <c r="JA23" s="27"/>
      <c r="JB23" s="27"/>
      <c r="JC23" s="27">
        <v>12.22222</v>
      </c>
      <c r="JD23" s="27">
        <v>12.22222</v>
      </c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>
        <v>631.31313</v>
      </c>
      <c r="JT23" s="27">
        <v>631.31313</v>
      </c>
      <c r="JU23" s="27">
        <v>0</v>
      </c>
      <c r="JV23" s="27">
        <f t="shared" si="24"/>
        <v>0</v>
      </c>
      <c r="JW23" s="27"/>
      <c r="JX23" s="27"/>
      <c r="JY23" s="27"/>
      <c r="JZ23" s="30"/>
      <c r="KA23" s="27">
        <v>9953.7999999999993</v>
      </c>
      <c r="KB23" s="27">
        <v>9953.7999999999993</v>
      </c>
      <c r="KC23" s="27">
        <v>9953.7999999999993</v>
      </c>
      <c r="KD23" s="27">
        <f t="shared" si="25"/>
        <v>100</v>
      </c>
    </row>
    <row r="24" spans="1:290" ht="14">
      <c r="A24" s="31">
        <v>18</v>
      </c>
      <c r="B24" s="32" t="s">
        <v>20</v>
      </c>
      <c r="C24" s="27">
        <f t="shared" si="3"/>
        <v>115412.37281999999</v>
      </c>
      <c r="D24" s="27">
        <f t="shared" si="4"/>
        <v>118262.35437</v>
      </c>
      <c r="E24" s="27">
        <f t="shared" si="5"/>
        <v>77969.75890999999</v>
      </c>
      <c r="F24" s="27">
        <f t="shared" si="6"/>
        <v>65.929483076297373</v>
      </c>
      <c r="G24" s="27"/>
      <c r="H24" s="27"/>
      <c r="I24" s="27"/>
      <c r="J24" s="27"/>
      <c r="K24" s="27">
        <v>14018.4</v>
      </c>
      <c r="L24" s="27">
        <v>14018.4</v>
      </c>
      <c r="M24" s="27">
        <v>6881.9544500000002</v>
      </c>
      <c r="N24" s="27">
        <f t="shared" si="7"/>
        <v>49.092296196427554</v>
      </c>
      <c r="O24" s="27">
        <v>12528.5</v>
      </c>
      <c r="P24" s="27">
        <v>12528.5</v>
      </c>
      <c r="Q24" s="27">
        <v>12471.657949999999</v>
      </c>
      <c r="R24" s="27">
        <f t="shared" si="8"/>
        <v>99.546298040467732</v>
      </c>
      <c r="S24" s="27">
        <v>5007.1000000000004</v>
      </c>
      <c r="T24" s="27">
        <v>5007.1000000000004</v>
      </c>
      <c r="U24" s="27">
        <v>5007.1000000000004</v>
      </c>
      <c r="V24" s="27">
        <f t="shared" si="9"/>
        <v>100</v>
      </c>
      <c r="W24" s="27">
        <v>2699</v>
      </c>
      <c r="X24" s="27">
        <v>2699</v>
      </c>
      <c r="Y24" s="27">
        <v>2485.20469</v>
      </c>
      <c r="Z24" s="27">
        <f t="shared" si="10"/>
        <v>92.07872137828825</v>
      </c>
      <c r="AA24" s="27"/>
      <c r="AB24" s="27"/>
      <c r="AC24" s="27"/>
      <c r="AD24" s="27"/>
      <c r="AE24" s="39">
        <v>567.6</v>
      </c>
      <c r="AF24" s="27">
        <v>567.6</v>
      </c>
      <c r="AG24" s="27">
        <v>567.6</v>
      </c>
      <c r="AH24" s="27">
        <f t="shared" si="11"/>
        <v>100</v>
      </c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>
        <v>56517.539159999993</v>
      </c>
      <c r="AZ24" s="27">
        <v>56497.04378</v>
      </c>
      <c r="BA24" s="27">
        <v>33165.506779999996</v>
      </c>
      <c r="BB24" s="27">
        <f t="shared" si="12"/>
        <v>58.703083490787201</v>
      </c>
      <c r="BC24" s="27"/>
      <c r="BD24" s="27"/>
      <c r="BE24" s="27"/>
      <c r="BF24" s="27"/>
      <c r="BG24" s="82">
        <v>2650.5</v>
      </c>
      <c r="BH24" s="82"/>
      <c r="BI24" s="82"/>
      <c r="BJ24" s="82"/>
      <c r="BK24" s="27"/>
      <c r="BL24" s="27"/>
      <c r="BM24" s="27"/>
      <c r="BN24" s="27"/>
      <c r="BO24" s="27"/>
      <c r="BP24" s="27"/>
      <c r="BQ24" s="27"/>
      <c r="BR24" s="30"/>
      <c r="BS24" s="27"/>
      <c r="BT24" s="27"/>
      <c r="BU24" s="27"/>
      <c r="BV24" s="27"/>
      <c r="BW24" s="27">
        <v>0</v>
      </c>
      <c r="BX24" s="27">
        <v>0</v>
      </c>
      <c r="BY24" s="27">
        <v>0</v>
      </c>
      <c r="BZ24" s="27"/>
      <c r="CA24" s="27"/>
      <c r="CB24" s="27"/>
      <c r="CC24" s="27"/>
      <c r="CD24" s="30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30"/>
      <c r="CQ24" s="27">
        <v>3494.6238199999998</v>
      </c>
      <c r="CR24" s="27">
        <v>3494.6238199999998</v>
      </c>
      <c r="CS24" s="27">
        <v>3391.23504</v>
      </c>
      <c r="CT24" s="27">
        <f t="shared" si="14"/>
        <v>97.041490434298026</v>
      </c>
      <c r="CU24" s="27"/>
      <c r="CV24" s="27">
        <v>4181.3769300000004</v>
      </c>
      <c r="CW24" s="27">
        <v>3830.4</v>
      </c>
      <c r="CX24" s="27">
        <f t="shared" si="15"/>
        <v>91.606187725343375</v>
      </c>
      <c r="CY24" s="27">
        <v>119.64367</v>
      </c>
      <c r="CZ24" s="27">
        <v>119.64367</v>
      </c>
      <c r="DA24" s="27">
        <v>119.6</v>
      </c>
      <c r="DB24" s="27">
        <f t="shared" si="27"/>
        <v>99.963499949474965</v>
      </c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>
        <v>3011.7</v>
      </c>
      <c r="DT24" s="27">
        <v>461.1</v>
      </c>
      <c r="DU24" s="27">
        <v>0</v>
      </c>
      <c r="DV24" s="27">
        <f t="shared" si="16"/>
        <v>0</v>
      </c>
      <c r="DW24" s="27"/>
      <c r="DX24" s="27"/>
      <c r="DY24" s="27"/>
      <c r="DZ24" s="27"/>
      <c r="EA24" s="27"/>
      <c r="EB24" s="27"/>
      <c r="EC24" s="27"/>
      <c r="ED24" s="27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>
        <v>21.7</v>
      </c>
      <c r="ER24" s="82">
        <v>21.7</v>
      </c>
      <c r="ES24" s="27">
        <v>21.7</v>
      </c>
      <c r="ET24" s="27">
        <f t="shared" si="18"/>
        <v>100</v>
      </c>
      <c r="EU24" s="27">
        <v>5616.7</v>
      </c>
      <c r="EV24" s="27">
        <v>5616.7</v>
      </c>
      <c r="EW24" s="27">
        <v>0</v>
      </c>
      <c r="EX24" s="27">
        <f t="shared" si="28"/>
        <v>0</v>
      </c>
      <c r="EY24" s="27"/>
      <c r="EZ24" s="27"/>
      <c r="FA24" s="27"/>
      <c r="FB24" s="30"/>
      <c r="FC24" s="27"/>
      <c r="FD24" s="27"/>
      <c r="FE24" s="27"/>
      <c r="FF24" s="30"/>
      <c r="FG24" s="27"/>
      <c r="FH24" s="27"/>
      <c r="FI24" s="27"/>
      <c r="FJ24" s="27"/>
      <c r="FK24" s="27"/>
      <c r="FL24" s="27">
        <v>2865.2</v>
      </c>
      <c r="FM24" s="27">
        <v>2351.3000000000002</v>
      </c>
      <c r="FN24" s="27">
        <f t="shared" si="19"/>
        <v>82.064079296384207</v>
      </c>
      <c r="FO24" s="27"/>
      <c r="FP24" s="27"/>
      <c r="FQ24" s="27"/>
      <c r="FR24" s="27"/>
      <c r="FS24" s="27"/>
      <c r="FT24" s="27">
        <v>75</v>
      </c>
      <c r="FU24" s="27">
        <v>75</v>
      </c>
      <c r="FV24" s="27">
        <f t="shared" si="29"/>
        <v>100</v>
      </c>
      <c r="FW24" s="27"/>
      <c r="FX24" s="27"/>
      <c r="FY24" s="27"/>
      <c r="FZ24" s="27"/>
      <c r="GA24" s="27"/>
      <c r="GB24" s="27">
        <v>950</v>
      </c>
      <c r="GC24" s="27">
        <v>270.7</v>
      </c>
      <c r="GD24" s="27">
        <f t="shared" si="31"/>
        <v>28.494736842105262</v>
      </c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>
        <v>1138</v>
      </c>
      <c r="GP24" s="27"/>
      <c r="GQ24" s="27"/>
      <c r="GR24" s="27"/>
      <c r="GS24" s="27"/>
      <c r="GT24" s="27"/>
      <c r="GU24" s="27"/>
      <c r="GV24" s="27"/>
      <c r="GW24" s="27"/>
      <c r="GX24" s="30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30"/>
      <c r="HK24" s="27">
        <v>1281.9000000000001</v>
      </c>
      <c r="HL24" s="27">
        <v>1281.9000000000001</v>
      </c>
      <c r="HM24" s="27">
        <v>33</v>
      </c>
      <c r="HN24" s="27">
        <f t="shared" si="20"/>
        <v>2.5743037678446057</v>
      </c>
      <c r="HO24" s="27">
        <v>2149.9035400000002</v>
      </c>
      <c r="HP24" s="27">
        <v>2149.9035400000002</v>
      </c>
      <c r="HQ24" s="27">
        <v>611.4</v>
      </c>
      <c r="HR24" s="27">
        <f t="shared" si="21"/>
        <v>28.438485198270797</v>
      </c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30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>
        <v>71.515149999999991</v>
      </c>
      <c r="IR24" s="27">
        <v>71.515149999999991</v>
      </c>
      <c r="IS24" s="27">
        <v>67.099999999999994</v>
      </c>
      <c r="IT24" s="27">
        <f t="shared" si="23"/>
        <v>93.826273174285461</v>
      </c>
      <c r="IU24" s="27"/>
      <c r="IV24" s="27"/>
      <c r="IW24" s="27"/>
      <c r="IX24" s="27"/>
      <c r="IY24" s="27"/>
      <c r="IZ24" s="27"/>
      <c r="JA24" s="27"/>
      <c r="JB24" s="27"/>
      <c r="JC24" s="27">
        <v>27.878790000000002</v>
      </c>
      <c r="JD24" s="27">
        <v>27.878790000000002</v>
      </c>
      <c r="JE24" s="27"/>
      <c r="JF24" s="27"/>
      <c r="JG24" s="27">
        <v>20.3</v>
      </c>
      <c r="JH24" s="27">
        <v>20.3</v>
      </c>
      <c r="JI24" s="27">
        <v>20.3</v>
      </c>
      <c r="JJ24" s="27"/>
      <c r="JK24" s="27"/>
      <c r="JL24" s="27"/>
      <c r="JM24" s="27"/>
      <c r="JN24" s="27"/>
      <c r="JO24" s="27"/>
      <c r="JP24" s="27"/>
      <c r="JQ24" s="27"/>
      <c r="JR24" s="27"/>
      <c r="JS24" s="27">
        <v>146.86869000000002</v>
      </c>
      <c r="JT24" s="27">
        <v>146.86869000000002</v>
      </c>
      <c r="JU24" s="27">
        <v>0</v>
      </c>
      <c r="JV24" s="27">
        <f t="shared" si="24"/>
        <v>0</v>
      </c>
      <c r="JW24" s="27"/>
      <c r="JX24" s="27"/>
      <c r="JY24" s="27"/>
      <c r="JZ24" s="30"/>
      <c r="KA24" s="27">
        <v>5461</v>
      </c>
      <c r="KB24" s="27">
        <v>5461</v>
      </c>
      <c r="KC24" s="27">
        <v>5461</v>
      </c>
      <c r="KD24" s="27">
        <f t="shared" si="25"/>
        <v>100</v>
      </c>
    </row>
    <row r="25" spans="1:290" ht="12.75" customHeight="1">
      <c r="A25" s="31">
        <v>19</v>
      </c>
      <c r="B25" s="32" t="s">
        <v>21</v>
      </c>
      <c r="C25" s="27">
        <f t="shared" si="3"/>
        <v>183658.38659999997</v>
      </c>
      <c r="D25" s="27">
        <f t="shared" si="4"/>
        <v>250119.52463999996</v>
      </c>
      <c r="E25" s="27">
        <f t="shared" si="5"/>
        <v>200609.03434000001</v>
      </c>
      <c r="F25" s="27">
        <f t="shared" si="6"/>
        <v>80.205267713002016</v>
      </c>
      <c r="G25" s="27"/>
      <c r="H25" s="27"/>
      <c r="I25" s="27"/>
      <c r="J25" s="27"/>
      <c r="K25" s="27">
        <v>24546.2</v>
      </c>
      <c r="L25" s="27">
        <v>44864.7</v>
      </c>
      <c r="M25" s="27">
        <v>44783.03428</v>
      </c>
      <c r="N25" s="27">
        <f t="shared" si="7"/>
        <v>99.817973328697178</v>
      </c>
      <c r="O25" s="27">
        <v>21945.9</v>
      </c>
      <c r="P25" s="27">
        <v>21945.9</v>
      </c>
      <c r="Q25" s="27">
        <v>15379.04326</v>
      </c>
      <c r="R25" s="27">
        <f t="shared" si="8"/>
        <v>70.077067971694035</v>
      </c>
      <c r="S25" s="27">
        <v>6125.4</v>
      </c>
      <c r="T25" s="27">
        <v>14663.8</v>
      </c>
      <c r="U25" s="27">
        <v>14663.8</v>
      </c>
      <c r="V25" s="27">
        <f t="shared" si="9"/>
        <v>100</v>
      </c>
      <c r="W25" s="27">
        <v>3492.4</v>
      </c>
      <c r="X25" s="27">
        <v>3492.4</v>
      </c>
      <c r="Y25" s="27">
        <v>2747.57557</v>
      </c>
      <c r="Z25" s="27">
        <f t="shared" si="10"/>
        <v>78.672991925323558</v>
      </c>
      <c r="AA25" s="27"/>
      <c r="AB25" s="27"/>
      <c r="AC25" s="27"/>
      <c r="AD25" s="27"/>
      <c r="AE25" s="39">
        <v>1162.3</v>
      </c>
      <c r="AF25" s="27">
        <v>1162.3</v>
      </c>
      <c r="AG25" s="27">
        <v>1162.3</v>
      </c>
      <c r="AH25" s="27">
        <f t="shared" si="11"/>
        <v>100</v>
      </c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>
        <v>60503.273840000002</v>
      </c>
      <c r="AZ25" s="27">
        <v>70799.145209999988</v>
      </c>
      <c r="BA25" s="27">
        <v>45453.091280000001</v>
      </c>
      <c r="BB25" s="27">
        <f t="shared" si="12"/>
        <v>64.200056575796054</v>
      </c>
      <c r="BC25" s="27"/>
      <c r="BD25" s="27"/>
      <c r="BE25" s="27"/>
      <c r="BF25" s="27"/>
      <c r="BG25" s="82"/>
      <c r="BH25" s="82"/>
      <c r="BI25" s="82"/>
      <c r="BJ25" s="82"/>
      <c r="BK25" s="27"/>
      <c r="BL25" s="27"/>
      <c r="BM25" s="27"/>
      <c r="BN25" s="27"/>
      <c r="BO25" s="27"/>
      <c r="BP25" s="27"/>
      <c r="BQ25" s="27"/>
      <c r="BR25" s="30"/>
      <c r="BS25" s="27"/>
      <c r="BT25" s="27"/>
      <c r="BU25" s="27"/>
      <c r="BV25" s="27"/>
      <c r="BW25" s="27">
        <v>5799.8409000000001</v>
      </c>
      <c r="BX25" s="27">
        <v>5799.8409000000001</v>
      </c>
      <c r="BY25" s="27">
        <v>5203.6349299999993</v>
      </c>
      <c r="BZ25" s="27">
        <f t="shared" si="13"/>
        <v>89.720304741462812</v>
      </c>
      <c r="CA25" s="27"/>
      <c r="CB25" s="27">
        <v>9495.9</v>
      </c>
      <c r="CC25" s="27">
        <v>9282.2000000000007</v>
      </c>
      <c r="CD25" s="30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30"/>
      <c r="CQ25" s="27">
        <v>2707.1029800000001</v>
      </c>
      <c r="CR25" s="27">
        <v>2707.1029800000001</v>
      </c>
      <c r="CS25" s="27">
        <v>2225.498</v>
      </c>
      <c r="CT25" s="27">
        <f t="shared" si="14"/>
        <v>82.209580368457196</v>
      </c>
      <c r="CU25" s="27"/>
      <c r="CV25" s="27">
        <v>15666.666670000001</v>
      </c>
      <c r="CW25" s="27">
        <v>15461.062619999999</v>
      </c>
      <c r="CX25" s="27">
        <f t="shared" si="15"/>
        <v>98.687633723683476</v>
      </c>
      <c r="CY25" s="27">
        <v>195.52797000000001</v>
      </c>
      <c r="CZ25" s="27">
        <v>195.52797000000001</v>
      </c>
      <c r="DA25" s="27"/>
      <c r="DB25" s="27">
        <f t="shared" si="27"/>
        <v>0</v>
      </c>
      <c r="DC25" s="27"/>
      <c r="DD25" s="27"/>
      <c r="DE25" s="27"/>
      <c r="DF25" s="27"/>
      <c r="DG25" s="27">
        <v>3306.5</v>
      </c>
      <c r="DH25" s="27">
        <v>3306.5</v>
      </c>
      <c r="DI25" s="27">
        <v>0</v>
      </c>
      <c r="DJ25" s="27"/>
      <c r="DK25" s="27"/>
      <c r="DL25" s="27"/>
      <c r="DM25" s="27"/>
      <c r="DN25" s="27"/>
      <c r="DO25" s="27"/>
      <c r="DP25" s="27"/>
      <c r="DQ25" s="27"/>
      <c r="DR25" s="27"/>
      <c r="DS25" s="27">
        <v>1748.4</v>
      </c>
      <c r="DT25" s="27">
        <v>524.5</v>
      </c>
      <c r="DU25" s="27">
        <v>481.99440000000004</v>
      </c>
      <c r="DV25" s="27">
        <f t="shared" si="16"/>
        <v>91.895977121067702</v>
      </c>
      <c r="DW25" s="27"/>
      <c r="DX25" s="27"/>
      <c r="DY25" s="27"/>
      <c r="DZ25" s="27"/>
      <c r="EA25" s="27"/>
      <c r="EB25" s="27"/>
      <c r="EC25" s="27"/>
      <c r="ED25" s="27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>
        <v>37.9</v>
      </c>
      <c r="ER25" s="82">
        <v>37.9</v>
      </c>
      <c r="ES25" s="27">
        <v>37.9</v>
      </c>
      <c r="ET25" s="27">
        <f t="shared" si="18"/>
        <v>100</v>
      </c>
      <c r="EU25" s="27"/>
      <c r="EV25" s="27"/>
      <c r="EW25" s="27"/>
      <c r="EX25" s="27"/>
      <c r="EY25" s="27"/>
      <c r="EZ25" s="27"/>
      <c r="FA25" s="27"/>
      <c r="FB25" s="30"/>
      <c r="FC25" s="27"/>
      <c r="FD25" s="27"/>
      <c r="FE25" s="27"/>
      <c r="FF25" s="30"/>
      <c r="FG25" s="27"/>
      <c r="FH25" s="27"/>
      <c r="FI25" s="27"/>
      <c r="FJ25" s="27"/>
      <c r="FK25" s="27"/>
      <c r="FL25" s="27"/>
      <c r="FM25" s="27">
        <v>0</v>
      </c>
      <c r="FN25" s="27"/>
      <c r="FO25" s="27"/>
      <c r="FP25" s="27"/>
      <c r="FQ25" s="27"/>
      <c r="FR25" s="27"/>
      <c r="FS25" s="27"/>
      <c r="FT25" s="27">
        <v>300</v>
      </c>
      <c r="FU25" s="27">
        <v>300</v>
      </c>
      <c r="FV25" s="27">
        <f t="shared" si="29"/>
        <v>100</v>
      </c>
      <c r="FW25" s="27">
        <v>6060.6</v>
      </c>
      <c r="FX25" s="27">
        <v>6060.6</v>
      </c>
      <c r="FY25" s="27">
        <v>5522.1</v>
      </c>
      <c r="FZ25" s="27">
        <f>FY25/FX25*100</f>
        <v>91.114741114741122</v>
      </c>
      <c r="GA25" s="27"/>
      <c r="GB25" s="27">
        <v>3069.7</v>
      </c>
      <c r="GC25" s="27">
        <v>1479.6</v>
      </c>
      <c r="GD25" s="27">
        <f t="shared" si="31"/>
        <v>48.200149851777049</v>
      </c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>
        <v>10651.4</v>
      </c>
      <c r="GV25" s="27">
        <v>10651.4</v>
      </c>
      <c r="GW25" s="27">
        <v>6497.4</v>
      </c>
      <c r="GX25" s="27">
        <f>GW25/GV25*100</f>
        <v>61.000431868111235</v>
      </c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30"/>
      <c r="HK25" s="27">
        <v>1825.8</v>
      </c>
      <c r="HL25" s="27">
        <v>1825.8</v>
      </c>
      <c r="HM25" s="27">
        <v>941.5</v>
      </c>
      <c r="HN25" s="27">
        <f t="shared" si="20"/>
        <v>51.566436630518133</v>
      </c>
      <c r="HO25" s="27">
        <v>10714.340910000001</v>
      </c>
      <c r="HP25" s="27">
        <v>10714.340910000001</v>
      </c>
      <c r="HQ25" s="27">
        <v>6913.3</v>
      </c>
      <c r="HR25" s="27">
        <f t="shared" si="21"/>
        <v>64.523800932520444</v>
      </c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30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>
        <v>178.78788</v>
      </c>
      <c r="IR25" s="27">
        <v>178.78788</v>
      </c>
      <c r="IS25" s="27">
        <v>140.5</v>
      </c>
      <c r="IT25" s="27">
        <f t="shared" si="23"/>
        <v>78.58474522993393</v>
      </c>
      <c r="IU25" s="27"/>
      <c r="IV25" s="27"/>
      <c r="IW25" s="27"/>
      <c r="IX25" s="27"/>
      <c r="IY25" s="27"/>
      <c r="IZ25" s="27"/>
      <c r="JA25" s="27"/>
      <c r="JB25" s="27"/>
      <c r="JC25" s="27">
        <v>132.62626</v>
      </c>
      <c r="JD25" s="27">
        <v>132.62626</v>
      </c>
      <c r="JE25" s="27"/>
      <c r="JF25" s="27"/>
      <c r="JG25" s="27">
        <v>2159.6</v>
      </c>
      <c r="JH25" s="27">
        <v>2159.6</v>
      </c>
      <c r="JI25" s="27">
        <v>2097.6</v>
      </c>
      <c r="JJ25" s="27"/>
      <c r="JK25" s="27"/>
      <c r="JL25" s="27"/>
      <c r="JM25" s="27"/>
      <c r="JN25" s="27"/>
      <c r="JO25" s="27"/>
      <c r="JP25" s="27"/>
      <c r="JQ25" s="27"/>
      <c r="JR25" s="27"/>
      <c r="JS25" s="27">
        <v>528.58586000000003</v>
      </c>
      <c r="JT25" s="27">
        <v>528.58586000000003</v>
      </c>
      <c r="JU25" s="27">
        <v>0</v>
      </c>
      <c r="JV25" s="27">
        <f t="shared" si="24"/>
        <v>0</v>
      </c>
      <c r="JW25" s="27"/>
      <c r="JX25" s="27"/>
      <c r="JY25" s="27"/>
      <c r="JZ25" s="30"/>
      <c r="KA25" s="27">
        <v>19835.900000000001</v>
      </c>
      <c r="KB25" s="27">
        <v>19835.900000000001</v>
      </c>
      <c r="KC25" s="27">
        <v>19835.900000000001</v>
      </c>
      <c r="KD25" s="27">
        <f t="shared" si="25"/>
        <v>100</v>
      </c>
    </row>
    <row r="26" spans="1:290" ht="14">
      <c r="A26" s="31">
        <v>20</v>
      </c>
      <c r="B26" s="32" t="s">
        <v>22</v>
      </c>
      <c r="C26" s="27">
        <f t="shared" si="3"/>
        <v>77915.017739999996</v>
      </c>
      <c r="D26" s="27">
        <f t="shared" si="4"/>
        <v>118349.01485000001</v>
      </c>
      <c r="E26" s="27">
        <f t="shared" si="5"/>
        <v>70034.268329999992</v>
      </c>
      <c r="F26" s="27">
        <f t="shared" si="6"/>
        <v>59.17604672819968</v>
      </c>
      <c r="G26" s="27"/>
      <c r="H26" s="27"/>
      <c r="I26" s="27"/>
      <c r="J26" s="27"/>
      <c r="K26" s="27">
        <v>18892.2</v>
      </c>
      <c r="L26" s="27">
        <v>18892.2</v>
      </c>
      <c r="M26" s="27">
        <v>0</v>
      </c>
      <c r="N26" s="27">
        <f t="shared" si="7"/>
        <v>0</v>
      </c>
      <c r="O26" s="27">
        <v>12989</v>
      </c>
      <c r="P26" s="27">
        <v>12989</v>
      </c>
      <c r="Q26" s="27">
        <v>10983.306859999999</v>
      </c>
      <c r="R26" s="27">
        <f t="shared" si="8"/>
        <v>84.558525367618742</v>
      </c>
      <c r="S26" s="27">
        <v>5671.2</v>
      </c>
      <c r="T26" s="27">
        <v>5671.2</v>
      </c>
      <c r="U26" s="27">
        <v>2780.8986299999997</v>
      </c>
      <c r="V26" s="27">
        <f t="shared" si="9"/>
        <v>49.035453343207784</v>
      </c>
      <c r="W26" s="27">
        <v>2942.4</v>
      </c>
      <c r="X26" s="27">
        <v>2942.4</v>
      </c>
      <c r="Y26" s="27">
        <v>2675.4749100000004</v>
      </c>
      <c r="Z26" s="27">
        <f t="shared" si="10"/>
        <v>90.928320758564453</v>
      </c>
      <c r="AA26" s="27"/>
      <c r="AB26" s="27"/>
      <c r="AC26" s="27"/>
      <c r="AD26" s="27"/>
      <c r="AE26" s="39">
        <v>295.5</v>
      </c>
      <c r="AF26" s="27">
        <v>295.5</v>
      </c>
      <c r="AG26" s="27">
        <v>295.5</v>
      </c>
      <c r="AH26" s="27">
        <f t="shared" si="11"/>
        <v>100</v>
      </c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>
        <v>3467.4397199999999</v>
      </c>
      <c r="AZ26" s="27">
        <v>27165.739719999998</v>
      </c>
      <c r="BA26" s="27">
        <v>16582.098029999997</v>
      </c>
      <c r="BB26" s="27">
        <f t="shared" si="12"/>
        <v>61.040480402570829</v>
      </c>
      <c r="BC26" s="27"/>
      <c r="BD26" s="27"/>
      <c r="BE26" s="27"/>
      <c r="BF26" s="27"/>
      <c r="BG26" s="82"/>
      <c r="BH26" s="82"/>
      <c r="BI26" s="82"/>
      <c r="BJ26" s="82"/>
      <c r="BK26" s="27"/>
      <c r="BL26" s="27">
        <v>2267.1860000000001</v>
      </c>
      <c r="BM26" s="27">
        <v>2255.9</v>
      </c>
      <c r="BN26" s="27">
        <f>BM26/BL26*100</f>
        <v>99.502202289534253</v>
      </c>
      <c r="BO26" s="27"/>
      <c r="BP26" s="27"/>
      <c r="BQ26" s="27"/>
      <c r="BR26" s="30"/>
      <c r="BS26" s="27"/>
      <c r="BT26" s="27"/>
      <c r="BU26" s="27"/>
      <c r="BV26" s="27"/>
      <c r="BW26" s="27">
        <v>3091.6787999999997</v>
      </c>
      <c r="BX26" s="27">
        <v>3091.6787999999997</v>
      </c>
      <c r="BY26" s="27">
        <v>3091.6787999999997</v>
      </c>
      <c r="BZ26" s="27">
        <f t="shared" si="13"/>
        <v>100</v>
      </c>
      <c r="CA26" s="27"/>
      <c r="CB26" s="27"/>
      <c r="CC26" s="27"/>
      <c r="CD26" s="30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30"/>
      <c r="CQ26" s="27">
        <v>2646.2394699999995</v>
      </c>
      <c r="CR26" s="27">
        <v>2646.2394699999995</v>
      </c>
      <c r="CS26" s="27">
        <v>2781.8724999999999</v>
      </c>
      <c r="CT26" s="27">
        <f t="shared" si="14"/>
        <v>105.12550098120941</v>
      </c>
      <c r="CU26" s="27"/>
      <c r="CV26" s="27">
        <v>0</v>
      </c>
      <c r="CW26" s="27">
        <v>0</v>
      </c>
      <c r="CX26" s="27"/>
      <c r="CY26" s="27">
        <v>383.58906000000002</v>
      </c>
      <c r="CZ26" s="27">
        <v>383.58906000000002</v>
      </c>
      <c r="DA26" s="27"/>
      <c r="DB26" s="27">
        <f t="shared" si="27"/>
        <v>0</v>
      </c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>
        <v>952.7</v>
      </c>
      <c r="DT26" s="27">
        <v>262.3</v>
      </c>
      <c r="DU26" s="27">
        <v>246.0386</v>
      </c>
      <c r="DV26" s="27">
        <f t="shared" si="16"/>
        <v>93.800457491422023</v>
      </c>
      <c r="DW26" s="27"/>
      <c r="DX26" s="27"/>
      <c r="DY26" s="27"/>
      <c r="DZ26" s="27"/>
      <c r="EA26" s="27">
        <v>188.88889</v>
      </c>
      <c r="EB26" s="27">
        <v>188.9</v>
      </c>
      <c r="EC26" s="27">
        <v>188.9</v>
      </c>
      <c r="ED26" s="27">
        <f t="shared" si="17"/>
        <v>100</v>
      </c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>
        <v>41.5</v>
      </c>
      <c r="ER26" s="82">
        <v>41.5</v>
      </c>
      <c r="ES26" s="27">
        <v>41.5</v>
      </c>
      <c r="ET26" s="27">
        <f t="shared" si="18"/>
        <v>100</v>
      </c>
      <c r="EU26" s="27">
        <v>5630.1</v>
      </c>
      <c r="EV26" s="27">
        <v>19758.7</v>
      </c>
      <c r="EW26" s="27">
        <v>8206.7000000000007</v>
      </c>
      <c r="EX26" s="27">
        <f t="shared" si="28"/>
        <v>41.534615131562305</v>
      </c>
      <c r="EY26" s="27"/>
      <c r="EZ26" s="27"/>
      <c r="FA26" s="27"/>
      <c r="FB26" s="30"/>
      <c r="FC26" s="27"/>
      <c r="FD26" s="27"/>
      <c r="FE26" s="27"/>
      <c r="FF26" s="30"/>
      <c r="FG26" s="27"/>
      <c r="FH26" s="27"/>
      <c r="FI26" s="27"/>
      <c r="FJ26" s="27"/>
      <c r="FK26" s="27"/>
      <c r="FL26" s="27">
        <v>1030.3</v>
      </c>
      <c r="FM26" s="27">
        <v>1030.3</v>
      </c>
      <c r="FN26" s="27">
        <f t="shared" si="19"/>
        <v>100</v>
      </c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30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>
        <v>2388.6</v>
      </c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30"/>
      <c r="HK26" s="27">
        <v>1445.1</v>
      </c>
      <c r="HL26" s="27">
        <v>1445.1</v>
      </c>
      <c r="HM26" s="27">
        <v>511.5</v>
      </c>
      <c r="HN26" s="27">
        <f t="shared" si="20"/>
        <v>35.395474361635877</v>
      </c>
      <c r="HO26" s="27">
        <v>6016.6343399999996</v>
      </c>
      <c r="HP26" s="27">
        <v>6016.6343399999996</v>
      </c>
      <c r="HQ26" s="27">
        <v>3099</v>
      </c>
      <c r="HR26" s="27">
        <f t="shared" si="21"/>
        <v>51.507201948390303</v>
      </c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30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>
        <v>214.64645999999999</v>
      </c>
      <c r="JD26" s="27">
        <v>214.64645999999999</v>
      </c>
      <c r="JE26" s="27"/>
      <c r="JF26" s="27"/>
      <c r="JG26" s="27">
        <v>815.1</v>
      </c>
      <c r="JH26" s="27">
        <v>815.1</v>
      </c>
      <c r="JI26" s="27">
        <v>643.9</v>
      </c>
      <c r="JJ26" s="27"/>
      <c r="JK26" s="27"/>
      <c r="JL26" s="27"/>
      <c r="JM26" s="27"/>
      <c r="JN26" s="27"/>
      <c r="JO26" s="27"/>
      <c r="JP26" s="27"/>
      <c r="JQ26" s="27"/>
      <c r="JR26" s="27"/>
      <c r="JS26" s="27">
        <v>690.101</v>
      </c>
      <c r="JT26" s="27">
        <v>690.101</v>
      </c>
      <c r="JU26" s="27">
        <v>690.1</v>
      </c>
      <c r="JV26" s="27">
        <f t="shared" si="24"/>
        <v>99.999855093674697</v>
      </c>
      <c r="JW26" s="27"/>
      <c r="JX26" s="27"/>
      <c r="JY26" s="27"/>
      <c r="JZ26" s="30"/>
      <c r="KA26" s="27">
        <v>11541</v>
      </c>
      <c r="KB26" s="27">
        <v>11541</v>
      </c>
      <c r="KC26" s="27">
        <v>11541</v>
      </c>
      <c r="KD26" s="27">
        <f t="shared" si="25"/>
        <v>100</v>
      </c>
    </row>
    <row r="27" spans="1:290" ht="12.75" customHeight="1">
      <c r="A27" s="31">
        <v>21</v>
      </c>
      <c r="B27" s="32" t="s">
        <v>23</v>
      </c>
      <c r="C27" s="27">
        <f t="shared" si="3"/>
        <v>113328.27788999997</v>
      </c>
      <c r="D27" s="27">
        <f t="shared" si="4"/>
        <v>151392.32719000001</v>
      </c>
      <c r="E27" s="27">
        <f t="shared" si="5"/>
        <v>93975.549780000001</v>
      </c>
      <c r="F27" s="27">
        <f t="shared" si="6"/>
        <v>62.074182704159796</v>
      </c>
      <c r="G27" s="27"/>
      <c r="H27" s="27"/>
      <c r="I27" s="27"/>
      <c r="J27" s="27"/>
      <c r="K27" s="27">
        <v>8605.2000000000007</v>
      </c>
      <c r="L27" s="27">
        <v>8605.2000000000007</v>
      </c>
      <c r="M27" s="27">
        <v>5915.9169499999998</v>
      </c>
      <c r="N27" s="27">
        <f t="shared" si="7"/>
        <v>68.748163319853106</v>
      </c>
      <c r="O27" s="27">
        <v>9755.7999999999993</v>
      </c>
      <c r="P27" s="27">
        <v>9755.7999999999993</v>
      </c>
      <c r="Q27" s="27">
        <v>9755.7999999999993</v>
      </c>
      <c r="R27" s="27">
        <f t="shared" si="8"/>
        <v>100</v>
      </c>
      <c r="S27" s="27">
        <v>7229.7</v>
      </c>
      <c r="T27" s="27">
        <v>7229.7</v>
      </c>
      <c r="U27" s="27">
        <v>6563.9971699999996</v>
      </c>
      <c r="V27" s="27">
        <f t="shared" si="9"/>
        <v>90.792109907741676</v>
      </c>
      <c r="W27" s="27">
        <v>2458.3000000000002</v>
      </c>
      <c r="X27" s="27">
        <v>2458.3000000000002</v>
      </c>
      <c r="Y27" s="27">
        <v>2458.3000000000002</v>
      </c>
      <c r="Z27" s="27">
        <f t="shared" si="10"/>
        <v>100</v>
      </c>
      <c r="AA27" s="27"/>
      <c r="AB27" s="27"/>
      <c r="AC27" s="27"/>
      <c r="AD27" s="27"/>
      <c r="AE27" s="39">
        <v>400.5</v>
      </c>
      <c r="AF27" s="27">
        <v>400.5</v>
      </c>
      <c r="AG27" s="27">
        <v>399</v>
      </c>
      <c r="AH27" s="27">
        <f t="shared" si="11"/>
        <v>99.625468164794</v>
      </c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>
        <v>42713.658769999995</v>
      </c>
      <c r="AZ27" s="27">
        <v>43089.041400000002</v>
      </c>
      <c r="BA27" s="27">
        <v>27422.188999999998</v>
      </c>
      <c r="BB27" s="27">
        <f t="shared" si="12"/>
        <v>63.64074973364341</v>
      </c>
      <c r="BC27" s="27"/>
      <c r="BD27" s="27"/>
      <c r="BE27" s="27"/>
      <c r="BF27" s="27"/>
      <c r="BG27" s="82"/>
      <c r="BH27" s="82"/>
      <c r="BI27" s="82"/>
      <c r="BJ27" s="82"/>
      <c r="BK27" s="27"/>
      <c r="BL27" s="27"/>
      <c r="BM27" s="27"/>
      <c r="BN27" s="27"/>
      <c r="BO27" s="27"/>
      <c r="BP27" s="27"/>
      <c r="BQ27" s="27"/>
      <c r="BR27" s="30"/>
      <c r="BS27" s="27"/>
      <c r="BT27" s="27"/>
      <c r="BU27" s="27"/>
      <c r="BV27" s="27"/>
      <c r="BW27" s="27">
        <v>2724.1456999999996</v>
      </c>
      <c r="BX27" s="27">
        <v>2724.1456999999996</v>
      </c>
      <c r="BY27" s="27">
        <v>2724.1457</v>
      </c>
      <c r="BZ27" s="27">
        <f t="shared" si="13"/>
        <v>100.00000000000003</v>
      </c>
      <c r="CA27" s="27"/>
      <c r="CB27" s="27"/>
      <c r="CC27" s="27"/>
      <c r="CD27" s="30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30"/>
      <c r="CQ27" s="27">
        <v>4763.2310499999994</v>
      </c>
      <c r="CR27" s="27">
        <v>4763.2310499999994</v>
      </c>
      <c r="CS27" s="27">
        <v>4599.3625300000003</v>
      </c>
      <c r="CT27" s="27">
        <f t="shared" si="14"/>
        <v>96.559719268709443</v>
      </c>
      <c r="CU27" s="27"/>
      <c r="CV27" s="27">
        <v>2090</v>
      </c>
      <c r="CW27" s="27">
        <v>1441.0384299999998</v>
      </c>
      <c r="CX27" s="27">
        <f t="shared" si="15"/>
        <v>68.949207177033486</v>
      </c>
      <c r="CY27" s="27">
        <v>225.56912</v>
      </c>
      <c r="CZ27" s="27">
        <v>225.56912</v>
      </c>
      <c r="DA27" s="27"/>
      <c r="DB27" s="27">
        <f t="shared" si="27"/>
        <v>0</v>
      </c>
      <c r="DC27" s="27"/>
      <c r="DD27" s="27">
        <v>17189.8</v>
      </c>
      <c r="DE27" s="27">
        <v>0</v>
      </c>
      <c r="DF27" s="27"/>
      <c r="DG27" s="27">
        <v>2126</v>
      </c>
      <c r="DH27" s="27">
        <v>2126</v>
      </c>
      <c r="DI27" s="27">
        <v>0</v>
      </c>
      <c r="DJ27" s="27"/>
      <c r="DK27" s="27"/>
      <c r="DL27" s="27">
        <v>3223.1</v>
      </c>
      <c r="DM27" s="27">
        <v>0</v>
      </c>
      <c r="DN27" s="27"/>
      <c r="DO27" s="27"/>
      <c r="DP27" s="27"/>
      <c r="DQ27" s="27"/>
      <c r="DR27" s="27"/>
      <c r="DS27" s="27">
        <v>1230.5</v>
      </c>
      <c r="DT27" s="27"/>
      <c r="DU27" s="27">
        <v>0</v>
      </c>
      <c r="DV27" s="27"/>
      <c r="DW27" s="27"/>
      <c r="DX27" s="27"/>
      <c r="DY27" s="27"/>
      <c r="DZ27" s="27"/>
      <c r="EA27" s="27">
        <v>283.33332999999999</v>
      </c>
      <c r="EB27" s="27">
        <v>283.3</v>
      </c>
      <c r="EC27" s="27">
        <v>283.3</v>
      </c>
      <c r="ED27" s="27">
        <f t="shared" si="17"/>
        <v>100</v>
      </c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>
        <v>32.5</v>
      </c>
      <c r="ER27" s="82">
        <v>32.5</v>
      </c>
      <c r="ES27" s="27">
        <v>32.5</v>
      </c>
      <c r="ET27" s="27">
        <f t="shared" si="18"/>
        <v>100</v>
      </c>
      <c r="EU27" s="27"/>
      <c r="EV27" s="27">
        <v>16191.3</v>
      </c>
      <c r="EW27" s="27"/>
      <c r="EX27" s="27">
        <f t="shared" si="28"/>
        <v>0</v>
      </c>
      <c r="EY27" s="27"/>
      <c r="EZ27" s="27"/>
      <c r="FA27" s="27"/>
      <c r="FB27" s="30"/>
      <c r="FC27" s="27"/>
      <c r="FD27" s="27"/>
      <c r="FE27" s="27"/>
      <c r="FF27" s="30"/>
      <c r="FG27" s="27"/>
      <c r="FH27" s="27"/>
      <c r="FI27" s="27"/>
      <c r="FJ27" s="27"/>
      <c r="FK27" s="27"/>
      <c r="FL27" s="27">
        <v>0</v>
      </c>
      <c r="FM27" s="27"/>
      <c r="FN27" s="27"/>
      <c r="FO27" s="27"/>
      <c r="FP27" s="27"/>
      <c r="FQ27" s="27"/>
      <c r="FR27" s="27"/>
      <c r="FS27" s="27"/>
      <c r="FT27" s="27">
        <v>225</v>
      </c>
      <c r="FU27" s="27">
        <v>225</v>
      </c>
      <c r="FV27" s="27">
        <f t="shared" si="29"/>
        <v>100</v>
      </c>
      <c r="FW27" s="27"/>
      <c r="FX27" s="27"/>
      <c r="FY27" s="27"/>
      <c r="FZ27" s="27"/>
      <c r="GA27" s="27"/>
      <c r="GB27" s="27"/>
      <c r="GC27" s="27"/>
      <c r="GD27" s="30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>
        <v>9084.9</v>
      </c>
      <c r="GP27" s="27"/>
      <c r="GQ27" s="27"/>
      <c r="GR27" s="27"/>
      <c r="GS27" s="27"/>
      <c r="GT27" s="27"/>
      <c r="GU27" s="27">
        <v>8672.4</v>
      </c>
      <c r="GV27" s="27">
        <v>8672.4</v>
      </c>
      <c r="GW27" s="27">
        <v>4541.8999999999996</v>
      </c>
      <c r="GX27" s="27">
        <f t="shared" ref="GX27:GX35" si="42">GW27/GV27*100</f>
        <v>52.371892440385594</v>
      </c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30"/>
      <c r="HK27" s="27">
        <v>776.9</v>
      </c>
      <c r="HL27" s="27">
        <v>776.9</v>
      </c>
      <c r="HM27" s="27">
        <v>398.3</v>
      </c>
      <c r="HN27" s="27">
        <f t="shared" si="20"/>
        <v>51.267859441369545</v>
      </c>
      <c r="HO27" s="27">
        <v>6091.3095999999996</v>
      </c>
      <c r="HP27" s="27">
        <v>6091.3095999999996</v>
      </c>
      <c r="HQ27" s="27">
        <v>4125.3999999999996</v>
      </c>
      <c r="HR27" s="27">
        <f t="shared" si="21"/>
        <v>67.72599442326819</v>
      </c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30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>
        <v>178.78788</v>
      </c>
      <c r="IR27" s="27">
        <v>178.78788</v>
      </c>
      <c r="IS27" s="27">
        <v>172.1</v>
      </c>
      <c r="IT27" s="27">
        <f t="shared" si="23"/>
        <v>96.259321381292722</v>
      </c>
      <c r="IU27" s="27"/>
      <c r="IV27" s="27"/>
      <c r="IW27" s="27"/>
      <c r="IX27" s="27"/>
      <c r="IY27" s="27"/>
      <c r="IZ27" s="27"/>
      <c r="JA27" s="27"/>
      <c r="JB27" s="27"/>
      <c r="JC27" s="27">
        <v>57.575769999999999</v>
      </c>
      <c r="JD27" s="27">
        <v>57.575769999999999</v>
      </c>
      <c r="JE27" s="27">
        <v>42.6</v>
      </c>
      <c r="JF27" s="27"/>
      <c r="JG27" s="27">
        <v>585.20000000000005</v>
      </c>
      <c r="JH27" s="27">
        <v>585.20000000000005</v>
      </c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>
        <v>616.66667000000007</v>
      </c>
      <c r="JT27" s="27">
        <v>616.66667000000007</v>
      </c>
      <c r="JU27" s="27">
        <v>0</v>
      </c>
      <c r="JV27" s="27">
        <f t="shared" si="24"/>
        <v>0</v>
      </c>
      <c r="JW27" s="27">
        <v>3433.1</v>
      </c>
      <c r="JX27" s="27">
        <v>3433.1</v>
      </c>
      <c r="JY27" s="27">
        <v>3433.1</v>
      </c>
      <c r="JZ27" s="30">
        <f t="shared" si="40"/>
        <v>100</v>
      </c>
      <c r="KA27" s="27">
        <v>10367.9</v>
      </c>
      <c r="KB27" s="27">
        <v>10367.9</v>
      </c>
      <c r="KC27" s="27">
        <v>10356.700000000001</v>
      </c>
      <c r="KD27" s="27">
        <f t="shared" si="25"/>
        <v>99.891974266727118</v>
      </c>
    </row>
    <row r="28" spans="1:290" s="25" customFormat="1" ht="21.75" customHeight="1">
      <c r="A28" s="51"/>
      <c r="B28" s="34" t="s">
        <v>84</v>
      </c>
      <c r="C28" s="40">
        <f t="shared" ref="C28" si="43">SUM(C29:C33)</f>
        <v>3086438.7382399999</v>
      </c>
      <c r="D28" s="40">
        <f t="shared" ref="D28" si="44">SUM(D29:D33)</f>
        <v>4430808.02709</v>
      </c>
      <c r="E28" s="40">
        <f t="shared" ref="E28:I28" si="45">SUM(E29:E33)</f>
        <v>1977455.7360500002</v>
      </c>
      <c r="F28" s="40">
        <f t="shared" si="6"/>
        <v>44.629686593502086</v>
      </c>
      <c r="G28" s="40">
        <f t="shared" si="45"/>
        <v>128935.29999999999</v>
      </c>
      <c r="H28" s="40">
        <f t="shared" si="45"/>
        <v>128935.29999999999</v>
      </c>
      <c r="I28" s="40">
        <f t="shared" si="45"/>
        <v>114554.7</v>
      </c>
      <c r="J28" s="40">
        <f>I28/H28*100</f>
        <v>88.846654097054895</v>
      </c>
      <c r="K28" s="40">
        <f t="shared" ref="K28:KC28" si="46">SUM(K29:K33)</f>
        <v>0</v>
      </c>
      <c r="L28" s="40">
        <f t="shared" si="46"/>
        <v>0</v>
      </c>
      <c r="M28" s="40">
        <f t="shared" si="46"/>
        <v>0</v>
      </c>
      <c r="N28" s="40">
        <v>0</v>
      </c>
      <c r="O28" s="40">
        <f t="shared" si="46"/>
        <v>0</v>
      </c>
      <c r="P28" s="40">
        <f t="shared" si="46"/>
        <v>0</v>
      </c>
      <c r="Q28" s="40">
        <f t="shared" si="46"/>
        <v>0</v>
      </c>
      <c r="R28" s="40">
        <v>0</v>
      </c>
      <c r="S28" s="40">
        <f t="shared" si="46"/>
        <v>0</v>
      </c>
      <c r="T28" s="40">
        <f t="shared" si="46"/>
        <v>0</v>
      </c>
      <c r="U28" s="40">
        <f t="shared" si="46"/>
        <v>0</v>
      </c>
      <c r="V28" s="40">
        <v>0</v>
      </c>
      <c r="W28" s="40">
        <f t="shared" si="46"/>
        <v>0</v>
      </c>
      <c r="X28" s="40">
        <f t="shared" si="46"/>
        <v>0</v>
      </c>
      <c r="Y28" s="40">
        <f t="shared" si="46"/>
        <v>0</v>
      </c>
      <c r="Z28" s="40">
        <v>0</v>
      </c>
      <c r="AA28" s="40">
        <f t="shared" si="46"/>
        <v>150000</v>
      </c>
      <c r="AB28" s="40">
        <f t="shared" si="46"/>
        <v>169282.69999999998</v>
      </c>
      <c r="AC28" s="40">
        <f t="shared" si="46"/>
        <v>68988.800000000003</v>
      </c>
      <c r="AD28" s="40">
        <f>AC28/AB28*100</f>
        <v>40.753603292007988</v>
      </c>
      <c r="AE28" s="40">
        <f t="shared" si="46"/>
        <v>54638.399999999994</v>
      </c>
      <c r="AF28" s="40">
        <f t="shared" si="46"/>
        <v>54638.399999999994</v>
      </c>
      <c r="AG28" s="40">
        <f t="shared" si="46"/>
        <v>38143.400730000001</v>
      </c>
      <c r="AH28" s="40">
        <f t="shared" si="11"/>
        <v>69.810610724325755</v>
      </c>
      <c r="AI28" s="40">
        <f t="shared" si="46"/>
        <v>100000</v>
      </c>
      <c r="AJ28" s="40">
        <f t="shared" si="46"/>
        <v>80717.299999999988</v>
      </c>
      <c r="AK28" s="40">
        <f t="shared" si="46"/>
        <v>0</v>
      </c>
      <c r="AL28" s="40">
        <v>0</v>
      </c>
      <c r="AM28" s="40">
        <f t="shared" si="46"/>
        <v>1073595</v>
      </c>
      <c r="AN28" s="40">
        <f t="shared" si="46"/>
        <v>925804.7</v>
      </c>
      <c r="AO28" s="40">
        <f t="shared" si="46"/>
        <v>330438.3</v>
      </c>
      <c r="AP28" s="40">
        <f t="shared" si="38"/>
        <v>35.692009340630918</v>
      </c>
      <c r="AQ28" s="40">
        <f t="shared" si="46"/>
        <v>0</v>
      </c>
      <c r="AR28" s="40">
        <f t="shared" si="46"/>
        <v>0</v>
      </c>
      <c r="AS28" s="40">
        <f t="shared" si="46"/>
        <v>0</v>
      </c>
      <c r="AT28" s="40">
        <v>0</v>
      </c>
      <c r="AU28" s="40">
        <f t="shared" si="46"/>
        <v>0</v>
      </c>
      <c r="AV28" s="40">
        <f t="shared" si="46"/>
        <v>2277.9</v>
      </c>
      <c r="AW28" s="40">
        <f t="shared" si="46"/>
        <v>2277.9</v>
      </c>
      <c r="AX28" s="40">
        <f>AW28/AV28*100</f>
        <v>100</v>
      </c>
      <c r="AY28" s="40">
        <f t="shared" si="46"/>
        <v>0</v>
      </c>
      <c r="AZ28" s="40">
        <f t="shared" si="46"/>
        <v>30551.275730000001</v>
      </c>
      <c r="BA28" s="40">
        <f t="shared" si="46"/>
        <v>13829.240299999999</v>
      </c>
      <c r="BB28" s="40">
        <f t="shared" si="12"/>
        <v>45.265672118628743</v>
      </c>
      <c r="BC28" s="40">
        <f t="shared" si="46"/>
        <v>0</v>
      </c>
      <c r="BD28" s="40">
        <f t="shared" si="46"/>
        <v>41649.300000000003</v>
      </c>
      <c r="BE28" s="40">
        <f t="shared" si="46"/>
        <v>0</v>
      </c>
      <c r="BF28" s="40">
        <v>0</v>
      </c>
      <c r="BG28" s="68">
        <f t="shared" si="46"/>
        <v>0</v>
      </c>
      <c r="BH28" s="68">
        <f t="shared" si="46"/>
        <v>3726</v>
      </c>
      <c r="BI28" s="68">
        <f t="shared" si="46"/>
        <v>907.7</v>
      </c>
      <c r="BJ28" s="68">
        <f>BI28/BH28*100</f>
        <v>24.361245303274291</v>
      </c>
      <c r="BK28" s="40">
        <f t="shared" si="46"/>
        <v>0</v>
      </c>
      <c r="BL28" s="40">
        <f t="shared" si="46"/>
        <v>0</v>
      </c>
      <c r="BM28" s="40">
        <f t="shared" si="46"/>
        <v>0</v>
      </c>
      <c r="BN28" s="40">
        <v>0</v>
      </c>
      <c r="BO28" s="40">
        <f t="shared" si="46"/>
        <v>0</v>
      </c>
      <c r="BP28" s="40">
        <f t="shared" si="46"/>
        <v>0</v>
      </c>
      <c r="BQ28" s="40">
        <f t="shared" si="46"/>
        <v>0</v>
      </c>
      <c r="BR28" s="30">
        <v>0</v>
      </c>
      <c r="BS28" s="40">
        <f t="shared" si="46"/>
        <v>0</v>
      </c>
      <c r="BT28" s="40">
        <f t="shared" si="46"/>
        <v>0</v>
      </c>
      <c r="BU28" s="40">
        <f t="shared" si="46"/>
        <v>0</v>
      </c>
      <c r="BV28" s="40">
        <v>0</v>
      </c>
      <c r="BW28" s="40">
        <f t="shared" si="46"/>
        <v>195155.49960000001</v>
      </c>
      <c r="BX28" s="40">
        <f t="shared" si="46"/>
        <v>195155.49960000001</v>
      </c>
      <c r="BY28" s="40">
        <f t="shared" si="46"/>
        <v>95183.401770000011</v>
      </c>
      <c r="BZ28" s="40">
        <f t="shared" si="13"/>
        <v>48.773107580925178</v>
      </c>
      <c r="CA28" s="40">
        <f t="shared" si="46"/>
        <v>0</v>
      </c>
      <c r="CB28" s="40">
        <f t="shared" si="46"/>
        <v>11175.7</v>
      </c>
      <c r="CC28" s="40">
        <f t="shared" si="46"/>
        <v>9745.4</v>
      </c>
      <c r="CD28" s="30">
        <f t="shared" si="26"/>
        <v>87.20169653802445</v>
      </c>
      <c r="CE28" s="40">
        <f t="shared" si="46"/>
        <v>124873.3</v>
      </c>
      <c r="CF28" s="40">
        <f t="shared" si="46"/>
        <v>186659.7</v>
      </c>
      <c r="CG28" s="40">
        <f t="shared" si="46"/>
        <v>4176.5</v>
      </c>
      <c r="CH28" s="40">
        <f t="shared" ref="CH28:CH31" si="47">CG28/CF28*100</f>
        <v>2.2374942207664534</v>
      </c>
      <c r="CI28" s="40">
        <f t="shared" si="46"/>
        <v>0</v>
      </c>
      <c r="CJ28" s="40">
        <f t="shared" si="46"/>
        <v>20000</v>
      </c>
      <c r="CK28" s="40">
        <f t="shared" si="46"/>
        <v>1519</v>
      </c>
      <c r="CL28" s="40">
        <f>CK28/CJ28*100</f>
        <v>7.5950000000000006</v>
      </c>
      <c r="CM28" s="40">
        <f t="shared" si="46"/>
        <v>0</v>
      </c>
      <c r="CN28" s="40">
        <f t="shared" si="46"/>
        <v>0</v>
      </c>
      <c r="CO28" s="40">
        <f t="shared" si="46"/>
        <v>0</v>
      </c>
      <c r="CP28" s="30">
        <v>0</v>
      </c>
      <c r="CQ28" s="40">
        <f t="shared" si="46"/>
        <v>120457.87914</v>
      </c>
      <c r="CR28" s="40">
        <f t="shared" si="46"/>
        <v>120457.87914</v>
      </c>
      <c r="CS28" s="40">
        <f t="shared" si="46"/>
        <v>122964.50594000002</v>
      </c>
      <c r="CT28" s="40">
        <f t="shared" si="14"/>
        <v>102.08091560128393</v>
      </c>
      <c r="CU28" s="40">
        <f t="shared" si="46"/>
        <v>0</v>
      </c>
      <c r="CV28" s="40">
        <f t="shared" si="46"/>
        <v>69222.222219999996</v>
      </c>
      <c r="CW28" s="40">
        <f t="shared" si="46"/>
        <v>74658.186310000005</v>
      </c>
      <c r="CX28" s="40">
        <f t="shared" si="15"/>
        <v>107.85291762625533</v>
      </c>
      <c r="CY28" s="40">
        <f t="shared" si="46"/>
        <v>872.58262000000013</v>
      </c>
      <c r="CZ28" s="40">
        <f t="shared" si="46"/>
        <v>872.58262000000013</v>
      </c>
      <c r="DA28" s="40">
        <f t="shared" si="46"/>
        <v>0</v>
      </c>
      <c r="DB28" s="40">
        <f t="shared" si="27"/>
        <v>0</v>
      </c>
      <c r="DC28" s="40">
        <f t="shared" si="46"/>
        <v>0</v>
      </c>
      <c r="DD28" s="40">
        <f t="shared" si="46"/>
        <v>0</v>
      </c>
      <c r="DE28" s="40">
        <f t="shared" si="46"/>
        <v>0</v>
      </c>
      <c r="DF28" s="40">
        <v>0</v>
      </c>
      <c r="DG28" s="40">
        <f t="shared" si="46"/>
        <v>0</v>
      </c>
      <c r="DH28" s="40">
        <f t="shared" si="46"/>
        <v>0</v>
      </c>
      <c r="DI28" s="40">
        <f t="shared" si="46"/>
        <v>0</v>
      </c>
      <c r="DJ28" s="40">
        <v>0</v>
      </c>
      <c r="DK28" s="40">
        <f t="shared" si="46"/>
        <v>0</v>
      </c>
      <c r="DL28" s="40">
        <f t="shared" si="46"/>
        <v>0</v>
      </c>
      <c r="DM28" s="40">
        <f t="shared" si="46"/>
        <v>0</v>
      </c>
      <c r="DN28" s="40">
        <v>0</v>
      </c>
      <c r="DO28" s="40">
        <f t="shared" si="46"/>
        <v>147991</v>
      </c>
      <c r="DP28" s="40">
        <f t="shared" si="46"/>
        <v>147991</v>
      </c>
      <c r="DQ28" s="40">
        <f t="shared" si="46"/>
        <v>0</v>
      </c>
      <c r="DR28" s="40">
        <v>0</v>
      </c>
      <c r="DS28" s="40">
        <f t="shared" si="46"/>
        <v>11943.099999999999</v>
      </c>
      <c r="DT28" s="40">
        <f t="shared" si="46"/>
        <v>7726.7999999999993</v>
      </c>
      <c r="DU28" s="40">
        <f t="shared" si="46"/>
        <v>5888.3010000000004</v>
      </c>
      <c r="DV28" s="40">
        <f t="shared" si="16"/>
        <v>76.206204379562053</v>
      </c>
      <c r="DW28" s="40">
        <f t="shared" si="46"/>
        <v>426.7</v>
      </c>
      <c r="DX28" s="40">
        <f t="shared" si="46"/>
        <v>426.7</v>
      </c>
      <c r="DY28" s="40">
        <f t="shared" si="46"/>
        <v>0</v>
      </c>
      <c r="DZ28" s="40">
        <v>0</v>
      </c>
      <c r="EA28" s="40">
        <f t="shared" ref="EA28:EC28" si="48">SUM(EA29:EA33)</f>
        <v>190.9091</v>
      </c>
      <c r="EB28" s="40">
        <f t="shared" si="48"/>
        <v>191</v>
      </c>
      <c r="EC28" s="40">
        <f t="shared" si="48"/>
        <v>191</v>
      </c>
      <c r="ED28" s="40">
        <f t="shared" si="17"/>
        <v>100</v>
      </c>
      <c r="EE28" s="68">
        <f t="shared" si="46"/>
        <v>0</v>
      </c>
      <c r="EF28" s="68">
        <f t="shared" si="46"/>
        <v>0</v>
      </c>
      <c r="EG28" s="68">
        <f t="shared" si="46"/>
        <v>0</v>
      </c>
      <c r="EH28" s="68">
        <v>0</v>
      </c>
      <c r="EI28" s="68">
        <f t="shared" si="46"/>
        <v>0</v>
      </c>
      <c r="EJ28" s="68">
        <f t="shared" si="46"/>
        <v>0</v>
      </c>
      <c r="EK28" s="68">
        <f t="shared" si="46"/>
        <v>0</v>
      </c>
      <c r="EL28" s="68">
        <v>0</v>
      </c>
      <c r="EM28" s="68">
        <f t="shared" si="46"/>
        <v>16180.9</v>
      </c>
      <c r="EN28" s="68">
        <f t="shared" si="46"/>
        <v>16180.9</v>
      </c>
      <c r="EO28" s="68">
        <f t="shared" si="46"/>
        <v>16180.9</v>
      </c>
      <c r="EP28" s="68">
        <f>EO28/EN28*100</f>
        <v>100</v>
      </c>
      <c r="EQ28" s="68">
        <f t="shared" si="46"/>
        <v>1114.9000000000001</v>
      </c>
      <c r="ER28" s="40">
        <f t="shared" si="46"/>
        <v>1114.9000000000001</v>
      </c>
      <c r="ES28" s="40">
        <f t="shared" si="46"/>
        <v>1114.9000000000001</v>
      </c>
      <c r="ET28" s="40">
        <f t="shared" si="18"/>
        <v>100</v>
      </c>
      <c r="EU28" s="40">
        <f t="shared" si="46"/>
        <v>30253.5</v>
      </c>
      <c r="EV28" s="40">
        <f t="shared" si="46"/>
        <v>95496.9</v>
      </c>
      <c r="EW28" s="40">
        <f t="shared" si="46"/>
        <v>27306</v>
      </c>
      <c r="EX28" s="40">
        <f t="shared" si="28"/>
        <v>28.593598326228392</v>
      </c>
      <c r="EY28" s="40">
        <f t="shared" si="46"/>
        <v>0</v>
      </c>
      <c r="EZ28" s="40">
        <f t="shared" si="46"/>
        <v>0</v>
      </c>
      <c r="FA28" s="40">
        <f t="shared" si="46"/>
        <v>0</v>
      </c>
      <c r="FB28" s="30">
        <v>0</v>
      </c>
      <c r="FC28" s="40">
        <f t="shared" si="46"/>
        <v>0</v>
      </c>
      <c r="FD28" s="40">
        <f t="shared" si="46"/>
        <v>0</v>
      </c>
      <c r="FE28" s="40">
        <f t="shared" si="46"/>
        <v>0</v>
      </c>
      <c r="FF28" s="30">
        <v>0</v>
      </c>
      <c r="FG28" s="40">
        <f t="shared" si="46"/>
        <v>0</v>
      </c>
      <c r="FH28" s="40">
        <f t="shared" si="46"/>
        <v>0</v>
      </c>
      <c r="FI28" s="40">
        <f t="shared" si="46"/>
        <v>0</v>
      </c>
      <c r="FJ28" s="40">
        <v>0</v>
      </c>
      <c r="FK28" s="40">
        <f t="shared" si="46"/>
        <v>0</v>
      </c>
      <c r="FL28" s="40">
        <f t="shared" si="46"/>
        <v>0</v>
      </c>
      <c r="FM28" s="40">
        <f t="shared" si="46"/>
        <v>0</v>
      </c>
      <c r="FN28" s="40">
        <v>0</v>
      </c>
      <c r="FO28" s="40">
        <f t="shared" si="46"/>
        <v>0</v>
      </c>
      <c r="FP28" s="40">
        <f t="shared" si="46"/>
        <v>0</v>
      </c>
      <c r="FQ28" s="40">
        <f t="shared" si="46"/>
        <v>0</v>
      </c>
      <c r="FR28" s="40">
        <v>0</v>
      </c>
      <c r="FS28" s="40">
        <f t="shared" si="46"/>
        <v>0</v>
      </c>
      <c r="FT28" s="40">
        <f t="shared" si="46"/>
        <v>0</v>
      </c>
      <c r="FU28" s="40">
        <f t="shared" si="46"/>
        <v>0</v>
      </c>
      <c r="FV28" s="40">
        <v>0</v>
      </c>
      <c r="FW28" s="40">
        <f t="shared" si="46"/>
        <v>0</v>
      </c>
      <c r="FX28" s="40">
        <f t="shared" si="46"/>
        <v>0</v>
      </c>
      <c r="FY28" s="40">
        <f t="shared" si="46"/>
        <v>0</v>
      </c>
      <c r="FZ28" s="40">
        <v>0</v>
      </c>
      <c r="GA28" s="40">
        <f t="shared" si="46"/>
        <v>0</v>
      </c>
      <c r="GB28" s="40">
        <f t="shared" si="46"/>
        <v>0</v>
      </c>
      <c r="GC28" s="40">
        <f t="shared" si="46"/>
        <v>0</v>
      </c>
      <c r="GD28" s="30">
        <v>0</v>
      </c>
      <c r="GE28" s="40">
        <f t="shared" si="46"/>
        <v>0</v>
      </c>
      <c r="GF28" s="40">
        <f t="shared" si="46"/>
        <v>14808.2</v>
      </c>
      <c r="GG28" s="40">
        <f t="shared" si="46"/>
        <v>0</v>
      </c>
      <c r="GH28" s="40">
        <v>0</v>
      </c>
      <c r="GI28" s="40">
        <f t="shared" si="46"/>
        <v>0</v>
      </c>
      <c r="GJ28" s="40">
        <f t="shared" si="46"/>
        <v>0</v>
      </c>
      <c r="GK28" s="40">
        <f t="shared" si="46"/>
        <v>0</v>
      </c>
      <c r="GL28" s="40"/>
      <c r="GM28" s="40">
        <f t="shared" si="46"/>
        <v>0</v>
      </c>
      <c r="GN28" s="40">
        <f t="shared" si="46"/>
        <v>0</v>
      </c>
      <c r="GO28" s="40">
        <f t="shared" si="46"/>
        <v>0</v>
      </c>
      <c r="GP28" s="40"/>
      <c r="GQ28" s="40">
        <f t="shared" si="46"/>
        <v>8000</v>
      </c>
      <c r="GR28" s="40">
        <f t="shared" si="46"/>
        <v>8000</v>
      </c>
      <c r="GS28" s="40">
        <f t="shared" si="46"/>
        <v>6800.6</v>
      </c>
      <c r="GT28" s="40">
        <f>GS28/GR28*100</f>
        <v>85.007500000000007</v>
      </c>
      <c r="GU28" s="40">
        <f t="shared" si="46"/>
        <v>64223.3</v>
      </c>
      <c r="GV28" s="40">
        <f t="shared" si="46"/>
        <v>64223.3</v>
      </c>
      <c r="GW28" s="40">
        <f t="shared" si="46"/>
        <v>15900.6</v>
      </c>
      <c r="GX28" s="30">
        <f t="shared" si="42"/>
        <v>24.758304229150479</v>
      </c>
      <c r="GY28" s="40">
        <f t="shared" si="46"/>
        <v>3000</v>
      </c>
      <c r="GZ28" s="40">
        <f t="shared" si="46"/>
        <v>3000</v>
      </c>
      <c r="HA28" s="40">
        <f t="shared" si="46"/>
        <v>3000</v>
      </c>
      <c r="HB28" s="40">
        <f>HA28/GZ28*100</f>
        <v>100</v>
      </c>
      <c r="HC28" s="40">
        <f t="shared" si="46"/>
        <v>0</v>
      </c>
      <c r="HD28" s="40">
        <f t="shared" si="46"/>
        <v>3098.7</v>
      </c>
      <c r="HE28" s="40">
        <f t="shared" si="46"/>
        <v>3095</v>
      </c>
      <c r="HF28" s="40">
        <f>HE28/HD28*100</f>
        <v>99.880595088262822</v>
      </c>
      <c r="HG28" s="40">
        <f t="shared" si="46"/>
        <v>0</v>
      </c>
      <c r="HH28" s="40">
        <f t="shared" si="46"/>
        <v>13744</v>
      </c>
      <c r="HI28" s="40">
        <f t="shared" si="46"/>
        <v>0</v>
      </c>
      <c r="HJ28" s="30">
        <f t="shared" si="36"/>
        <v>0</v>
      </c>
      <c r="HK28" s="40">
        <f t="shared" si="46"/>
        <v>12709.640000000001</v>
      </c>
      <c r="HL28" s="40">
        <f t="shared" si="46"/>
        <v>12709.640000000001</v>
      </c>
      <c r="HM28" s="40">
        <f t="shared" si="46"/>
        <v>5500.4000000000005</v>
      </c>
      <c r="HN28" s="40">
        <f t="shared" si="20"/>
        <v>43.277386298903828</v>
      </c>
      <c r="HO28" s="40">
        <f t="shared" si="46"/>
        <v>528848.02778</v>
      </c>
      <c r="HP28" s="40">
        <f t="shared" si="46"/>
        <v>528848.02778</v>
      </c>
      <c r="HQ28" s="40">
        <f t="shared" si="46"/>
        <v>361105.5</v>
      </c>
      <c r="HR28" s="40">
        <f t="shared" si="21"/>
        <v>68.281525321338506</v>
      </c>
      <c r="HS28" s="40">
        <f t="shared" si="46"/>
        <v>27332</v>
      </c>
      <c r="HT28" s="40">
        <f t="shared" si="46"/>
        <v>27332</v>
      </c>
      <c r="HU28" s="40">
        <f t="shared" si="46"/>
        <v>20185.400000000001</v>
      </c>
      <c r="HV28" s="40">
        <f>HU28/HT28*100</f>
        <v>73.852626957412554</v>
      </c>
      <c r="HW28" s="40">
        <f t="shared" si="46"/>
        <v>0</v>
      </c>
      <c r="HX28" s="40">
        <f t="shared" si="46"/>
        <v>669757.60000000009</v>
      </c>
      <c r="HY28" s="40">
        <f t="shared" si="46"/>
        <v>242036.90000000002</v>
      </c>
      <c r="HZ28" s="27">
        <f t="shared" si="22"/>
        <v>36.137984847055108</v>
      </c>
      <c r="IA28" s="40">
        <f t="shared" si="46"/>
        <v>0</v>
      </c>
      <c r="IB28" s="40">
        <f t="shared" si="46"/>
        <v>0</v>
      </c>
      <c r="IC28" s="40">
        <f t="shared" si="46"/>
        <v>0</v>
      </c>
      <c r="ID28" s="30">
        <v>0</v>
      </c>
      <c r="IE28" s="40">
        <f t="shared" si="46"/>
        <v>0</v>
      </c>
      <c r="IF28" s="40">
        <f t="shared" si="46"/>
        <v>2182.6</v>
      </c>
      <c r="IG28" s="40">
        <f t="shared" si="46"/>
        <v>0</v>
      </c>
      <c r="IH28" s="40">
        <v>0</v>
      </c>
      <c r="II28" s="40">
        <f t="shared" si="46"/>
        <v>0</v>
      </c>
      <c r="IJ28" s="40">
        <f t="shared" si="46"/>
        <v>237600</v>
      </c>
      <c r="IK28" s="40">
        <f t="shared" si="46"/>
        <v>63908.7</v>
      </c>
      <c r="IL28" s="40">
        <f>IK28/IJ28*100</f>
        <v>26.897601010101006</v>
      </c>
      <c r="IM28" s="40">
        <f t="shared" si="46"/>
        <v>0</v>
      </c>
      <c r="IN28" s="40">
        <f t="shared" si="46"/>
        <v>250844.3</v>
      </c>
      <c r="IO28" s="40">
        <f t="shared" si="46"/>
        <v>114307.3</v>
      </c>
      <c r="IP28" s="40">
        <f>IO28/IN28*100</f>
        <v>45.569024291163885</v>
      </c>
      <c r="IQ28" s="40">
        <f t="shared" si="46"/>
        <v>95.4</v>
      </c>
      <c r="IR28" s="40">
        <f t="shared" si="46"/>
        <v>95.4</v>
      </c>
      <c r="IS28" s="40">
        <f>SUM(IS29:IS33)</f>
        <v>95.4</v>
      </c>
      <c r="IT28" s="40">
        <f t="shared" si="23"/>
        <v>100</v>
      </c>
      <c r="IU28" s="40">
        <f t="shared" si="46"/>
        <v>4015.1</v>
      </c>
      <c r="IV28" s="40">
        <f t="shared" si="46"/>
        <v>4015.1</v>
      </c>
      <c r="IW28" s="40">
        <f t="shared" si="46"/>
        <v>2196.5</v>
      </c>
      <c r="IX28" s="40">
        <f>IW28/IV28*100</f>
        <v>54.70598490697617</v>
      </c>
      <c r="IY28" s="40">
        <f t="shared" si="46"/>
        <v>70331</v>
      </c>
      <c r="IZ28" s="40">
        <f t="shared" si="46"/>
        <v>69039.200000000012</v>
      </c>
      <c r="JA28" s="40">
        <f t="shared" si="46"/>
        <v>0</v>
      </c>
      <c r="JB28" s="40">
        <v>0</v>
      </c>
      <c r="JC28" s="40">
        <f t="shared" si="46"/>
        <v>0</v>
      </c>
      <c r="JD28" s="40">
        <f t="shared" si="46"/>
        <v>0</v>
      </c>
      <c r="JE28" s="40">
        <f t="shared" si="46"/>
        <v>0</v>
      </c>
      <c r="JF28" s="40">
        <v>0</v>
      </c>
      <c r="JG28" s="40">
        <f t="shared" si="46"/>
        <v>0</v>
      </c>
      <c r="JH28" s="40">
        <f t="shared" si="46"/>
        <v>0</v>
      </c>
      <c r="JI28" s="40">
        <f t="shared" si="46"/>
        <v>0</v>
      </c>
      <c r="JJ28" s="40">
        <v>0</v>
      </c>
      <c r="JK28" s="40">
        <f t="shared" si="46"/>
        <v>0</v>
      </c>
      <c r="JL28" s="40">
        <f t="shared" si="46"/>
        <v>0</v>
      </c>
      <c r="JM28" s="40">
        <f t="shared" si="46"/>
        <v>0</v>
      </c>
      <c r="JN28" s="40">
        <v>0</v>
      </c>
      <c r="JO28" s="40">
        <f t="shared" si="46"/>
        <v>0</v>
      </c>
      <c r="JP28" s="40">
        <f t="shared" si="46"/>
        <v>0</v>
      </c>
      <c r="JQ28" s="40">
        <f t="shared" si="46"/>
        <v>0</v>
      </c>
      <c r="JR28" s="40"/>
      <c r="JS28" s="40">
        <f t="shared" si="46"/>
        <v>0</v>
      </c>
      <c r="JT28" s="40">
        <f t="shared" si="46"/>
        <v>0</v>
      </c>
      <c r="JU28" s="40">
        <f t="shared" si="46"/>
        <v>0</v>
      </c>
      <c r="JV28" s="40">
        <v>0</v>
      </c>
      <c r="JW28" s="40">
        <f t="shared" si="46"/>
        <v>0</v>
      </c>
      <c r="JX28" s="40">
        <f t="shared" si="46"/>
        <v>0</v>
      </c>
      <c r="JY28" s="40">
        <f t="shared" si="46"/>
        <v>0</v>
      </c>
      <c r="JZ28" s="30">
        <v>0</v>
      </c>
      <c r="KA28" s="40">
        <f t="shared" si="46"/>
        <v>211255.30000000002</v>
      </c>
      <c r="KB28" s="40">
        <f t="shared" si="46"/>
        <v>211255.30000000002</v>
      </c>
      <c r="KC28" s="40">
        <f t="shared" si="46"/>
        <v>211255.30000000002</v>
      </c>
      <c r="KD28" s="40">
        <f t="shared" si="25"/>
        <v>100</v>
      </c>
    </row>
    <row r="29" spans="1:290" ht="14">
      <c r="A29" s="31">
        <v>22</v>
      </c>
      <c r="B29" s="32" t="s">
        <v>24</v>
      </c>
      <c r="C29" s="27">
        <f t="shared" ref="C29:E34" si="49">G29+K29+O29+S29+W29+AA29+AE29+AI29+AM29+AQ29+AU29+AY29+BC29+BG29+BK29+BO29+BS29+BW29+CA29+CE29+CI29+CM29+CQ29+CU29+CY29+DC29+DG29+DK29+DO29+DS29+DW29+EA29+EE29+EI29+EM29+EQ29+EU29+EY29+FC29+FG29+FK29+FO29+FS29+FW29+GA29+GE29+GI29+GM29+GQ29+GU29+GY29+HC29+HG29+HK29+HO29+HS29+HW29+IA29+IE29+II29+IM29+IQ29+IU29+IY29+JC29+JG29+JK29+JO29+JS29+JW29+KA29</f>
        <v>202701.31304000001</v>
      </c>
      <c r="D29" s="27">
        <f t="shared" si="49"/>
        <v>316421.65353999997</v>
      </c>
      <c r="E29" s="27">
        <f t="shared" si="49"/>
        <v>119103.12886000001</v>
      </c>
      <c r="F29" s="27">
        <f t="shared" si="6"/>
        <v>37.640637904366351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>
        <v>97742.1</v>
      </c>
      <c r="AB29" s="27">
        <v>117024.8</v>
      </c>
      <c r="AC29" s="27">
        <v>48985.2</v>
      </c>
      <c r="AD29" s="40"/>
      <c r="AE29" s="39">
        <v>5512.4</v>
      </c>
      <c r="AF29" s="27">
        <v>5512.4</v>
      </c>
      <c r="AG29" s="27">
        <v>5512.4</v>
      </c>
      <c r="AH29" s="27">
        <f t="shared" si="11"/>
        <v>100</v>
      </c>
      <c r="AI29" s="27">
        <v>19282.7</v>
      </c>
      <c r="AJ29" s="27"/>
      <c r="AK29" s="27">
        <v>0</v>
      </c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40"/>
      <c r="AY29" s="27"/>
      <c r="AZ29" s="27">
        <v>8093.9404999999997</v>
      </c>
      <c r="BA29" s="27">
        <v>3155.5617900000002</v>
      </c>
      <c r="BB29" s="27">
        <f t="shared" si="12"/>
        <v>38.986718397546909</v>
      </c>
      <c r="BC29" s="27"/>
      <c r="BD29" s="27"/>
      <c r="BE29" s="27"/>
      <c r="BF29" s="27"/>
      <c r="BG29" s="82"/>
      <c r="BH29" s="82"/>
      <c r="BI29" s="82"/>
      <c r="BJ29" s="68"/>
      <c r="BK29" s="27"/>
      <c r="BL29" s="27"/>
      <c r="BM29" s="27"/>
      <c r="BN29" s="27"/>
      <c r="BO29" s="27"/>
      <c r="BP29" s="27"/>
      <c r="BQ29" s="27"/>
      <c r="BR29" s="30"/>
      <c r="BS29" s="27"/>
      <c r="BT29" s="27"/>
      <c r="BU29" s="27"/>
      <c r="BV29" s="27"/>
      <c r="BW29" s="27">
        <v>9296.7511999999988</v>
      </c>
      <c r="BX29" s="27">
        <v>9296.7511999999988</v>
      </c>
      <c r="BY29" s="27">
        <v>5277.33536</v>
      </c>
      <c r="BZ29" s="27">
        <f t="shared" si="13"/>
        <v>56.765371541834966</v>
      </c>
      <c r="CA29" s="27"/>
      <c r="CB29" s="27"/>
      <c r="CC29" s="27"/>
      <c r="CD29" s="30"/>
      <c r="CE29" s="27"/>
      <c r="CF29" s="27">
        <v>26655.1</v>
      </c>
      <c r="CG29" s="27">
        <v>0</v>
      </c>
      <c r="CH29" s="27">
        <f t="shared" si="47"/>
        <v>0</v>
      </c>
      <c r="CI29" s="27"/>
      <c r="CJ29" s="27">
        <v>20000</v>
      </c>
      <c r="CK29" s="27">
        <v>1519</v>
      </c>
      <c r="CL29" s="27">
        <f>CK29/CJ29*100</f>
        <v>7.5950000000000006</v>
      </c>
      <c r="CM29" s="27"/>
      <c r="CN29" s="27"/>
      <c r="CO29" s="27"/>
      <c r="CP29" s="30"/>
      <c r="CQ29" s="27">
        <v>1377.10302</v>
      </c>
      <c r="CR29" s="27">
        <v>1377.10302</v>
      </c>
      <c r="CS29" s="27">
        <v>921.63171</v>
      </c>
      <c r="CT29" s="27">
        <f t="shared" si="14"/>
        <v>66.925400395970371</v>
      </c>
      <c r="CU29" s="27"/>
      <c r="CV29" s="27">
        <v>0</v>
      </c>
      <c r="CW29" s="27">
        <v>0</v>
      </c>
      <c r="CX29" s="27"/>
      <c r="CY29" s="27">
        <v>580.33256000000006</v>
      </c>
      <c r="CZ29" s="27">
        <v>580.33256000000006</v>
      </c>
      <c r="DA29" s="27"/>
      <c r="DB29" s="27">
        <f t="shared" si="27"/>
        <v>0</v>
      </c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>
        <v>1246.3</v>
      </c>
      <c r="DT29" s="27"/>
      <c r="DU29" s="27">
        <v>0</v>
      </c>
      <c r="DV29" s="27"/>
      <c r="DW29" s="27"/>
      <c r="DX29" s="27"/>
      <c r="DY29" s="27"/>
      <c r="DZ29" s="27"/>
      <c r="EA29" s="27"/>
      <c r="EB29" s="27"/>
      <c r="EC29" s="27"/>
      <c r="ED29" s="27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68"/>
      <c r="EQ29" s="82">
        <v>5.4</v>
      </c>
      <c r="ER29" s="82">
        <v>5.4</v>
      </c>
      <c r="ES29" s="27">
        <v>5.4</v>
      </c>
      <c r="ET29" s="27">
        <f t="shared" si="18"/>
        <v>100</v>
      </c>
      <c r="EU29" s="27">
        <v>27260.799999999999</v>
      </c>
      <c r="EV29" s="27">
        <v>79699</v>
      </c>
      <c r="EW29" s="27">
        <v>20585.099999999999</v>
      </c>
      <c r="EX29" s="27">
        <f t="shared" si="28"/>
        <v>25.828554937954053</v>
      </c>
      <c r="EY29" s="27"/>
      <c r="EZ29" s="27"/>
      <c r="FA29" s="27"/>
      <c r="FB29" s="30"/>
      <c r="FC29" s="27"/>
      <c r="FD29" s="27"/>
      <c r="FE29" s="27"/>
      <c r="FF29" s="30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30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>
        <v>8000</v>
      </c>
      <c r="GR29" s="27">
        <v>8000</v>
      </c>
      <c r="GS29" s="27">
        <v>6800.6</v>
      </c>
      <c r="GT29" s="27">
        <f>GS29/GR29*100</f>
        <v>85.007500000000007</v>
      </c>
      <c r="GU29" s="27"/>
      <c r="GV29" s="27"/>
      <c r="GW29" s="27"/>
      <c r="GX29" s="30"/>
      <c r="GY29" s="27"/>
      <c r="GZ29" s="27"/>
      <c r="HA29" s="27"/>
      <c r="HB29" s="27"/>
      <c r="HC29" s="27"/>
      <c r="HD29" s="27">
        <v>3098.7</v>
      </c>
      <c r="HE29" s="27">
        <v>3095</v>
      </c>
      <c r="HF29" s="27">
        <f>HE29/HD29*100</f>
        <v>99.880595088262822</v>
      </c>
      <c r="HG29" s="27"/>
      <c r="HH29" s="27"/>
      <c r="HI29" s="27"/>
      <c r="HJ29" s="30"/>
      <c r="HK29" s="27">
        <v>550.1</v>
      </c>
      <c r="HL29" s="27">
        <v>550.1</v>
      </c>
      <c r="HM29" s="27">
        <v>115</v>
      </c>
      <c r="HN29" s="27">
        <f t="shared" si="20"/>
        <v>20.905289947282313</v>
      </c>
      <c r="HO29" s="27">
        <v>18651.526260000002</v>
      </c>
      <c r="HP29" s="27">
        <v>18651.526260000002</v>
      </c>
      <c r="HQ29" s="27">
        <v>9935.1</v>
      </c>
      <c r="HR29" s="27">
        <f t="shared" si="21"/>
        <v>53.26695446531248</v>
      </c>
      <c r="HS29" s="27"/>
      <c r="HT29" s="27"/>
      <c r="HU29" s="27"/>
      <c r="HV29" s="27"/>
      <c r="HW29" s="27"/>
      <c r="HX29" s="27">
        <v>4680.7</v>
      </c>
      <c r="HY29" s="27"/>
      <c r="HZ29" s="27">
        <f t="shared" si="22"/>
        <v>0</v>
      </c>
      <c r="IA29" s="27"/>
      <c r="IB29" s="27"/>
      <c r="IC29" s="27"/>
      <c r="ID29" s="30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30"/>
      <c r="KA29" s="27">
        <v>13195.8</v>
      </c>
      <c r="KB29" s="27">
        <v>13195.8</v>
      </c>
      <c r="KC29" s="27">
        <v>13195.8</v>
      </c>
      <c r="KD29" s="27">
        <f t="shared" si="25"/>
        <v>100</v>
      </c>
    </row>
    <row r="30" spans="1:290" ht="16.5" customHeight="1">
      <c r="A30" s="31">
        <v>23</v>
      </c>
      <c r="B30" s="32" t="s">
        <v>25</v>
      </c>
      <c r="C30" s="27">
        <f t="shared" si="49"/>
        <v>295768.73095</v>
      </c>
      <c r="D30" s="27">
        <f t="shared" si="49"/>
        <v>428290.76788</v>
      </c>
      <c r="E30" s="27">
        <f t="shared" si="49"/>
        <v>173562.03902000003</v>
      </c>
      <c r="F30" s="27">
        <f t="shared" si="6"/>
        <v>40.524347484564331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>
        <v>21090.5</v>
      </c>
      <c r="AB30" s="27">
        <v>21090.5</v>
      </c>
      <c r="AC30" s="27">
        <v>13199</v>
      </c>
      <c r="AD30" s="40"/>
      <c r="AE30" s="39">
        <v>6780.4</v>
      </c>
      <c r="AF30" s="27">
        <v>6780.4</v>
      </c>
      <c r="AG30" s="27">
        <v>0</v>
      </c>
      <c r="AH30" s="27">
        <f t="shared" si="11"/>
        <v>0</v>
      </c>
      <c r="AI30" s="27">
        <v>45742.6</v>
      </c>
      <c r="AJ30" s="27">
        <v>45742.6</v>
      </c>
      <c r="AK30" s="27">
        <v>0</v>
      </c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40"/>
      <c r="AY30" s="27"/>
      <c r="AZ30" s="27">
        <v>7667.1914799999995</v>
      </c>
      <c r="BA30" s="27">
        <v>1962.65921</v>
      </c>
      <c r="BB30" s="27">
        <f t="shared" si="12"/>
        <v>25.598150445565764</v>
      </c>
      <c r="BC30" s="27"/>
      <c r="BD30" s="27"/>
      <c r="BE30" s="27"/>
      <c r="BF30" s="27"/>
      <c r="BG30" s="82"/>
      <c r="BH30" s="82">
        <v>3726</v>
      </c>
      <c r="BI30" s="82">
        <v>907.7</v>
      </c>
      <c r="BJ30" s="67">
        <f t="shared" ref="BJ30:BJ35" si="50">BI30/BH30*100</f>
        <v>24.361245303274291</v>
      </c>
      <c r="BK30" s="27"/>
      <c r="BL30" s="27"/>
      <c r="BM30" s="27"/>
      <c r="BN30" s="27"/>
      <c r="BO30" s="27"/>
      <c r="BP30" s="27"/>
      <c r="BQ30" s="27"/>
      <c r="BR30" s="30"/>
      <c r="BS30" s="27"/>
      <c r="BT30" s="27"/>
      <c r="BU30" s="27"/>
      <c r="BV30" s="27"/>
      <c r="BW30" s="27">
        <v>15980.287900000001</v>
      </c>
      <c r="BX30" s="27">
        <v>15980.287900000001</v>
      </c>
      <c r="BY30" s="27">
        <v>0</v>
      </c>
      <c r="BZ30" s="27">
        <f t="shared" si="13"/>
        <v>0</v>
      </c>
      <c r="CA30" s="27"/>
      <c r="CB30" s="27">
        <v>11175.7</v>
      </c>
      <c r="CC30" s="27">
        <v>9745.4</v>
      </c>
      <c r="CD30" s="30"/>
      <c r="CE30" s="27">
        <v>92776.5</v>
      </c>
      <c r="CF30" s="27">
        <v>118138.8</v>
      </c>
      <c r="CG30" s="27">
        <v>1565.1</v>
      </c>
      <c r="CH30" s="27">
        <f t="shared" si="47"/>
        <v>1.3247976109457689</v>
      </c>
      <c r="CI30" s="27"/>
      <c r="CJ30" s="27"/>
      <c r="CK30" s="27"/>
      <c r="CL30" s="27"/>
      <c r="CM30" s="27"/>
      <c r="CN30" s="27"/>
      <c r="CO30" s="27"/>
      <c r="CP30" s="30"/>
      <c r="CQ30" s="27">
        <v>33871.865210000004</v>
      </c>
      <c r="CR30" s="27">
        <v>33871.865210000004</v>
      </c>
      <c r="CS30" s="27">
        <v>33386.254810000006</v>
      </c>
      <c r="CT30" s="27">
        <f t="shared" si="14"/>
        <v>98.566331092222725</v>
      </c>
      <c r="CU30" s="27"/>
      <c r="CV30" s="27">
        <v>9000</v>
      </c>
      <c r="CW30" s="27">
        <v>8864.1</v>
      </c>
      <c r="CX30" s="27">
        <f t="shared" si="15"/>
        <v>98.49</v>
      </c>
      <c r="CY30" s="27">
        <v>292.25006000000002</v>
      </c>
      <c r="CZ30" s="27">
        <v>292.25006000000002</v>
      </c>
      <c r="DA30" s="27"/>
      <c r="DB30" s="27">
        <f t="shared" si="27"/>
        <v>0</v>
      </c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>
        <v>6397.9</v>
      </c>
      <c r="DT30" s="27">
        <v>4882.5</v>
      </c>
      <c r="DU30" s="27">
        <v>3935.0250000000001</v>
      </c>
      <c r="DV30" s="27">
        <f t="shared" si="16"/>
        <v>80.594470046082961</v>
      </c>
      <c r="DW30" s="27"/>
      <c r="DX30" s="27"/>
      <c r="DY30" s="27"/>
      <c r="DZ30" s="27"/>
      <c r="EA30" s="27">
        <v>95.454549999999998</v>
      </c>
      <c r="EB30" s="27">
        <v>95.5</v>
      </c>
      <c r="EC30" s="27">
        <v>95.5</v>
      </c>
      <c r="ED30" s="27">
        <f t="shared" si="17"/>
        <v>100</v>
      </c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68"/>
      <c r="EQ30" s="82">
        <v>12.6</v>
      </c>
      <c r="ER30" s="82">
        <v>12.6</v>
      </c>
      <c r="ES30" s="27">
        <v>12.6</v>
      </c>
      <c r="ET30" s="27">
        <f t="shared" si="18"/>
        <v>100</v>
      </c>
      <c r="EU30" s="27"/>
      <c r="EV30" s="27"/>
      <c r="EW30" s="27"/>
      <c r="EX30" s="27"/>
      <c r="EY30" s="27"/>
      <c r="EZ30" s="27"/>
      <c r="FA30" s="27"/>
      <c r="FB30" s="30"/>
      <c r="FC30" s="27"/>
      <c r="FD30" s="27"/>
      <c r="FE30" s="27"/>
      <c r="FF30" s="30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30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30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30"/>
      <c r="HK30" s="27">
        <v>1691.4</v>
      </c>
      <c r="HL30" s="27">
        <v>1691.4</v>
      </c>
      <c r="HM30" s="27">
        <v>213.8</v>
      </c>
      <c r="HN30" s="27">
        <f t="shared" si="20"/>
        <v>12.640416223247014</v>
      </c>
      <c r="HO30" s="27">
        <v>35536.073229999995</v>
      </c>
      <c r="HP30" s="27">
        <v>35536.073229999995</v>
      </c>
      <c r="HQ30" s="27">
        <v>19912.400000000001</v>
      </c>
      <c r="HR30" s="27">
        <f t="shared" si="21"/>
        <v>56.034328472707294</v>
      </c>
      <c r="HS30" s="27"/>
      <c r="HT30" s="27"/>
      <c r="HU30" s="27"/>
      <c r="HV30" s="27"/>
      <c r="HW30" s="27"/>
      <c r="HX30" s="27">
        <v>77111</v>
      </c>
      <c r="HY30" s="27">
        <v>50841.599999999999</v>
      </c>
      <c r="HZ30" s="27">
        <f t="shared" si="22"/>
        <v>65.933005667155143</v>
      </c>
      <c r="IA30" s="27"/>
      <c r="IB30" s="27"/>
      <c r="IC30" s="27"/>
      <c r="ID30" s="30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>
        <v>6580</v>
      </c>
      <c r="IZ30" s="27">
        <v>6575.2</v>
      </c>
      <c r="JA30" s="27">
        <v>0</v>
      </c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30"/>
      <c r="KA30" s="27">
        <v>28920.9</v>
      </c>
      <c r="KB30" s="27">
        <v>28920.9</v>
      </c>
      <c r="KC30" s="27">
        <v>28920.9</v>
      </c>
      <c r="KD30" s="27">
        <f t="shared" si="25"/>
        <v>100</v>
      </c>
    </row>
    <row r="31" spans="1:290" ht="16.5" customHeight="1">
      <c r="A31" s="31">
        <v>24</v>
      </c>
      <c r="B31" s="32" t="s">
        <v>26</v>
      </c>
      <c r="C31" s="27">
        <f t="shared" si="49"/>
        <v>506543.69533999998</v>
      </c>
      <c r="D31" s="27">
        <f t="shared" si="49"/>
        <v>673561.0442</v>
      </c>
      <c r="E31" s="27">
        <f t="shared" si="49"/>
        <v>365073.14718999999</v>
      </c>
      <c r="F31" s="27">
        <f t="shared" si="6"/>
        <v>54.200454484953717</v>
      </c>
      <c r="G31" s="27">
        <v>64467.7</v>
      </c>
      <c r="H31" s="27">
        <v>65023.199999999997</v>
      </c>
      <c r="I31" s="27">
        <v>50643.6</v>
      </c>
      <c r="J31" s="27">
        <f t="shared" ref="J31:J35" si="51">I31/H31*100</f>
        <v>77.885431661314726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>
        <v>0</v>
      </c>
      <c r="AB31" s="27">
        <v>0</v>
      </c>
      <c r="AC31" s="27"/>
      <c r="AD31" s="40"/>
      <c r="AE31" s="39">
        <v>9528.5</v>
      </c>
      <c r="AF31" s="27">
        <v>9528.5</v>
      </c>
      <c r="AG31" s="27">
        <v>8519.310300000001</v>
      </c>
      <c r="AH31" s="27">
        <f t="shared" si="11"/>
        <v>89.408724353256034</v>
      </c>
      <c r="AI31" s="27">
        <v>0</v>
      </c>
      <c r="AJ31" s="27">
        <v>0</v>
      </c>
      <c r="AK31" s="27"/>
      <c r="AL31" s="27"/>
      <c r="AM31" s="27">
        <v>130000</v>
      </c>
      <c r="AN31" s="27">
        <v>130000</v>
      </c>
      <c r="AO31" s="27">
        <v>67499.199999999997</v>
      </c>
      <c r="AP31" s="27">
        <f t="shared" si="38"/>
        <v>51.92246153846154</v>
      </c>
      <c r="AQ31" s="27"/>
      <c r="AR31" s="27"/>
      <c r="AS31" s="27"/>
      <c r="AT31" s="27"/>
      <c r="AU31" s="27"/>
      <c r="AV31" s="27"/>
      <c r="AW31" s="27"/>
      <c r="AX31" s="40"/>
      <c r="AY31" s="27"/>
      <c r="AZ31" s="27">
        <v>3436.4266400000001</v>
      </c>
      <c r="BA31" s="27">
        <v>3436.4266400000001</v>
      </c>
      <c r="BB31" s="27">
        <f t="shared" si="12"/>
        <v>100</v>
      </c>
      <c r="BC31" s="27"/>
      <c r="BD31" s="27"/>
      <c r="BE31" s="27"/>
      <c r="BF31" s="27"/>
      <c r="BG31" s="82"/>
      <c r="BH31" s="82"/>
      <c r="BI31" s="82"/>
      <c r="BJ31" s="68"/>
      <c r="BK31" s="27"/>
      <c r="BL31" s="27"/>
      <c r="BM31" s="27"/>
      <c r="BN31" s="27"/>
      <c r="BO31" s="27"/>
      <c r="BP31" s="27"/>
      <c r="BQ31" s="27"/>
      <c r="BR31" s="30"/>
      <c r="BS31" s="27"/>
      <c r="BT31" s="27"/>
      <c r="BU31" s="27"/>
      <c r="BV31" s="27"/>
      <c r="BW31" s="27">
        <v>32098.455699999999</v>
      </c>
      <c r="BX31" s="27">
        <v>32098.455699999999</v>
      </c>
      <c r="BY31" s="27">
        <v>20464.591920000003</v>
      </c>
      <c r="BZ31" s="27">
        <f t="shared" si="13"/>
        <v>63.755690028414676</v>
      </c>
      <c r="CA31" s="27"/>
      <c r="CB31" s="27"/>
      <c r="CC31" s="27"/>
      <c r="CD31" s="30"/>
      <c r="CE31" s="27">
        <v>32096.799999999999</v>
      </c>
      <c r="CF31" s="27">
        <v>41865.800000000003</v>
      </c>
      <c r="CG31" s="27">
        <v>2611.4</v>
      </c>
      <c r="CH31" s="27">
        <f t="shared" si="47"/>
        <v>6.2375495034132875</v>
      </c>
      <c r="CI31" s="27"/>
      <c r="CJ31" s="27"/>
      <c r="CK31" s="27"/>
      <c r="CL31" s="27"/>
      <c r="CM31" s="27"/>
      <c r="CN31" s="27"/>
      <c r="CO31" s="27"/>
      <c r="CP31" s="30"/>
      <c r="CQ31" s="27">
        <v>26462.394689999997</v>
      </c>
      <c r="CR31" s="27">
        <v>26462.394689999997</v>
      </c>
      <c r="CS31" s="27">
        <v>30315.957299999998</v>
      </c>
      <c r="CT31" s="27">
        <f t="shared" si="14"/>
        <v>114.56241075361271</v>
      </c>
      <c r="CU31" s="27"/>
      <c r="CV31" s="27">
        <v>20222.22222</v>
      </c>
      <c r="CW31" s="27">
        <v>20123.961030000002</v>
      </c>
      <c r="CX31" s="27">
        <f t="shared" si="15"/>
        <v>99.514093016430124</v>
      </c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>
        <v>1126.4000000000001</v>
      </c>
      <c r="DT31" s="27">
        <v>28.2</v>
      </c>
      <c r="DU31" s="27">
        <v>0</v>
      </c>
      <c r="DV31" s="27">
        <f t="shared" si="16"/>
        <v>0</v>
      </c>
      <c r="DW31" s="27"/>
      <c r="DX31" s="27"/>
      <c r="DY31" s="27"/>
      <c r="DZ31" s="27"/>
      <c r="EA31" s="27"/>
      <c r="EB31" s="27"/>
      <c r="EC31" s="27"/>
      <c r="ED31" s="27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68"/>
      <c r="EQ31" s="82">
        <v>362.6</v>
      </c>
      <c r="ER31" s="82">
        <v>362.6</v>
      </c>
      <c r="ES31" s="27">
        <v>362.6</v>
      </c>
      <c r="ET31" s="27">
        <f t="shared" si="18"/>
        <v>100</v>
      </c>
      <c r="EU31" s="27">
        <v>2992.7</v>
      </c>
      <c r="EV31" s="27">
        <v>15797.9</v>
      </c>
      <c r="EW31" s="27">
        <v>6720.9</v>
      </c>
      <c r="EX31" s="27">
        <f t="shared" si="28"/>
        <v>42.542996221016715</v>
      </c>
      <c r="EY31" s="27"/>
      <c r="EZ31" s="27"/>
      <c r="FA31" s="27"/>
      <c r="FB31" s="30"/>
      <c r="FC31" s="27"/>
      <c r="FD31" s="27"/>
      <c r="FE31" s="27"/>
      <c r="FF31" s="30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30"/>
      <c r="GE31" s="27"/>
      <c r="GF31" s="27">
        <v>14808.2</v>
      </c>
      <c r="GG31" s="27">
        <v>0</v>
      </c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30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30"/>
      <c r="HK31" s="27">
        <v>2694.3</v>
      </c>
      <c r="HL31" s="27">
        <v>2694.3</v>
      </c>
      <c r="HM31" s="27">
        <v>1190</v>
      </c>
      <c r="HN31" s="27">
        <f t="shared" si="20"/>
        <v>44.16731618602234</v>
      </c>
      <c r="HO31" s="27">
        <v>88146.044949999996</v>
      </c>
      <c r="HP31" s="27">
        <v>88146.044949999996</v>
      </c>
      <c r="HQ31" s="27">
        <v>58764</v>
      </c>
      <c r="HR31" s="27">
        <f t="shared" si="21"/>
        <v>66.666632670057197</v>
      </c>
      <c r="HS31" s="27">
        <v>27332</v>
      </c>
      <c r="HT31" s="27">
        <v>27332</v>
      </c>
      <c r="HU31" s="27">
        <v>20185.400000000001</v>
      </c>
      <c r="HV31" s="27">
        <f>HU31/HT31*100</f>
        <v>73.852626957412554</v>
      </c>
      <c r="HW31" s="27"/>
      <c r="HX31" s="27">
        <v>106822.8</v>
      </c>
      <c r="HY31" s="27">
        <v>0</v>
      </c>
      <c r="HZ31" s="27">
        <f t="shared" si="22"/>
        <v>0</v>
      </c>
      <c r="IA31" s="27"/>
      <c r="IB31" s="27"/>
      <c r="IC31" s="27"/>
      <c r="ID31" s="30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>
        <v>15000</v>
      </c>
      <c r="IZ31" s="27">
        <v>14696.2</v>
      </c>
      <c r="JA31" s="27">
        <v>0</v>
      </c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30"/>
      <c r="KA31" s="27">
        <v>74235.8</v>
      </c>
      <c r="KB31" s="27">
        <v>74235.8</v>
      </c>
      <c r="KC31" s="27">
        <v>74235.8</v>
      </c>
      <c r="KD31" s="27">
        <f t="shared" si="25"/>
        <v>100</v>
      </c>
    </row>
    <row r="32" spans="1:290" s="2" customFormat="1" ht="17.25" customHeight="1">
      <c r="A32" s="31">
        <v>26</v>
      </c>
      <c r="B32" s="32" t="s">
        <v>27</v>
      </c>
      <c r="C32" s="27">
        <f t="shared" si="49"/>
        <v>1879158.8596800002</v>
      </c>
      <c r="D32" s="27">
        <f t="shared" si="49"/>
        <v>2719470.6222399999</v>
      </c>
      <c r="E32" s="27">
        <f t="shared" si="49"/>
        <v>1183573.6922500001</v>
      </c>
      <c r="F32" s="27">
        <f t="shared" si="6"/>
        <v>43.522209159777667</v>
      </c>
      <c r="G32" s="27"/>
      <c r="H32" s="27">
        <v>0</v>
      </c>
      <c r="I32" s="27">
        <v>0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>
        <v>0</v>
      </c>
      <c r="AB32" s="27">
        <v>0</v>
      </c>
      <c r="AC32" s="27"/>
      <c r="AD32" s="40"/>
      <c r="AE32" s="39">
        <v>28842.9</v>
      </c>
      <c r="AF32" s="27">
        <v>28842.9</v>
      </c>
      <c r="AG32" s="27">
        <v>24111.690429999999</v>
      </c>
      <c r="AH32" s="27">
        <f t="shared" si="11"/>
        <v>83.596623189762468</v>
      </c>
      <c r="AI32" s="27">
        <v>0</v>
      </c>
      <c r="AJ32" s="27">
        <v>0</v>
      </c>
      <c r="AK32" s="27"/>
      <c r="AL32" s="27"/>
      <c r="AM32" s="27">
        <v>943595</v>
      </c>
      <c r="AN32" s="27">
        <v>795804.7</v>
      </c>
      <c r="AO32" s="27">
        <v>262939.09999999998</v>
      </c>
      <c r="AP32" s="27">
        <f t="shared" si="38"/>
        <v>33.040656834522338</v>
      </c>
      <c r="AQ32" s="27"/>
      <c r="AR32" s="27"/>
      <c r="AS32" s="27"/>
      <c r="AT32" s="27"/>
      <c r="AU32" s="27"/>
      <c r="AV32" s="27">
        <v>2277.9</v>
      </c>
      <c r="AW32" s="27">
        <v>2277.9</v>
      </c>
      <c r="AX32" s="39">
        <f t="shared" ref="AX32:AX35" si="52">AW32/AV32*100</f>
        <v>100</v>
      </c>
      <c r="AY32" s="27"/>
      <c r="AZ32" s="27">
        <v>9853.7171099999996</v>
      </c>
      <c r="BA32" s="27">
        <v>4897.0251600000001</v>
      </c>
      <c r="BB32" s="27">
        <f t="shared" si="12"/>
        <v>49.697237147495102</v>
      </c>
      <c r="BC32" s="27"/>
      <c r="BD32" s="27"/>
      <c r="BE32" s="27"/>
      <c r="BF32" s="27"/>
      <c r="BG32" s="82"/>
      <c r="BH32" s="82"/>
      <c r="BI32" s="82"/>
      <c r="BJ32" s="68"/>
      <c r="BK32" s="27"/>
      <c r="BL32" s="27"/>
      <c r="BM32" s="27"/>
      <c r="BN32" s="27"/>
      <c r="BO32" s="27"/>
      <c r="BP32" s="27"/>
      <c r="BQ32" s="27"/>
      <c r="BR32" s="30"/>
      <c r="BS32" s="27"/>
      <c r="BT32" s="27"/>
      <c r="BU32" s="27"/>
      <c r="BV32" s="27"/>
      <c r="BW32" s="27">
        <v>128051.302</v>
      </c>
      <c r="BX32" s="27">
        <v>128051.302</v>
      </c>
      <c r="BY32" s="27">
        <v>66403.322400000005</v>
      </c>
      <c r="BZ32" s="27">
        <f t="shared" si="13"/>
        <v>51.856811576972497</v>
      </c>
      <c r="CA32" s="27"/>
      <c r="CB32" s="27"/>
      <c r="CC32" s="27"/>
      <c r="CD32" s="30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30"/>
      <c r="CQ32" s="27">
        <v>52924.789389999998</v>
      </c>
      <c r="CR32" s="27">
        <v>52924.789389999998</v>
      </c>
      <c r="CS32" s="27">
        <v>52617.952980000002</v>
      </c>
      <c r="CT32" s="27">
        <f t="shared" si="14"/>
        <v>99.420240659364865</v>
      </c>
      <c r="CU32" s="27"/>
      <c r="CV32" s="27">
        <v>40000</v>
      </c>
      <c r="CW32" s="27">
        <v>45670.12528</v>
      </c>
      <c r="CX32" s="27">
        <f t="shared" si="15"/>
        <v>114.17531320000001</v>
      </c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>
        <v>147991</v>
      </c>
      <c r="DP32" s="27">
        <v>147991</v>
      </c>
      <c r="DQ32" s="27">
        <v>0</v>
      </c>
      <c r="DR32" s="27"/>
      <c r="DS32" s="27">
        <v>2199.1999999999998</v>
      </c>
      <c r="DT32" s="27">
        <v>2245.6999999999998</v>
      </c>
      <c r="DU32" s="27">
        <v>1953.2760000000001</v>
      </c>
      <c r="DV32" s="27">
        <f t="shared" si="16"/>
        <v>86.978492229594352</v>
      </c>
      <c r="DW32" s="27">
        <v>426.7</v>
      </c>
      <c r="DX32" s="27">
        <v>426.7</v>
      </c>
      <c r="DY32" s="27">
        <v>0</v>
      </c>
      <c r="DZ32" s="27"/>
      <c r="EA32" s="27">
        <v>95.454549999999998</v>
      </c>
      <c r="EB32" s="27">
        <v>95.5</v>
      </c>
      <c r="EC32" s="27">
        <v>95.5</v>
      </c>
      <c r="ED32" s="27">
        <f t="shared" si="17"/>
        <v>100</v>
      </c>
      <c r="EE32" s="82"/>
      <c r="EF32" s="82"/>
      <c r="EG32" s="82"/>
      <c r="EH32" s="82"/>
      <c r="EI32" s="82"/>
      <c r="EJ32" s="82"/>
      <c r="EK32" s="82"/>
      <c r="EL32" s="82"/>
      <c r="EM32" s="82">
        <v>13753.8</v>
      </c>
      <c r="EN32" s="82">
        <v>13753.8</v>
      </c>
      <c r="EO32" s="82">
        <v>13753.8</v>
      </c>
      <c r="EP32" s="67">
        <f t="shared" ref="EP32:EP35" si="53">EO32/EN32*100</f>
        <v>100</v>
      </c>
      <c r="EQ32" s="82">
        <v>727.1</v>
      </c>
      <c r="ER32" s="82">
        <v>727.1</v>
      </c>
      <c r="ES32" s="27">
        <v>727.1</v>
      </c>
      <c r="ET32" s="27">
        <f t="shared" si="18"/>
        <v>100</v>
      </c>
      <c r="EU32" s="27"/>
      <c r="EV32" s="27"/>
      <c r="EW32" s="27"/>
      <c r="EX32" s="27"/>
      <c r="EY32" s="27"/>
      <c r="EZ32" s="27"/>
      <c r="FA32" s="27"/>
      <c r="FB32" s="30"/>
      <c r="FC32" s="27"/>
      <c r="FD32" s="27"/>
      <c r="FE32" s="27"/>
      <c r="FF32" s="30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30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>
        <v>53018</v>
      </c>
      <c r="GV32" s="27">
        <v>53018</v>
      </c>
      <c r="GW32" s="27">
        <v>7272.5</v>
      </c>
      <c r="GX32" s="27">
        <f t="shared" si="42"/>
        <v>13.71703949602022</v>
      </c>
      <c r="GY32" s="27">
        <v>3000</v>
      </c>
      <c r="GZ32" s="27">
        <v>3000</v>
      </c>
      <c r="HA32" s="27">
        <v>3000</v>
      </c>
      <c r="HB32" s="27">
        <f>HA32/GZ32*100</f>
        <v>100</v>
      </c>
      <c r="HC32" s="27"/>
      <c r="HD32" s="27"/>
      <c r="HE32" s="27"/>
      <c r="HF32" s="27"/>
      <c r="HG32" s="27"/>
      <c r="HH32" s="27"/>
      <c r="HI32" s="27"/>
      <c r="HJ32" s="30"/>
      <c r="HK32" s="27">
        <v>6947.24</v>
      </c>
      <c r="HL32" s="27">
        <v>6947.24</v>
      </c>
      <c r="HM32" s="27">
        <v>3570</v>
      </c>
      <c r="HN32" s="27">
        <f t="shared" si="20"/>
        <v>51.387313523068158</v>
      </c>
      <c r="HO32" s="27">
        <v>368363.67374</v>
      </c>
      <c r="HP32" s="27">
        <v>368363.67374</v>
      </c>
      <c r="HQ32" s="27">
        <v>261372.7</v>
      </c>
      <c r="HR32" s="27">
        <f t="shared" si="21"/>
        <v>70.95506930590642</v>
      </c>
      <c r="HS32" s="27"/>
      <c r="HT32" s="27"/>
      <c r="HU32" s="27"/>
      <c r="HV32" s="27"/>
      <c r="HW32" s="27"/>
      <c r="HX32" s="27">
        <v>448655.3</v>
      </c>
      <c r="HY32" s="27">
        <v>170279.6</v>
      </c>
      <c r="HZ32" s="27">
        <f t="shared" si="22"/>
        <v>37.95332407752678</v>
      </c>
      <c r="IA32" s="27"/>
      <c r="IB32" s="27"/>
      <c r="IC32" s="27"/>
      <c r="ID32" s="30"/>
      <c r="IE32" s="27"/>
      <c r="IF32" s="27"/>
      <c r="IG32" s="27"/>
      <c r="IH32" s="27"/>
      <c r="II32" s="27"/>
      <c r="IJ32" s="27">
        <v>237600</v>
      </c>
      <c r="IK32" s="27">
        <v>63908.7</v>
      </c>
      <c r="IL32" s="27">
        <f>IK32/IJ32*100</f>
        <v>26.897601010101006</v>
      </c>
      <c r="IM32" s="27"/>
      <c r="IN32" s="27">
        <v>250844.3</v>
      </c>
      <c r="IO32" s="27">
        <v>114307.3</v>
      </c>
      <c r="IP32" s="27">
        <f>IO32/IN32*100</f>
        <v>45.569024291163885</v>
      </c>
      <c r="IQ32" s="27"/>
      <c r="IR32" s="27"/>
      <c r="IS32" s="27"/>
      <c r="IT32" s="27"/>
      <c r="IU32" s="27">
        <v>4015.1</v>
      </c>
      <c r="IV32" s="27">
        <v>4015.1</v>
      </c>
      <c r="IW32" s="27">
        <v>2196.5</v>
      </c>
      <c r="IX32" s="27">
        <f>IW32/IV32*100</f>
        <v>54.70598490697617</v>
      </c>
      <c r="IY32" s="27">
        <v>42988</v>
      </c>
      <c r="IZ32" s="27">
        <v>41812.300000000003</v>
      </c>
      <c r="JA32" s="27">
        <v>0</v>
      </c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30"/>
      <c r="KA32" s="27">
        <v>82219.600000000006</v>
      </c>
      <c r="KB32" s="27">
        <v>82219.600000000006</v>
      </c>
      <c r="KC32" s="27">
        <v>82219.600000000006</v>
      </c>
      <c r="KD32" s="27">
        <f t="shared" si="25"/>
        <v>100</v>
      </c>
    </row>
    <row r="33" spans="1:290" ht="14">
      <c r="A33" s="31">
        <v>25</v>
      </c>
      <c r="B33" s="32" t="s">
        <v>28</v>
      </c>
      <c r="C33" s="27">
        <f t="shared" si="49"/>
        <v>202266.13923</v>
      </c>
      <c r="D33" s="27">
        <f t="shared" si="49"/>
        <v>293063.93923000002</v>
      </c>
      <c r="E33" s="27">
        <f t="shared" si="49"/>
        <v>136143.72873000003</v>
      </c>
      <c r="F33" s="27">
        <f t="shared" si="6"/>
        <v>46.455298829226763</v>
      </c>
      <c r="G33" s="27">
        <v>64467.6</v>
      </c>
      <c r="H33" s="27">
        <v>63912.1</v>
      </c>
      <c r="I33" s="27">
        <v>63911.1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>
        <v>31167.4</v>
      </c>
      <c r="AB33" s="27">
        <v>31167.4</v>
      </c>
      <c r="AC33" s="27">
        <v>6804.6</v>
      </c>
      <c r="AD33" s="39">
        <f t="shared" ref="AD33:AD35" si="54">AC33/AB33*100</f>
        <v>21.832427472294768</v>
      </c>
      <c r="AE33" s="39">
        <v>3974.2</v>
      </c>
      <c r="AF33" s="27">
        <v>3974.2</v>
      </c>
      <c r="AG33" s="27">
        <v>0</v>
      </c>
      <c r="AH33" s="27">
        <f t="shared" si="11"/>
        <v>0</v>
      </c>
      <c r="AI33" s="27">
        <v>34974.699999999997</v>
      </c>
      <c r="AJ33" s="27">
        <v>34974.699999999997</v>
      </c>
      <c r="AK33" s="27">
        <v>0</v>
      </c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40"/>
      <c r="AY33" s="27"/>
      <c r="AZ33" s="27">
        <v>1500</v>
      </c>
      <c r="BA33" s="27">
        <v>377.5675</v>
      </c>
      <c r="BB33" s="27">
        <f t="shared" si="12"/>
        <v>25.171166666666668</v>
      </c>
      <c r="BC33" s="27"/>
      <c r="BD33" s="27">
        <v>41649.300000000003</v>
      </c>
      <c r="BE33" s="27">
        <v>0</v>
      </c>
      <c r="BF33" s="27"/>
      <c r="BG33" s="82"/>
      <c r="BH33" s="82"/>
      <c r="BI33" s="82"/>
      <c r="BJ33" s="68"/>
      <c r="BK33" s="27"/>
      <c r="BL33" s="27"/>
      <c r="BM33" s="27"/>
      <c r="BN33" s="27"/>
      <c r="BO33" s="27"/>
      <c r="BP33" s="27"/>
      <c r="BQ33" s="27"/>
      <c r="BR33" s="30"/>
      <c r="BS33" s="27"/>
      <c r="BT33" s="27"/>
      <c r="BU33" s="27"/>
      <c r="BV33" s="27"/>
      <c r="BW33" s="27">
        <v>9728.7028000000009</v>
      </c>
      <c r="BX33" s="27">
        <v>9728.7028000000009</v>
      </c>
      <c r="BY33" s="27">
        <v>3038.15209</v>
      </c>
      <c r="BZ33" s="27">
        <f t="shared" si="13"/>
        <v>31.228748091677751</v>
      </c>
      <c r="CA33" s="27"/>
      <c r="CB33" s="27"/>
      <c r="CC33" s="27"/>
      <c r="CD33" s="30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30"/>
      <c r="CQ33" s="27">
        <v>5821.7268300000005</v>
      </c>
      <c r="CR33" s="27">
        <v>5821.7268300000005</v>
      </c>
      <c r="CS33" s="27">
        <v>5722.7091399999999</v>
      </c>
      <c r="CT33" s="27">
        <f t="shared" si="14"/>
        <v>98.299169767125591</v>
      </c>
      <c r="CU33" s="27"/>
      <c r="CV33" s="27">
        <v>0</v>
      </c>
      <c r="CW33" s="27">
        <v>0</v>
      </c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>
        <v>973.3</v>
      </c>
      <c r="DT33" s="27">
        <v>570.4</v>
      </c>
      <c r="DU33" s="27">
        <v>0</v>
      </c>
      <c r="DV33" s="27">
        <f t="shared" si="16"/>
        <v>0</v>
      </c>
      <c r="DW33" s="27"/>
      <c r="DX33" s="27"/>
      <c r="DY33" s="27"/>
      <c r="DZ33" s="27"/>
      <c r="EA33" s="27"/>
      <c r="EB33" s="27"/>
      <c r="EC33" s="27"/>
      <c r="ED33" s="27"/>
      <c r="EE33" s="82"/>
      <c r="EF33" s="82"/>
      <c r="EG33" s="82"/>
      <c r="EH33" s="82"/>
      <c r="EI33" s="82"/>
      <c r="EJ33" s="82"/>
      <c r="EK33" s="82"/>
      <c r="EL33" s="82"/>
      <c r="EM33" s="82">
        <v>2427.1</v>
      </c>
      <c r="EN33" s="82">
        <v>2427.1</v>
      </c>
      <c r="EO33" s="82">
        <v>2427.1</v>
      </c>
      <c r="EP33" s="67">
        <f t="shared" si="53"/>
        <v>100</v>
      </c>
      <c r="EQ33" s="82">
        <v>7.2</v>
      </c>
      <c r="ER33" s="82">
        <v>7.2</v>
      </c>
      <c r="ES33" s="27">
        <v>7.2</v>
      </c>
      <c r="ET33" s="27">
        <f t="shared" si="18"/>
        <v>100</v>
      </c>
      <c r="EU33" s="27"/>
      <c r="EV33" s="27"/>
      <c r="EW33" s="27"/>
      <c r="EX33" s="27"/>
      <c r="EY33" s="27"/>
      <c r="EZ33" s="27"/>
      <c r="FA33" s="27"/>
      <c r="FB33" s="30"/>
      <c r="FC33" s="27"/>
      <c r="FD33" s="27"/>
      <c r="FE33" s="27"/>
      <c r="FF33" s="30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30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>
        <v>11205.3</v>
      </c>
      <c r="GV33" s="27">
        <v>11205.3</v>
      </c>
      <c r="GW33" s="27">
        <v>8628.1</v>
      </c>
      <c r="GX33" s="27">
        <f t="shared" si="42"/>
        <v>77.0001695626177</v>
      </c>
      <c r="GY33" s="27"/>
      <c r="GZ33" s="27"/>
      <c r="HA33" s="27"/>
      <c r="HB33" s="27"/>
      <c r="HC33" s="27"/>
      <c r="HD33" s="27"/>
      <c r="HE33" s="27"/>
      <c r="HF33" s="27"/>
      <c r="HG33" s="27"/>
      <c r="HH33" s="27">
        <v>13744</v>
      </c>
      <c r="HI33" s="27"/>
      <c r="HJ33" s="30"/>
      <c r="HK33" s="27">
        <v>826.6</v>
      </c>
      <c r="HL33" s="27">
        <v>826.6</v>
      </c>
      <c r="HM33" s="27">
        <v>411.6</v>
      </c>
      <c r="HN33" s="27">
        <f t="shared" si="20"/>
        <v>49.794338253084931</v>
      </c>
      <c r="HO33" s="27">
        <v>18150.709600000002</v>
      </c>
      <c r="HP33" s="27">
        <v>18150.709600000002</v>
      </c>
      <c r="HQ33" s="27">
        <v>11121.3</v>
      </c>
      <c r="HR33" s="27">
        <f t="shared" si="21"/>
        <v>61.271984650120778</v>
      </c>
      <c r="HS33" s="27"/>
      <c r="HT33" s="27"/>
      <c r="HU33" s="27"/>
      <c r="HV33" s="27"/>
      <c r="HW33" s="27"/>
      <c r="HX33" s="27">
        <v>32487.8</v>
      </c>
      <c r="HY33" s="27">
        <v>20915.7</v>
      </c>
      <c r="HZ33" s="27">
        <f t="shared" si="22"/>
        <v>64.380167324349443</v>
      </c>
      <c r="IA33" s="27"/>
      <c r="IB33" s="27"/>
      <c r="IC33" s="27"/>
      <c r="ID33" s="30"/>
      <c r="IE33" s="27"/>
      <c r="IF33" s="27">
        <v>2182.6</v>
      </c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>
        <v>95.4</v>
      </c>
      <c r="IR33" s="27">
        <v>95.4</v>
      </c>
      <c r="IS33" s="27">
        <v>95.4</v>
      </c>
      <c r="IT33" s="27">
        <f t="shared" si="23"/>
        <v>100</v>
      </c>
      <c r="IU33" s="27"/>
      <c r="IV33" s="27"/>
      <c r="IW33" s="27"/>
      <c r="IX33" s="27"/>
      <c r="IY33" s="27">
        <v>5763</v>
      </c>
      <c r="IZ33" s="27">
        <v>5955.5</v>
      </c>
      <c r="JA33" s="27">
        <v>0</v>
      </c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30"/>
      <c r="KA33" s="27">
        <v>12683.2</v>
      </c>
      <c r="KB33" s="27">
        <v>12683.2</v>
      </c>
      <c r="KC33" s="27">
        <v>12683.2</v>
      </c>
      <c r="KD33" s="27">
        <f t="shared" si="25"/>
        <v>100</v>
      </c>
    </row>
    <row r="34" spans="1:290" s="71" customFormat="1" ht="14">
      <c r="A34" s="117" t="s">
        <v>86</v>
      </c>
      <c r="B34" s="117"/>
      <c r="C34" s="69">
        <f t="shared" si="49"/>
        <v>418047.4</v>
      </c>
      <c r="D34" s="69">
        <f t="shared" si="49"/>
        <v>63404.6</v>
      </c>
      <c r="E34" s="69">
        <f t="shared" si="49"/>
        <v>0</v>
      </c>
      <c r="F34" s="69">
        <f t="shared" si="6"/>
        <v>0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40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40"/>
      <c r="AY34" s="69">
        <v>29215.200000000001</v>
      </c>
      <c r="AZ34" s="69"/>
      <c r="BA34" s="69"/>
      <c r="BB34" s="69"/>
      <c r="BC34" s="69"/>
      <c r="BD34" s="69"/>
      <c r="BE34" s="69"/>
      <c r="BF34" s="69"/>
      <c r="BG34" s="84"/>
      <c r="BH34" s="84"/>
      <c r="BI34" s="84"/>
      <c r="BJ34" s="68"/>
      <c r="BK34" s="69">
        <v>100000</v>
      </c>
      <c r="BL34" s="69"/>
      <c r="BM34" s="69"/>
      <c r="BN34" s="69"/>
      <c r="BO34" s="69"/>
      <c r="BP34" s="69">
        <v>2715.3</v>
      </c>
      <c r="BQ34" s="69"/>
      <c r="BR34" s="30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30"/>
      <c r="CE34" s="69"/>
      <c r="CF34" s="69"/>
      <c r="CG34" s="69"/>
      <c r="CH34" s="69"/>
      <c r="CI34" s="69"/>
      <c r="CJ34" s="69"/>
      <c r="CK34" s="69"/>
      <c r="CL34" s="69">
        <v>0</v>
      </c>
      <c r="CM34" s="69"/>
      <c r="CN34" s="70"/>
      <c r="CO34" s="70"/>
      <c r="CP34" s="3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69"/>
      <c r="EB34" s="69"/>
      <c r="EC34" s="69"/>
      <c r="ED34" s="69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68"/>
      <c r="EQ34" s="83"/>
      <c r="ER34" s="70"/>
      <c r="ES34" s="70"/>
      <c r="ET34" s="70"/>
      <c r="EU34" s="70">
        <v>200000</v>
      </c>
      <c r="EV34" s="70">
        <v>689.3</v>
      </c>
      <c r="EW34" s="70"/>
      <c r="EX34" s="70">
        <f t="shared" si="28"/>
        <v>0</v>
      </c>
      <c r="EY34" s="70"/>
      <c r="EZ34" s="70"/>
      <c r="FA34" s="70"/>
      <c r="FB34" s="30"/>
      <c r="FC34" s="70"/>
      <c r="FD34" s="70"/>
      <c r="FE34" s="70"/>
      <c r="FF34" s="30"/>
      <c r="FG34" s="70"/>
      <c r="FH34" s="70"/>
      <c r="FI34" s="70"/>
      <c r="FJ34" s="70"/>
      <c r="FK34" s="70">
        <v>25757.200000000001</v>
      </c>
      <c r="FL34" s="70"/>
      <c r="FM34" s="70"/>
      <c r="FN34" s="70"/>
      <c r="FO34" s="70"/>
      <c r="FP34" s="70"/>
      <c r="FQ34" s="70"/>
      <c r="FR34" s="70"/>
      <c r="FS34" s="70">
        <v>3075</v>
      </c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30"/>
      <c r="GE34" s="70"/>
      <c r="GF34" s="70"/>
      <c r="GG34" s="70"/>
      <c r="GH34" s="70"/>
      <c r="GI34" s="70"/>
      <c r="GJ34" s="70"/>
      <c r="GK34" s="70"/>
      <c r="GL34" s="70"/>
      <c r="GM34" s="70">
        <v>60000</v>
      </c>
      <c r="GN34" s="70">
        <v>60000</v>
      </c>
      <c r="GO34" s="70"/>
      <c r="GP34" s="70"/>
      <c r="GQ34" s="70"/>
      <c r="GR34" s="70"/>
      <c r="GS34" s="70"/>
      <c r="GT34" s="70"/>
      <c r="GU34" s="70"/>
      <c r="GV34" s="70"/>
      <c r="GW34" s="70"/>
      <c r="GX34" s="3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3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27"/>
      <c r="IA34" s="70"/>
      <c r="IB34" s="70"/>
      <c r="IC34" s="70"/>
      <c r="ID34" s="3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30"/>
      <c r="KA34" s="69"/>
      <c r="KB34" s="69"/>
      <c r="KC34" s="69"/>
      <c r="KD34" s="69"/>
    </row>
    <row r="35" spans="1:290" s="77" customFormat="1" ht="24.75" customHeight="1">
      <c r="A35" s="116" t="s">
        <v>29</v>
      </c>
      <c r="B35" s="116"/>
      <c r="C35" s="66">
        <f t="shared" ref="C35:BW35" si="55">C6+C28+C34</f>
        <v>6908074.6129700001</v>
      </c>
      <c r="D35" s="66">
        <f t="shared" si="55"/>
        <v>9461936.7677299995</v>
      </c>
      <c r="E35" s="66">
        <f t="shared" si="55"/>
        <v>5074217.4374399995</v>
      </c>
      <c r="F35" s="66">
        <f t="shared" si="6"/>
        <v>53.627682809566565</v>
      </c>
      <c r="G35" s="66">
        <f t="shared" si="55"/>
        <v>128935.29999999999</v>
      </c>
      <c r="H35" s="66">
        <f t="shared" si="55"/>
        <v>128935.29999999999</v>
      </c>
      <c r="I35" s="66">
        <f t="shared" si="55"/>
        <v>114554.7</v>
      </c>
      <c r="J35" s="66">
        <f t="shared" si="51"/>
        <v>88.846654097054895</v>
      </c>
      <c r="K35" s="66">
        <f t="shared" si="55"/>
        <v>365000</v>
      </c>
      <c r="L35" s="66">
        <f t="shared" si="55"/>
        <v>468101.70000000007</v>
      </c>
      <c r="M35" s="66">
        <f t="shared" si="55"/>
        <v>260482.71792000002</v>
      </c>
      <c r="N35" s="66">
        <f t="shared" si="7"/>
        <v>55.646607974292763</v>
      </c>
      <c r="O35" s="66">
        <f t="shared" si="55"/>
        <v>335000.00000000006</v>
      </c>
      <c r="P35" s="66">
        <f t="shared" si="55"/>
        <v>335000.00000000006</v>
      </c>
      <c r="Q35" s="66">
        <f t="shared" si="55"/>
        <v>280920.77728999994</v>
      </c>
      <c r="R35" s="66">
        <f t="shared" si="8"/>
        <v>83.856948444776094</v>
      </c>
      <c r="S35" s="66">
        <f t="shared" si="55"/>
        <v>210000.00000000003</v>
      </c>
      <c r="T35" s="66">
        <f t="shared" si="55"/>
        <v>235290.00000000003</v>
      </c>
      <c r="U35" s="66">
        <f t="shared" si="55"/>
        <v>148565.76271000001</v>
      </c>
      <c r="V35" s="66">
        <f t="shared" si="9"/>
        <v>63.141554128947256</v>
      </c>
      <c r="W35" s="66">
        <f t="shared" si="55"/>
        <v>90000</v>
      </c>
      <c r="X35" s="66">
        <f t="shared" si="55"/>
        <v>90000</v>
      </c>
      <c r="Y35" s="66">
        <f t="shared" si="55"/>
        <v>80399.114760000011</v>
      </c>
      <c r="Z35" s="66">
        <f t="shared" si="10"/>
        <v>89.332349733333345</v>
      </c>
      <c r="AA35" s="66">
        <f t="shared" si="55"/>
        <v>150000</v>
      </c>
      <c r="AB35" s="66">
        <f t="shared" si="55"/>
        <v>169282.69999999998</v>
      </c>
      <c r="AC35" s="66">
        <f t="shared" si="55"/>
        <v>68988.800000000003</v>
      </c>
      <c r="AD35" s="40">
        <f t="shared" si="54"/>
        <v>40.753603292007988</v>
      </c>
      <c r="AE35" s="66">
        <f t="shared" si="55"/>
        <v>80000</v>
      </c>
      <c r="AF35" s="66">
        <f t="shared" si="55"/>
        <v>80000</v>
      </c>
      <c r="AG35" s="66">
        <f t="shared" si="55"/>
        <v>48659.871509999997</v>
      </c>
      <c r="AH35" s="66">
        <f t="shared" si="11"/>
        <v>60.824839387499999</v>
      </c>
      <c r="AI35" s="66">
        <f t="shared" si="55"/>
        <v>100000</v>
      </c>
      <c r="AJ35" s="66">
        <f t="shared" si="55"/>
        <v>80717.299999999988</v>
      </c>
      <c r="AK35" s="66">
        <f t="shared" si="55"/>
        <v>0</v>
      </c>
      <c r="AL35" s="66">
        <v>0</v>
      </c>
      <c r="AM35" s="66">
        <f t="shared" si="55"/>
        <v>1153595</v>
      </c>
      <c r="AN35" s="66">
        <f t="shared" si="55"/>
        <v>1005804.7</v>
      </c>
      <c r="AO35" s="66">
        <f t="shared" si="55"/>
        <v>367820.2</v>
      </c>
      <c r="AP35" s="66">
        <f t="shared" si="38"/>
        <v>36.569743609271264</v>
      </c>
      <c r="AQ35" s="66">
        <f t="shared" si="55"/>
        <v>57729</v>
      </c>
      <c r="AR35" s="66">
        <f t="shared" si="55"/>
        <v>57729</v>
      </c>
      <c r="AS35" s="66">
        <f t="shared" si="55"/>
        <v>52970.2</v>
      </c>
      <c r="AT35" s="66">
        <v>0</v>
      </c>
      <c r="AU35" s="66">
        <f t="shared" si="55"/>
        <v>0</v>
      </c>
      <c r="AV35" s="66">
        <f t="shared" si="55"/>
        <v>2277.9</v>
      </c>
      <c r="AW35" s="66">
        <f t="shared" si="55"/>
        <v>2277.9</v>
      </c>
      <c r="AX35" s="40">
        <f t="shared" si="52"/>
        <v>100</v>
      </c>
      <c r="AY35" s="66">
        <f t="shared" si="55"/>
        <v>532104.47600000002</v>
      </c>
      <c r="AZ35" s="66">
        <f t="shared" si="55"/>
        <v>828997.65517999989</v>
      </c>
      <c r="BA35" s="66">
        <f t="shared" si="55"/>
        <v>415394.15132</v>
      </c>
      <c r="BB35" s="66">
        <f t="shared" si="12"/>
        <v>50.108000755418978</v>
      </c>
      <c r="BC35" s="66">
        <f t="shared" si="55"/>
        <v>0</v>
      </c>
      <c r="BD35" s="66">
        <f t="shared" si="55"/>
        <v>49734.8</v>
      </c>
      <c r="BE35" s="66">
        <f t="shared" si="55"/>
        <v>8085.4</v>
      </c>
      <c r="BF35" s="66">
        <v>0</v>
      </c>
      <c r="BG35" s="66">
        <f t="shared" si="55"/>
        <v>8026.5</v>
      </c>
      <c r="BH35" s="66">
        <f t="shared" si="55"/>
        <v>13558.9</v>
      </c>
      <c r="BI35" s="66">
        <f t="shared" si="55"/>
        <v>907.7</v>
      </c>
      <c r="BJ35" s="68">
        <f t="shared" si="50"/>
        <v>6.6944958661838356</v>
      </c>
      <c r="BK35" s="66">
        <f t="shared" si="55"/>
        <v>100000</v>
      </c>
      <c r="BL35" s="66">
        <f t="shared" si="55"/>
        <v>97284.672000000006</v>
      </c>
      <c r="BM35" s="66">
        <f t="shared" si="55"/>
        <v>18881</v>
      </c>
      <c r="BN35" s="66">
        <f>BM35/BL35*100</f>
        <v>19.407990603082879</v>
      </c>
      <c r="BO35" s="66">
        <f t="shared" si="55"/>
        <v>0</v>
      </c>
      <c r="BP35" s="66">
        <f t="shared" si="55"/>
        <v>3628.1000000000004</v>
      </c>
      <c r="BQ35" s="66">
        <f t="shared" si="55"/>
        <v>715.5</v>
      </c>
      <c r="BR35" s="30">
        <f t="shared" si="37"/>
        <v>19.721066122763979</v>
      </c>
      <c r="BS35" s="66">
        <f t="shared" si="55"/>
        <v>0</v>
      </c>
      <c r="BT35" s="66">
        <f t="shared" si="55"/>
        <v>4206.6000000000004</v>
      </c>
      <c r="BU35" s="66">
        <f t="shared" si="55"/>
        <v>0</v>
      </c>
      <c r="BV35" s="66">
        <v>0</v>
      </c>
      <c r="BW35" s="66">
        <f t="shared" si="55"/>
        <v>297767.75</v>
      </c>
      <c r="BX35" s="66">
        <f t="shared" ref="BX35:GJ35" si="56">BX6+BX28+BX34</f>
        <v>297767.75</v>
      </c>
      <c r="BY35" s="66">
        <f t="shared" si="56"/>
        <v>179344.30363000001</v>
      </c>
      <c r="BZ35" s="66">
        <f t="shared" si="13"/>
        <v>60.229592905880516</v>
      </c>
      <c r="CA35" s="66">
        <f t="shared" si="56"/>
        <v>0</v>
      </c>
      <c r="CB35" s="66">
        <f t="shared" si="56"/>
        <v>58384.800000000003</v>
      </c>
      <c r="CC35" s="66">
        <f t="shared" si="56"/>
        <v>34458</v>
      </c>
      <c r="CD35" s="30">
        <f t="shared" si="26"/>
        <v>59.01878571134953</v>
      </c>
      <c r="CE35" s="66">
        <f t="shared" si="56"/>
        <v>197769.1</v>
      </c>
      <c r="CF35" s="66">
        <f t="shared" si="56"/>
        <v>279191.30000000005</v>
      </c>
      <c r="CG35" s="66">
        <f t="shared" si="56"/>
        <v>20447.7</v>
      </c>
      <c r="CH35" s="66">
        <f>CG35/CF35*100</f>
        <v>7.3239030012754682</v>
      </c>
      <c r="CI35" s="66">
        <f t="shared" si="56"/>
        <v>0</v>
      </c>
      <c r="CJ35" s="66">
        <f t="shared" si="56"/>
        <v>20000</v>
      </c>
      <c r="CK35" s="66">
        <f t="shared" si="56"/>
        <v>1519</v>
      </c>
      <c r="CL35" s="66">
        <f>CK35/CJ35*100</f>
        <v>7.5950000000000006</v>
      </c>
      <c r="CM35" s="66">
        <f t="shared" si="56"/>
        <v>481219.80000000005</v>
      </c>
      <c r="CN35" s="66">
        <f t="shared" si="56"/>
        <v>481219.80000000005</v>
      </c>
      <c r="CO35" s="66">
        <f t="shared" si="56"/>
        <v>439553.4</v>
      </c>
      <c r="CP35" s="30">
        <f t="shared" si="33"/>
        <v>91.341503404473372</v>
      </c>
      <c r="CQ35" s="66">
        <f t="shared" si="56"/>
        <v>251856.9</v>
      </c>
      <c r="CR35" s="66">
        <f t="shared" si="56"/>
        <v>251856.9</v>
      </c>
      <c r="CS35" s="66">
        <f t="shared" si="56"/>
        <v>251544.82576000004</v>
      </c>
      <c r="CT35" s="66">
        <f t="shared" si="14"/>
        <v>99.876090653065305</v>
      </c>
      <c r="CU35" s="66">
        <f t="shared" si="56"/>
        <v>0</v>
      </c>
      <c r="CV35" s="66">
        <f t="shared" si="56"/>
        <v>157535.13643000001</v>
      </c>
      <c r="CW35" s="66">
        <f t="shared" si="56"/>
        <v>157499.9</v>
      </c>
      <c r="CX35" s="66">
        <f t="shared" si="15"/>
        <v>99.977632653388611</v>
      </c>
      <c r="CY35" s="66">
        <f t="shared" si="56"/>
        <v>12723.383330000001</v>
      </c>
      <c r="CZ35" s="66">
        <f t="shared" si="56"/>
        <v>12723.383330000001</v>
      </c>
      <c r="DA35" s="66">
        <f t="shared" si="56"/>
        <v>119.6</v>
      </c>
      <c r="DB35" s="66">
        <f>DA35/CZ35*100</f>
        <v>0.94000154595672314</v>
      </c>
      <c r="DC35" s="66">
        <f t="shared" si="56"/>
        <v>0</v>
      </c>
      <c r="DD35" s="66">
        <f t="shared" si="56"/>
        <v>17189.8</v>
      </c>
      <c r="DE35" s="66">
        <f t="shared" si="56"/>
        <v>0</v>
      </c>
      <c r="DF35" s="66">
        <v>0</v>
      </c>
      <c r="DG35" s="66">
        <f t="shared" si="56"/>
        <v>11248.1</v>
      </c>
      <c r="DH35" s="66">
        <f t="shared" si="56"/>
        <v>11248.1</v>
      </c>
      <c r="DI35" s="66">
        <f t="shared" si="56"/>
        <v>0</v>
      </c>
      <c r="DJ35" s="66">
        <v>0</v>
      </c>
      <c r="DK35" s="66">
        <f t="shared" si="56"/>
        <v>0</v>
      </c>
      <c r="DL35" s="66">
        <f t="shared" si="56"/>
        <v>9119.2000000000007</v>
      </c>
      <c r="DM35" s="66">
        <f t="shared" si="56"/>
        <v>0</v>
      </c>
      <c r="DN35" s="66">
        <v>0</v>
      </c>
      <c r="DO35" s="66">
        <f t="shared" si="56"/>
        <v>147991</v>
      </c>
      <c r="DP35" s="66">
        <f t="shared" si="56"/>
        <v>147991</v>
      </c>
      <c r="DQ35" s="66">
        <f t="shared" si="56"/>
        <v>0</v>
      </c>
      <c r="DR35" s="66">
        <v>0</v>
      </c>
      <c r="DS35" s="66">
        <f t="shared" si="56"/>
        <v>43684.5</v>
      </c>
      <c r="DT35" s="66">
        <f t="shared" si="56"/>
        <v>15842.8</v>
      </c>
      <c r="DU35" s="66">
        <f t="shared" si="56"/>
        <v>12267.812539999999</v>
      </c>
      <c r="DV35" s="66">
        <f t="shared" si="16"/>
        <v>77.43462355139242</v>
      </c>
      <c r="DW35" s="66">
        <f t="shared" si="56"/>
        <v>426.7</v>
      </c>
      <c r="DX35" s="66">
        <f t="shared" si="56"/>
        <v>426.7</v>
      </c>
      <c r="DY35" s="66">
        <f t="shared" si="56"/>
        <v>0</v>
      </c>
      <c r="DZ35" s="66">
        <v>0</v>
      </c>
      <c r="EA35" s="66">
        <f t="shared" si="56"/>
        <v>3119.69697</v>
      </c>
      <c r="EB35" s="66">
        <f t="shared" si="56"/>
        <v>3119.7000000000007</v>
      </c>
      <c r="EC35" s="66">
        <f t="shared" si="56"/>
        <v>3119.7000000000007</v>
      </c>
      <c r="ED35" s="66">
        <f t="shared" si="17"/>
        <v>100</v>
      </c>
      <c r="EE35" s="66">
        <f t="shared" si="56"/>
        <v>5115.3</v>
      </c>
      <c r="EF35" s="66">
        <f t="shared" si="56"/>
        <v>5115.3</v>
      </c>
      <c r="EG35" s="66">
        <f t="shared" si="56"/>
        <v>5115.3</v>
      </c>
      <c r="EH35" s="66">
        <f>EG35/EF35*100</f>
        <v>100</v>
      </c>
      <c r="EI35" s="66">
        <f t="shared" si="56"/>
        <v>16494.3</v>
      </c>
      <c r="EJ35" s="66">
        <f t="shared" si="56"/>
        <v>16494.3</v>
      </c>
      <c r="EK35" s="66">
        <f t="shared" si="56"/>
        <v>14987.4</v>
      </c>
      <c r="EL35" s="66">
        <f>EK35/EJ35*100</f>
        <v>90.864116694858225</v>
      </c>
      <c r="EM35" s="66">
        <f t="shared" si="56"/>
        <v>16180.9</v>
      </c>
      <c r="EN35" s="66">
        <f t="shared" si="56"/>
        <v>16180.9</v>
      </c>
      <c r="EO35" s="66">
        <f t="shared" si="56"/>
        <v>16180.9</v>
      </c>
      <c r="EP35" s="68">
        <f t="shared" si="53"/>
        <v>100</v>
      </c>
      <c r="EQ35" s="66">
        <f t="shared" si="56"/>
        <v>6499.9999999999982</v>
      </c>
      <c r="ER35" s="66">
        <f t="shared" si="56"/>
        <v>6499.9999999999982</v>
      </c>
      <c r="ES35" s="66">
        <f t="shared" si="56"/>
        <v>6499.9999999999982</v>
      </c>
      <c r="ET35" s="66">
        <f t="shared" si="18"/>
        <v>100</v>
      </c>
      <c r="EU35" s="66">
        <f t="shared" si="56"/>
        <v>297260.79999999999</v>
      </c>
      <c r="EV35" s="66">
        <f t="shared" si="56"/>
        <v>297260.79999999999</v>
      </c>
      <c r="EW35" s="66">
        <f t="shared" si="56"/>
        <v>62171.600000000006</v>
      </c>
      <c r="EX35" s="66">
        <f t="shared" si="28"/>
        <v>20.914833035502834</v>
      </c>
      <c r="EY35" s="66">
        <f t="shared" si="56"/>
        <v>0</v>
      </c>
      <c r="EZ35" s="66">
        <f t="shared" si="56"/>
        <v>8654.1999999999989</v>
      </c>
      <c r="FA35" s="66">
        <f t="shared" si="56"/>
        <v>7061.1</v>
      </c>
      <c r="FB35" s="30">
        <f t="shared" si="30"/>
        <v>81.591597143583471</v>
      </c>
      <c r="FC35" s="66">
        <f t="shared" si="56"/>
        <v>30463.599999999999</v>
      </c>
      <c r="FD35" s="66">
        <f t="shared" si="56"/>
        <v>30463.599999999999</v>
      </c>
      <c r="FE35" s="66">
        <f t="shared" si="56"/>
        <v>7778.7</v>
      </c>
      <c r="FF35" s="30">
        <f t="shared" si="35"/>
        <v>25.534408277419608</v>
      </c>
      <c r="FG35" s="66">
        <f t="shared" si="56"/>
        <v>0</v>
      </c>
      <c r="FH35" s="66">
        <f t="shared" si="56"/>
        <v>25952.799999999999</v>
      </c>
      <c r="FI35" s="66">
        <f t="shared" si="56"/>
        <v>1233.5</v>
      </c>
      <c r="FJ35" s="66">
        <f>FI35/FH35*100</f>
        <v>4.7528590364045495</v>
      </c>
      <c r="FK35" s="30">
        <f t="shared" si="56"/>
        <v>25757.200000000001</v>
      </c>
      <c r="FL35" s="30">
        <f t="shared" si="56"/>
        <v>25757.164120000001</v>
      </c>
      <c r="FM35" s="30">
        <f t="shared" si="56"/>
        <v>21451.4</v>
      </c>
      <c r="FN35" s="30">
        <f t="shared" si="19"/>
        <v>83.283236850377307</v>
      </c>
      <c r="FO35" s="30">
        <f t="shared" si="56"/>
        <v>0</v>
      </c>
      <c r="FP35" s="30">
        <f t="shared" si="56"/>
        <v>2096.6999999999998</v>
      </c>
      <c r="FQ35" s="30">
        <f t="shared" si="56"/>
        <v>2096.6999999999998</v>
      </c>
      <c r="FR35" s="30">
        <f>FQ35/FP35*100</f>
        <v>100</v>
      </c>
      <c r="FS35" s="30">
        <f t="shared" si="56"/>
        <v>3075</v>
      </c>
      <c r="FT35" s="30">
        <f t="shared" si="56"/>
        <v>3075</v>
      </c>
      <c r="FU35" s="30">
        <f t="shared" si="56"/>
        <v>3075</v>
      </c>
      <c r="FV35" s="30">
        <f t="shared" si="29"/>
        <v>100</v>
      </c>
      <c r="FW35" s="30">
        <f t="shared" si="56"/>
        <v>11111.1</v>
      </c>
      <c r="FX35" s="30">
        <f t="shared" si="56"/>
        <v>11111.1</v>
      </c>
      <c r="FY35" s="30">
        <f t="shared" si="56"/>
        <v>9230.1</v>
      </c>
      <c r="FZ35" s="30">
        <f>FY35/FX35*100</f>
        <v>83.070983070983075</v>
      </c>
      <c r="GA35" s="30">
        <f t="shared" si="56"/>
        <v>0</v>
      </c>
      <c r="GB35" s="30">
        <f t="shared" si="56"/>
        <v>22179.5</v>
      </c>
      <c r="GC35" s="30">
        <f t="shared" si="56"/>
        <v>10844.800000000001</v>
      </c>
      <c r="GD35" s="30">
        <f t="shared" si="31"/>
        <v>48.895601794449831</v>
      </c>
      <c r="GE35" s="30">
        <f t="shared" si="56"/>
        <v>0</v>
      </c>
      <c r="GF35" s="30">
        <f t="shared" si="56"/>
        <v>14808.2</v>
      </c>
      <c r="GG35" s="30">
        <f t="shared" si="56"/>
        <v>0</v>
      </c>
      <c r="GH35" s="30">
        <v>0</v>
      </c>
      <c r="GI35" s="30">
        <f t="shared" si="56"/>
        <v>0</v>
      </c>
      <c r="GJ35" s="30">
        <f t="shared" si="56"/>
        <v>10013.1</v>
      </c>
      <c r="GK35" s="30">
        <f t="shared" ref="GK35:JE35" si="57">GK6+GK28+GK34</f>
        <v>1003.5</v>
      </c>
      <c r="GL35" s="30">
        <f>GK35/GJ35*100</f>
        <v>10.02187134853342</v>
      </c>
      <c r="GM35" s="30">
        <f t="shared" si="57"/>
        <v>60000</v>
      </c>
      <c r="GN35" s="30">
        <f t="shared" si="57"/>
        <v>60000</v>
      </c>
      <c r="GO35" s="30">
        <f t="shared" si="57"/>
        <v>31293.9</v>
      </c>
      <c r="GP35" s="30"/>
      <c r="GQ35" s="30">
        <f t="shared" si="57"/>
        <v>16000</v>
      </c>
      <c r="GR35" s="30">
        <f t="shared" si="57"/>
        <v>16000</v>
      </c>
      <c r="GS35" s="30">
        <f t="shared" si="57"/>
        <v>14800.6</v>
      </c>
      <c r="GT35" s="30">
        <f>GS35/GR35*100</f>
        <v>92.503750000000011</v>
      </c>
      <c r="GU35" s="66">
        <f t="shared" si="57"/>
        <v>86363.8</v>
      </c>
      <c r="GV35" s="66">
        <f t="shared" si="57"/>
        <v>86363.8</v>
      </c>
      <c r="GW35" s="66">
        <f t="shared" si="57"/>
        <v>27024.799999999999</v>
      </c>
      <c r="GX35" s="30">
        <f t="shared" si="42"/>
        <v>31.291814394456935</v>
      </c>
      <c r="GY35" s="66">
        <f t="shared" si="57"/>
        <v>3000</v>
      </c>
      <c r="GZ35" s="66">
        <f t="shared" si="57"/>
        <v>3000</v>
      </c>
      <c r="HA35" s="66">
        <f t="shared" si="57"/>
        <v>3000</v>
      </c>
      <c r="HB35" s="66">
        <f>HA35/GZ35*100</f>
        <v>100</v>
      </c>
      <c r="HC35" s="66">
        <f t="shared" si="57"/>
        <v>0</v>
      </c>
      <c r="HD35" s="66">
        <f t="shared" si="57"/>
        <v>3098.7</v>
      </c>
      <c r="HE35" s="66">
        <f t="shared" si="57"/>
        <v>3095</v>
      </c>
      <c r="HF35" s="66">
        <f>HE35/HD35*100</f>
        <v>99.880595088262822</v>
      </c>
      <c r="HG35" s="66">
        <f t="shared" si="57"/>
        <v>0</v>
      </c>
      <c r="HH35" s="66">
        <f t="shared" si="57"/>
        <v>161339.1</v>
      </c>
      <c r="HI35" s="66">
        <f t="shared" si="57"/>
        <v>20577</v>
      </c>
      <c r="HJ35" s="66">
        <f t="shared" si="36"/>
        <v>12.753882970711997</v>
      </c>
      <c r="HK35" s="66">
        <f t="shared" si="57"/>
        <v>43611.840000000004</v>
      </c>
      <c r="HL35" s="66">
        <f t="shared" si="57"/>
        <v>43611.840000000004</v>
      </c>
      <c r="HM35" s="66">
        <f t="shared" si="57"/>
        <v>16943.2</v>
      </c>
      <c r="HN35" s="66">
        <f t="shared" si="20"/>
        <v>38.850000366872848</v>
      </c>
      <c r="HO35" s="66">
        <f t="shared" si="57"/>
        <v>751937.07828000002</v>
      </c>
      <c r="HP35" s="66">
        <f t="shared" si="57"/>
        <v>751937.07828000002</v>
      </c>
      <c r="HQ35" s="66">
        <f t="shared" si="57"/>
        <v>480317.3</v>
      </c>
      <c r="HR35" s="66">
        <f t="shared" si="21"/>
        <v>63.877326158551718</v>
      </c>
      <c r="HS35" s="66">
        <f t="shared" si="57"/>
        <v>27332</v>
      </c>
      <c r="HT35" s="66">
        <f t="shared" si="57"/>
        <v>27332</v>
      </c>
      <c r="HU35" s="66">
        <f t="shared" si="57"/>
        <v>20185.400000000001</v>
      </c>
      <c r="HV35" s="66">
        <f>HU35/HT35*100</f>
        <v>73.852626957412554</v>
      </c>
      <c r="HW35" s="66">
        <f t="shared" si="57"/>
        <v>0</v>
      </c>
      <c r="HX35" s="66">
        <f t="shared" si="57"/>
        <v>1135402</v>
      </c>
      <c r="HY35" s="66">
        <f t="shared" si="57"/>
        <v>499100.4</v>
      </c>
      <c r="HZ35" s="30">
        <f t="shared" si="22"/>
        <v>43.9580342469011</v>
      </c>
      <c r="IA35" s="66">
        <f t="shared" si="57"/>
        <v>0</v>
      </c>
      <c r="IB35" s="66">
        <f t="shared" si="57"/>
        <v>12309.3</v>
      </c>
      <c r="IC35" s="66">
        <f t="shared" si="57"/>
        <v>9413.2999999999993</v>
      </c>
      <c r="ID35" s="30">
        <f t="shared" si="32"/>
        <v>76.473073204812621</v>
      </c>
      <c r="IE35" s="66">
        <f t="shared" si="57"/>
        <v>0</v>
      </c>
      <c r="IF35" s="66">
        <f t="shared" si="57"/>
        <v>3250.5</v>
      </c>
      <c r="IG35" s="66">
        <f t="shared" si="57"/>
        <v>781.2</v>
      </c>
      <c r="IH35" s="66">
        <f>IG35/IF35*100</f>
        <v>24.033225657591142</v>
      </c>
      <c r="II35" s="66">
        <f t="shared" si="57"/>
        <v>0</v>
      </c>
      <c r="IJ35" s="66">
        <f t="shared" si="57"/>
        <v>237600</v>
      </c>
      <c r="IK35" s="66">
        <f t="shared" si="57"/>
        <v>63908.7</v>
      </c>
      <c r="IL35" s="66">
        <f>IK35/IJ35*100</f>
        <v>26.897601010101006</v>
      </c>
      <c r="IM35" s="66">
        <f t="shared" si="57"/>
        <v>0</v>
      </c>
      <c r="IN35" s="66">
        <f t="shared" si="57"/>
        <v>250844.3</v>
      </c>
      <c r="IO35" s="66">
        <f t="shared" si="57"/>
        <v>114307.3</v>
      </c>
      <c r="IP35" s="66">
        <f>IO35/IN35*100</f>
        <v>45.569024291163885</v>
      </c>
      <c r="IQ35" s="66">
        <f t="shared" si="57"/>
        <v>4177.7186999999994</v>
      </c>
      <c r="IR35" s="66">
        <f t="shared" si="57"/>
        <v>4177.7186999999994</v>
      </c>
      <c r="IS35" s="66">
        <f t="shared" si="57"/>
        <v>3968.9999999999995</v>
      </c>
      <c r="IT35" s="66">
        <f t="shared" si="23"/>
        <v>95.004003022032109</v>
      </c>
      <c r="IU35" s="66">
        <f t="shared" si="57"/>
        <v>8632.4</v>
      </c>
      <c r="IV35" s="66">
        <f t="shared" si="57"/>
        <v>8632.4</v>
      </c>
      <c r="IW35" s="66">
        <f t="shared" si="57"/>
        <v>5111.3</v>
      </c>
      <c r="IX35" s="66">
        <f>IW35/IV35*100</f>
        <v>59.210648255409858</v>
      </c>
      <c r="IY35" s="66">
        <f t="shared" si="57"/>
        <v>83774</v>
      </c>
      <c r="IZ35" s="66">
        <f t="shared" si="57"/>
        <v>94119.300000000017</v>
      </c>
      <c r="JA35" s="66">
        <f t="shared" si="57"/>
        <v>0</v>
      </c>
      <c r="JB35" s="66">
        <v>0</v>
      </c>
      <c r="JC35" s="66">
        <f t="shared" si="57"/>
        <v>1744.7474700000002</v>
      </c>
      <c r="JD35" s="66">
        <f t="shared" si="57"/>
        <v>1744.7474700000002</v>
      </c>
      <c r="JE35" s="66">
        <f t="shared" si="57"/>
        <v>159.19999999999999</v>
      </c>
      <c r="JF35" s="66">
        <f>JE35/JD35*100</f>
        <v>9.1245296375182576</v>
      </c>
      <c r="JG35" s="66">
        <f t="shared" ref="JG35:KC35" si="58">JG6+JG28+JG34</f>
        <v>11400.000000000002</v>
      </c>
      <c r="JH35" s="66">
        <f t="shared" si="58"/>
        <v>11400.000000000002</v>
      </c>
      <c r="JI35" s="66">
        <f t="shared" si="58"/>
        <v>6858.4</v>
      </c>
      <c r="JJ35" s="66">
        <v>0</v>
      </c>
      <c r="JK35" s="66">
        <f t="shared" si="58"/>
        <v>6565.7</v>
      </c>
      <c r="JL35" s="66">
        <f t="shared" si="58"/>
        <v>6565.7</v>
      </c>
      <c r="JM35" s="66">
        <f t="shared" si="58"/>
        <v>0</v>
      </c>
      <c r="JN35" s="66">
        <v>0</v>
      </c>
      <c r="JO35" s="66">
        <f t="shared" si="58"/>
        <v>9867.5</v>
      </c>
      <c r="JP35" s="66">
        <f t="shared" si="58"/>
        <v>9867.5</v>
      </c>
      <c r="JQ35" s="66">
        <f t="shared" si="58"/>
        <v>3923.1</v>
      </c>
      <c r="JR35" s="66">
        <f>JQ35/JP35*100</f>
        <v>39.757790727134534</v>
      </c>
      <c r="JS35" s="66">
        <f t="shared" si="58"/>
        <v>14682.222219999998</v>
      </c>
      <c r="JT35" s="66">
        <f t="shared" si="58"/>
        <v>14682.222219999998</v>
      </c>
      <c r="JU35" s="66">
        <f t="shared" si="58"/>
        <v>8972.4000000000015</v>
      </c>
      <c r="JV35" s="66">
        <f t="shared" si="24"/>
        <v>61.110640239308424</v>
      </c>
      <c r="JW35" s="66">
        <f t="shared" si="58"/>
        <v>8830.2000000000007</v>
      </c>
      <c r="JX35" s="66">
        <f t="shared" si="58"/>
        <v>8830.2000000000007</v>
      </c>
      <c r="JY35" s="66">
        <f t="shared" si="58"/>
        <v>7720.7999999999993</v>
      </c>
      <c r="JZ35" s="30">
        <f t="shared" si="40"/>
        <v>87.436298158592081</v>
      </c>
      <c r="KA35" s="66">
        <f t="shared" si="58"/>
        <v>600000</v>
      </c>
      <c r="KB35" s="66">
        <f t="shared" si="58"/>
        <v>600000</v>
      </c>
      <c r="KC35" s="66">
        <f t="shared" si="58"/>
        <v>594527.10000000009</v>
      </c>
      <c r="KD35" s="66">
        <f t="shared" si="25"/>
        <v>99.087850000000017</v>
      </c>
    </row>
    <row r="36" spans="1:290">
      <c r="C36" s="15"/>
      <c r="D36" s="15"/>
    </row>
    <row r="37" spans="1:290" s="90" customFormat="1">
      <c r="A37" s="63"/>
      <c r="B37" s="63"/>
      <c r="C37" s="63"/>
      <c r="D37" s="89"/>
      <c r="E37" s="89"/>
      <c r="F37" s="89"/>
      <c r="G37" s="89"/>
      <c r="H37" s="89"/>
      <c r="I37" s="89"/>
      <c r="J37" s="89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  <c r="IW37" s="63"/>
      <c r="IX37" s="63"/>
      <c r="IY37" s="63"/>
      <c r="IZ37" s="63"/>
      <c r="JA37" s="63"/>
      <c r="JB37" s="63"/>
      <c r="JC37" s="63"/>
      <c r="JD37" s="63"/>
      <c r="JE37" s="63"/>
      <c r="JF37" s="63"/>
      <c r="JG37" s="63"/>
      <c r="JH37" s="63"/>
      <c r="JI37" s="63"/>
      <c r="JJ37" s="63"/>
      <c r="JK37" s="63"/>
      <c r="JL37" s="63"/>
      <c r="JM37" s="63"/>
      <c r="JN37" s="63"/>
      <c r="JO37" s="63"/>
      <c r="JP37" s="63"/>
      <c r="JQ37" s="63"/>
      <c r="JR37" s="63"/>
      <c r="JS37" s="63"/>
      <c r="JT37" s="63"/>
      <c r="JU37" s="63"/>
      <c r="JV37" s="63"/>
      <c r="JW37" s="63"/>
      <c r="JX37" s="63"/>
      <c r="JY37" s="63"/>
      <c r="JZ37" s="63"/>
      <c r="KA37" s="63"/>
      <c r="KB37" s="63"/>
      <c r="KC37" s="63"/>
      <c r="KD37" s="63"/>
    </row>
  </sheetData>
  <mergeCells count="80">
    <mergeCell ref="JW4:JZ4"/>
    <mergeCell ref="KA4:KD4"/>
    <mergeCell ref="C2:R2"/>
    <mergeCell ref="Q3:R3"/>
    <mergeCell ref="JC4:JF4"/>
    <mergeCell ref="JG4:JJ4"/>
    <mergeCell ref="JK4:JN4"/>
    <mergeCell ref="JO4:JR4"/>
    <mergeCell ref="JS4:JV4"/>
    <mergeCell ref="II4:IL4"/>
    <mergeCell ref="IM4:IP4"/>
    <mergeCell ref="IQ4:IT4"/>
    <mergeCell ref="IU4:IX4"/>
    <mergeCell ref="IY4:JB4"/>
    <mergeCell ref="GQ4:GT4"/>
    <mergeCell ref="GU4:GX4"/>
    <mergeCell ref="HG4:HJ4"/>
    <mergeCell ref="FW4:FZ4"/>
    <mergeCell ref="GA4:GD4"/>
    <mergeCell ref="GE4:GH4"/>
    <mergeCell ref="GI4:GL4"/>
    <mergeCell ref="GM4:GP4"/>
    <mergeCell ref="FK4:FN4"/>
    <mergeCell ref="FO4:FR4"/>
    <mergeCell ref="FS4:FV4"/>
    <mergeCell ref="GY4:HB4"/>
    <mergeCell ref="HC4:HF4"/>
    <mergeCell ref="EQ4:ET4"/>
    <mergeCell ref="EU4:EX4"/>
    <mergeCell ref="EY4:FB4"/>
    <mergeCell ref="FC4:FF4"/>
    <mergeCell ref="FG4:FJ4"/>
    <mergeCell ref="DW4:DZ4"/>
    <mergeCell ref="EA4:ED4"/>
    <mergeCell ref="EE4:EH4"/>
    <mergeCell ref="EI4:EL4"/>
    <mergeCell ref="EM4:EP4"/>
    <mergeCell ref="BC4:BF4"/>
    <mergeCell ref="BG4:BJ4"/>
    <mergeCell ref="BK4:BN4"/>
    <mergeCell ref="BO4:BR4"/>
    <mergeCell ref="BS4:BV4"/>
    <mergeCell ref="BW4:BZ4"/>
    <mergeCell ref="CA4:CD4"/>
    <mergeCell ref="CE4:CH4"/>
    <mergeCell ref="D1:AC1"/>
    <mergeCell ref="T3:U3"/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A35:B35"/>
    <mergeCell ref="A34:B34"/>
    <mergeCell ref="B4:B5"/>
    <mergeCell ref="A4:A5"/>
    <mergeCell ref="IE4:IH4"/>
    <mergeCell ref="CI4:CL4"/>
    <mergeCell ref="CM4:CP4"/>
    <mergeCell ref="CQ4:CT4"/>
    <mergeCell ref="CU4:CX4"/>
    <mergeCell ref="CY4:DB4"/>
    <mergeCell ref="DC4:DF4"/>
    <mergeCell ref="DG4:DJ4"/>
    <mergeCell ref="DK4:DN4"/>
    <mergeCell ref="HK4:HN4"/>
    <mergeCell ref="HO4:HR4"/>
    <mergeCell ref="HS4:HV4"/>
    <mergeCell ref="HW4:HZ4"/>
    <mergeCell ref="IA4:ID4"/>
    <mergeCell ref="DO4:DR4"/>
    <mergeCell ref="DS4:DV4"/>
  </mergeCells>
  <pageMargins left="0" right="0" top="0" bottom="0" header="0" footer="0"/>
  <pageSetup paperSize="9" scale="65" orientation="landscape" r:id="rId1"/>
  <colBreaks count="2" manualBreakCount="2">
    <brk id="50" min="1" max="34" man="1"/>
    <brk id="66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7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B3" sqref="B3"/>
    </sheetView>
  </sheetViews>
  <sheetFormatPr defaultColWidth="9.1796875" defaultRowHeight="13"/>
  <cols>
    <col min="1" max="1" width="4.81640625" style="1" customWidth="1"/>
    <col min="2" max="2" width="23.453125" style="2" customWidth="1"/>
    <col min="3" max="4" width="12.7265625" style="2" customWidth="1"/>
    <col min="5" max="5" width="12.81640625" style="2" customWidth="1"/>
    <col min="6" max="6" width="10.7265625" style="2" customWidth="1"/>
    <col min="7" max="7" width="12.81640625" style="2" customWidth="1"/>
    <col min="8" max="9" width="11.7265625" style="2" customWidth="1"/>
    <col min="10" max="10" width="10" style="2" customWidth="1"/>
    <col min="11" max="11" width="12.453125" style="2" customWidth="1"/>
    <col min="12" max="13" width="11.7265625" style="2" customWidth="1"/>
    <col min="14" max="14" width="10.54296875" style="2" customWidth="1"/>
    <col min="15" max="15" width="12.54296875" style="2" customWidth="1"/>
    <col min="16" max="16" width="13.453125" style="2" customWidth="1"/>
    <col min="17" max="17" width="11.7265625" style="2" customWidth="1"/>
    <col min="18" max="18" width="10.26953125" style="2" customWidth="1"/>
    <col min="19" max="19" width="12.81640625" style="2" customWidth="1"/>
    <col min="20" max="21" width="11.7265625" style="2" customWidth="1"/>
    <col min="22" max="22" width="10.7265625" style="2" customWidth="1"/>
    <col min="23" max="23" width="12" style="2" customWidth="1"/>
    <col min="24" max="25" width="11.7265625" style="2" customWidth="1"/>
    <col min="26" max="26" width="10" style="2" customWidth="1"/>
    <col min="27" max="27" width="12.453125" style="2" customWidth="1"/>
    <col min="28" max="29" width="11.7265625" style="2" customWidth="1"/>
    <col min="30" max="30" width="10.54296875" style="2" customWidth="1"/>
    <col min="31" max="32" width="12.81640625" style="2" customWidth="1"/>
    <col min="33" max="33" width="11.7265625" style="2" customWidth="1"/>
    <col min="34" max="34" width="11.26953125" style="2" customWidth="1"/>
    <col min="35" max="35" width="12.7265625" style="2" customWidth="1"/>
    <col min="36" max="36" width="12.81640625" style="2" customWidth="1"/>
    <col min="37" max="37" width="11.7265625" style="2" customWidth="1"/>
    <col min="38" max="38" width="9.7265625" style="2" customWidth="1"/>
    <col min="39" max="39" width="12.54296875" style="2" customWidth="1"/>
    <col min="40" max="40" width="12.453125" style="2" customWidth="1"/>
    <col min="41" max="41" width="11.7265625" style="2" customWidth="1"/>
    <col min="42" max="42" width="9.81640625" style="2" customWidth="1"/>
    <col min="43" max="43" width="12.54296875" style="2" customWidth="1"/>
    <col min="44" max="44" width="13.1796875" style="2" customWidth="1"/>
    <col min="45" max="45" width="11.7265625" style="2" customWidth="1"/>
    <col min="46" max="46" width="10" style="2" customWidth="1"/>
    <col min="47" max="47" width="12.54296875" style="2" customWidth="1"/>
    <col min="48" max="48" width="13" style="2" customWidth="1"/>
    <col min="49" max="49" width="11.7265625" style="2" customWidth="1"/>
    <col min="50" max="50" width="10.26953125" style="2" customWidth="1"/>
    <col min="51" max="51" width="12.453125" style="2" customWidth="1"/>
    <col min="52" max="52" width="13.1796875" style="2" customWidth="1"/>
    <col min="53" max="53" width="11.7265625" style="2" customWidth="1"/>
    <col min="54" max="54" width="10.26953125" style="2" customWidth="1"/>
    <col min="55" max="55" width="12.453125" style="2" customWidth="1"/>
    <col min="56" max="56" width="12.54296875" style="2" customWidth="1"/>
    <col min="57" max="57" width="11.7265625" style="2" customWidth="1"/>
    <col min="58" max="58" width="10" style="2" customWidth="1"/>
    <col min="59" max="59" width="12.54296875" style="2" customWidth="1"/>
    <col min="60" max="60" width="12.7265625" style="2" customWidth="1"/>
    <col min="61" max="61" width="11.7265625" style="2" customWidth="1"/>
    <col min="62" max="62" width="10.54296875" style="2" customWidth="1"/>
    <col min="63" max="63" width="12.81640625" style="2" customWidth="1"/>
    <col min="64" max="64" width="12.7265625" style="2" customWidth="1"/>
    <col min="65" max="65" width="11.7265625" style="2" customWidth="1"/>
    <col min="66" max="66" width="10.26953125" style="2" customWidth="1"/>
    <col min="67" max="67" width="12.453125" style="2" customWidth="1"/>
    <col min="68" max="68" width="12.7265625" style="2" customWidth="1"/>
    <col min="69" max="69" width="11.7265625" style="2" customWidth="1"/>
    <col min="70" max="70" width="10.54296875" style="2" customWidth="1"/>
    <col min="71" max="71" width="13.81640625" style="2" customWidth="1"/>
    <col min="72" max="72" width="12.54296875" style="2" customWidth="1"/>
    <col min="73" max="73" width="11.7265625" style="2" customWidth="1"/>
    <col min="74" max="74" width="10.453125" style="2" customWidth="1"/>
    <col min="75" max="75" width="12.54296875" style="2" customWidth="1"/>
    <col min="76" max="76" width="12.81640625" style="2" customWidth="1"/>
    <col min="77" max="77" width="11.7265625" style="2" customWidth="1"/>
    <col min="78" max="78" width="9.7265625" style="2" customWidth="1"/>
    <col min="79" max="80" width="12.54296875" style="2" customWidth="1"/>
    <col min="81" max="81" width="11.7265625" style="2" customWidth="1"/>
    <col min="82" max="82" width="10" style="2" customWidth="1"/>
    <col min="83" max="84" width="12.54296875" style="2" customWidth="1"/>
    <col min="85" max="85" width="11.7265625" style="2" customWidth="1"/>
    <col min="86" max="86" width="10.453125" style="2" customWidth="1"/>
    <col min="87" max="87" width="12.54296875" style="2" customWidth="1"/>
    <col min="88" max="88" width="13.1796875" style="2" customWidth="1"/>
    <col min="89" max="89" width="11.7265625" style="2" customWidth="1"/>
    <col min="90" max="90" width="10.453125" style="2" customWidth="1"/>
    <col min="91" max="91" width="12.453125" style="2" customWidth="1"/>
    <col min="92" max="92" width="13.54296875" style="2" customWidth="1"/>
    <col min="93" max="93" width="11.7265625" style="2" customWidth="1"/>
    <col min="94" max="94" width="9.81640625" style="2" customWidth="1"/>
    <col min="95" max="95" width="12.453125" style="2" customWidth="1"/>
    <col min="96" max="96" width="12.54296875" style="2" customWidth="1"/>
    <col min="97" max="97" width="11.7265625" style="2" customWidth="1"/>
    <col min="98" max="98" width="11" style="2" customWidth="1"/>
    <col min="99" max="99" width="12.7265625" style="2" customWidth="1"/>
    <col min="100" max="100" width="14" style="2" customWidth="1"/>
    <col min="101" max="101" width="11.7265625" style="2" customWidth="1"/>
    <col min="102" max="102" width="10.54296875" style="2" customWidth="1"/>
    <col min="103" max="103" width="12.453125" style="2" customWidth="1"/>
    <col min="104" max="104" width="14.54296875" style="2" customWidth="1"/>
    <col min="105" max="105" width="11.7265625" style="2" customWidth="1"/>
    <col min="106" max="106" width="10.81640625" style="5" customWidth="1"/>
    <col min="107" max="16384" width="9.1796875" style="5"/>
  </cols>
  <sheetData>
    <row r="1" spans="1:106" ht="26.25" hidden="1" customHeight="1">
      <c r="A1" s="1" t="s">
        <v>0</v>
      </c>
      <c r="H1" s="3"/>
      <c r="I1" s="3"/>
      <c r="J1" s="3"/>
      <c r="K1" s="3"/>
      <c r="L1" s="3"/>
      <c r="M1" s="3"/>
      <c r="N1" s="3"/>
      <c r="O1" s="3"/>
      <c r="X1" s="44"/>
      <c r="Y1" s="4"/>
      <c r="Z1" s="4"/>
      <c r="AA1" s="4"/>
      <c r="AB1" s="4"/>
      <c r="AC1" s="4"/>
      <c r="AD1" s="4"/>
    </row>
    <row r="2" spans="1:106" ht="42.75" customHeight="1">
      <c r="A2" s="1" t="s">
        <v>1</v>
      </c>
      <c r="C2" s="123" t="s">
        <v>410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93"/>
      <c r="W2" s="64"/>
      <c r="X2" s="64"/>
      <c r="Y2" s="64"/>
      <c r="Z2" s="64"/>
      <c r="AA2" s="64"/>
      <c r="AB2" s="64"/>
      <c r="AC2" s="64"/>
      <c r="AD2" s="64"/>
      <c r="AE2" s="49"/>
    </row>
    <row r="3" spans="1:106" ht="26.25" customHeight="1">
      <c r="T3" s="119" t="s">
        <v>393</v>
      </c>
      <c r="U3" s="119"/>
      <c r="V3" s="96"/>
      <c r="W3" s="98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spans="1:106" ht="129" customHeight="1">
      <c r="A4" s="118" t="s">
        <v>30</v>
      </c>
      <c r="B4" s="112" t="s">
        <v>232</v>
      </c>
      <c r="C4" s="120" t="s">
        <v>88</v>
      </c>
      <c r="D4" s="120"/>
      <c r="E4" s="120"/>
      <c r="F4" s="120"/>
      <c r="G4" s="112" t="s">
        <v>205</v>
      </c>
      <c r="H4" s="112"/>
      <c r="I4" s="112"/>
      <c r="J4" s="112"/>
      <c r="K4" s="112" t="s">
        <v>206</v>
      </c>
      <c r="L4" s="112"/>
      <c r="M4" s="112"/>
      <c r="N4" s="112"/>
      <c r="O4" s="112" t="s">
        <v>207</v>
      </c>
      <c r="P4" s="112"/>
      <c r="Q4" s="112"/>
      <c r="R4" s="112"/>
      <c r="S4" s="112" t="s">
        <v>208</v>
      </c>
      <c r="T4" s="112"/>
      <c r="U4" s="112"/>
      <c r="V4" s="112"/>
      <c r="W4" s="112" t="s">
        <v>209</v>
      </c>
      <c r="X4" s="112"/>
      <c r="Y4" s="112"/>
      <c r="Z4" s="112"/>
      <c r="AA4" s="112" t="s">
        <v>210</v>
      </c>
      <c r="AB4" s="112"/>
      <c r="AC4" s="112"/>
      <c r="AD4" s="112"/>
      <c r="AE4" s="114" t="s">
        <v>211</v>
      </c>
      <c r="AF4" s="114"/>
      <c r="AG4" s="114"/>
      <c r="AH4" s="114"/>
      <c r="AI4" s="112" t="s">
        <v>212</v>
      </c>
      <c r="AJ4" s="112"/>
      <c r="AK4" s="112"/>
      <c r="AL4" s="112"/>
      <c r="AM4" s="112" t="s">
        <v>213</v>
      </c>
      <c r="AN4" s="112"/>
      <c r="AO4" s="112"/>
      <c r="AP4" s="112"/>
      <c r="AQ4" s="112" t="s">
        <v>214</v>
      </c>
      <c r="AR4" s="112"/>
      <c r="AS4" s="112"/>
      <c r="AT4" s="112"/>
      <c r="AU4" s="112" t="s">
        <v>228</v>
      </c>
      <c r="AV4" s="112"/>
      <c r="AW4" s="112"/>
      <c r="AX4" s="112"/>
      <c r="AY4" s="112" t="s">
        <v>215</v>
      </c>
      <c r="AZ4" s="112"/>
      <c r="BA4" s="112"/>
      <c r="BB4" s="112"/>
      <c r="BC4" s="112" t="s">
        <v>216</v>
      </c>
      <c r="BD4" s="112"/>
      <c r="BE4" s="112"/>
      <c r="BF4" s="112"/>
      <c r="BG4" s="114" t="s">
        <v>217</v>
      </c>
      <c r="BH4" s="114"/>
      <c r="BI4" s="114"/>
      <c r="BJ4" s="114"/>
      <c r="BK4" s="112" t="s">
        <v>218</v>
      </c>
      <c r="BL4" s="112"/>
      <c r="BM4" s="112"/>
      <c r="BN4" s="112"/>
      <c r="BO4" s="112" t="s">
        <v>219</v>
      </c>
      <c r="BP4" s="112"/>
      <c r="BQ4" s="112"/>
      <c r="BR4" s="112"/>
      <c r="BS4" s="112" t="s">
        <v>220</v>
      </c>
      <c r="BT4" s="112"/>
      <c r="BU4" s="112"/>
      <c r="BV4" s="112"/>
      <c r="BW4" s="115" t="s">
        <v>334</v>
      </c>
      <c r="BX4" s="115"/>
      <c r="BY4" s="115"/>
      <c r="BZ4" s="115"/>
      <c r="CA4" s="114" t="s">
        <v>221</v>
      </c>
      <c r="CB4" s="114"/>
      <c r="CC4" s="114"/>
      <c r="CD4" s="114"/>
      <c r="CE4" s="112" t="s">
        <v>222</v>
      </c>
      <c r="CF4" s="112"/>
      <c r="CG4" s="112"/>
      <c r="CH4" s="112"/>
      <c r="CI4" s="115" t="s">
        <v>223</v>
      </c>
      <c r="CJ4" s="115"/>
      <c r="CK4" s="115"/>
      <c r="CL4" s="115"/>
      <c r="CM4" s="112" t="s">
        <v>224</v>
      </c>
      <c r="CN4" s="112"/>
      <c r="CO4" s="112"/>
      <c r="CP4" s="112"/>
      <c r="CQ4" s="112" t="s">
        <v>225</v>
      </c>
      <c r="CR4" s="112"/>
      <c r="CS4" s="112"/>
      <c r="CT4" s="112"/>
      <c r="CU4" s="112" t="s">
        <v>226</v>
      </c>
      <c r="CV4" s="112"/>
      <c r="CW4" s="112"/>
      <c r="CX4" s="112"/>
      <c r="CY4" s="112" t="s">
        <v>227</v>
      </c>
      <c r="CZ4" s="112"/>
      <c r="DA4" s="112"/>
      <c r="DB4" s="112"/>
    </row>
    <row r="5" spans="1:106" s="99" customFormat="1" ht="86.25" customHeight="1">
      <c r="A5" s="118"/>
      <c r="B5" s="112"/>
      <c r="C5" s="36" t="s">
        <v>108</v>
      </c>
      <c r="D5" s="36" t="s">
        <v>243</v>
      </c>
      <c r="E5" s="36" t="s">
        <v>109</v>
      </c>
      <c r="F5" s="36" t="s">
        <v>394</v>
      </c>
      <c r="G5" s="36" t="s">
        <v>108</v>
      </c>
      <c r="H5" s="36" t="s">
        <v>243</v>
      </c>
      <c r="I5" s="36" t="s">
        <v>109</v>
      </c>
      <c r="J5" s="36" t="s">
        <v>394</v>
      </c>
      <c r="K5" s="36" t="s">
        <v>108</v>
      </c>
      <c r="L5" s="36" t="s">
        <v>243</v>
      </c>
      <c r="M5" s="36" t="s">
        <v>109</v>
      </c>
      <c r="N5" s="36" t="s">
        <v>394</v>
      </c>
      <c r="O5" s="36" t="s">
        <v>108</v>
      </c>
      <c r="P5" s="36" t="s">
        <v>243</v>
      </c>
      <c r="Q5" s="36" t="s">
        <v>109</v>
      </c>
      <c r="R5" s="36" t="s">
        <v>394</v>
      </c>
      <c r="S5" s="36" t="s">
        <v>108</v>
      </c>
      <c r="T5" s="36" t="s">
        <v>243</v>
      </c>
      <c r="U5" s="36" t="s">
        <v>109</v>
      </c>
      <c r="V5" s="36" t="s">
        <v>394</v>
      </c>
      <c r="W5" s="36" t="s">
        <v>108</v>
      </c>
      <c r="X5" s="36" t="s">
        <v>243</v>
      </c>
      <c r="Y5" s="36" t="s">
        <v>109</v>
      </c>
      <c r="Z5" s="36" t="s">
        <v>394</v>
      </c>
      <c r="AA5" s="36" t="s">
        <v>108</v>
      </c>
      <c r="AB5" s="36" t="s">
        <v>243</v>
      </c>
      <c r="AC5" s="36" t="s">
        <v>109</v>
      </c>
      <c r="AD5" s="36" t="s">
        <v>394</v>
      </c>
      <c r="AE5" s="36" t="s">
        <v>108</v>
      </c>
      <c r="AF5" s="36" t="s">
        <v>243</v>
      </c>
      <c r="AG5" s="36" t="s">
        <v>109</v>
      </c>
      <c r="AH5" s="36" t="s">
        <v>394</v>
      </c>
      <c r="AI5" s="36" t="s">
        <v>108</v>
      </c>
      <c r="AJ5" s="36" t="s">
        <v>243</v>
      </c>
      <c r="AK5" s="36" t="s">
        <v>109</v>
      </c>
      <c r="AL5" s="36" t="s">
        <v>394</v>
      </c>
      <c r="AM5" s="36" t="s">
        <v>108</v>
      </c>
      <c r="AN5" s="36" t="s">
        <v>243</v>
      </c>
      <c r="AO5" s="36" t="s">
        <v>109</v>
      </c>
      <c r="AP5" s="36" t="s">
        <v>394</v>
      </c>
      <c r="AQ5" s="36" t="s">
        <v>108</v>
      </c>
      <c r="AR5" s="36" t="s">
        <v>243</v>
      </c>
      <c r="AS5" s="36" t="s">
        <v>109</v>
      </c>
      <c r="AT5" s="36" t="s">
        <v>394</v>
      </c>
      <c r="AU5" s="36" t="s">
        <v>108</v>
      </c>
      <c r="AV5" s="36" t="s">
        <v>243</v>
      </c>
      <c r="AW5" s="36" t="s">
        <v>109</v>
      </c>
      <c r="AX5" s="36" t="s">
        <v>394</v>
      </c>
      <c r="AY5" s="36" t="s">
        <v>108</v>
      </c>
      <c r="AZ5" s="36" t="s">
        <v>243</v>
      </c>
      <c r="BA5" s="36" t="s">
        <v>109</v>
      </c>
      <c r="BB5" s="36" t="s">
        <v>394</v>
      </c>
      <c r="BC5" s="36" t="s">
        <v>108</v>
      </c>
      <c r="BD5" s="36" t="s">
        <v>243</v>
      </c>
      <c r="BE5" s="36" t="s">
        <v>109</v>
      </c>
      <c r="BF5" s="36" t="s">
        <v>394</v>
      </c>
      <c r="BG5" s="36" t="s">
        <v>108</v>
      </c>
      <c r="BH5" s="36" t="s">
        <v>243</v>
      </c>
      <c r="BI5" s="36" t="s">
        <v>109</v>
      </c>
      <c r="BJ5" s="36" t="s">
        <v>394</v>
      </c>
      <c r="BK5" s="36" t="s">
        <v>108</v>
      </c>
      <c r="BL5" s="36" t="s">
        <v>243</v>
      </c>
      <c r="BM5" s="36" t="s">
        <v>109</v>
      </c>
      <c r="BN5" s="36" t="s">
        <v>394</v>
      </c>
      <c r="BO5" s="36" t="s">
        <v>108</v>
      </c>
      <c r="BP5" s="36" t="s">
        <v>243</v>
      </c>
      <c r="BQ5" s="36" t="s">
        <v>109</v>
      </c>
      <c r="BR5" s="36" t="s">
        <v>394</v>
      </c>
      <c r="BS5" s="36" t="s">
        <v>108</v>
      </c>
      <c r="BT5" s="36" t="s">
        <v>243</v>
      </c>
      <c r="BU5" s="36" t="s">
        <v>109</v>
      </c>
      <c r="BV5" s="36" t="s">
        <v>394</v>
      </c>
      <c r="BW5" s="36" t="s">
        <v>108</v>
      </c>
      <c r="BX5" s="36" t="s">
        <v>243</v>
      </c>
      <c r="BY5" s="36" t="s">
        <v>109</v>
      </c>
      <c r="BZ5" s="36" t="s">
        <v>394</v>
      </c>
      <c r="CA5" s="36" t="s">
        <v>108</v>
      </c>
      <c r="CB5" s="36" t="s">
        <v>243</v>
      </c>
      <c r="CC5" s="36" t="s">
        <v>109</v>
      </c>
      <c r="CD5" s="36" t="s">
        <v>394</v>
      </c>
      <c r="CE5" s="36" t="s">
        <v>108</v>
      </c>
      <c r="CF5" s="36" t="s">
        <v>243</v>
      </c>
      <c r="CG5" s="36" t="s">
        <v>109</v>
      </c>
      <c r="CH5" s="36" t="s">
        <v>394</v>
      </c>
      <c r="CI5" s="36" t="s">
        <v>108</v>
      </c>
      <c r="CJ5" s="36" t="s">
        <v>243</v>
      </c>
      <c r="CK5" s="36" t="s">
        <v>109</v>
      </c>
      <c r="CL5" s="36" t="s">
        <v>394</v>
      </c>
      <c r="CM5" s="36" t="s">
        <v>108</v>
      </c>
      <c r="CN5" s="36" t="s">
        <v>243</v>
      </c>
      <c r="CO5" s="36" t="s">
        <v>109</v>
      </c>
      <c r="CP5" s="36" t="s">
        <v>394</v>
      </c>
      <c r="CQ5" s="36" t="s">
        <v>108</v>
      </c>
      <c r="CR5" s="36" t="s">
        <v>243</v>
      </c>
      <c r="CS5" s="36" t="s">
        <v>109</v>
      </c>
      <c r="CT5" s="36" t="s">
        <v>394</v>
      </c>
      <c r="CU5" s="36" t="s">
        <v>108</v>
      </c>
      <c r="CV5" s="36" t="s">
        <v>243</v>
      </c>
      <c r="CW5" s="36" t="s">
        <v>109</v>
      </c>
      <c r="CX5" s="36" t="s">
        <v>394</v>
      </c>
      <c r="CY5" s="36" t="s">
        <v>108</v>
      </c>
      <c r="CZ5" s="36" t="s">
        <v>243</v>
      </c>
      <c r="DA5" s="36" t="s">
        <v>109</v>
      </c>
      <c r="DB5" s="36" t="s">
        <v>394</v>
      </c>
    </row>
    <row r="6" spans="1:106" s="7" customFormat="1" ht="22.5" customHeight="1">
      <c r="A6" s="28"/>
      <c r="B6" s="29" t="s">
        <v>204</v>
      </c>
      <c r="C6" s="30">
        <f>SUM(C7:C27)</f>
        <v>6773890.9493800001</v>
      </c>
      <c r="D6" s="30">
        <f t="shared" ref="D6:DA6" si="0">SUM(D7:D27)</f>
        <v>7353738.5200299993</v>
      </c>
      <c r="E6" s="30">
        <f t="shared" si="0"/>
        <v>5669437.5627199989</v>
      </c>
      <c r="F6" s="30">
        <f>E6/D6*100</f>
        <v>77.095990662132905</v>
      </c>
      <c r="G6" s="30">
        <f t="shared" si="0"/>
        <v>26.099999999999998</v>
      </c>
      <c r="H6" s="30">
        <f t="shared" si="0"/>
        <v>26.099999999999998</v>
      </c>
      <c r="I6" s="30">
        <f t="shared" si="0"/>
        <v>25.823499999999999</v>
      </c>
      <c r="J6" s="30">
        <f>I6/H6*100</f>
        <v>98.940613026819918</v>
      </c>
      <c r="K6" s="30">
        <f t="shared" si="0"/>
        <v>117.90000000000002</v>
      </c>
      <c r="L6" s="30">
        <f t="shared" si="0"/>
        <v>117.90000000000002</v>
      </c>
      <c r="M6" s="30">
        <f t="shared" si="0"/>
        <v>117.90000000000002</v>
      </c>
      <c r="N6" s="30">
        <f>M6/L6*100</f>
        <v>100</v>
      </c>
      <c r="O6" s="30">
        <f t="shared" si="0"/>
        <v>23316.400000000001</v>
      </c>
      <c r="P6" s="30">
        <f t="shared" si="0"/>
        <v>23936.899999999998</v>
      </c>
      <c r="Q6" s="30">
        <f t="shared" si="0"/>
        <v>18694.099999999999</v>
      </c>
      <c r="R6" s="30">
        <f>Q6/P6*100</f>
        <v>78.097414452163818</v>
      </c>
      <c r="S6" s="30">
        <f t="shared" si="0"/>
        <v>3173</v>
      </c>
      <c r="T6" s="30">
        <f t="shared" si="0"/>
        <v>3173</v>
      </c>
      <c r="U6" s="30">
        <f t="shared" si="0"/>
        <v>331.8</v>
      </c>
      <c r="V6" s="30">
        <f>U6/T6*100</f>
        <v>10.456980775291523</v>
      </c>
      <c r="W6" s="30">
        <f t="shared" si="0"/>
        <v>20.399999999999999</v>
      </c>
      <c r="X6" s="30">
        <f t="shared" si="0"/>
        <v>20.399999999999999</v>
      </c>
      <c r="Y6" s="30">
        <f t="shared" si="0"/>
        <v>0</v>
      </c>
      <c r="Z6" s="30">
        <v>0</v>
      </c>
      <c r="AA6" s="30">
        <f t="shared" si="0"/>
        <v>1463.8</v>
      </c>
      <c r="AB6" s="30">
        <f t="shared" si="0"/>
        <v>1759.5</v>
      </c>
      <c r="AC6" s="30">
        <f t="shared" si="0"/>
        <v>0</v>
      </c>
      <c r="AD6" s="30">
        <v>0</v>
      </c>
      <c r="AE6" s="30">
        <f t="shared" si="0"/>
        <v>57.7</v>
      </c>
      <c r="AF6" s="30">
        <f t="shared" si="0"/>
        <v>57.7</v>
      </c>
      <c r="AG6" s="30">
        <f t="shared" si="0"/>
        <v>8</v>
      </c>
      <c r="AH6" s="30">
        <f>AG6/AF6*100</f>
        <v>13.864818024263432</v>
      </c>
      <c r="AI6" s="30">
        <f t="shared" si="0"/>
        <v>391226.56338000001</v>
      </c>
      <c r="AJ6" s="30">
        <f t="shared" si="0"/>
        <v>391226.56338000001</v>
      </c>
      <c r="AK6" s="30">
        <f t="shared" si="0"/>
        <v>316277.29242999997</v>
      </c>
      <c r="AL6" s="30">
        <f>AK6/AJ6*100</f>
        <v>80.842489246518383</v>
      </c>
      <c r="AM6" s="30">
        <f t="shared" si="0"/>
        <v>508854.78600000002</v>
      </c>
      <c r="AN6" s="30">
        <f t="shared" si="0"/>
        <v>508854.85665000003</v>
      </c>
      <c r="AO6" s="30">
        <f t="shared" si="0"/>
        <v>332970.40000000002</v>
      </c>
      <c r="AP6" s="30">
        <f>AO6/AN6*100</f>
        <v>65.435240648400324</v>
      </c>
      <c r="AQ6" s="30">
        <f t="shared" si="0"/>
        <v>0</v>
      </c>
      <c r="AR6" s="30">
        <f t="shared" si="0"/>
        <v>0</v>
      </c>
      <c r="AS6" s="30">
        <f t="shared" si="0"/>
        <v>0</v>
      </c>
      <c r="AT6" s="30">
        <v>0</v>
      </c>
      <c r="AU6" s="30">
        <f t="shared" si="0"/>
        <v>0</v>
      </c>
      <c r="AV6" s="30">
        <f t="shared" si="0"/>
        <v>0</v>
      </c>
      <c r="AW6" s="30">
        <f t="shared" si="0"/>
        <v>0</v>
      </c>
      <c r="AX6" s="30">
        <v>0</v>
      </c>
      <c r="AY6" s="30">
        <f t="shared" si="0"/>
        <v>29618.699999999997</v>
      </c>
      <c r="AZ6" s="30">
        <f t="shared" si="0"/>
        <v>29618.699999999997</v>
      </c>
      <c r="BA6" s="30">
        <f t="shared" si="0"/>
        <v>18463.7</v>
      </c>
      <c r="BB6" s="30">
        <f>BA6/AZ6*100</f>
        <v>62.337982423266389</v>
      </c>
      <c r="BC6" s="30">
        <f t="shared" si="0"/>
        <v>1957.5000000000005</v>
      </c>
      <c r="BD6" s="30">
        <f t="shared" si="0"/>
        <v>1957.5000000000005</v>
      </c>
      <c r="BE6" s="30">
        <f t="shared" si="0"/>
        <v>1221.9000000000001</v>
      </c>
      <c r="BF6" s="30">
        <f>BE6/BD6*100</f>
        <v>62.421455938697314</v>
      </c>
      <c r="BG6" s="30">
        <f t="shared" si="0"/>
        <v>23023.9</v>
      </c>
      <c r="BH6" s="30">
        <f t="shared" si="0"/>
        <v>23023.9</v>
      </c>
      <c r="BI6" s="30">
        <f t="shared" si="0"/>
        <v>15148.8</v>
      </c>
      <c r="BJ6" s="30">
        <f>BI6/BH6*100</f>
        <v>65.795977223667563</v>
      </c>
      <c r="BK6" s="30">
        <f t="shared" si="0"/>
        <v>13741.500000000004</v>
      </c>
      <c r="BL6" s="30">
        <f t="shared" si="0"/>
        <v>13741.500000000004</v>
      </c>
      <c r="BM6" s="30">
        <f t="shared" si="0"/>
        <v>9531.2000000000007</v>
      </c>
      <c r="BN6" s="30">
        <f>BM6/BL6*100</f>
        <v>69.360695702798083</v>
      </c>
      <c r="BO6" s="30">
        <f t="shared" si="0"/>
        <v>1166202.7</v>
      </c>
      <c r="BP6" s="30">
        <f t="shared" si="0"/>
        <v>1463569.4</v>
      </c>
      <c r="BQ6" s="30">
        <f t="shared" si="0"/>
        <v>1115221</v>
      </c>
      <c r="BR6" s="30">
        <f>BQ6/BP6*100</f>
        <v>76.198709811779338</v>
      </c>
      <c r="BS6" s="30">
        <f t="shared" si="0"/>
        <v>4448556.5</v>
      </c>
      <c r="BT6" s="30">
        <f t="shared" si="0"/>
        <v>4730073.3999999994</v>
      </c>
      <c r="BU6" s="30">
        <f t="shared" si="0"/>
        <v>3738695.2</v>
      </c>
      <c r="BV6" s="30">
        <f>BU6/BT6*100</f>
        <v>79.040955262977548</v>
      </c>
      <c r="BW6" s="30">
        <f t="shared" si="0"/>
        <v>11951.1</v>
      </c>
      <c r="BX6" s="30">
        <f t="shared" si="0"/>
        <v>11951.1</v>
      </c>
      <c r="BY6" s="30">
        <f t="shared" si="0"/>
        <v>6010.8918099999992</v>
      </c>
      <c r="BZ6" s="30">
        <f>BY6/BX6*100</f>
        <v>50.295720142915712</v>
      </c>
      <c r="CA6" s="30">
        <f t="shared" si="0"/>
        <v>98288.200000000012</v>
      </c>
      <c r="CB6" s="30">
        <f t="shared" si="0"/>
        <v>98288.200000000012</v>
      </c>
      <c r="CC6" s="30">
        <f t="shared" si="0"/>
        <v>66809.616129999995</v>
      </c>
      <c r="CD6" s="30">
        <f>CC6/CB6*100</f>
        <v>67.973181043095693</v>
      </c>
      <c r="CE6" s="30">
        <f t="shared" si="0"/>
        <v>2400</v>
      </c>
      <c r="CF6" s="30">
        <f t="shared" si="0"/>
        <v>2400</v>
      </c>
      <c r="CG6" s="30">
        <f t="shared" si="0"/>
        <v>0</v>
      </c>
      <c r="CH6" s="30">
        <v>0</v>
      </c>
      <c r="CI6" s="30">
        <f t="shared" si="0"/>
        <v>197.10000000000002</v>
      </c>
      <c r="CJ6" s="30">
        <f t="shared" si="0"/>
        <v>244.8</v>
      </c>
      <c r="CK6" s="30">
        <f t="shared" si="0"/>
        <v>12.4</v>
      </c>
      <c r="CL6" s="30">
        <f>CK6/CJ6*100</f>
        <v>5.0653594771241828</v>
      </c>
      <c r="CM6" s="30">
        <f t="shared" si="0"/>
        <v>555.4</v>
      </c>
      <c r="CN6" s="30">
        <f t="shared" si="0"/>
        <v>555.4</v>
      </c>
      <c r="CO6" s="30">
        <f t="shared" si="0"/>
        <v>83.6</v>
      </c>
      <c r="CP6" s="30">
        <f>CO6/CN6*100</f>
        <v>15.052214620093626</v>
      </c>
      <c r="CQ6" s="30">
        <f t="shared" si="0"/>
        <v>8159.4000000000015</v>
      </c>
      <c r="CR6" s="30">
        <f t="shared" si="0"/>
        <v>8159.4000000000015</v>
      </c>
      <c r="CS6" s="30">
        <f t="shared" si="0"/>
        <v>2605.3603600000001</v>
      </c>
      <c r="CT6" s="30">
        <f>CS6/CR6*100</f>
        <v>31.930783636051668</v>
      </c>
      <c r="CU6" s="30">
        <f t="shared" si="0"/>
        <v>5702.8</v>
      </c>
      <c r="CV6" s="30">
        <f t="shared" si="0"/>
        <v>5702.8</v>
      </c>
      <c r="CW6" s="30">
        <f t="shared" si="0"/>
        <v>3169.97849</v>
      </c>
      <c r="CX6" s="30">
        <f>CW6/CV6*100</f>
        <v>55.586352142807037</v>
      </c>
      <c r="CY6" s="30">
        <f t="shared" si="0"/>
        <v>35279.499999999993</v>
      </c>
      <c r="CZ6" s="30">
        <f t="shared" si="0"/>
        <v>35279.499999999993</v>
      </c>
      <c r="DA6" s="30">
        <f t="shared" si="0"/>
        <v>24038.600000000006</v>
      </c>
      <c r="DB6" s="30">
        <f>DA6/CZ6*100</f>
        <v>68.137586983942541</v>
      </c>
    </row>
    <row r="7" spans="1:106" ht="17.25" customHeight="1">
      <c r="A7" s="31">
        <v>1</v>
      </c>
      <c r="B7" s="32" t="s">
        <v>3</v>
      </c>
      <c r="C7" s="27">
        <f>G7+K7+O7+S7+W7+AA7+AE7+AI7+AM7+AQ7+AU7+AY7+BC7+BG7+BK7+BO7+BS7+BW7+CA7+CE7+CI7+CM7+CQ7+CU7+CY7</f>
        <v>179453.33169999998</v>
      </c>
      <c r="D7" s="27">
        <f>H7+L7+P7+T7+X7+AB7+AF7+AJ7+AN7+AR7+AV7+AZ7+BD7+BH7+BL7+BP7+BT7+BX7+CB7+CF7+CJ7+CN7+CR7+CV7+CZ7</f>
        <v>208125.13169999997</v>
      </c>
      <c r="E7" s="27">
        <f>I7+M7+Q7+U7+Y7+AC7+AG7+AK7+AO7+AS7+AW7+BA7+BE7+BI7+BM7+BQ7+BU7+BY7+CC7+CG7+CK7+CO7+CS7+CW7+DA7</f>
        <v>161631.25287</v>
      </c>
      <c r="F7" s="27">
        <f t="shared" ref="F7:F35" si="1">E7/D7*100</f>
        <v>77.660612896563535</v>
      </c>
      <c r="G7" s="27">
        <v>1.2</v>
      </c>
      <c r="H7" s="27">
        <v>1.2</v>
      </c>
      <c r="I7" s="45">
        <v>1.2</v>
      </c>
      <c r="J7" s="45">
        <f t="shared" ref="J7:J35" si="2">I7/H7*100</f>
        <v>100</v>
      </c>
      <c r="K7" s="45">
        <v>1.6</v>
      </c>
      <c r="L7" s="45">
        <v>1.6</v>
      </c>
      <c r="M7" s="45">
        <v>1.6</v>
      </c>
      <c r="N7" s="45">
        <f t="shared" ref="N7:N35" si="3">M7/L7*100</f>
        <v>100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27">
        <v>1.8</v>
      </c>
      <c r="AF7" s="27">
        <v>1.8</v>
      </c>
      <c r="AG7" s="45">
        <v>0</v>
      </c>
      <c r="AH7" s="45">
        <f t="shared" ref="AH7:AH35" si="4">AG7/AF7*100</f>
        <v>0</v>
      </c>
      <c r="AI7" s="45">
        <v>17988.761699999999</v>
      </c>
      <c r="AJ7" s="45">
        <v>17988.761699999999</v>
      </c>
      <c r="AK7" s="45">
        <v>18507.599999999999</v>
      </c>
      <c r="AL7" s="45">
        <f t="shared" ref="AL7:AL35" si="5">AK7/AJ7*100</f>
        <v>102.88423577260461</v>
      </c>
      <c r="AM7" s="45">
        <v>10939.17</v>
      </c>
      <c r="AN7" s="45">
        <v>10939.17</v>
      </c>
      <c r="AO7" s="45">
        <v>9555.1</v>
      </c>
      <c r="AP7" s="45">
        <f t="shared" ref="AP7:AP35" si="6">AO7/AN7*100</f>
        <v>87.347577558443646</v>
      </c>
      <c r="AQ7" s="45"/>
      <c r="AR7" s="45"/>
      <c r="AS7" s="45"/>
      <c r="AT7" s="45"/>
      <c r="AU7" s="45"/>
      <c r="AV7" s="45"/>
      <c r="AW7" s="45"/>
      <c r="AX7" s="45"/>
      <c r="AY7" s="45">
        <v>1370.6</v>
      </c>
      <c r="AZ7" s="45">
        <v>1370.6</v>
      </c>
      <c r="BA7" s="45">
        <v>742.7</v>
      </c>
      <c r="BB7" s="45">
        <f t="shared" ref="BB7:BB35" si="7">BA7/AZ7*100</f>
        <v>54.187946884576107</v>
      </c>
      <c r="BC7" s="45">
        <v>85.2</v>
      </c>
      <c r="BD7" s="45">
        <v>85.2</v>
      </c>
      <c r="BE7" s="45">
        <v>59.4</v>
      </c>
      <c r="BF7" s="45">
        <f t="shared" ref="BF7:BF35" si="8">BE7/BD7*100</f>
        <v>69.718309859154928</v>
      </c>
      <c r="BG7" s="45">
        <v>594.9</v>
      </c>
      <c r="BH7" s="45">
        <v>594.9</v>
      </c>
      <c r="BI7" s="45">
        <v>377.3</v>
      </c>
      <c r="BJ7" s="45">
        <f t="shared" ref="BJ7:BJ35" si="9">BI7/BH7*100</f>
        <v>63.4224239367961</v>
      </c>
      <c r="BK7" s="27">
        <v>476.2</v>
      </c>
      <c r="BL7" s="45">
        <v>476.2</v>
      </c>
      <c r="BM7" s="45">
        <v>354.1</v>
      </c>
      <c r="BN7" s="45">
        <f t="shared" ref="BN7:BN35" si="10">BM7/BL7*100</f>
        <v>74.359512809743805</v>
      </c>
      <c r="BO7" s="45">
        <v>10105.700000000001</v>
      </c>
      <c r="BP7" s="45">
        <v>9087.4</v>
      </c>
      <c r="BQ7" s="45">
        <v>6488.8</v>
      </c>
      <c r="BR7" s="45">
        <f t="shared" ref="BR7:BR35" si="11">BQ7/BP7*100</f>
        <v>71.40436208376434</v>
      </c>
      <c r="BS7" s="45">
        <v>133805.70000000001</v>
      </c>
      <c r="BT7" s="45">
        <v>163495.79999999999</v>
      </c>
      <c r="BU7" s="45">
        <v>122489</v>
      </c>
      <c r="BV7" s="45">
        <f t="shared" ref="BV7:BV35" si="12">BU7/BT7*100</f>
        <v>74.918744090062262</v>
      </c>
      <c r="BW7" s="45">
        <v>195</v>
      </c>
      <c r="BX7" s="45">
        <v>195</v>
      </c>
      <c r="BY7" s="45">
        <v>143.5</v>
      </c>
      <c r="BZ7" s="45">
        <f t="shared" ref="BZ7:BZ35" si="13">BY7/BX7*100</f>
        <v>73.589743589743591</v>
      </c>
      <c r="CA7" s="45">
        <v>2610.8000000000002</v>
      </c>
      <c r="CB7" s="45">
        <v>2610.8000000000002</v>
      </c>
      <c r="CC7" s="45">
        <v>2029.377</v>
      </c>
      <c r="CD7" s="45">
        <f t="shared" ref="CD7:CD35" si="14">CC7/CB7*100</f>
        <v>77.730082733261824</v>
      </c>
      <c r="CE7" s="45"/>
      <c r="CF7" s="45"/>
      <c r="CG7" s="45"/>
      <c r="CH7" s="45"/>
      <c r="CI7" s="45"/>
      <c r="CJ7" s="45"/>
      <c r="CK7" s="45"/>
      <c r="CL7" s="27"/>
      <c r="CM7" s="45"/>
      <c r="CN7" s="45"/>
      <c r="CO7" s="45"/>
      <c r="CP7" s="30"/>
      <c r="CQ7" s="45">
        <v>73.3</v>
      </c>
      <c r="CR7" s="45">
        <v>73.3</v>
      </c>
      <c r="CS7" s="45">
        <v>20.296169999999996</v>
      </c>
      <c r="CT7" s="45">
        <f t="shared" ref="CT7:CT35" si="15">CS7/CR7*100</f>
        <v>27.689181446111867</v>
      </c>
      <c r="CU7" s="45">
        <v>135.80000000000001</v>
      </c>
      <c r="CV7" s="45">
        <v>135.80000000000001</v>
      </c>
      <c r="CW7" s="45">
        <v>135.77970000000002</v>
      </c>
      <c r="CX7" s="45">
        <f t="shared" ref="CX7:CX35" si="16">CW7/CV7*100</f>
        <v>99.985051546391759</v>
      </c>
      <c r="CY7" s="45">
        <v>1067.5999999999999</v>
      </c>
      <c r="CZ7" s="45">
        <v>1067.5999999999999</v>
      </c>
      <c r="DA7" s="45">
        <v>725.5</v>
      </c>
      <c r="DB7" s="45">
        <f t="shared" ref="DB7:DB35" si="17">DA7/CZ7*100</f>
        <v>67.956163357062565</v>
      </c>
    </row>
    <row r="8" spans="1:106" ht="17.25" customHeight="1">
      <c r="A8" s="31">
        <v>2</v>
      </c>
      <c r="B8" s="32" t="s">
        <v>4</v>
      </c>
      <c r="C8" s="27">
        <f t="shared" ref="C8:C27" si="18">G8+K8+O8+S8+W8+AA8+AE8+AI8+AM8+AQ8+AU8+AY8+BC8+BG8+BK8+BO8+BS8+BW8+CA8+CE8+CI8+CM8+CQ8+CU8+CY8</f>
        <v>243278.4755</v>
      </c>
      <c r="D8" s="27">
        <f t="shared" ref="D8:D27" si="19">H8+L8+P8+T8+X8+AB8+AF8+AJ8+AN8+AR8+AV8+AZ8+BD8+BH8+BL8+BP8+BT8+BX8+CB8+CF8+CJ8+CN8+CR8+CV8+CZ8</f>
        <v>254996.3015</v>
      </c>
      <c r="E8" s="27">
        <f t="shared" ref="E8:E27" si="20">I8+M8+Q8+U8+Y8+AC8+AG8+AK8+AO8+AS8+AW8+BA8+BE8+BI8+BM8+BQ8+BU8+BY8+CC8+CG8+CK8+CO8+CS8+CW8+DA8</f>
        <v>198501.55313000001</v>
      </c>
      <c r="F8" s="27">
        <f t="shared" si="1"/>
        <v>77.844875381457257</v>
      </c>
      <c r="G8" s="27">
        <v>0.5</v>
      </c>
      <c r="H8" s="27">
        <v>0.5</v>
      </c>
      <c r="I8" s="45">
        <v>0.5</v>
      </c>
      <c r="J8" s="45">
        <f t="shared" si="2"/>
        <v>100</v>
      </c>
      <c r="K8" s="45">
        <v>4.3</v>
      </c>
      <c r="L8" s="45">
        <v>4.3</v>
      </c>
      <c r="M8" s="45">
        <v>4.3</v>
      </c>
      <c r="N8" s="45">
        <f t="shared" si="3"/>
        <v>100</v>
      </c>
      <c r="O8" s="45">
        <v>655.6</v>
      </c>
      <c r="P8" s="45">
        <v>655.6</v>
      </c>
      <c r="Q8" s="45">
        <v>588.6</v>
      </c>
      <c r="R8" s="45">
        <f t="shared" ref="R8:R35" si="21">Q8/P8*100</f>
        <v>89.780353874313604</v>
      </c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27">
        <v>1.5</v>
      </c>
      <c r="AF8" s="27">
        <v>1.5</v>
      </c>
      <c r="AG8" s="45">
        <v>0</v>
      </c>
      <c r="AH8" s="45">
        <f t="shared" si="4"/>
        <v>0</v>
      </c>
      <c r="AI8" s="45">
        <v>24306.925500000001</v>
      </c>
      <c r="AJ8" s="45">
        <v>24306.925500000001</v>
      </c>
      <c r="AK8" s="45">
        <v>20863.5</v>
      </c>
      <c r="AL8" s="45">
        <f t="shared" si="5"/>
        <v>85.83356212615206</v>
      </c>
      <c r="AM8" s="45">
        <v>25751.55</v>
      </c>
      <c r="AN8" s="45">
        <v>25751.576000000001</v>
      </c>
      <c r="AO8" s="45">
        <v>22713.1</v>
      </c>
      <c r="AP8" s="45">
        <f t="shared" si="6"/>
        <v>88.200815359805546</v>
      </c>
      <c r="AQ8" s="45"/>
      <c r="AR8" s="45"/>
      <c r="AS8" s="45"/>
      <c r="AT8" s="45"/>
      <c r="AU8" s="45"/>
      <c r="AV8" s="45"/>
      <c r="AW8" s="45"/>
      <c r="AX8" s="45"/>
      <c r="AY8" s="45">
        <v>1370.6</v>
      </c>
      <c r="AZ8" s="45">
        <v>1370.6</v>
      </c>
      <c r="BA8" s="45">
        <v>947.1</v>
      </c>
      <c r="BB8" s="45">
        <f t="shared" si="7"/>
        <v>69.101123595505626</v>
      </c>
      <c r="BC8" s="45">
        <v>85.2</v>
      </c>
      <c r="BD8" s="45">
        <v>85.2</v>
      </c>
      <c r="BE8" s="45">
        <v>58.6</v>
      </c>
      <c r="BF8" s="45">
        <f t="shared" si="8"/>
        <v>68.779342723004703</v>
      </c>
      <c r="BG8" s="45">
        <v>1239.3</v>
      </c>
      <c r="BH8" s="45">
        <v>1239.3</v>
      </c>
      <c r="BI8" s="45">
        <v>851.5</v>
      </c>
      <c r="BJ8" s="45">
        <f t="shared" si="9"/>
        <v>68.708141692891161</v>
      </c>
      <c r="BK8" s="45">
        <v>476.2</v>
      </c>
      <c r="BL8" s="45">
        <v>476.2</v>
      </c>
      <c r="BM8" s="45">
        <v>361</v>
      </c>
      <c r="BN8" s="45">
        <f t="shared" si="10"/>
        <v>75.808483830323397</v>
      </c>
      <c r="BO8" s="45">
        <v>25311.1</v>
      </c>
      <c r="BP8" s="45">
        <v>37681.800000000003</v>
      </c>
      <c r="BQ8" s="45">
        <v>27665.200000000001</v>
      </c>
      <c r="BR8" s="45">
        <f t="shared" si="11"/>
        <v>73.417936510463932</v>
      </c>
      <c r="BS8" s="45">
        <v>157955.70000000001</v>
      </c>
      <c r="BT8" s="45">
        <v>157302.79999999999</v>
      </c>
      <c r="BU8" s="45">
        <v>120771.1</v>
      </c>
      <c r="BV8" s="45">
        <f t="shared" si="12"/>
        <v>76.776192159325845</v>
      </c>
      <c r="BW8" s="45">
        <v>517.1</v>
      </c>
      <c r="BX8" s="45">
        <v>517.1</v>
      </c>
      <c r="BY8" s="45">
        <v>261.39999999999998</v>
      </c>
      <c r="BZ8" s="45">
        <f t="shared" si="13"/>
        <v>50.551150647843734</v>
      </c>
      <c r="CA8" s="45">
        <v>3767.5</v>
      </c>
      <c r="CB8" s="45">
        <v>3767.5</v>
      </c>
      <c r="CC8" s="45">
        <v>2476.7280000000001</v>
      </c>
      <c r="CD8" s="45">
        <f t="shared" si="14"/>
        <v>65.739296615792966</v>
      </c>
      <c r="CE8" s="45"/>
      <c r="CF8" s="45"/>
      <c r="CG8" s="45"/>
      <c r="CH8" s="45"/>
      <c r="CI8" s="45"/>
      <c r="CJ8" s="45"/>
      <c r="CK8" s="45"/>
      <c r="CL8" s="27"/>
      <c r="CM8" s="45"/>
      <c r="CN8" s="45"/>
      <c r="CO8" s="45"/>
      <c r="CP8" s="30"/>
      <c r="CQ8" s="45">
        <v>197.3</v>
      </c>
      <c r="CR8" s="45">
        <v>197.3</v>
      </c>
      <c r="CS8" s="45">
        <v>65.127129999999994</v>
      </c>
      <c r="CT8" s="45">
        <f t="shared" si="15"/>
        <v>33.009189052204761</v>
      </c>
      <c r="CU8" s="45">
        <v>214.4</v>
      </c>
      <c r="CV8" s="45">
        <v>214.4</v>
      </c>
      <c r="CW8" s="45">
        <v>91.697999999999993</v>
      </c>
      <c r="CX8" s="45">
        <f t="shared" si="16"/>
        <v>42.769589552238799</v>
      </c>
      <c r="CY8" s="45">
        <v>1423.7</v>
      </c>
      <c r="CZ8" s="45">
        <v>1423.7</v>
      </c>
      <c r="DA8" s="45">
        <v>782.1</v>
      </c>
      <c r="DB8" s="45">
        <f t="shared" si="17"/>
        <v>54.93432605183677</v>
      </c>
    </row>
    <row r="9" spans="1:106" ht="17.25" customHeight="1">
      <c r="A9" s="31">
        <v>3</v>
      </c>
      <c r="B9" s="32" t="s">
        <v>5</v>
      </c>
      <c r="C9" s="27">
        <f t="shared" si="18"/>
        <v>554132.92169999995</v>
      </c>
      <c r="D9" s="27">
        <f t="shared" si="19"/>
        <v>617822.72169999988</v>
      </c>
      <c r="E9" s="27">
        <f t="shared" si="20"/>
        <v>502009.87905999995</v>
      </c>
      <c r="F9" s="27">
        <f t="shared" si="1"/>
        <v>81.25468057870556</v>
      </c>
      <c r="G9" s="27">
        <v>3.1</v>
      </c>
      <c r="H9" s="27">
        <v>3.1</v>
      </c>
      <c r="I9" s="45">
        <v>3.1</v>
      </c>
      <c r="J9" s="45">
        <f t="shared" si="2"/>
        <v>100</v>
      </c>
      <c r="K9" s="45">
        <v>7.7</v>
      </c>
      <c r="L9" s="45">
        <v>7.7</v>
      </c>
      <c r="M9" s="45">
        <v>7.7</v>
      </c>
      <c r="N9" s="45">
        <f t="shared" si="3"/>
        <v>100</v>
      </c>
      <c r="O9" s="45">
        <v>1930.1</v>
      </c>
      <c r="P9" s="45">
        <v>1933.7</v>
      </c>
      <c r="Q9" s="45">
        <v>1682.5</v>
      </c>
      <c r="R9" s="45">
        <f t="shared" si="21"/>
        <v>87.009360293737387</v>
      </c>
      <c r="S9" s="45">
        <v>309</v>
      </c>
      <c r="T9" s="45">
        <v>309</v>
      </c>
      <c r="U9" s="45">
        <v>10.3</v>
      </c>
      <c r="V9" s="45">
        <f>U9/T9*100</f>
        <v>3.3333333333333335</v>
      </c>
      <c r="W9" s="45"/>
      <c r="X9" s="45"/>
      <c r="Y9" s="45"/>
      <c r="Z9" s="45"/>
      <c r="AA9" s="45"/>
      <c r="AB9" s="45"/>
      <c r="AC9" s="45"/>
      <c r="AD9" s="45"/>
      <c r="AE9" s="27">
        <v>1.9</v>
      </c>
      <c r="AF9" s="27">
        <v>1.9</v>
      </c>
      <c r="AG9" s="45">
        <v>0.5</v>
      </c>
      <c r="AH9" s="45">
        <f t="shared" si="4"/>
        <v>26.315789473684209</v>
      </c>
      <c r="AI9" s="45">
        <v>43686.992700000003</v>
      </c>
      <c r="AJ9" s="45">
        <v>43686.992700000003</v>
      </c>
      <c r="AK9" s="45">
        <v>31545</v>
      </c>
      <c r="AL9" s="45">
        <f t="shared" si="5"/>
        <v>72.206847050838547</v>
      </c>
      <c r="AM9" s="45">
        <v>24087.129000000001</v>
      </c>
      <c r="AN9" s="45">
        <v>24087.129000000001</v>
      </c>
      <c r="AO9" s="45">
        <v>11915.5</v>
      </c>
      <c r="AP9" s="45">
        <f t="shared" si="6"/>
        <v>49.46832808509474</v>
      </c>
      <c r="AQ9" s="45"/>
      <c r="AR9" s="45"/>
      <c r="AS9" s="45"/>
      <c r="AT9" s="45"/>
      <c r="AU9" s="45"/>
      <c r="AV9" s="45"/>
      <c r="AW9" s="45"/>
      <c r="AX9" s="45"/>
      <c r="AY9" s="45">
        <v>1779.2</v>
      </c>
      <c r="AZ9" s="45">
        <v>1779.2</v>
      </c>
      <c r="BA9" s="45">
        <v>1187.4000000000001</v>
      </c>
      <c r="BB9" s="45">
        <f t="shared" si="7"/>
        <v>66.737859712230218</v>
      </c>
      <c r="BC9" s="45">
        <v>127.3</v>
      </c>
      <c r="BD9" s="45">
        <v>127.3</v>
      </c>
      <c r="BE9" s="45">
        <v>74.599999999999994</v>
      </c>
      <c r="BF9" s="45">
        <f t="shared" si="8"/>
        <v>58.601728201099753</v>
      </c>
      <c r="BG9" s="45">
        <v>1817.6</v>
      </c>
      <c r="BH9" s="45">
        <v>1817.6</v>
      </c>
      <c r="BI9" s="45">
        <v>1248.0999999999999</v>
      </c>
      <c r="BJ9" s="45">
        <f t="shared" si="9"/>
        <v>68.667473591549296</v>
      </c>
      <c r="BK9" s="45">
        <v>952.3</v>
      </c>
      <c r="BL9" s="45">
        <v>952.3</v>
      </c>
      <c r="BM9" s="45">
        <v>707.9</v>
      </c>
      <c r="BN9" s="45">
        <f t="shared" si="10"/>
        <v>74.335818544576298</v>
      </c>
      <c r="BO9" s="45">
        <v>105505.5</v>
      </c>
      <c r="BP9" s="45">
        <v>125975.8</v>
      </c>
      <c r="BQ9" s="45">
        <v>102621.8</v>
      </c>
      <c r="BR9" s="45">
        <f t="shared" si="11"/>
        <v>81.461518799642477</v>
      </c>
      <c r="BS9" s="45">
        <v>359373.7</v>
      </c>
      <c r="BT9" s="45">
        <v>402582.6</v>
      </c>
      <c r="BU9" s="45">
        <v>341872.3</v>
      </c>
      <c r="BV9" s="45">
        <f t="shared" si="12"/>
        <v>84.919790373453793</v>
      </c>
      <c r="BW9" s="45">
        <v>334.9</v>
      </c>
      <c r="BX9" s="45">
        <v>334.9</v>
      </c>
      <c r="BY9" s="45">
        <v>230.37</v>
      </c>
      <c r="BZ9" s="45">
        <f t="shared" si="13"/>
        <v>68.787697820244858</v>
      </c>
      <c r="CA9" s="45">
        <v>10063.1</v>
      </c>
      <c r="CB9" s="45">
        <v>10063.1</v>
      </c>
      <c r="CC9" s="45">
        <v>6474.4949999999999</v>
      </c>
      <c r="CD9" s="45">
        <f t="shared" si="14"/>
        <v>64.338971092406908</v>
      </c>
      <c r="CE9" s="45">
        <v>300</v>
      </c>
      <c r="CF9" s="45">
        <v>300</v>
      </c>
      <c r="CG9" s="45"/>
      <c r="CH9" s="45"/>
      <c r="CI9" s="45">
        <v>17.5</v>
      </c>
      <c r="CJ9" s="45">
        <v>24.5</v>
      </c>
      <c r="CK9" s="45">
        <v>12.4</v>
      </c>
      <c r="CL9" s="27">
        <f t="shared" ref="CL9:CL35" si="22">CK9/CJ9*100</f>
        <v>50.612244897959179</v>
      </c>
      <c r="CM9" s="45">
        <v>83.6</v>
      </c>
      <c r="CN9" s="45">
        <v>83.6</v>
      </c>
      <c r="CO9" s="45">
        <v>83.6</v>
      </c>
      <c r="CP9" s="27">
        <f t="shared" ref="CP9" si="23">CO9/CN9*100</f>
        <v>100</v>
      </c>
      <c r="CQ9" s="45">
        <v>512.1</v>
      </c>
      <c r="CR9" s="45">
        <v>512.1</v>
      </c>
      <c r="CS9" s="45">
        <v>245.01215999999999</v>
      </c>
      <c r="CT9" s="45">
        <f t="shared" si="15"/>
        <v>47.844592852958399</v>
      </c>
      <c r="CU9" s="45">
        <v>393</v>
      </c>
      <c r="CV9" s="45">
        <v>393</v>
      </c>
      <c r="CW9" s="45">
        <v>92.901899999999998</v>
      </c>
      <c r="CX9" s="45">
        <f t="shared" si="16"/>
        <v>23.639160305343509</v>
      </c>
      <c r="CY9" s="45">
        <v>2847.2</v>
      </c>
      <c r="CZ9" s="45">
        <v>2847.2</v>
      </c>
      <c r="DA9" s="45">
        <v>1994.4</v>
      </c>
      <c r="DB9" s="45">
        <f t="shared" si="17"/>
        <v>70.047766226468127</v>
      </c>
    </row>
    <row r="10" spans="1:106" ht="17.25" customHeight="1">
      <c r="A10" s="31">
        <v>4</v>
      </c>
      <c r="B10" s="32" t="s">
        <v>6</v>
      </c>
      <c r="C10" s="27">
        <f t="shared" si="18"/>
        <v>485503.73909999995</v>
      </c>
      <c r="D10" s="27">
        <f t="shared" si="19"/>
        <v>491049.13909999991</v>
      </c>
      <c r="E10" s="27">
        <f t="shared" si="20"/>
        <v>387851.12825000001</v>
      </c>
      <c r="F10" s="27">
        <f t="shared" si="1"/>
        <v>78.984178439016844</v>
      </c>
      <c r="G10" s="27">
        <v>2.8</v>
      </c>
      <c r="H10" s="27">
        <v>2.8</v>
      </c>
      <c r="I10" s="45">
        <v>2.8</v>
      </c>
      <c r="J10" s="45">
        <f t="shared" si="2"/>
        <v>100</v>
      </c>
      <c r="K10" s="45">
        <v>9.4</v>
      </c>
      <c r="L10" s="45">
        <v>9.4</v>
      </c>
      <c r="M10" s="45">
        <v>9.4</v>
      </c>
      <c r="N10" s="45">
        <f t="shared" si="3"/>
        <v>100</v>
      </c>
      <c r="O10" s="45">
        <v>1739.7</v>
      </c>
      <c r="P10" s="45">
        <v>1739.7</v>
      </c>
      <c r="Q10" s="45">
        <v>1501</v>
      </c>
      <c r="R10" s="45">
        <f t="shared" si="21"/>
        <v>86.279243547738119</v>
      </c>
      <c r="S10" s="45">
        <v>312</v>
      </c>
      <c r="T10" s="45">
        <v>312</v>
      </c>
      <c r="U10" s="45">
        <v>0</v>
      </c>
      <c r="V10" s="45">
        <f t="shared" ref="V10:V33" si="24">U10/T10*100</f>
        <v>0</v>
      </c>
      <c r="W10" s="45"/>
      <c r="X10" s="45"/>
      <c r="Y10" s="45"/>
      <c r="Z10" s="45"/>
      <c r="AA10" s="45"/>
      <c r="AB10" s="45"/>
      <c r="AC10" s="45"/>
      <c r="AD10" s="45"/>
      <c r="AE10" s="27">
        <v>7.3</v>
      </c>
      <c r="AF10" s="27">
        <v>7.3</v>
      </c>
      <c r="AG10" s="45">
        <v>0</v>
      </c>
      <c r="AH10" s="45">
        <f t="shared" si="4"/>
        <v>0</v>
      </c>
      <c r="AI10" s="45">
        <v>26303.858100000001</v>
      </c>
      <c r="AJ10" s="45">
        <v>26303.858100000001</v>
      </c>
      <c r="AK10" s="45">
        <v>16897.5</v>
      </c>
      <c r="AL10" s="45">
        <f t="shared" si="5"/>
        <v>64.239625745243814</v>
      </c>
      <c r="AM10" s="45">
        <v>53847.981</v>
      </c>
      <c r="AN10" s="45">
        <v>53847.981</v>
      </c>
      <c r="AO10" s="45">
        <v>38725.4</v>
      </c>
      <c r="AP10" s="45">
        <f t="shared" si="6"/>
        <v>71.916159679227349</v>
      </c>
      <c r="AQ10" s="45"/>
      <c r="AR10" s="45"/>
      <c r="AS10" s="45"/>
      <c r="AT10" s="45"/>
      <c r="AU10" s="45"/>
      <c r="AV10" s="45"/>
      <c r="AW10" s="45"/>
      <c r="AX10" s="45"/>
      <c r="AY10" s="45">
        <v>1779.2</v>
      </c>
      <c r="AZ10" s="45">
        <v>1779.2</v>
      </c>
      <c r="BA10" s="45">
        <v>1166</v>
      </c>
      <c r="BB10" s="45">
        <f t="shared" si="7"/>
        <v>65.535071942446038</v>
      </c>
      <c r="BC10" s="45">
        <v>106.2</v>
      </c>
      <c r="BD10" s="45">
        <v>106.2</v>
      </c>
      <c r="BE10" s="45">
        <v>68</v>
      </c>
      <c r="BF10" s="45">
        <f t="shared" si="8"/>
        <v>64.030131826741993</v>
      </c>
      <c r="BG10" s="45">
        <v>1652.4</v>
      </c>
      <c r="BH10" s="45">
        <v>1652.4</v>
      </c>
      <c r="BI10" s="45">
        <v>938.9</v>
      </c>
      <c r="BJ10" s="45">
        <f t="shared" si="9"/>
        <v>56.82038247397724</v>
      </c>
      <c r="BK10" s="45">
        <v>952.3</v>
      </c>
      <c r="BL10" s="45">
        <v>952.3</v>
      </c>
      <c r="BM10" s="45">
        <v>654.6</v>
      </c>
      <c r="BN10" s="45">
        <f t="shared" si="10"/>
        <v>68.738842801638143</v>
      </c>
      <c r="BO10" s="45">
        <v>97473.4</v>
      </c>
      <c r="BP10" s="45">
        <v>105751.3</v>
      </c>
      <c r="BQ10" s="45">
        <v>83143.399999999994</v>
      </c>
      <c r="BR10" s="45">
        <f t="shared" si="11"/>
        <v>78.621633965729018</v>
      </c>
      <c r="BS10" s="45">
        <v>289443.09999999998</v>
      </c>
      <c r="BT10" s="45">
        <v>286710.59999999998</v>
      </c>
      <c r="BU10" s="45">
        <v>236887.9</v>
      </c>
      <c r="BV10" s="45">
        <f t="shared" si="12"/>
        <v>82.622651551773814</v>
      </c>
      <c r="BW10" s="45">
        <v>541.79999999999995</v>
      </c>
      <c r="BX10" s="45">
        <v>541.79999999999995</v>
      </c>
      <c r="BY10" s="45">
        <v>468.38299999999998</v>
      </c>
      <c r="BZ10" s="45">
        <f t="shared" si="13"/>
        <v>86.449427833148761</v>
      </c>
      <c r="CA10" s="45">
        <v>8096.8</v>
      </c>
      <c r="CB10" s="45">
        <v>8096.8</v>
      </c>
      <c r="CC10" s="45">
        <v>5533.8855000000003</v>
      </c>
      <c r="CD10" s="45">
        <f t="shared" si="14"/>
        <v>68.346575190198593</v>
      </c>
      <c r="CE10" s="45"/>
      <c r="CF10" s="45"/>
      <c r="CG10" s="45"/>
      <c r="CH10" s="45"/>
      <c r="CI10" s="45"/>
      <c r="CJ10" s="45"/>
      <c r="CK10" s="45"/>
      <c r="CL10" s="27"/>
      <c r="CM10" s="45"/>
      <c r="CN10" s="45"/>
      <c r="CO10" s="45"/>
      <c r="CP10" s="45"/>
      <c r="CQ10" s="45">
        <v>501.4</v>
      </c>
      <c r="CR10" s="45">
        <v>501.4</v>
      </c>
      <c r="CS10" s="45">
        <v>73.085549999999998</v>
      </c>
      <c r="CT10" s="45">
        <f t="shared" si="15"/>
        <v>14.576296370163542</v>
      </c>
      <c r="CU10" s="45">
        <v>243</v>
      </c>
      <c r="CV10" s="45">
        <v>243</v>
      </c>
      <c r="CW10" s="45">
        <v>242.97420000000002</v>
      </c>
      <c r="CX10" s="45">
        <f t="shared" si="16"/>
        <v>99.989382716049391</v>
      </c>
      <c r="CY10" s="45">
        <v>2491.1</v>
      </c>
      <c r="CZ10" s="45">
        <v>2491.1</v>
      </c>
      <c r="DA10" s="45">
        <v>1537.9</v>
      </c>
      <c r="DB10" s="45">
        <f t="shared" si="17"/>
        <v>61.735779374573482</v>
      </c>
    </row>
    <row r="11" spans="1:106" ht="17.25" customHeight="1">
      <c r="A11" s="31">
        <v>5</v>
      </c>
      <c r="B11" s="32" t="s">
        <v>7</v>
      </c>
      <c r="C11" s="27">
        <f t="shared" si="18"/>
        <v>416626.39038999996</v>
      </c>
      <c r="D11" s="27">
        <f t="shared" si="19"/>
        <v>336776.89038999996</v>
      </c>
      <c r="E11" s="27">
        <f t="shared" si="20"/>
        <v>258320.80352999998</v>
      </c>
      <c r="F11" s="27">
        <f t="shared" si="1"/>
        <v>76.703838921624055</v>
      </c>
      <c r="G11" s="27">
        <v>1.7</v>
      </c>
      <c r="H11" s="27">
        <v>1.7</v>
      </c>
      <c r="I11" s="45">
        <v>1.7</v>
      </c>
      <c r="J11" s="45">
        <f t="shared" si="2"/>
        <v>100</v>
      </c>
      <c r="K11" s="45">
        <v>6.5</v>
      </c>
      <c r="L11" s="45">
        <v>6.5</v>
      </c>
      <c r="M11" s="45">
        <v>6.5</v>
      </c>
      <c r="N11" s="45">
        <f t="shared" si="3"/>
        <v>100</v>
      </c>
      <c r="O11" s="45">
        <v>1297.7</v>
      </c>
      <c r="P11" s="45">
        <v>1297.7</v>
      </c>
      <c r="Q11" s="45">
        <v>1103.0999999999999</v>
      </c>
      <c r="R11" s="45">
        <f t="shared" si="21"/>
        <v>85.004238267704395</v>
      </c>
      <c r="S11" s="45">
        <v>212</v>
      </c>
      <c r="T11" s="45">
        <v>212</v>
      </c>
      <c r="U11" s="45">
        <v>0</v>
      </c>
      <c r="V11" s="45">
        <f t="shared" si="24"/>
        <v>0</v>
      </c>
      <c r="W11" s="45"/>
      <c r="X11" s="45"/>
      <c r="Y11" s="45"/>
      <c r="Z11" s="45"/>
      <c r="AA11" s="45"/>
      <c r="AB11" s="45"/>
      <c r="AC11" s="45"/>
      <c r="AD11" s="45"/>
      <c r="AE11" s="27">
        <v>2.6</v>
      </c>
      <c r="AF11" s="27">
        <v>2.6</v>
      </c>
      <c r="AG11" s="45">
        <v>0.6</v>
      </c>
      <c r="AH11" s="45">
        <f t="shared" si="4"/>
        <v>23.076923076923077</v>
      </c>
      <c r="AI11" s="45">
        <v>29189.589390000001</v>
      </c>
      <c r="AJ11" s="45">
        <v>29189.589390000001</v>
      </c>
      <c r="AK11" s="45">
        <v>20093.2</v>
      </c>
      <c r="AL11" s="45">
        <f t="shared" si="5"/>
        <v>68.836871021158274</v>
      </c>
      <c r="AM11" s="45">
        <v>16476.800999999999</v>
      </c>
      <c r="AN11" s="45">
        <v>16476.800999999999</v>
      </c>
      <c r="AO11" s="45">
        <v>14960.3</v>
      </c>
      <c r="AP11" s="45">
        <f t="shared" si="6"/>
        <v>90.796144227268385</v>
      </c>
      <c r="AQ11" s="45"/>
      <c r="AR11" s="45"/>
      <c r="AS11" s="45"/>
      <c r="AT11" s="45"/>
      <c r="AU11" s="45"/>
      <c r="AV11" s="45"/>
      <c r="AW11" s="45"/>
      <c r="AX11" s="45"/>
      <c r="AY11" s="45">
        <v>1370.6</v>
      </c>
      <c r="AZ11" s="45">
        <v>1370.6</v>
      </c>
      <c r="BA11" s="45">
        <v>903.3</v>
      </c>
      <c r="BB11" s="45">
        <f t="shared" si="7"/>
        <v>65.905442871735005</v>
      </c>
      <c r="BC11" s="45">
        <v>85.2</v>
      </c>
      <c r="BD11" s="45">
        <v>85.2</v>
      </c>
      <c r="BE11" s="45">
        <v>61</v>
      </c>
      <c r="BF11" s="45">
        <f t="shared" si="8"/>
        <v>71.596244131455393</v>
      </c>
      <c r="BG11" s="45">
        <v>1321.9</v>
      </c>
      <c r="BH11" s="45">
        <v>1321.9</v>
      </c>
      <c r="BI11" s="45">
        <v>805.9</v>
      </c>
      <c r="BJ11" s="45">
        <f t="shared" si="9"/>
        <v>60.965277252439662</v>
      </c>
      <c r="BK11" s="45">
        <v>476.2</v>
      </c>
      <c r="BL11" s="45">
        <v>476.2</v>
      </c>
      <c r="BM11" s="45">
        <v>184.8</v>
      </c>
      <c r="BN11" s="45">
        <f t="shared" si="10"/>
        <v>38.807223855522892</v>
      </c>
      <c r="BO11" s="45">
        <v>61184</v>
      </c>
      <c r="BP11" s="45">
        <v>65497.7</v>
      </c>
      <c r="BQ11" s="45">
        <v>49710.6</v>
      </c>
      <c r="BR11" s="45">
        <f t="shared" si="11"/>
        <v>75.896710876870486</v>
      </c>
      <c r="BS11" s="45">
        <v>297722.09999999998</v>
      </c>
      <c r="BT11" s="45">
        <v>213558.9</v>
      </c>
      <c r="BU11" s="45">
        <v>165678.29999999999</v>
      </c>
      <c r="BV11" s="45">
        <f t="shared" si="12"/>
        <v>77.579674740785805</v>
      </c>
      <c r="BW11" s="45">
        <v>197</v>
      </c>
      <c r="BX11" s="45">
        <v>197</v>
      </c>
      <c r="BY11" s="45">
        <v>102.7092</v>
      </c>
      <c r="BZ11" s="45">
        <f t="shared" si="13"/>
        <v>52.136649746192887</v>
      </c>
      <c r="CA11" s="45">
        <v>5271.2</v>
      </c>
      <c r="CB11" s="45">
        <v>5271.2</v>
      </c>
      <c r="CC11" s="45">
        <v>3784.5825</v>
      </c>
      <c r="CD11" s="45">
        <f t="shared" si="14"/>
        <v>71.797361132190019</v>
      </c>
      <c r="CE11" s="45"/>
      <c r="CF11" s="45"/>
      <c r="CG11" s="45"/>
      <c r="CH11" s="45"/>
      <c r="CI11" s="45"/>
      <c r="CJ11" s="45"/>
      <c r="CK11" s="45"/>
      <c r="CL11" s="27"/>
      <c r="CM11" s="45"/>
      <c r="CN11" s="45"/>
      <c r="CO11" s="45"/>
      <c r="CP11" s="45"/>
      <c r="CQ11" s="45">
        <v>393.5</v>
      </c>
      <c r="CR11" s="45">
        <v>393.5</v>
      </c>
      <c r="CS11" s="45">
        <v>123.91182999999999</v>
      </c>
      <c r="CT11" s="45">
        <f t="shared" si="15"/>
        <v>31.489664548919947</v>
      </c>
      <c r="CU11" s="45">
        <v>350.2</v>
      </c>
      <c r="CV11" s="45">
        <v>350.2</v>
      </c>
      <c r="CW11" s="45">
        <v>0</v>
      </c>
      <c r="CX11" s="45">
        <f t="shared" si="16"/>
        <v>0</v>
      </c>
      <c r="CY11" s="45">
        <v>1067.5999999999999</v>
      </c>
      <c r="CZ11" s="45">
        <v>1067.5999999999999</v>
      </c>
      <c r="DA11" s="45">
        <v>800.3</v>
      </c>
      <c r="DB11" s="45">
        <f t="shared" si="17"/>
        <v>74.962532783814169</v>
      </c>
    </row>
    <row r="12" spans="1:106" ht="17.25" customHeight="1">
      <c r="A12" s="31">
        <v>6</v>
      </c>
      <c r="B12" s="32" t="s">
        <v>8</v>
      </c>
      <c r="C12" s="27">
        <f t="shared" si="18"/>
        <v>499641.19090000005</v>
      </c>
      <c r="D12" s="27">
        <f t="shared" si="19"/>
        <v>550513.32689999987</v>
      </c>
      <c r="E12" s="27">
        <f t="shared" si="20"/>
        <v>433215.46999000001</v>
      </c>
      <c r="F12" s="27">
        <f t="shared" si="1"/>
        <v>78.693003206567795</v>
      </c>
      <c r="G12" s="27">
        <v>1.5</v>
      </c>
      <c r="H12" s="27">
        <v>1.5</v>
      </c>
      <c r="I12" s="45">
        <v>1.5</v>
      </c>
      <c r="J12" s="45">
        <f t="shared" si="2"/>
        <v>100</v>
      </c>
      <c r="K12" s="45">
        <v>9.4</v>
      </c>
      <c r="L12" s="45">
        <v>9.4</v>
      </c>
      <c r="M12" s="45">
        <v>9.4</v>
      </c>
      <c r="N12" s="45">
        <f t="shared" si="3"/>
        <v>100</v>
      </c>
      <c r="O12" s="45">
        <v>0</v>
      </c>
      <c r="P12" s="45">
        <v>0</v>
      </c>
      <c r="Q12" s="45">
        <v>0</v>
      </c>
      <c r="R12" s="45"/>
      <c r="S12" s="45"/>
      <c r="T12" s="45"/>
      <c r="U12" s="45"/>
      <c r="V12" s="45"/>
      <c r="W12" s="45"/>
      <c r="X12" s="45"/>
      <c r="Y12" s="45"/>
      <c r="Z12" s="45"/>
      <c r="AA12" s="45">
        <v>1463.8</v>
      </c>
      <c r="AB12" s="45">
        <v>1463.8</v>
      </c>
      <c r="AC12" s="45">
        <v>0</v>
      </c>
      <c r="AD12" s="45"/>
      <c r="AE12" s="27">
        <v>3.4</v>
      </c>
      <c r="AF12" s="27">
        <v>3.4</v>
      </c>
      <c r="AG12" s="45">
        <v>0</v>
      </c>
      <c r="AH12" s="45">
        <f t="shared" si="4"/>
        <v>0</v>
      </c>
      <c r="AI12" s="45">
        <v>49426.8099</v>
      </c>
      <c r="AJ12" s="45">
        <v>49426.8099</v>
      </c>
      <c r="AK12" s="45">
        <v>47017.5</v>
      </c>
      <c r="AL12" s="45">
        <f t="shared" si="5"/>
        <v>95.125499895958285</v>
      </c>
      <c r="AM12" s="45">
        <v>31289.181</v>
      </c>
      <c r="AN12" s="45">
        <v>31289.217000000001</v>
      </c>
      <c r="AO12" s="45">
        <v>3682.7</v>
      </c>
      <c r="AP12" s="45">
        <f t="shared" si="6"/>
        <v>11.769869472924171</v>
      </c>
      <c r="AQ12" s="45"/>
      <c r="AR12" s="45"/>
      <c r="AS12" s="45"/>
      <c r="AT12" s="45"/>
      <c r="AU12" s="45"/>
      <c r="AV12" s="45"/>
      <c r="AW12" s="45"/>
      <c r="AX12" s="45"/>
      <c r="AY12" s="45">
        <v>1779.2</v>
      </c>
      <c r="AZ12" s="45">
        <v>1779.2</v>
      </c>
      <c r="BA12" s="45">
        <v>1145.9000000000001</v>
      </c>
      <c r="BB12" s="45">
        <f t="shared" si="7"/>
        <v>64.405350719424462</v>
      </c>
      <c r="BC12" s="45">
        <v>85.2</v>
      </c>
      <c r="BD12" s="45">
        <v>85.2</v>
      </c>
      <c r="BE12" s="45">
        <v>50.3</v>
      </c>
      <c r="BF12" s="45">
        <f t="shared" si="8"/>
        <v>59.037558685446001</v>
      </c>
      <c r="BG12" s="45">
        <v>1900.3</v>
      </c>
      <c r="BH12" s="45">
        <v>1900.3</v>
      </c>
      <c r="BI12" s="45">
        <v>1331.5</v>
      </c>
      <c r="BJ12" s="45">
        <f t="shared" si="9"/>
        <v>70.067884018312895</v>
      </c>
      <c r="BK12" s="45">
        <v>952.3</v>
      </c>
      <c r="BL12" s="45">
        <v>952.3</v>
      </c>
      <c r="BM12" s="45">
        <v>509</v>
      </c>
      <c r="BN12" s="45">
        <f t="shared" si="10"/>
        <v>53.449543211172958</v>
      </c>
      <c r="BO12" s="45">
        <v>66386.8</v>
      </c>
      <c r="BP12" s="45">
        <v>98499.7</v>
      </c>
      <c r="BQ12" s="45">
        <v>78790.399999999994</v>
      </c>
      <c r="BR12" s="45">
        <f t="shared" si="11"/>
        <v>79.990497432987112</v>
      </c>
      <c r="BS12" s="45">
        <v>335018.90000000002</v>
      </c>
      <c r="BT12" s="45">
        <v>353778.1</v>
      </c>
      <c r="BU12" s="45">
        <v>292896</v>
      </c>
      <c r="BV12" s="45">
        <f t="shared" si="12"/>
        <v>82.790879367603594</v>
      </c>
      <c r="BW12" s="45">
        <v>689.5</v>
      </c>
      <c r="BX12" s="45">
        <v>689.5</v>
      </c>
      <c r="BY12" s="45">
        <v>242.60400000000001</v>
      </c>
      <c r="BZ12" s="45">
        <f t="shared" si="13"/>
        <v>35.185496736765778</v>
      </c>
      <c r="CA12" s="45">
        <v>7022.7</v>
      </c>
      <c r="CB12" s="45">
        <v>7022.7</v>
      </c>
      <c r="CC12" s="45">
        <v>4957.4345999999996</v>
      </c>
      <c r="CD12" s="45">
        <f t="shared" si="14"/>
        <v>70.5915758896151</v>
      </c>
      <c r="CE12" s="45"/>
      <c r="CF12" s="45"/>
      <c r="CG12" s="45"/>
      <c r="CH12" s="45"/>
      <c r="CI12" s="45"/>
      <c r="CJ12" s="45"/>
      <c r="CK12" s="45"/>
      <c r="CL12" s="27"/>
      <c r="CM12" s="45"/>
      <c r="CN12" s="45"/>
      <c r="CO12" s="45"/>
      <c r="CP12" s="45"/>
      <c r="CQ12" s="45">
        <v>466.9</v>
      </c>
      <c r="CR12" s="45">
        <v>466.9</v>
      </c>
      <c r="CS12" s="45">
        <v>128.24789000000001</v>
      </c>
      <c r="CT12" s="45">
        <f t="shared" si="15"/>
        <v>27.46795673591776</v>
      </c>
      <c r="CU12" s="45">
        <v>328.7</v>
      </c>
      <c r="CV12" s="45">
        <v>328.7</v>
      </c>
      <c r="CW12" s="45">
        <v>321.58350000000002</v>
      </c>
      <c r="CX12" s="45">
        <f t="shared" si="16"/>
        <v>97.834955886826904</v>
      </c>
      <c r="CY12" s="45">
        <v>2816.6</v>
      </c>
      <c r="CZ12" s="45">
        <v>2816.6</v>
      </c>
      <c r="DA12" s="45">
        <v>2131.4</v>
      </c>
      <c r="DB12" s="45">
        <f t="shared" si="17"/>
        <v>75.672796989277856</v>
      </c>
    </row>
    <row r="13" spans="1:106" ht="17.25" customHeight="1">
      <c r="A13" s="31">
        <v>7</v>
      </c>
      <c r="B13" s="32" t="s">
        <v>9</v>
      </c>
      <c r="C13" s="27">
        <f t="shared" si="18"/>
        <v>208765.02426999999</v>
      </c>
      <c r="D13" s="27">
        <f t="shared" si="19"/>
        <v>259164.51427000001</v>
      </c>
      <c r="E13" s="27">
        <f t="shared" si="20"/>
        <v>201551.4994</v>
      </c>
      <c r="F13" s="27">
        <f t="shared" si="1"/>
        <v>77.769713175323744</v>
      </c>
      <c r="G13" s="27">
        <v>0.8</v>
      </c>
      <c r="H13" s="27">
        <v>0.8</v>
      </c>
      <c r="I13" s="45">
        <v>0.8</v>
      </c>
      <c r="J13" s="45">
        <f t="shared" si="2"/>
        <v>100</v>
      </c>
      <c r="K13" s="45">
        <v>6.5</v>
      </c>
      <c r="L13" s="45">
        <v>6.5</v>
      </c>
      <c r="M13" s="45">
        <v>6.5</v>
      </c>
      <c r="N13" s="45">
        <f t="shared" si="3"/>
        <v>100</v>
      </c>
      <c r="O13" s="45">
        <v>1209.4000000000001</v>
      </c>
      <c r="P13" s="45">
        <v>1209.4000000000001</v>
      </c>
      <c r="Q13" s="45">
        <v>1028</v>
      </c>
      <c r="R13" s="45">
        <f t="shared" si="21"/>
        <v>85.000826856292363</v>
      </c>
      <c r="S13" s="45">
        <v>212</v>
      </c>
      <c r="T13" s="45">
        <v>212</v>
      </c>
      <c r="U13" s="45">
        <v>0</v>
      </c>
      <c r="V13" s="45">
        <f t="shared" si="24"/>
        <v>0</v>
      </c>
      <c r="W13" s="45">
        <v>5.0999999999999996</v>
      </c>
      <c r="X13" s="45">
        <v>5.0999999999999996</v>
      </c>
      <c r="Y13" s="45">
        <v>0</v>
      </c>
      <c r="Z13" s="45"/>
      <c r="AA13" s="45"/>
      <c r="AB13" s="45"/>
      <c r="AC13" s="45"/>
      <c r="AD13" s="45"/>
      <c r="AE13" s="27">
        <v>3.2</v>
      </c>
      <c r="AF13" s="27">
        <v>3.2</v>
      </c>
      <c r="AG13" s="45">
        <v>0</v>
      </c>
      <c r="AH13" s="45">
        <f t="shared" si="4"/>
        <v>0</v>
      </c>
      <c r="AI13" s="45">
        <v>4805.1872699999994</v>
      </c>
      <c r="AJ13" s="45">
        <v>4805.1872699999994</v>
      </c>
      <c r="AK13" s="45">
        <v>7240.2</v>
      </c>
      <c r="AL13" s="45">
        <f t="shared" si="5"/>
        <v>150.67466871067444</v>
      </c>
      <c r="AM13" s="45">
        <v>23951.037</v>
      </c>
      <c r="AN13" s="45">
        <v>23951.026999999998</v>
      </c>
      <c r="AO13" s="45">
        <v>12045.3</v>
      </c>
      <c r="AP13" s="45">
        <f t="shared" si="6"/>
        <v>50.291371639303819</v>
      </c>
      <c r="AQ13" s="45"/>
      <c r="AR13" s="45"/>
      <c r="AS13" s="45"/>
      <c r="AT13" s="45"/>
      <c r="AU13" s="45"/>
      <c r="AV13" s="45"/>
      <c r="AW13" s="45"/>
      <c r="AX13" s="45"/>
      <c r="AY13" s="45">
        <v>1370.6</v>
      </c>
      <c r="AZ13" s="45">
        <v>1370.6</v>
      </c>
      <c r="BA13" s="45">
        <v>1000.1</v>
      </c>
      <c r="BB13" s="45">
        <f t="shared" si="7"/>
        <v>72.968043192762295</v>
      </c>
      <c r="BC13" s="45">
        <v>85.2</v>
      </c>
      <c r="BD13" s="45">
        <v>85.2</v>
      </c>
      <c r="BE13" s="45">
        <v>52.7</v>
      </c>
      <c r="BF13" s="45">
        <f t="shared" si="8"/>
        <v>61.854460093896712</v>
      </c>
      <c r="BG13" s="45">
        <v>661</v>
      </c>
      <c r="BH13" s="45">
        <v>661</v>
      </c>
      <c r="BI13" s="45">
        <v>461.3</v>
      </c>
      <c r="BJ13" s="45">
        <f t="shared" si="9"/>
        <v>69.788199697428141</v>
      </c>
      <c r="BK13" s="45">
        <v>476.2</v>
      </c>
      <c r="BL13" s="45">
        <v>476.2</v>
      </c>
      <c r="BM13" s="45">
        <v>355.1</v>
      </c>
      <c r="BN13" s="45">
        <f t="shared" si="10"/>
        <v>74.569508609827807</v>
      </c>
      <c r="BO13" s="45">
        <v>44017.1</v>
      </c>
      <c r="BP13" s="45">
        <v>63233.9</v>
      </c>
      <c r="BQ13" s="45">
        <v>48954.5</v>
      </c>
      <c r="BR13" s="45">
        <f t="shared" si="11"/>
        <v>77.418125404253104</v>
      </c>
      <c r="BS13" s="45">
        <v>127865.5</v>
      </c>
      <c r="BT13" s="45">
        <v>159048.20000000001</v>
      </c>
      <c r="BU13" s="45">
        <v>127326</v>
      </c>
      <c r="BV13" s="45">
        <f t="shared" si="12"/>
        <v>80.054977044694624</v>
      </c>
      <c r="BW13" s="45">
        <v>563.4</v>
      </c>
      <c r="BX13" s="45">
        <v>563.4</v>
      </c>
      <c r="BY13" s="45">
        <v>563.4</v>
      </c>
      <c r="BZ13" s="45">
        <f t="shared" si="13"/>
        <v>100</v>
      </c>
      <c r="CA13" s="45">
        <v>1718.5</v>
      </c>
      <c r="CB13" s="45">
        <v>1718.5</v>
      </c>
      <c r="CC13" s="45">
        <v>1215.6405</v>
      </c>
      <c r="CD13" s="45">
        <f t="shared" si="14"/>
        <v>70.73846377654931</v>
      </c>
      <c r="CE13" s="45"/>
      <c r="CF13" s="45"/>
      <c r="CG13" s="45"/>
      <c r="CH13" s="45"/>
      <c r="CI13" s="45"/>
      <c r="CJ13" s="45"/>
      <c r="CK13" s="45"/>
      <c r="CL13" s="27"/>
      <c r="CM13" s="45"/>
      <c r="CN13" s="45"/>
      <c r="CO13" s="45"/>
      <c r="CP13" s="45"/>
      <c r="CQ13" s="45">
        <v>219.1</v>
      </c>
      <c r="CR13" s="45">
        <v>219.1</v>
      </c>
      <c r="CS13" s="45">
        <v>63.058900000000001</v>
      </c>
      <c r="CT13" s="45">
        <f t="shared" si="15"/>
        <v>28.780876312186216</v>
      </c>
      <c r="CU13" s="45">
        <v>171.5</v>
      </c>
      <c r="CV13" s="45">
        <v>171.5</v>
      </c>
      <c r="CW13" s="45">
        <v>171.5</v>
      </c>
      <c r="CX13" s="45">
        <f t="shared" si="16"/>
        <v>100</v>
      </c>
      <c r="CY13" s="45">
        <v>1423.7</v>
      </c>
      <c r="CZ13" s="45">
        <v>1423.7</v>
      </c>
      <c r="DA13" s="45">
        <v>1067.4000000000001</v>
      </c>
      <c r="DB13" s="45">
        <f t="shared" si="17"/>
        <v>74.973660181217966</v>
      </c>
    </row>
    <row r="14" spans="1:106" ht="17.25" customHeight="1">
      <c r="A14" s="31">
        <v>8</v>
      </c>
      <c r="B14" s="32" t="s">
        <v>10</v>
      </c>
      <c r="C14" s="27">
        <f t="shared" si="18"/>
        <v>323579.62209999992</v>
      </c>
      <c r="D14" s="27">
        <f t="shared" si="19"/>
        <v>392063.12209999992</v>
      </c>
      <c r="E14" s="27">
        <f t="shared" si="20"/>
        <v>275442.65576999995</v>
      </c>
      <c r="F14" s="27">
        <f t="shared" si="1"/>
        <v>70.254670802663583</v>
      </c>
      <c r="G14" s="27">
        <v>0.9</v>
      </c>
      <c r="H14" s="27">
        <v>0.9</v>
      </c>
      <c r="I14" s="45">
        <v>0.62350000000000005</v>
      </c>
      <c r="J14" s="45">
        <f t="shared" si="2"/>
        <v>69.277777777777786</v>
      </c>
      <c r="K14" s="45">
        <v>2.6</v>
      </c>
      <c r="L14" s="45">
        <v>2.6</v>
      </c>
      <c r="M14" s="45">
        <v>2.6</v>
      </c>
      <c r="N14" s="45">
        <f t="shared" si="3"/>
        <v>100</v>
      </c>
      <c r="O14" s="45">
        <v>1260.0999999999999</v>
      </c>
      <c r="P14" s="45">
        <v>1260.0999999999999</v>
      </c>
      <c r="Q14" s="45">
        <v>964.1</v>
      </c>
      <c r="R14" s="45">
        <f t="shared" si="21"/>
        <v>76.509800809459577</v>
      </c>
      <c r="S14" s="45">
        <v>218</v>
      </c>
      <c r="T14" s="45">
        <v>218</v>
      </c>
      <c r="U14" s="45">
        <v>0</v>
      </c>
      <c r="V14" s="45">
        <f t="shared" si="24"/>
        <v>0</v>
      </c>
      <c r="W14" s="45"/>
      <c r="X14" s="45"/>
      <c r="Y14" s="45"/>
      <c r="Z14" s="45"/>
      <c r="AA14" s="45"/>
      <c r="AB14" s="45"/>
      <c r="AC14" s="45"/>
      <c r="AD14" s="45"/>
      <c r="AE14" s="27">
        <v>1.6</v>
      </c>
      <c r="AF14" s="27">
        <v>1.6</v>
      </c>
      <c r="AG14" s="45">
        <v>1.2</v>
      </c>
      <c r="AH14" s="45">
        <f t="shared" si="4"/>
        <v>74.999999999999986</v>
      </c>
      <c r="AI14" s="45">
        <v>15719.024099999999</v>
      </c>
      <c r="AJ14" s="45">
        <v>15719.024099999999</v>
      </c>
      <c r="AK14" s="45">
        <v>15663.9</v>
      </c>
      <c r="AL14" s="45">
        <f t="shared" si="5"/>
        <v>99.649316015744262</v>
      </c>
      <c r="AM14" s="45">
        <v>18549.498</v>
      </c>
      <c r="AN14" s="45">
        <v>18549.498</v>
      </c>
      <c r="AO14" s="45">
        <v>11915.5</v>
      </c>
      <c r="AP14" s="45">
        <f t="shared" si="6"/>
        <v>64.236239708481605</v>
      </c>
      <c r="AQ14" s="45"/>
      <c r="AR14" s="45"/>
      <c r="AS14" s="45"/>
      <c r="AT14" s="45"/>
      <c r="AU14" s="45"/>
      <c r="AV14" s="45"/>
      <c r="AW14" s="45"/>
      <c r="AX14" s="45"/>
      <c r="AY14" s="45">
        <v>1370.6</v>
      </c>
      <c r="AZ14" s="45">
        <v>1370.6</v>
      </c>
      <c r="BA14" s="45">
        <v>804.7</v>
      </c>
      <c r="BB14" s="45">
        <f t="shared" si="7"/>
        <v>58.711513205895237</v>
      </c>
      <c r="BC14" s="45">
        <v>85.2</v>
      </c>
      <c r="BD14" s="45">
        <v>85.2</v>
      </c>
      <c r="BE14" s="45">
        <v>63.9</v>
      </c>
      <c r="BF14" s="45">
        <f t="shared" si="8"/>
        <v>75</v>
      </c>
      <c r="BG14" s="45">
        <v>1024.5</v>
      </c>
      <c r="BH14" s="45">
        <v>1024.5</v>
      </c>
      <c r="BI14" s="45">
        <v>784.7</v>
      </c>
      <c r="BJ14" s="45">
        <f t="shared" si="9"/>
        <v>76.593460224499765</v>
      </c>
      <c r="BK14" s="45">
        <v>952.3</v>
      </c>
      <c r="BL14" s="45">
        <v>952.3</v>
      </c>
      <c r="BM14" s="45">
        <v>651.6</v>
      </c>
      <c r="BN14" s="45">
        <f t="shared" si="10"/>
        <v>68.423816024362068</v>
      </c>
      <c r="BO14" s="45">
        <v>52673.5</v>
      </c>
      <c r="BP14" s="45">
        <v>61478.9</v>
      </c>
      <c r="BQ14" s="45">
        <v>47711.199999999997</v>
      </c>
      <c r="BR14" s="45">
        <f t="shared" si="11"/>
        <v>77.605812725992166</v>
      </c>
      <c r="BS14" s="45">
        <v>221332.4</v>
      </c>
      <c r="BT14" s="45">
        <v>281010.5</v>
      </c>
      <c r="BU14" s="45">
        <v>190393.9</v>
      </c>
      <c r="BV14" s="45">
        <f t="shared" si="12"/>
        <v>67.753304591821291</v>
      </c>
      <c r="BW14" s="45">
        <v>812.6</v>
      </c>
      <c r="BX14" s="45">
        <v>812.6</v>
      </c>
      <c r="BY14" s="45">
        <v>284.04631999999998</v>
      </c>
      <c r="BZ14" s="45">
        <f t="shared" si="13"/>
        <v>34.95524489293625</v>
      </c>
      <c r="CA14" s="45">
        <v>6609.6</v>
      </c>
      <c r="CB14" s="45">
        <v>6609.6</v>
      </c>
      <c r="CC14" s="45">
        <v>4734.7979999999998</v>
      </c>
      <c r="CD14" s="45">
        <f t="shared" si="14"/>
        <v>71.635167029774877</v>
      </c>
      <c r="CE14" s="45">
        <v>600</v>
      </c>
      <c r="CF14" s="45">
        <v>600</v>
      </c>
      <c r="CG14" s="45"/>
      <c r="CH14" s="45"/>
      <c r="CI14" s="45"/>
      <c r="CJ14" s="45"/>
      <c r="CK14" s="45"/>
      <c r="CL14" s="27"/>
      <c r="CM14" s="45"/>
      <c r="CN14" s="45"/>
      <c r="CO14" s="45"/>
      <c r="CP14" s="45"/>
      <c r="CQ14" s="45">
        <v>337.5</v>
      </c>
      <c r="CR14" s="45">
        <v>337.5</v>
      </c>
      <c r="CS14" s="45">
        <v>138.51035000000002</v>
      </c>
      <c r="CT14" s="45">
        <f t="shared" si="15"/>
        <v>41.040103703703707</v>
      </c>
      <c r="CU14" s="45">
        <v>250.1</v>
      </c>
      <c r="CV14" s="45">
        <v>250.1</v>
      </c>
      <c r="CW14" s="45">
        <v>213.77760000000001</v>
      </c>
      <c r="CX14" s="45">
        <f t="shared" si="16"/>
        <v>85.476849260295879</v>
      </c>
      <c r="CY14" s="45">
        <v>1779.6</v>
      </c>
      <c r="CZ14" s="45">
        <v>1779.6</v>
      </c>
      <c r="DA14" s="45">
        <v>1113.5999999999999</v>
      </c>
      <c r="DB14" s="45">
        <f t="shared" si="17"/>
        <v>62.575859743762642</v>
      </c>
    </row>
    <row r="15" spans="1:106" ht="17.25" customHeight="1">
      <c r="A15" s="31">
        <v>9</v>
      </c>
      <c r="B15" s="32" t="s">
        <v>11</v>
      </c>
      <c r="C15" s="27">
        <f t="shared" si="18"/>
        <v>175541.52179999999</v>
      </c>
      <c r="D15" s="27">
        <f t="shared" si="19"/>
        <v>200240.62179999999</v>
      </c>
      <c r="E15" s="27">
        <f t="shared" si="20"/>
        <v>156068.47537999999</v>
      </c>
      <c r="F15" s="27">
        <f t="shared" si="1"/>
        <v>77.940466812913172</v>
      </c>
      <c r="G15" s="27">
        <v>0.4</v>
      </c>
      <c r="H15" s="27">
        <v>0.4</v>
      </c>
      <c r="I15" s="45">
        <v>0.4</v>
      </c>
      <c r="J15" s="45">
        <f t="shared" si="2"/>
        <v>100</v>
      </c>
      <c r="K15" s="45">
        <v>5.5</v>
      </c>
      <c r="L15" s="45">
        <v>5.5</v>
      </c>
      <c r="M15" s="45">
        <v>5.5</v>
      </c>
      <c r="N15" s="45">
        <f t="shared" si="3"/>
        <v>100</v>
      </c>
      <c r="O15" s="45">
        <v>906.6</v>
      </c>
      <c r="P15" s="45">
        <v>1000</v>
      </c>
      <c r="Q15" s="45">
        <v>770.6</v>
      </c>
      <c r="R15" s="45">
        <f t="shared" si="21"/>
        <v>77.06</v>
      </c>
      <c r="S15" s="45"/>
      <c r="T15" s="45"/>
      <c r="U15" s="45"/>
      <c r="V15" s="45"/>
      <c r="W15" s="45">
        <v>5.0999999999999996</v>
      </c>
      <c r="X15" s="45">
        <v>5.0999999999999996</v>
      </c>
      <c r="Y15" s="45">
        <v>0</v>
      </c>
      <c r="Z15" s="45"/>
      <c r="AA15" s="45"/>
      <c r="AB15" s="45"/>
      <c r="AC15" s="45"/>
      <c r="AD15" s="45"/>
      <c r="AE15" s="27">
        <v>1.8</v>
      </c>
      <c r="AF15" s="27">
        <v>1.8</v>
      </c>
      <c r="AG15" s="45">
        <v>0</v>
      </c>
      <c r="AH15" s="45">
        <f t="shared" si="4"/>
        <v>0</v>
      </c>
      <c r="AI15" s="45">
        <v>10082.872800000001</v>
      </c>
      <c r="AJ15" s="45">
        <v>10082.872800000001</v>
      </c>
      <c r="AK15" s="45">
        <v>11681.5</v>
      </c>
      <c r="AL15" s="45">
        <f t="shared" si="5"/>
        <v>115.85487818511406</v>
      </c>
      <c r="AM15" s="45">
        <v>9274.7489999999998</v>
      </c>
      <c r="AN15" s="45">
        <v>9274.7489999999998</v>
      </c>
      <c r="AO15" s="45">
        <v>1251.4000000000001</v>
      </c>
      <c r="AP15" s="45">
        <f t="shared" si="6"/>
        <v>13.492548423682409</v>
      </c>
      <c r="AQ15" s="45"/>
      <c r="AR15" s="45"/>
      <c r="AS15" s="45"/>
      <c r="AT15" s="45"/>
      <c r="AU15" s="45"/>
      <c r="AV15" s="45"/>
      <c r="AW15" s="45"/>
      <c r="AX15" s="45"/>
      <c r="AY15" s="45">
        <v>1370.6</v>
      </c>
      <c r="AZ15" s="45">
        <v>1370.6</v>
      </c>
      <c r="BA15" s="45">
        <v>870.6</v>
      </c>
      <c r="BB15" s="45">
        <f t="shared" si="7"/>
        <v>63.519626440974761</v>
      </c>
      <c r="BC15" s="45">
        <v>85.2</v>
      </c>
      <c r="BD15" s="45">
        <v>85.2</v>
      </c>
      <c r="BE15" s="45">
        <v>55.9</v>
      </c>
      <c r="BF15" s="45">
        <f t="shared" si="8"/>
        <v>65.610328638497649</v>
      </c>
      <c r="BG15" s="45">
        <v>743.6</v>
      </c>
      <c r="BH15" s="45">
        <v>743.6</v>
      </c>
      <c r="BI15" s="45">
        <v>471.3</v>
      </c>
      <c r="BJ15" s="45">
        <f t="shared" si="9"/>
        <v>63.380849919311459</v>
      </c>
      <c r="BK15" s="45">
        <v>476.2</v>
      </c>
      <c r="BL15" s="45">
        <v>476.2</v>
      </c>
      <c r="BM15" s="45">
        <v>350</v>
      </c>
      <c r="BN15" s="45">
        <f t="shared" si="10"/>
        <v>73.498530029399404</v>
      </c>
      <c r="BO15" s="45">
        <v>31269.4</v>
      </c>
      <c r="BP15" s="45">
        <v>39938.6</v>
      </c>
      <c r="BQ15" s="45">
        <v>30192.799999999999</v>
      </c>
      <c r="BR15" s="45">
        <f t="shared" si="11"/>
        <v>75.598042995998867</v>
      </c>
      <c r="BS15" s="45">
        <v>115489.2</v>
      </c>
      <c r="BT15" s="45">
        <v>131425.70000000001</v>
      </c>
      <c r="BU15" s="45">
        <v>106787.8</v>
      </c>
      <c r="BV15" s="45">
        <f t="shared" si="12"/>
        <v>81.253362165847307</v>
      </c>
      <c r="BW15" s="45">
        <v>467.9</v>
      </c>
      <c r="BX15" s="45">
        <v>467.9</v>
      </c>
      <c r="BY15" s="45">
        <v>172.02600000000001</v>
      </c>
      <c r="BZ15" s="45">
        <f t="shared" si="13"/>
        <v>36.76554819405856</v>
      </c>
      <c r="CA15" s="45">
        <v>3403.9</v>
      </c>
      <c r="CB15" s="45">
        <v>3403.9</v>
      </c>
      <c r="CC15" s="45">
        <v>2266.3227599999996</v>
      </c>
      <c r="CD15" s="45">
        <f t="shared" si="14"/>
        <v>66.580180381327295</v>
      </c>
      <c r="CE15" s="45">
        <v>300</v>
      </c>
      <c r="CF15" s="45">
        <v>300</v>
      </c>
      <c r="CG15" s="45"/>
      <c r="CH15" s="45"/>
      <c r="CI15" s="45"/>
      <c r="CJ15" s="45"/>
      <c r="CK15" s="45"/>
      <c r="CL15" s="27"/>
      <c r="CM15" s="45"/>
      <c r="CN15" s="45"/>
      <c r="CO15" s="45"/>
      <c r="CP15" s="45"/>
      <c r="CQ15" s="45">
        <v>134.80000000000001</v>
      </c>
      <c r="CR15" s="45">
        <v>134.80000000000001</v>
      </c>
      <c r="CS15" s="45">
        <v>32.024720000000002</v>
      </c>
      <c r="CT15" s="45">
        <f t="shared" si="15"/>
        <v>23.75721068249258</v>
      </c>
      <c r="CU15" s="45">
        <v>100</v>
      </c>
      <c r="CV15" s="45">
        <v>100</v>
      </c>
      <c r="CW15" s="45">
        <v>92.901899999999998</v>
      </c>
      <c r="CX15" s="45">
        <f t="shared" si="16"/>
        <v>92.901899999999998</v>
      </c>
      <c r="CY15" s="45">
        <v>1423.7</v>
      </c>
      <c r="CZ15" s="45">
        <v>1423.7</v>
      </c>
      <c r="DA15" s="45">
        <v>1067.4000000000001</v>
      </c>
      <c r="DB15" s="45">
        <f t="shared" si="17"/>
        <v>74.973660181217966</v>
      </c>
    </row>
    <row r="16" spans="1:106" ht="17.25" customHeight="1">
      <c r="A16" s="31">
        <v>10</v>
      </c>
      <c r="B16" s="32" t="s">
        <v>12</v>
      </c>
      <c r="C16" s="27">
        <f t="shared" si="18"/>
        <v>182628.372</v>
      </c>
      <c r="D16" s="27">
        <f t="shared" si="19"/>
        <v>228505.372</v>
      </c>
      <c r="E16" s="27">
        <f t="shared" si="20"/>
        <v>176473.69466000001</v>
      </c>
      <c r="F16" s="27">
        <f t="shared" si="1"/>
        <v>77.229560563679001</v>
      </c>
      <c r="G16" s="27">
        <v>0.7</v>
      </c>
      <c r="H16" s="27">
        <v>0.7</v>
      </c>
      <c r="I16" s="45">
        <v>0.7</v>
      </c>
      <c r="J16" s="45">
        <f t="shared" si="2"/>
        <v>100</v>
      </c>
      <c r="K16" s="45">
        <v>3.3</v>
      </c>
      <c r="L16" s="45">
        <v>3.3</v>
      </c>
      <c r="M16" s="45">
        <v>3.3</v>
      </c>
      <c r="N16" s="45">
        <f t="shared" si="3"/>
        <v>100</v>
      </c>
      <c r="O16" s="45">
        <v>1276.5</v>
      </c>
      <c r="P16" s="45">
        <v>1276.5</v>
      </c>
      <c r="Q16" s="45">
        <v>797.2</v>
      </c>
      <c r="R16" s="45">
        <f t="shared" si="21"/>
        <v>62.452017234625934</v>
      </c>
      <c r="S16" s="45">
        <v>212</v>
      </c>
      <c r="T16" s="45">
        <v>212</v>
      </c>
      <c r="U16" s="45">
        <v>35.299999999999997</v>
      </c>
      <c r="V16" s="45">
        <f t="shared" si="24"/>
        <v>16.650943396226413</v>
      </c>
      <c r="W16" s="45"/>
      <c r="X16" s="45"/>
      <c r="Y16" s="45"/>
      <c r="Z16" s="45"/>
      <c r="AA16" s="45"/>
      <c r="AB16" s="45"/>
      <c r="AC16" s="45"/>
      <c r="AD16" s="45"/>
      <c r="AE16" s="27">
        <v>1.9</v>
      </c>
      <c r="AF16" s="27">
        <v>1.9</v>
      </c>
      <c r="AG16" s="45">
        <v>0</v>
      </c>
      <c r="AH16" s="45">
        <f t="shared" si="4"/>
        <v>0</v>
      </c>
      <c r="AI16" s="45">
        <v>3437.3429999999998</v>
      </c>
      <c r="AJ16" s="45">
        <v>3437.3429999999998</v>
      </c>
      <c r="AK16" s="45">
        <v>0</v>
      </c>
      <c r="AL16" s="45">
        <f t="shared" si="5"/>
        <v>0</v>
      </c>
      <c r="AM16" s="45">
        <v>24087.129000000001</v>
      </c>
      <c r="AN16" s="45">
        <v>24087.129000000001</v>
      </c>
      <c r="AO16" s="45">
        <v>17039.8</v>
      </c>
      <c r="AP16" s="45">
        <f t="shared" si="6"/>
        <v>70.742345424396575</v>
      </c>
      <c r="AQ16" s="45"/>
      <c r="AR16" s="45"/>
      <c r="AS16" s="45"/>
      <c r="AT16" s="45"/>
      <c r="AU16" s="45"/>
      <c r="AV16" s="45"/>
      <c r="AW16" s="45"/>
      <c r="AX16" s="45"/>
      <c r="AY16" s="45">
        <v>1370.6</v>
      </c>
      <c r="AZ16" s="45">
        <v>1370.6</v>
      </c>
      <c r="BA16" s="45">
        <v>915.3</v>
      </c>
      <c r="BB16" s="45">
        <f t="shared" si="7"/>
        <v>66.780971837151611</v>
      </c>
      <c r="BC16" s="45">
        <v>85.2</v>
      </c>
      <c r="BD16" s="45">
        <v>85.2</v>
      </c>
      <c r="BE16" s="45">
        <v>43.6</v>
      </c>
      <c r="BF16" s="45">
        <f t="shared" si="8"/>
        <v>51.173708920187785</v>
      </c>
      <c r="BG16" s="45">
        <v>908.8</v>
      </c>
      <c r="BH16" s="45">
        <v>908.8</v>
      </c>
      <c r="BI16" s="45">
        <v>639.20000000000005</v>
      </c>
      <c r="BJ16" s="45">
        <f t="shared" si="9"/>
        <v>70.33450704225352</v>
      </c>
      <c r="BK16" s="45">
        <v>476.2</v>
      </c>
      <c r="BL16" s="45">
        <v>476.2</v>
      </c>
      <c r="BM16" s="45">
        <v>326.8</v>
      </c>
      <c r="BN16" s="45">
        <f t="shared" si="10"/>
        <v>68.626627467450646</v>
      </c>
      <c r="BO16" s="45">
        <v>30051.4</v>
      </c>
      <c r="BP16" s="45">
        <v>42455.1</v>
      </c>
      <c r="BQ16" s="45">
        <v>32959.4</v>
      </c>
      <c r="BR16" s="45">
        <f t="shared" si="11"/>
        <v>77.633546970799756</v>
      </c>
      <c r="BS16" s="45">
        <v>115405.8</v>
      </c>
      <c r="BT16" s="45">
        <v>148879.1</v>
      </c>
      <c r="BU16" s="45">
        <v>120151.1</v>
      </c>
      <c r="BV16" s="45">
        <f t="shared" si="12"/>
        <v>80.703805974109201</v>
      </c>
      <c r="BW16" s="45">
        <v>354.6</v>
      </c>
      <c r="BX16" s="45">
        <v>354.6</v>
      </c>
      <c r="BY16" s="45">
        <v>190.29608999999999</v>
      </c>
      <c r="BZ16" s="45">
        <f t="shared" si="13"/>
        <v>53.664999999999999</v>
      </c>
      <c r="CA16" s="45">
        <v>3370.9</v>
      </c>
      <c r="CB16" s="45">
        <v>3370.9</v>
      </c>
      <c r="CC16" s="45">
        <v>2386.5360000000001</v>
      </c>
      <c r="CD16" s="45">
        <f t="shared" si="14"/>
        <v>70.798184461123142</v>
      </c>
      <c r="CE16" s="45"/>
      <c r="CF16" s="45"/>
      <c r="CG16" s="45"/>
      <c r="CH16" s="45"/>
      <c r="CI16" s="45"/>
      <c r="CJ16" s="45"/>
      <c r="CK16" s="45"/>
      <c r="CL16" s="27"/>
      <c r="CM16" s="45"/>
      <c r="CN16" s="45"/>
      <c r="CO16" s="45"/>
      <c r="CP16" s="45"/>
      <c r="CQ16" s="45">
        <v>325.39999999999998</v>
      </c>
      <c r="CR16" s="45">
        <v>325.39999999999998</v>
      </c>
      <c r="CS16" s="45">
        <v>60.962769999999999</v>
      </c>
      <c r="CT16" s="45">
        <f t="shared" si="15"/>
        <v>18.734717271051014</v>
      </c>
      <c r="CU16" s="45">
        <v>193</v>
      </c>
      <c r="CV16" s="45">
        <v>193</v>
      </c>
      <c r="CW16" s="45">
        <v>192.99979999999999</v>
      </c>
      <c r="CX16" s="45">
        <f t="shared" si="16"/>
        <v>99.999896373056998</v>
      </c>
      <c r="CY16" s="45">
        <v>1067.5999999999999</v>
      </c>
      <c r="CZ16" s="45">
        <v>1067.5999999999999</v>
      </c>
      <c r="DA16" s="45">
        <v>731.2</v>
      </c>
      <c r="DB16" s="45">
        <f t="shared" si="17"/>
        <v>68.490071187710768</v>
      </c>
    </row>
    <row r="17" spans="1:106" ht="17.25" customHeight="1">
      <c r="A17" s="31">
        <v>11</v>
      </c>
      <c r="B17" s="32" t="s">
        <v>13</v>
      </c>
      <c r="C17" s="27">
        <f t="shared" si="18"/>
        <v>284362.02733999991</v>
      </c>
      <c r="D17" s="27">
        <f t="shared" si="19"/>
        <v>340355.02733999997</v>
      </c>
      <c r="E17" s="27">
        <f t="shared" si="20"/>
        <v>260874.07688000001</v>
      </c>
      <c r="F17" s="27">
        <f t="shared" si="1"/>
        <v>76.647634359576557</v>
      </c>
      <c r="G17" s="27">
        <v>0.9</v>
      </c>
      <c r="H17" s="27">
        <v>0.9</v>
      </c>
      <c r="I17" s="45">
        <v>0.9</v>
      </c>
      <c r="J17" s="45">
        <f t="shared" si="2"/>
        <v>100</v>
      </c>
      <c r="K17" s="45">
        <v>8.4</v>
      </c>
      <c r="L17" s="45">
        <v>8.4</v>
      </c>
      <c r="M17" s="45">
        <v>8.4</v>
      </c>
      <c r="N17" s="45">
        <f t="shared" si="3"/>
        <v>100</v>
      </c>
      <c r="O17" s="45">
        <v>1415.2</v>
      </c>
      <c r="P17" s="45">
        <v>1525.8</v>
      </c>
      <c r="Q17" s="45">
        <v>1202.9000000000001</v>
      </c>
      <c r="R17" s="45">
        <f t="shared" si="21"/>
        <v>78.837331236072885</v>
      </c>
      <c r="S17" s="45">
        <v>218</v>
      </c>
      <c r="T17" s="45">
        <v>218</v>
      </c>
      <c r="U17" s="45">
        <v>0</v>
      </c>
      <c r="V17" s="45">
        <f t="shared" si="24"/>
        <v>0</v>
      </c>
      <c r="W17" s="45"/>
      <c r="X17" s="45"/>
      <c r="Y17" s="45"/>
      <c r="Z17" s="45"/>
      <c r="AA17" s="45"/>
      <c r="AB17" s="45"/>
      <c r="AC17" s="45"/>
      <c r="AD17" s="45"/>
      <c r="AE17" s="27">
        <v>3.2</v>
      </c>
      <c r="AF17" s="27">
        <v>3.2</v>
      </c>
      <c r="AG17" s="45">
        <v>2.1</v>
      </c>
      <c r="AH17" s="45">
        <f t="shared" si="4"/>
        <v>65.625</v>
      </c>
      <c r="AI17" s="45">
        <v>36388.913340000006</v>
      </c>
      <c r="AJ17" s="45">
        <v>36388.913340000006</v>
      </c>
      <c r="AK17" s="45">
        <v>24077.8</v>
      </c>
      <c r="AL17" s="45">
        <f t="shared" si="5"/>
        <v>66.167955539174656</v>
      </c>
      <c r="AM17" s="45">
        <v>18277.313999999998</v>
      </c>
      <c r="AN17" s="45">
        <v>18277.313999999998</v>
      </c>
      <c r="AO17" s="45">
        <v>9632.2000000000007</v>
      </c>
      <c r="AP17" s="45">
        <f t="shared" si="6"/>
        <v>52.700303775489118</v>
      </c>
      <c r="AQ17" s="45"/>
      <c r="AR17" s="45"/>
      <c r="AS17" s="45"/>
      <c r="AT17" s="45"/>
      <c r="AU17" s="45"/>
      <c r="AV17" s="45"/>
      <c r="AW17" s="45"/>
      <c r="AX17" s="45"/>
      <c r="AY17" s="45">
        <v>1370.6</v>
      </c>
      <c r="AZ17" s="45">
        <v>1370.6</v>
      </c>
      <c r="BA17" s="45">
        <v>773.7</v>
      </c>
      <c r="BB17" s="45">
        <f t="shared" si="7"/>
        <v>56.449730045235668</v>
      </c>
      <c r="BC17" s="45">
        <v>85.2</v>
      </c>
      <c r="BD17" s="45">
        <v>85.2</v>
      </c>
      <c r="BE17" s="45">
        <v>63.9</v>
      </c>
      <c r="BF17" s="45">
        <f t="shared" si="8"/>
        <v>75</v>
      </c>
      <c r="BG17" s="45">
        <v>826.2</v>
      </c>
      <c r="BH17" s="45">
        <v>826.2</v>
      </c>
      <c r="BI17" s="45">
        <v>525.4</v>
      </c>
      <c r="BJ17" s="45">
        <f t="shared" si="9"/>
        <v>63.592350520455085</v>
      </c>
      <c r="BK17" s="45">
        <v>476.2</v>
      </c>
      <c r="BL17" s="45">
        <v>476.2</v>
      </c>
      <c r="BM17" s="45">
        <v>353.5</v>
      </c>
      <c r="BN17" s="45">
        <f t="shared" si="10"/>
        <v>74.233515329693418</v>
      </c>
      <c r="BO17" s="45">
        <v>60283.7</v>
      </c>
      <c r="BP17" s="45">
        <v>73316.899999999994</v>
      </c>
      <c r="BQ17" s="45">
        <v>56016.9</v>
      </c>
      <c r="BR17" s="45">
        <f t="shared" si="11"/>
        <v>76.403803215902471</v>
      </c>
      <c r="BS17" s="45">
        <v>160117</v>
      </c>
      <c r="BT17" s="45">
        <v>202966.2</v>
      </c>
      <c r="BU17" s="45">
        <v>164745.1</v>
      </c>
      <c r="BV17" s="45">
        <f t="shared" si="12"/>
        <v>81.168736469422001</v>
      </c>
      <c r="BW17" s="45">
        <v>585.1</v>
      </c>
      <c r="BX17" s="45">
        <v>585.1</v>
      </c>
      <c r="BY17" s="45">
        <v>391.27497999999997</v>
      </c>
      <c r="BZ17" s="45">
        <f t="shared" si="13"/>
        <v>66.873180652879839</v>
      </c>
      <c r="CA17" s="45">
        <v>1900.3</v>
      </c>
      <c r="CB17" s="45">
        <v>1900.3</v>
      </c>
      <c r="CC17" s="45">
        <v>1419.0135</v>
      </c>
      <c r="CD17" s="45">
        <f t="shared" si="14"/>
        <v>74.6731305583329</v>
      </c>
      <c r="CE17" s="45"/>
      <c r="CF17" s="45"/>
      <c r="CG17" s="45"/>
      <c r="CH17" s="45"/>
      <c r="CI17" s="45"/>
      <c r="CJ17" s="45"/>
      <c r="CK17" s="45"/>
      <c r="CL17" s="27"/>
      <c r="CM17" s="45"/>
      <c r="CN17" s="45"/>
      <c r="CO17" s="45"/>
      <c r="CP17" s="45"/>
      <c r="CQ17" s="45">
        <v>318.89999999999998</v>
      </c>
      <c r="CR17" s="45">
        <v>318.89999999999998</v>
      </c>
      <c r="CS17" s="45">
        <v>102.89439999999999</v>
      </c>
      <c r="CT17" s="45">
        <f t="shared" si="15"/>
        <v>32.265412354970209</v>
      </c>
      <c r="CU17" s="45">
        <v>307.3</v>
      </c>
      <c r="CV17" s="45">
        <v>307.3</v>
      </c>
      <c r="CW17" s="45">
        <v>224.39400000000001</v>
      </c>
      <c r="CX17" s="45">
        <f t="shared" si="16"/>
        <v>73.021151968760165</v>
      </c>
      <c r="CY17" s="45">
        <v>1779.6</v>
      </c>
      <c r="CZ17" s="45">
        <v>1779.6</v>
      </c>
      <c r="DA17" s="45">
        <v>1333.7</v>
      </c>
      <c r="DB17" s="45">
        <f t="shared" si="17"/>
        <v>74.943807597212867</v>
      </c>
    </row>
    <row r="18" spans="1:106" ht="17.25" customHeight="1">
      <c r="A18" s="31">
        <v>12</v>
      </c>
      <c r="B18" s="32" t="s">
        <v>14</v>
      </c>
      <c r="C18" s="27">
        <f t="shared" si="18"/>
        <v>420865.86599999998</v>
      </c>
      <c r="D18" s="27">
        <f t="shared" si="19"/>
        <v>518595.16599999991</v>
      </c>
      <c r="E18" s="27">
        <f t="shared" si="20"/>
        <v>414691.83426999999</v>
      </c>
      <c r="F18" s="27">
        <f t="shared" si="1"/>
        <v>79.964461965308814</v>
      </c>
      <c r="G18" s="27">
        <v>1</v>
      </c>
      <c r="H18" s="27">
        <v>1</v>
      </c>
      <c r="I18" s="45">
        <v>1</v>
      </c>
      <c r="J18" s="45">
        <f t="shared" si="2"/>
        <v>100</v>
      </c>
      <c r="K18" s="45">
        <v>8.1</v>
      </c>
      <c r="L18" s="45">
        <v>8.1</v>
      </c>
      <c r="M18" s="45">
        <v>8.1</v>
      </c>
      <c r="N18" s="45">
        <f t="shared" si="3"/>
        <v>100</v>
      </c>
      <c r="O18" s="45">
        <v>1274.4000000000001</v>
      </c>
      <c r="P18" s="45">
        <v>1274.4000000000001</v>
      </c>
      <c r="Q18" s="45">
        <v>987.7</v>
      </c>
      <c r="R18" s="45">
        <f t="shared" si="21"/>
        <v>77.503138731952291</v>
      </c>
      <c r="S18" s="45">
        <v>212</v>
      </c>
      <c r="T18" s="45">
        <v>212</v>
      </c>
      <c r="U18" s="45">
        <v>106.2</v>
      </c>
      <c r="V18" s="45">
        <f t="shared" si="24"/>
        <v>50.094339622641513</v>
      </c>
      <c r="W18" s="45"/>
      <c r="X18" s="45"/>
      <c r="Y18" s="45"/>
      <c r="Z18" s="45"/>
      <c r="AA18" s="45"/>
      <c r="AB18" s="45"/>
      <c r="AC18" s="45"/>
      <c r="AD18" s="45"/>
      <c r="AE18" s="27">
        <v>4.9000000000000004</v>
      </c>
      <c r="AF18" s="27">
        <v>4.9000000000000004</v>
      </c>
      <c r="AG18" s="45">
        <v>0</v>
      </c>
      <c r="AH18" s="45">
        <f t="shared" si="4"/>
        <v>0</v>
      </c>
      <c r="AI18" s="45">
        <v>0</v>
      </c>
      <c r="AJ18" s="45">
        <v>0</v>
      </c>
      <c r="AK18" s="45">
        <v>0</v>
      </c>
      <c r="AL18" s="45"/>
      <c r="AM18" s="45">
        <v>25479.366000000002</v>
      </c>
      <c r="AN18" s="45">
        <v>25479.366000000002</v>
      </c>
      <c r="AO18" s="45">
        <v>24457.1</v>
      </c>
      <c r="AP18" s="45">
        <f t="shared" si="6"/>
        <v>95.9878672020332</v>
      </c>
      <c r="AQ18" s="45"/>
      <c r="AR18" s="45"/>
      <c r="AS18" s="45"/>
      <c r="AT18" s="45"/>
      <c r="AU18" s="45"/>
      <c r="AV18" s="45"/>
      <c r="AW18" s="45"/>
      <c r="AX18" s="45"/>
      <c r="AY18" s="45">
        <v>1370.6</v>
      </c>
      <c r="AZ18" s="45">
        <v>1370.6</v>
      </c>
      <c r="BA18" s="45">
        <v>966.6</v>
      </c>
      <c r="BB18" s="45">
        <f t="shared" si="7"/>
        <v>70.523858164307612</v>
      </c>
      <c r="BC18" s="45">
        <v>85.2</v>
      </c>
      <c r="BD18" s="45">
        <v>85.2</v>
      </c>
      <c r="BE18" s="45">
        <v>48.6</v>
      </c>
      <c r="BF18" s="45">
        <f t="shared" si="8"/>
        <v>57.04225352112676</v>
      </c>
      <c r="BG18" s="45">
        <v>1421.1</v>
      </c>
      <c r="BH18" s="45">
        <v>1421.1</v>
      </c>
      <c r="BI18" s="45">
        <v>1081.8</v>
      </c>
      <c r="BJ18" s="45">
        <f t="shared" si="9"/>
        <v>76.124129195693484</v>
      </c>
      <c r="BK18" s="45">
        <v>952.3</v>
      </c>
      <c r="BL18" s="45">
        <v>952.3</v>
      </c>
      <c r="BM18" s="45">
        <v>729.5</v>
      </c>
      <c r="BN18" s="45">
        <f t="shared" si="10"/>
        <v>76.604011340963979</v>
      </c>
      <c r="BO18" s="45">
        <v>57257.8</v>
      </c>
      <c r="BP18" s="45">
        <v>123556.6</v>
      </c>
      <c r="BQ18" s="45">
        <v>90436</v>
      </c>
      <c r="BR18" s="45">
        <f t="shared" si="11"/>
        <v>73.193985590409568</v>
      </c>
      <c r="BS18" s="45">
        <v>319879.2</v>
      </c>
      <c r="BT18" s="45">
        <v>351307.1</v>
      </c>
      <c r="BU18" s="45">
        <v>287865</v>
      </c>
      <c r="BV18" s="45">
        <f t="shared" si="12"/>
        <v>81.941127862203757</v>
      </c>
      <c r="BW18" s="45">
        <v>1009.6</v>
      </c>
      <c r="BX18" s="45">
        <v>1009.6</v>
      </c>
      <c r="BY18" s="45">
        <v>336.53500000000003</v>
      </c>
      <c r="BZ18" s="45">
        <f t="shared" si="13"/>
        <v>33.333498415213946</v>
      </c>
      <c r="CA18" s="45">
        <v>7799.3</v>
      </c>
      <c r="CB18" s="45">
        <v>7799.3</v>
      </c>
      <c r="CC18" s="45">
        <v>5397.9495800000004</v>
      </c>
      <c r="CD18" s="45">
        <f t="shared" si="14"/>
        <v>69.210693010911243</v>
      </c>
      <c r="CE18" s="45">
        <v>300</v>
      </c>
      <c r="CF18" s="45">
        <v>300</v>
      </c>
      <c r="CG18" s="45"/>
      <c r="CH18" s="45"/>
      <c r="CI18" s="45">
        <v>21.9</v>
      </c>
      <c r="CJ18" s="45">
        <v>24.5</v>
      </c>
      <c r="CK18" s="45">
        <v>0</v>
      </c>
      <c r="CL18" s="27">
        <f t="shared" si="22"/>
        <v>0</v>
      </c>
      <c r="CM18" s="45">
        <v>144.5</v>
      </c>
      <c r="CN18" s="45">
        <v>144.5</v>
      </c>
      <c r="CO18" s="45"/>
      <c r="CP18" s="45"/>
      <c r="CQ18" s="45">
        <v>1009.1</v>
      </c>
      <c r="CR18" s="45">
        <v>1009.1</v>
      </c>
      <c r="CS18" s="45">
        <v>407.81928999999997</v>
      </c>
      <c r="CT18" s="45">
        <f t="shared" si="15"/>
        <v>40.414160142701412</v>
      </c>
      <c r="CU18" s="45">
        <v>500.2</v>
      </c>
      <c r="CV18" s="45">
        <v>500.2</v>
      </c>
      <c r="CW18" s="45">
        <v>421.73040000000003</v>
      </c>
      <c r="CX18" s="45">
        <f t="shared" si="16"/>
        <v>84.312355057976816</v>
      </c>
      <c r="CY18" s="45">
        <v>2135.3000000000002</v>
      </c>
      <c r="CZ18" s="45">
        <v>2135.3000000000002</v>
      </c>
      <c r="DA18" s="45">
        <v>1440.2</v>
      </c>
      <c r="DB18" s="45">
        <f t="shared" si="17"/>
        <v>67.447197115159469</v>
      </c>
    </row>
    <row r="19" spans="1:106" ht="17.25" customHeight="1">
      <c r="A19" s="31">
        <v>13</v>
      </c>
      <c r="B19" s="32" t="s">
        <v>15</v>
      </c>
      <c r="C19" s="27">
        <f t="shared" si="18"/>
        <v>131766.62900000002</v>
      </c>
      <c r="D19" s="27">
        <f t="shared" si="19"/>
        <v>151644.829</v>
      </c>
      <c r="E19" s="27">
        <f t="shared" si="20"/>
        <v>105243.78289999999</v>
      </c>
      <c r="F19" s="27">
        <f t="shared" si="1"/>
        <v>69.40149795678164</v>
      </c>
      <c r="G19" s="27">
        <v>0.2</v>
      </c>
      <c r="H19" s="27">
        <v>0.2</v>
      </c>
      <c r="I19" s="45">
        <v>0.2</v>
      </c>
      <c r="J19" s="45">
        <f t="shared" si="2"/>
        <v>100</v>
      </c>
      <c r="K19" s="45">
        <v>2.4</v>
      </c>
      <c r="L19" s="45">
        <v>2.4</v>
      </c>
      <c r="M19" s="45">
        <v>2.4</v>
      </c>
      <c r="N19" s="45">
        <f t="shared" si="3"/>
        <v>100</v>
      </c>
      <c r="O19" s="45">
        <v>1123.5</v>
      </c>
      <c r="P19" s="45">
        <v>1123.5</v>
      </c>
      <c r="Q19" s="45">
        <v>686.3</v>
      </c>
      <c r="R19" s="45">
        <f t="shared" si="21"/>
        <v>61.085892300845565</v>
      </c>
      <c r="S19" s="45">
        <v>212</v>
      </c>
      <c r="T19" s="45">
        <v>212</v>
      </c>
      <c r="U19" s="45">
        <v>0</v>
      </c>
      <c r="V19" s="45">
        <f t="shared" si="24"/>
        <v>0</v>
      </c>
      <c r="W19" s="45"/>
      <c r="X19" s="45"/>
      <c r="Y19" s="45"/>
      <c r="Z19" s="45"/>
      <c r="AA19" s="45"/>
      <c r="AB19" s="45"/>
      <c r="AC19" s="45"/>
      <c r="AD19" s="45"/>
      <c r="AE19" s="27">
        <v>2.2000000000000002</v>
      </c>
      <c r="AF19" s="27">
        <v>2.2000000000000002</v>
      </c>
      <c r="AG19" s="45">
        <v>1.5</v>
      </c>
      <c r="AH19" s="45">
        <f t="shared" si="4"/>
        <v>68.181818181818173</v>
      </c>
      <c r="AI19" s="45">
        <v>13749.371999999999</v>
      </c>
      <c r="AJ19" s="45">
        <v>13749.371999999999</v>
      </c>
      <c r="AK19" s="45">
        <v>4097.5</v>
      </c>
      <c r="AL19" s="45">
        <f t="shared" si="5"/>
        <v>29.801361109438307</v>
      </c>
      <c r="AM19" s="45">
        <v>9138.6569999999992</v>
      </c>
      <c r="AN19" s="45">
        <v>9138.6569999999992</v>
      </c>
      <c r="AO19" s="45">
        <v>4752</v>
      </c>
      <c r="AP19" s="45">
        <f t="shared" si="6"/>
        <v>51.998887801566475</v>
      </c>
      <c r="AQ19" s="45"/>
      <c r="AR19" s="45"/>
      <c r="AS19" s="45"/>
      <c r="AT19" s="45"/>
      <c r="AU19" s="45"/>
      <c r="AV19" s="45"/>
      <c r="AW19" s="45"/>
      <c r="AX19" s="45"/>
      <c r="AY19" s="45">
        <v>476.2</v>
      </c>
      <c r="AZ19" s="45">
        <v>476.2</v>
      </c>
      <c r="BA19" s="45">
        <v>365.3</v>
      </c>
      <c r="BB19" s="45">
        <f t="shared" si="7"/>
        <v>76.711465770684597</v>
      </c>
      <c r="BC19" s="45">
        <v>85.2</v>
      </c>
      <c r="BD19" s="45">
        <v>85.2</v>
      </c>
      <c r="BE19" s="45">
        <v>55.3</v>
      </c>
      <c r="BF19" s="45">
        <f t="shared" si="8"/>
        <v>64.906103286384976</v>
      </c>
      <c r="BG19" s="45">
        <v>892.3</v>
      </c>
      <c r="BH19" s="45">
        <v>892.3</v>
      </c>
      <c r="BI19" s="45">
        <v>627.9</v>
      </c>
      <c r="BJ19" s="45">
        <f t="shared" si="9"/>
        <v>70.368710075086867</v>
      </c>
      <c r="BK19" s="45">
        <v>476.2</v>
      </c>
      <c r="BL19" s="45">
        <v>476.2</v>
      </c>
      <c r="BM19" s="45">
        <v>362.5</v>
      </c>
      <c r="BN19" s="45">
        <f t="shared" si="10"/>
        <v>76.123477530449392</v>
      </c>
      <c r="BO19" s="45">
        <v>16525.599999999999</v>
      </c>
      <c r="BP19" s="45">
        <v>20636.099999999999</v>
      </c>
      <c r="BQ19" s="45">
        <v>15294.2</v>
      </c>
      <c r="BR19" s="45">
        <f t="shared" si="11"/>
        <v>74.113810264536426</v>
      </c>
      <c r="BS19" s="45">
        <v>85287.6</v>
      </c>
      <c r="BT19" s="45">
        <v>101055.3</v>
      </c>
      <c r="BU19" s="45">
        <v>76421.3</v>
      </c>
      <c r="BV19" s="45">
        <f t="shared" si="12"/>
        <v>75.623247865277719</v>
      </c>
      <c r="BW19" s="45">
        <v>418.6</v>
      </c>
      <c r="BX19" s="45">
        <v>418.6</v>
      </c>
      <c r="BY19" s="45">
        <v>207.56029999999998</v>
      </c>
      <c r="BZ19" s="45">
        <f t="shared" si="13"/>
        <v>49.584400382226463</v>
      </c>
      <c r="CA19" s="45">
        <v>2379.5</v>
      </c>
      <c r="CB19" s="45">
        <v>2379.5</v>
      </c>
      <c r="CC19" s="45">
        <v>1738.248</v>
      </c>
      <c r="CD19" s="45">
        <f t="shared" si="14"/>
        <v>73.050977096028575</v>
      </c>
      <c r="CE19" s="45"/>
      <c r="CF19" s="45"/>
      <c r="CG19" s="45"/>
      <c r="CH19" s="45"/>
      <c r="CI19" s="45"/>
      <c r="CJ19" s="45"/>
      <c r="CK19" s="45"/>
      <c r="CL19" s="27"/>
      <c r="CM19" s="45"/>
      <c r="CN19" s="45"/>
      <c r="CO19" s="45"/>
      <c r="CP19" s="45"/>
      <c r="CQ19" s="45">
        <v>120.8</v>
      </c>
      <c r="CR19" s="45">
        <v>120.8</v>
      </c>
      <c r="CS19" s="45">
        <v>29.997919999999997</v>
      </c>
      <c r="CT19" s="45">
        <f t="shared" si="15"/>
        <v>24.832715231788079</v>
      </c>
      <c r="CU19" s="45">
        <v>164.4</v>
      </c>
      <c r="CV19" s="45">
        <v>164.4</v>
      </c>
      <c r="CW19" s="45">
        <v>67.876679999999993</v>
      </c>
      <c r="CX19" s="45">
        <f t="shared" si="16"/>
        <v>41.287518248175175</v>
      </c>
      <c r="CY19" s="45">
        <v>711.9</v>
      </c>
      <c r="CZ19" s="45">
        <v>711.9</v>
      </c>
      <c r="DA19" s="45">
        <v>533.70000000000005</v>
      </c>
      <c r="DB19" s="45">
        <f t="shared" si="17"/>
        <v>74.968394437420997</v>
      </c>
    </row>
    <row r="20" spans="1:106" ht="17.25" customHeight="1">
      <c r="A20" s="31">
        <v>14</v>
      </c>
      <c r="B20" s="32" t="s">
        <v>16</v>
      </c>
      <c r="C20" s="27">
        <f t="shared" si="18"/>
        <v>279166.0909999999</v>
      </c>
      <c r="D20" s="27">
        <f t="shared" si="19"/>
        <v>350786.19099999993</v>
      </c>
      <c r="E20" s="27">
        <f t="shared" si="20"/>
        <v>270555.13386</v>
      </c>
      <c r="F20" s="27">
        <f t="shared" si="1"/>
        <v>77.128216788898641</v>
      </c>
      <c r="G20" s="27">
        <v>1.9</v>
      </c>
      <c r="H20" s="27">
        <v>1.9</v>
      </c>
      <c r="I20" s="45">
        <v>1.9</v>
      </c>
      <c r="J20" s="45">
        <f t="shared" si="2"/>
        <v>100</v>
      </c>
      <c r="K20" s="45">
        <v>5</v>
      </c>
      <c r="L20" s="45">
        <v>5</v>
      </c>
      <c r="M20" s="45">
        <v>5</v>
      </c>
      <c r="N20" s="45">
        <f t="shared" si="3"/>
        <v>100</v>
      </c>
      <c r="O20" s="45">
        <v>1180.3</v>
      </c>
      <c r="P20" s="45">
        <v>1180.3</v>
      </c>
      <c r="Q20" s="45">
        <v>869.9</v>
      </c>
      <c r="R20" s="45">
        <f t="shared" si="21"/>
        <v>73.701601287808188</v>
      </c>
      <c r="S20" s="45">
        <v>212</v>
      </c>
      <c r="T20" s="45">
        <v>212</v>
      </c>
      <c r="U20" s="45">
        <v>0</v>
      </c>
      <c r="V20" s="45">
        <f t="shared" si="24"/>
        <v>0</v>
      </c>
      <c r="W20" s="45">
        <v>5.0999999999999996</v>
      </c>
      <c r="X20" s="45">
        <v>5.0999999999999996</v>
      </c>
      <c r="Y20" s="45">
        <v>0</v>
      </c>
      <c r="Z20" s="45"/>
      <c r="AA20" s="45"/>
      <c r="AB20" s="45"/>
      <c r="AC20" s="45"/>
      <c r="AD20" s="45"/>
      <c r="AE20" s="27">
        <v>2.2000000000000002</v>
      </c>
      <c r="AF20" s="27">
        <v>2.2000000000000002</v>
      </c>
      <c r="AG20" s="45">
        <v>0</v>
      </c>
      <c r="AH20" s="45">
        <f t="shared" si="4"/>
        <v>0</v>
      </c>
      <c r="AI20" s="45">
        <v>16913.91</v>
      </c>
      <c r="AJ20" s="45">
        <v>16913.91</v>
      </c>
      <c r="AK20" s="45">
        <v>16455.599999999999</v>
      </c>
      <c r="AL20" s="45">
        <f t="shared" si="5"/>
        <v>97.290336770149537</v>
      </c>
      <c r="AM20" s="45">
        <v>31289.181</v>
      </c>
      <c r="AN20" s="45">
        <v>31289.181</v>
      </c>
      <c r="AO20" s="45">
        <v>28883.3</v>
      </c>
      <c r="AP20" s="45">
        <f t="shared" si="6"/>
        <v>92.310821430576908</v>
      </c>
      <c r="AQ20" s="45"/>
      <c r="AR20" s="45"/>
      <c r="AS20" s="45"/>
      <c r="AT20" s="45"/>
      <c r="AU20" s="45"/>
      <c r="AV20" s="45"/>
      <c r="AW20" s="45"/>
      <c r="AX20" s="45"/>
      <c r="AY20" s="45">
        <v>1370.6</v>
      </c>
      <c r="AZ20" s="45">
        <v>1370.6</v>
      </c>
      <c r="BA20" s="45">
        <v>857.8</v>
      </c>
      <c r="BB20" s="45">
        <f t="shared" si="7"/>
        <v>62.585728877863708</v>
      </c>
      <c r="BC20" s="45">
        <v>85.2</v>
      </c>
      <c r="BD20" s="45">
        <v>85.2</v>
      </c>
      <c r="BE20" s="45">
        <v>35.700000000000003</v>
      </c>
      <c r="BF20" s="45">
        <f t="shared" si="8"/>
        <v>41.901408450704224</v>
      </c>
      <c r="BG20" s="45">
        <v>1156.7</v>
      </c>
      <c r="BH20" s="45">
        <v>1156.7</v>
      </c>
      <c r="BI20" s="45">
        <v>735.1</v>
      </c>
      <c r="BJ20" s="45">
        <f t="shared" si="9"/>
        <v>63.551482666205587</v>
      </c>
      <c r="BK20" s="45">
        <v>476.2</v>
      </c>
      <c r="BL20" s="45">
        <v>476.2</v>
      </c>
      <c r="BM20" s="45">
        <v>328.6</v>
      </c>
      <c r="BN20" s="45">
        <f t="shared" si="10"/>
        <v>69.00461990760185</v>
      </c>
      <c r="BO20" s="45">
        <v>41794.699999999997</v>
      </c>
      <c r="BP20" s="45">
        <v>63213.8</v>
      </c>
      <c r="BQ20" s="45">
        <v>43178.2</v>
      </c>
      <c r="BR20" s="45">
        <f t="shared" si="11"/>
        <v>68.305022004688837</v>
      </c>
      <c r="BS20" s="45">
        <v>175935.4</v>
      </c>
      <c r="BT20" s="45">
        <v>226136.4</v>
      </c>
      <c r="BU20" s="45">
        <v>173180.5</v>
      </c>
      <c r="BV20" s="45">
        <f t="shared" si="12"/>
        <v>76.582319343546644</v>
      </c>
      <c r="BW20" s="45">
        <v>443.3</v>
      </c>
      <c r="BX20" s="45">
        <v>443.3</v>
      </c>
      <c r="BY20" s="45">
        <v>200</v>
      </c>
      <c r="BZ20" s="45">
        <f t="shared" si="13"/>
        <v>45.116174148432215</v>
      </c>
      <c r="CA20" s="45">
        <v>6067.7</v>
      </c>
      <c r="CB20" s="45">
        <v>6067.7</v>
      </c>
      <c r="CC20" s="45">
        <v>4265.0564999999997</v>
      </c>
      <c r="CD20" s="45">
        <f t="shared" si="14"/>
        <v>70.291156451373666</v>
      </c>
      <c r="CE20" s="45"/>
      <c r="CF20" s="45"/>
      <c r="CG20" s="45"/>
      <c r="CH20" s="45"/>
      <c r="CI20" s="45"/>
      <c r="CJ20" s="45"/>
      <c r="CK20" s="45"/>
      <c r="CL20" s="27"/>
      <c r="CM20" s="45"/>
      <c r="CN20" s="45"/>
      <c r="CO20" s="45"/>
      <c r="CP20" s="45"/>
      <c r="CQ20" s="45">
        <v>325.60000000000002</v>
      </c>
      <c r="CR20" s="45">
        <v>325.60000000000002</v>
      </c>
      <c r="CS20" s="45">
        <v>183.07736</v>
      </c>
      <c r="CT20" s="45">
        <f t="shared" si="15"/>
        <v>56.227690417690411</v>
      </c>
      <c r="CU20" s="45">
        <v>121.5</v>
      </c>
      <c r="CV20" s="45">
        <v>121.5</v>
      </c>
      <c r="CW20" s="45">
        <v>121.5</v>
      </c>
      <c r="CX20" s="45">
        <f t="shared" si="16"/>
        <v>100</v>
      </c>
      <c r="CY20" s="45">
        <v>1779.6</v>
      </c>
      <c r="CZ20" s="45">
        <v>1779.6</v>
      </c>
      <c r="DA20" s="45">
        <v>1253.9000000000001</v>
      </c>
      <c r="DB20" s="45">
        <f t="shared" si="17"/>
        <v>70.459653854798844</v>
      </c>
    </row>
    <row r="21" spans="1:106" ht="17.25" customHeight="1">
      <c r="A21" s="31">
        <v>15</v>
      </c>
      <c r="B21" s="32" t="s">
        <v>17</v>
      </c>
      <c r="C21" s="27">
        <f t="shared" si="18"/>
        <v>548284.46244999999</v>
      </c>
      <c r="D21" s="27">
        <f t="shared" si="19"/>
        <v>567541.83244999987</v>
      </c>
      <c r="E21" s="27">
        <f t="shared" si="20"/>
        <v>450632.15658999997</v>
      </c>
      <c r="F21" s="27">
        <f t="shared" si="1"/>
        <v>79.400694508223836</v>
      </c>
      <c r="G21" s="27">
        <v>2.4</v>
      </c>
      <c r="H21" s="27">
        <v>2.4</v>
      </c>
      <c r="I21" s="45">
        <v>2.4</v>
      </c>
      <c r="J21" s="45">
        <f t="shared" si="2"/>
        <v>100</v>
      </c>
      <c r="K21" s="45">
        <v>8</v>
      </c>
      <c r="L21" s="45">
        <v>8</v>
      </c>
      <c r="M21" s="45">
        <v>8</v>
      </c>
      <c r="N21" s="45">
        <f t="shared" si="3"/>
        <v>100</v>
      </c>
      <c r="O21" s="45">
        <v>1487.7</v>
      </c>
      <c r="P21" s="45">
        <v>1562.5</v>
      </c>
      <c r="Q21" s="45">
        <v>1212</v>
      </c>
      <c r="R21" s="45">
        <f t="shared" si="21"/>
        <v>77.567999999999998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27">
        <v>5</v>
      </c>
      <c r="AF21" s="27">
        <v>5</v>
      </c>
      <c r="AG21" s="45">
        <v>0</v>
      </c>
      <c r="AH21" s="45">
        <f t="shared" si="4"/>
        <v>0</v>
      </c>
      <c r="AI21" s="45">
        <v>37617.081450000005</v>
      </c>
      <c r="AJ21" s="45">
        <v>37617.081450000005</v>
      </c>
      <c r="AK21" s="45">
        <v>29422.1</v>
      </c>
      <c r="AL21" s="45">
        <f t="shared" si="5"/>
        <v>78.214733482466897</v>
      </c>
      <c r="AM21" s="45">
        <v>31289.181</v>
      </c>
      <c r="AN21" s="45">
        <v>31289.151000000002</v>
      </c>
      <c r="AO21" s="45">
        <v>11630.8</v>
      </c>
      <c r="AP21" s="45">
        <f t="shared" si="6"/>
        <v>37.171989741747865</v>
      </c>
      <c r="AQ21" s="45"/>
      <c r="AR21" s="45"/>
      <c r="AS21" s="45"/>
      <c r="AT21" s="45"/>
      <c r="AU21" s="45"/>
      <c r="AV21" s="45"/>
      <c r="AW21" s="45"/>
      <c r="AX21" s="45"/>
      <c r="AY21" s="45">
        <v>1779.2</v>
      </c>
      <c r="AZ21" s="45">
        <v>1779.2</v>
      </c>
      <c r="BA21" s="45">
        <v>1316.7</v>
      </c>
      <c r="BB21" s="45">
        <f t="shared" si="7"/>
        <v>74.00517086330936</v>
      </c>
      <c r="BC21" s="45">
        <v>106.2</v>
      </c>
      <c r="BD21" s="45">
        <v>106.2</v>
      </c>
      <c r="BE21" s="45">
        <v>68</v>
      </c>
      <c r="BF21" s="45">
        <f t="shared" si="8"/>
        <v>64.030131826741993</v>
      </c>
      <c r="BG21" s="45">
        <v>1156.7</v>
      </c>
      <c r="BH21" s="45">
        <v>1156.7</v>
      </c>
      <c r="BI21" s="45">
        <v>660.9</v>
      </c>
      <c r="BJ21" s="45">
        <f t="shared" si="9"/>
        <v>57.136681940001722</v>
      </c>
      <c r="BK21" s="45">
        <v>952.3</v>
      </c>
      <c r="BL21" s="45">
        <v>952.3</v>
      </c>
      <c r="BM21" s="45">
        <v>723.8</v>
      </c>
      <c r="BN21" s="45">
        <f t="shared" si="10"/>
        <v>76.005460464139446</v>
      </c>
      <c r="BO21" s="45">
        <v>152988.1</v>
      </c>
      <c r="BP21" s="45">
        <v>166786.70000000001</v>
      </c>
      <c r="BQ21" s="45">
        <v>132939.6</v>
      </c>
      <c r="BR21" s="45">
        <f t="shared" si="11"/>
        <v>79.706355482781305</v>
      </c>
      <c r="BS21" s="45">
        <v>313677.2</v>
      </c>
      <c r="BT21" s="45">
        <v>319061.2</v>
      </c>
      <c r="BU21" s="45">
        <v>268642.3</v>
      </c>
      <c r="BV21" s="45">
        <f t="shared" si="12"/>
        <v>84.197733851687389</v>
      </c>
      <c r="BW21" s="45">
        <v>1103.2</v>
      </c>
      <c r="BX21" s="45">
        <v>1103.2</v>
      </c>
      <c r="BY21" s="45">
        <v>467.79599999999999</v>
      </c>
      <c r="BZ21" s="45">
        <f t="shared" si="13"/>
        <v>42.403553299492387</v>
      </c>
      <c r="CA21" s="45">
        <v>3222.2</v>
      </c>
      <c r="CB21" s="45">
        <v>3222.2</v>
      </c>
      <c r="CC21" s="45">
        <v>2051.931</v>
      </c>
      <c r="CD21" s="45">
        <f t="shared" si="14"/>
        <v>63.681056421078772</v>
      </c>
      <c r="CE21" s="45">
        <v>300</v>
      </c>
      <c r="CF21" s="45">
        <v>300</v>
      </c>
      <c r="CG21" s="45"/>
      <c r="CH21" s="45"/>
      <c r="CI21" s="45"/>
      <c r="CJ21" s="45"/>
      <c r="CK21" s="45"/>
      <c r="CL21" s="27"/>
      <c r="CM21" s="45"/>
      <c r="CN21" s="45"/>
      <c r="CO21" s="45"/>
      <c r="CP21" s="45"/>
      <c r="CQ21" s="45">
        <v>567.4</v>
      </c>
      <c r="CR21" s="45">
        <v>567.4</v>
      </c>
      <c r="CS21" s="45">
        <v>196.52029000000002</v>
      </c>
      <c r="CT21" s="45">
        <f t="shared" si="15"/>
        <v>34.635229115262604</v>
      </c>
      <c r="CU21" s="45">
        <v>243</v>
      </c>
      <c r="CV21" s="45">
        <v>243</v>
      </c>
      <c r="CW21" s="45">
        <v>78.609300000000005</v>
      </c>
      <c r="CX21" s="45">
        <f t="shared" si="16"/>
        <v>32.349506172839511</v>
      </c>
      <c r="CY21" s="45">
        <v>1779.6</v>
      </c>
      <c r="CZ21" s="45">
        <v>1779.6</v>
      </c>
      <c r="DA21" s="45">
        <v>1210.7</v>
      </c>
      <c r="DB21" s="45">
        <f t="shared" si="17"/>
        <v>68.032142054394257</v>
      </c>
    </row>
    <row r="22" spans="1:106" ht="17.25" customHeight="1">
      <c r="A22" s="31">
        <v>16</v>
      </c>
      <c r="B22" s="32" t="s">
        <v>18</v>
      </c>
      <c r="C22" s="27">
        <f t="shared" si="18"/>
        <v>907594.05350000004</v>
      </c>
      <c r="D22" s="27">
        <f t="shared" si="19"/>
        <v>789109.48550000007</v>
      </c>
      <c r="E22" s="27">
        <f t="shared" si="20"/>
        <v>590432.3796499999</v>
      </c>
      <c r="F22" s="27">
        <f t="shared" si="1"/>
        <v>74.822618470475831</v>
      </c>
      <c r="G22" s="27">
        <v>3</v>
      </c>
      <c r="H22" s="27">
        <v>3</v>
      </c>
      <c r="I22" s="45">
        <v>3</v>
      </c>
      <c r="J22" s="45">
        <f t="shared" si="2"/>
        <v>100</v>
      </c>
      <c r="K22" s="45">
        <v>11.3</v>
      </c>
      <c r="L22" s="45">
        <v>11.3</v>
      </c>
      <c r="M22" s="45">
        <v>11.3</v>
      </c>
      <c r="N22" s="45">
        <f t="shared" si="3"/>
        <v>100</v>
      </c>
      <c r="O22" s="45">
        <v>2354</v>
      </c>
      <c r="P22" s="45">
        <v>2444</v>
      </c>
      <c r="Q22" s="45">
        <v>1776.8</v>
      </c>
      <c r="R22" s="45">
        <f t="shared" si="21"/>
        <v>72.700490998363335</v>
      </c>
      <c r="S22" s="45">
        <v>412</v>
      </c>
      <c r="T22" s="45">
        <v>412</v>
      </c>
      <c r="U22" s="45">
        <v>180</v>
      </c>
      <c r="V22" s="45">
        <f t="shared" si="24"/>
        <v>43.689320388349515</v>
      </c>
      <c r="W22" s="45"/>
      <c r="X22" s="45"/>
      <c r="Y22" s="45"/>
      <c r="Z22" s="45"/>
      <c r="AA22" s="45"/>
      <c r="AB22" s="45"/>
      <c r="AC22" s="45"/>
      <c r="AD22" s="45"/>
      <c r="AE22" s="27">
        <v>5.2</v>
      </c>
      <c r="AF22" s="27">
        <v>5.2</v>
      </c>
      <c r="AG22" s="45">
        <v>0</v>
      </c>
      <c r="AH22" s="45">
        <f t="shared" si="4"/>
        <v>0</v>
      </c>
      <c r="AI22" s="45">
        <v>24735.961500000001</v>
      </c>
      <c r="AJ22" s="45">
        <v>24735.961500000001</v>
      </c>
      <c r="AK22" s="45">
        <v>14858.4</v>
      </c>
      <c r="AL22" s="45">
        <f t="shared" si="5"/>
        <v>60.068010697704224</v>
      </c>
      <c r="AM22" s="45">
        <v>92684.592000000004</v>
      </c>
      <c r="AN22" s="45">
        <v>92684.623999999996</v>
      </c>
      <c r="AO22" s="45">
        <v>63948.1</v>
      </c>
      <c r="AP22" s="45">
        <f t="shared" si="6"/>
        <v>68.995370796346975</v>
      </c>
      <c r="AQ22" s="45"/>
      <c r="AR22" s="45"/>
      <c r="AS22" s="45"/>
      <c r="AT22" s="45"/>
      <c r="AU22" s="45"/>
      <c r="AV22" s="45"/>
      <c r="AW22" s="45"/>
      <c r="AX22" s="45"/>
      <c r="AY22" s="45">
        <v>2847</v>
      </c>
      <c r="AZ22" s="45">
        <v>2847</v>
      </c>
      <c r="BA22" s="45">
        <v>1569.4</v>
      </c>
      <c r="BB22" s="45">
        <f t="shared" si="7"/>
        <v>55.124692658939232</v>
      </c>
      <c r="BC22" s="45">
        <v>127.3</v>
      </c>
      <c r="BD22" s="45">
        <v>127.3</v>
      </c>
      <c r="BE22" s="45">
        <v>71.5</v>
      </c>
      <c r="BF22" s="45">
        <f t="shared" si="8"/>
        <v>56.166535742340926</v>
      </c>
      <c r="BG22" s="45">
        <v>2005.1</v>
      </c>
      <c r="BH22" s="45">
        <v>2005.1</v>
      </c>
      <c r="BI22" s="45">
        <v>1232.3</v>
      </c>
      <c r="BJ22" s="45">
        <f t="shared" si="9"/>
        <v>61.458281382474688</v>
      </c>
      <c r="BK22" s="45">
        <v>1360.9</v>
      </c>
      <c r="BL22" s="45">
        <v>1360.9</v>
      </c>
      <c r="BM22" s="45">
        <v>889.4</v>
      </c>
      <c r="BN22" s="45">
        <f t="shared" si="10"/>
        <v>65.353809978690563</v>
      </c>
      <c r="BO22" s="45">
        <v>195186.8</v>
      </c>
      <c r="BP22" s="45">
        <v>194173.8</v>
      </c>
      <c r="BQ22" s="45">
        <v>142152.9</v>
      </c>
      <c r="BR22" s="45">
        <f t="shared" si="11"/>
        <v>73.209104420884799</v>
      </c>
      <c r="BS22" s="45">
        <v>566454.6</v>
      </c>
      <c r="BT22" s="45">
        <v>448860.1</v>
      </c>
      <c r="BU22" s="45">
        <v>353876.1</v>
      </c>
      <c r="BV22" s="45">
        <f t="shared" si="12"/>
        <v>78.838840877146353</v>
      </c>
      <c r="BW22" s="45">
        <v>1113.0999999999999</v>
      </c>
      <c r="BX22" s="45">
        <v>1113.0999999999999</v>
      </c>
      <c r="BY22" s="45">
        <v>371.86</v>
      </c>
      <c r="BZ22" s="45">
        <f t="shared" si="13"/>
        <v>33.407600395292434</v>
      </c>
      <c r="CA22" s="45">
        <v>10905.8</v>
      </c>
      <c r="CB22" s="45">
        <v>10905.8</v>
      </c>
      <c r="CC22" s="45">
        <v>6619.6799900000005</v>
      </c>
      <c r="CD22" s="45">
        <f t="shared" si="14"/>
        <v>60.69871068605697</v>
      </c>
      <c r="CE22" s="45">
        <v>600</v>
      </c>
      <c r="CF22" s="45">
        <v>600</v>
      </c>
      <c r="CG22" s="45"/>
      <c r="CH22" s="45"/>
      <c r="CI22" s="45">
        <v>138.4</v>
      </c>
      <c r="CJ22" s="45">
        <v>171.3</v>
      </c>
      <c r="CK22" s="45">
        <v>0</v>
      </c>
      <c r="CL22" s="27">
        <f t="shared" si="22"/>
        <v>0</v>
      </c>
      <c r="CM22" s="45">
        <v>266.39999999999998</v>
      </c>
      <c r="CN22" s="45">
        <v>266.39999999999998</v>
      </c>
      <c r="CO22" s="45"/>
      <c r="CP22" s="45"/>
      <c r="CQ22" s="45">
        <v>1613.1</v>
      </c>
      <c r="CR22" s="45">
        <v>1613.1</v>
      </c>
      <c r="CS22" s="45">
        <v>406.12846000000002</v>
      </c>
      <c r="CT22" s="45">
        <f t="shared" si="15"/>
        <v>25.176892939061435</v>
      </c>
      <c r="CU22" s="45">
        <v>778.9</v>
      </c>
      <c r="CV22" s="45">
        <v>778.9</v>
      </c>
      <c r="CW22" s="45">
        <v>176.31120000000001</v>
      </c>
      <c r="CX22" s="45">
        <f t="shared" si="16"/>
        <v>22.635922454743874</v>
      </c>
      <c r="CY22" s="45">
        <v>3990.6</v>
      </c>
      <c r="CZ22" s="45">
        <v>3990.6</v>
      </c>
      <c r="DA22" s="45">
        <v>2289.1999999999998</v>
      </c>
      <c r="DB22" s="45">
        <f t="shared" si="17"/>
        <v>57.364807297148289</v>
      </c>
    </row>
    <row r="23" spans="1:106" s="2" customFormat="1" ht="17.25" customHeight="1">
      <c r="A23" s="31">
        <v>17</v>
      </c>
      <c r="B23" s="32" t="s">
        <v>19</v>
      </c>
      <c r="C23" s="27">
        <f t="shared" si="18"/>
        <v>166889.53959999999</v>
      </c>
      <c r="D23" s="27">
        <f t="shared" si="19"/>
        <v>184272.73959999997</v>
      </c>
      <c r="E23" s="27">
        <f t="shared" si="20"/>
        <v>134298.25588999997</v>
      </c>
      <c r="F23" s="27">
        <f t="shared" si="1"/>
        <v>72.880153722965531</v>
      </c>
      <c r="G23" s="27">
        <v>0.9</v>
      </c>
      <c r="H23" s="27">
        <v>0.9</v>
      </c>
      <c r="I23" s="45">
        <v>0.9</v>
      </c>
      <c r="J23" s="45">
        <f t="shared" si="2"/>
        <v>100</v>
      </c>
      <c r="K23" s="45">
        <v>2.4</v>
      </c>
      <c r="L23" s="45">
        <v>2.4</v>
      </c>
      <c r="M23" s="45">
        <v>2.4</v>
      </c>
      <c r="N23" s="45">
        <f t="shared" si="3"/>
        <v>100</v>
      </c>
      <c r="O23" s="45">
        <v>1273.9000000000001</v>
      </c>
      <c r="P23" s="45">
        <v>1349</v>
      </c>
      <c r="Q23" s="45">
        <v>1098.5</v>
      </c>
      <c r="R23" s="45">
        <f t="shared" si="21"/>
        <v>81.43068939955522</v>
      </c>
      <c r="S23" s="45">
        <v>220</v>
      </c>
      <c r="T23" s="45">
        <v>220</v>
      </c>
      <c r="U23" s="45">
        <v>0</v>
      </c>
      <c r="V23" s="45">
        <f t="shared" si="24"/>
        <v>0</v>
      </c>
      <c r="W23" s="45"/>
      <c r="X23" s="45"/>
      <c r="Y23" s="45"/>
      <c r="Z23" s="45"/>
      <c r="AA23" s="45"/>
      <c r="AB23" s="45"/>
      <c r="AC23" s="45"/>
      <c r="AD23" s="45"/>
      <c r="AE23" s="27">
        <v>1</v>
      </c>
      <c r="AF23" s="27">
        <v>1</v>
      </c>
      <c r="AG23" s="45">
        <v>0.7</v>
      </c>
      <c r="AH23" s="45">
        <f t="shared" si="4"/>
        <v>70</v>
      </c>
      <c r="AI23" s="45">
        <v>2869.9086000000002</v>
      </c>
      <c r="AJ23" s="45">
        <v>2869.9086000000002</v>
      </c>
      <c r="AK23" s="45">
        <v>2869.9</v>
      </c>
      <c r="AL23" s="45">
        <f t="shared" si="5"/>
        <v>99.999700338888843</v>
      </c>
      <c r="AM23" s="45">
        <v>5537.6310000000003</v>
      </c>
      <c r="AN23" s="45">
        <v>5537.6310000000003</v>
      </c>
      <c r="AO23" s="45">
        <v>1060.4000000000001</v>
      </c>
      <c r="AP23" s="45">
        <f t="shared" si="6"/>
        <v>19.14898266063593</v>
      </c>
      <c r="AQ23" s="45"/>
      <c r="AR23" s="45"/>
      <c r="AS23" s="45"/>
      <c r="AT23" s="45"/>
      <c r="AU23" s="45"/>
      <c r="AV23" s="45"/>
      <c r="AW23" s="45"/>
      <c r="AX23" s="45"/>
      <c r="AY23" s="45">
        <v>1370.6</v>
      </c>
      <c r="AZ23" s="45">
        <v>1370.6</v>
      </c>
      <c r="BA23" s="45">
        <v>746.4</v>
      </c>
      <c r="BB23" s="45">
        <f t="shared" si="7"/>
        <v>54.457901648912888</v>
      </c>
      <c r="BC23" s="45">
        <v>85.2</v>
      </c>
      <c r="BD23" s="45">
        <v>85.2</v>
      </c>
      <c r="BE23" s="45">
        <v>56.8</v>
      </c>
      <c r="BF23" s="45">
        <f t="shared" si="8"/>
        <v>66.666666666666657</v>
      </c>
      <c r="BG23" s="45">
        <v>627.9</v>
      </c>
      <c r="BH23" s="45">
        <v>627.9</v>
      </c>
      <c r="BI23" s="45">
        <v>467.5</v>
      </c>
      <c r="BJ23" s="45">
        <f t="shared" si="9"/>
        <v>74.454530976270107</v>
      </c>
      <c r="BK23" s="45">
        <v>476.2</v>
      </c>
      <c r="BL23" s="45">
        <v>476.2</v>
      </c>
      <c r="BM23" s="45">
        <v>366.2</v>
      </c>
      <c r="BN23" s="45">
        <f t="shared" si="10"/>
        <v>76.900461990760178</v>
      </c>
      <c r="BO23" s="45">
        <v>23315.8</v>
      </c>
      <c r="BP23" s="45">
        <v>31041.4</v>
      </c>
      <c r="BQ23" s="45">
        <v>22395.200000000001</v>
      </c>
      <c r="BR23" s="45">
        <f t="shared" si="11"/>
        <v>72.146230517953441</v>
      </c>
      <c r="BS23" s="45">
        <v>126043.3</v>
      </c>
      <c r="BT23" s="45">
        <v>135625.79999999999</v>
      </c>
      <c r="BU23" s="45">
        <v>101731.1</v>
      </c>
      <c r="BV23" s="45">
        <f t="shared" si="12"/>
        <v>75.00866354336712</v>
      </c>
      <c r="BW23" s="45">
        <v>498.4</v>
      </c>
      <c r="BX23" s="45">
        <v>498.4</v>
      </c>
      <c r="BY23" s="45">
        <v>218</v>
      </c>
      <c r="BZ23" s="45">
        <f t="shared" si="13"/>
        <v>43.739967897271271</v>
      </c>
      <c r="CA23" s="45">
        <v>3123</v>
      </c>
      <c r="CB23" s="45">
        <v>3123</v>
      </c>
      <c r="CC23" s="45">
        <v>2238.1092400000002</v>
      </c>
      <c r="CD23" s="45">
        <f t="shared" si="14"/>
        <v>71.66536151136728</v>
      </c>
      <c r="CE23" s="45"/>
      <c r="CF23" s="45"/>
      <c r="CG23" s="45"/>
      <c r="CH23" s="45"/>
      <c r="CI23" s="45"/>
      <c r="CJ23" s="45"/>
      <c r="CK23" s="45"/>
      <c r="CL23" s="27"/>
      <c r="CM23" s="45"/>
      <c r="CN23" s="45"/>
      <c r="CO23" s="45"/>
      <c r="CP23" s="45"/>
      <c r="CQ23" s="45">
        <v>182.8</v>
      </c>
      <c r="CR23" s="45">
        <v>182.8</v>
      </c>
      <c r="CS23" s="45">
        <v>54.125970000000002</v>
      </c>
      <c r="CT23" s="45">
        <f t="shared" si="15"/>
        <v>29.609392778993438</v>
      </c>
      <c r="CU23" s="45">
        <v>193</v>
      </c>
      <c r="CV23" s="45">
        <v>193</v>
      </c>
      <c r="CW23" s="45">
        <v>191.02068</v>
      </c>
      <c r="CX23" s="45">
        <f t="shared" si="16"/>
        <v>98.974445595854917</v>
      </c>
      <c r="CY23" s="45">
        <v>1067.5999999999999</v>
      </c>
      <c r="CZ23" s="45">
        <v>1067.5999999999999</v>
      </c>
      <c r="DA23" s="45">
        <v>801</v>
      </c>
      <c r="DB23" s="45">
        <f t="shared" si="17"/>
        <v>75.028100412139381</v>
      </c>
    </row>
    <row r="24" spans="1:106" ht="17.25" customHeight="1">
      <c r="A24" s="31">
        <v>18</v>
      </c>
      <c r="B24" s="32" t="s">
        <v>20</v>
      </c>
      <c r="C24" s="27">
        <f t="shared" si="18"/>
        <v>65132.013000000006</v>
      </c>
      <c r="D24" s="27">
        <f t="shared" si="19"/>
        <v>99824.029649999982</v>
      </c>
      <c r="E24" s="27">
        <f t="shared" si="20"/>
        <v>76264.40204999999</v>
      </c>
      <c r="F24" s="27">
        <f t="shared" si="1"/>
        <v>76.398841358534568</v>
      </c>
      <c r="G24" s="27">
        <v>0.1</v>
      </c>
      <c r="H24" s="27">
        <v>0.1</v>
      </c>
      <c r="I24" s="45">
        <v>0.1</v>
      </c>
      <c r="J24" s="45">
        <f t="shared" si="2"/>
        <v>100</v>
      </c>
      <c r="K24" s="45">
        <v>1.9</v>
      </c>
      <c r="L24" s="45">
        <v>1.9</v>
      </c>
      <c r="M24" s="45">
        <v>1.9</v>
      </c>
      <c r="N24" s="45">
        <f t="shared" si="3"/>
        <v>100</v>
      </c>
      <c r="O24" s="45">
        <v>0</v>
      </c>
      <c r="P24" s="45">
        <v>0</v>
      </c>
      <c r="Q24" s="45">
        <v>0</v>
      </c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27">
        <v>0.8</v>
      </c>
      <c r="AF24" s="27">
        <v>0.8</v>
      </c>
      <c r="AG24" s="45">
        <v>0</v>
      </c>
      <c r="AH24" s="45">
        <f t="shared" si="4"/>
        <v>0</v>
      </c>
      <c r="AI24" s="45">
        <v>0</v>
      </c>
      <c r="AJ24" s="45">
        <v>0</v>
      </c>
      <c r="AK24" s="45">
        <v>0</v>
      </c>
      <c r="AL24" s="45"/>
      <c r="AM24" s="45">
        <v>1800.5129999999999</v>
      </c>
      <c r="AN24" s="45">
        <v>1800.5296499999999</v>
      </c>
      <c r="AO24" s="45">
        <v>1700.4</v>
      </c>
      <c r="AP24" s="45">
        <f t="shared" si="6"/>
        <v>94.438878026807288</v>
      </c>
      <c r="AQ24" s="45"/>
      <c r="AR24" s="45"/>
      <c r="AS24" s="45"/>
      <c r="AT24" s="45"/>
      <c r="AU24" s="45"/>
      <c r="AV24" s="45"/>
      <c r="AW24" s="45"/>
      <c r="AX24" s="45"/>
      <c r="AY24" s="45">
        <v>476.2</v>
      </c>
      <c r="AZ24" s="45">
        <v>476.2</v>
      </c>
      <c r="BA24" s="45">
        <v>316.5</v>
      </c>
      <c r="BB24" s="45">
        <f t="shared" si="7"/>
        <v>66.463670726585462</v>
      </c>
      <c r="BC24" s="45">
        <v>85.2</v>
      </c>
      <c r="BD24" s="45">
        <v>85.2</v>
      </c>
      <c r="BE24" s="45">
        <v>46.4</v>
      </c>
      <c r="BF24" s="45">
        <f t="shared" si="8"/>
        <v>54.460093896713616</v>
      </c>
      <c r="BG24" s="45">
        <v>462.7</v>
      </c>
      <c r="BH24" s="45">
        <v>462.7</v>
      </c>
      <c r="BI24" s="45">
        <v>278.60000000000002</v>
      </c>
      <c r="BJ24" s="45">
        <f t="shared" si="9"/>
        <v>60.211800302571874</v>
      </c>
      <c r="BK24" s="45">
        <v>476.2</v>
      </c>
      <c r="BL24" s="45">
        <v>476.2</v>
      </c>
      <c r="BM24" s="45">
        <v>307.7</v>
      </c>
      <c r="BN24" s="45">
        <f t="shared" si="10"/>
        <v>64.615707685846274</v>
      </c>
      <c r="BO24" s="45">
        <v>0</v>
      </c>
      <c r="BP24" s="45">
        <v>0</v>
      </c>
      <c r="BQ24" s="45">
        <v>0</v>
      </c>
      <c r="BR24" s="45"/>
      <c r="BS24" s="45">
        <v>58886.400000000001</v>
      </c>
      <c r="BT24" s="45">
        <v>93573.2</v>
      </c>
      <c r="BU24" s="45">
        <v>71726.7</v>
      </c>
      <c r="BV24" s="45">
        <f t="shared" si="12"/>
        <v>76.653037408146773</v>
      </c>
      <c r="BW24" s="45">
        <v>303.39999999999998</v>
      </c>
      <c r="BX24" s="45">
        <v>303.39999999999998</v>
      </c>
      <c r="BY24" s="45">
        <v>104.896</v>
      </c>
      <c r="BZ24" s="45">
        <f t="shared" si="13"/>
        <v>34.573500329597891</v>
      </c>
      <c r="CA24" s="45">
        <v>1536.7</v>
      </c>
      <c r="CB24" s="45">
        <v>1536.7</v>
      </c>
      <c r="CC24" s="45">
        <v>1162.4839999999999</v>
      </c>
      <c r="CD24" s="45">
        <f t="shared" si="14"/>
        <v>75.648077048220202</v>
      </c>
      <c r="CE24" s="45"/>
      <c r="CF24" s="45"/>
      <c r="CG24" s="45"/>
      <c r="CH24" s="45"/>
      <c r="CI24" s="45">
        <v>19.3</v>
      </c>
      <c r="CJ24" s="45">
        <v>24.5</v>
      </c>
      <c r="CK24" s="45">
        <v>0</v>
      </c>
      <c r="CL24" s="27">
        <f t="shared" si="22"/>
        <v>0</v>
      </c>
      <c r="CM24" s="45">
        <v>60.9</v>
      </c>
      <c r="CN24" s="45">
        <v>60.9</v>
      </c>
      <c r="CO24" s="45"/>
      <c r="CP24" s="45"/>
      <c r="CQ24" s="45">
        <v>124</v>
      </c>
      <c r="CR24" s="45">
        <v>124</v>
      </c>
      <c r="CS24" s="45">
        <v>20.705349999999999</v>
      </c>
      <c r="CT24" s="45">
        <f t="shared" si="15"/>
        <v>16.697862903225804</v>
      </c>
      <c r="CU24" s="45">
        <v>185.8</v>
      </c>
      <c r="CV24" s="45">
        <v>185.8</v>
      </c>
      <c r="CW24" s="45">
        <v>64.316699999999997</v>
      </c>
      <c r="CX24" s="45">
        <f t="shared" si="16"/>
        <v>34.616092572658772</v>
      </c>
      <c r="CY24" s="45">
        <v>711.9</v>
      </c>
      <c r="CZ24" s="45">
        <v>711.9</v>
      </c>
      <c r="DA24" s="45">
        <v>533.70000000000005</v>
      </c>
      <c r="DB24" s="45">
        <f t="shared" si="17"/>
        <v>74.968394437420997</v>
      </c>
    </row>
    <row r="25" spans="1:106" ht="17.25" customHeight="1">
      <c r="A25" s="31">
        <v>19</v>
      </c>
      <c r="B25" s="32" t="s">
        <v>21</v>
      </c>
      <c r="C25" s="27">
        <f t="shared" si="18"/>
        <v>327966.05320000002</v>
      </c>
      <c r="D25" s="27">
        <f t="shared" si="19"/>
        <v>373863.95319999999</v>
      </c>
      <c r="E25" s="27">
        <f t="shared" si="20"/>
        <v>287858.85678999993</v>
      </c>
      <c r="F25" s="27">
        <f t="shared" si="1"/>
        <v>76.995616808237372</v>
      </c>
      <c r="G25" s="27">
        <v>0.8</v>
      </c>
      <c r="H25" s="27">
        <v>0.8</v>
      </c>
      <c r="I25" s="45">
        <v>0.8</v>
      </c>
      <c r="J25" s="45">
        <f t="shared" si="2"/>
        <v>100</v>
      </c>
      <c r="K25" s="45">
        <v>8</v>
      </c>
      <c r="L25" s="45">
        <v>8</v>
      </c>
      <c r="M25" s="45">
        <v>8</v>
      </c>
      <c r="N25" s="45">
        <f t="shared" si="3"/>
        <v>100</v>
      </c>
      <c r="O25" s="45">
        <v>1289.8</v>
      </c>
      <c r="P25" s="45">
        <v>1369.8</v>
      </c>
      <c r="Q25" s="45">
        <v>1126.3</v>
      </c>
      <c r="R25" s="45">
        <f t="shared" si="21"/>
        <v>82.223682289385309</v>
      </c>
      <c r="S25" s="45">
        <v>212</v>
      </c>
      <c r="T25" s="45">
        <v>212</v>
      </c>
      <c r="U25" s="45">
        <v>0</v>
      </c>
      <c r="V25" s="45">
        <f t="shared" si="24"/>
        <v>0</v>
      </c>
      <c r="W25" s="45">
        <v>5.0999999999999996</v>
      </c>
      <c r="X25" s="45">
        <v>5.0999999999999996</v>
      </c>
      <c r="Y25" s="45">
        <v>0</v>
      </c>
      <c r="Z25" s="45"/>
      <c r="AA25" s="45"/>
      <c r="AB25" s="45">
        <v>295.7</v>
      </c>
      <c r="AC25" s="45">
        <v>0</v>
      </c>
      <c r="AD25" s="45"/>
      <c r="AE25" s="27">
        <v>2.4</v>
      </c>
      <c r="AF25" s="27">
        <v>2.4</v>
      </c>
      <c r="AG25" s="45">
        <v>0</v>
      </c>
      <c r="AH25" s="45">
        <f t="shared" si="4"/>
        <v>0</v>
      </c>
      <c r="AI25" s="45">
        <v>10868.5512</v>
      </c>
      <c r="AJ25" s="45">
        <v>10868.5512</v>
      </c>
      <c r="AK25" s="45">
        <v>11850.6</v>
      </c>
      <c r="AL25" s="45">
        <f t="shared" si="5"/>
        <v>109.03569189608271</v>
      </c>
      <c r="AM25" s="45">
        <v>32953.601999999999</v>
      </c>
      <c r="AN25" s="45">
        <v>32953.601999999999</v>
      </c>
      <c r="AO25" s="45">
        <v>24340.799999999999</v>
      </c>
      <c r="AP25" s="45">
        <f t="shared" si="6"/>
        <v>73.863852576722877</v>
      </c>
      <c r="AQ25" s="45"/>
      <c r="AR25" s="45"/>
      <c r="AS25" s="45"/>
      <c r="AT25" s="45"/>
      <c r="AU25" s="45"/>
      <c r="AV25" s="45"/>
      <c r="AW25" s="45"/>
      <c r="AX25" s="45"/>
      <c r="AY25" s="45">
        <v>1370.6</v>
      </c>
      <c r="AZ25" s="45">
        <v>1370.6</v>
      </c>
      <c r="BA25" s="45">
        <v>682.3</v>
      </c>
      <c r="BB25" s="45">
        <f t="shared" si="7"/>
        <v>49.781117758645848</v>
      </c>
      <c r="BC25" s="45">
        <v>127.3</v>
      </c>
      <c r="BD25" s="45">
        <v>127.3</v>
      </c>
      <c r="BE25" s="45">
        <v>76.8</v>
      </c>
      <c r="BF25" s="45">
        <f t="shared" si="8"/>
        <v>60.329929300864102</v>
      </c>
      <c r="BG25" s="45">
        <v>809.7</v>
      </c>
      <c r="BH25" s="45">
        <v>809.7</v>
      </c>
      <c r="BI25" s="45">
        <v>492.1</v>
      </c>
      <c r="BJ25" s="45">
        <f t="shared" si="9"/>
        <v>60.775595899715938</v>
      </c>
      <c r="BK25" s="45">
        <v>476.2</v>
      </c>
      <c r="BL25" s="45">
        <v>476.2</v>
      </c>
      <c r="BM25" s="45">
        <v>332.3</v>
      </c>
      <c r="BN25" s="45">
        <f t="shared" si="10"/>
        <v>69.781604367912635</v>
      </c>
      <c r="BO25" s="45">
        <v>64612.800000000003</v>
      </c>
      <c r="BP25" s="45">
        <v>80362</v>
      </c>
      <c r="BQ25" s="45">
        <v>60749.1</v>
      </c>
      <c r="BR25" s="45">
        <f t="shared" si="11"/>
        <v>75.594310743883923</v>
      </c>
      <c r="BS25" s="45">
        <v>209553.7</v>
      </c>
      <c r="BT25" s="45">
        <v>239326.7</v>
      </c>
      <c r="BU25" s="45">
        <v>184778</v>
      </c>
      <c r="BV25" s="45">
        <f t="shared" si="12"/>
        <v>77.207432350840918</v>
      </c>
      <c r="BW25" s="45">
        <v>1280.5</v>
      </c>
      <c r="BX25" s="45">
        <v>1280.5</v>
      </c>
      <c r="BY25" s="45">
        <v>710.32500000000005</v>
      </c>
      <c r="BZ25" s="45">
        <f t="shared" si="13"/>
        <v>55.472471690745806</v>
      </c>
      <c r="CA25" s="45">
        <v>2148.1</v>
      </c>
      <c r="CB25" s="45">
        <v>2148.1</v>
      </c>
      <c r="CC25" s="45">
        <v>1411.491</v>
      </c>
      <c r="CD25" s="45">
        <f t="shared" si="14"/>
        <v>65.7088124388995</v>
      </c>
      <c r="CE25" s="45"/>
      <c r="CF25" s="45"/>
      <c r="CG25" s="45"/>
      <c r="CH25" s="45"/>
      <c r="CI25" s="45"/>
      <c r="CJ25" s="45"/>
      <c r="CK25" s="45"/>
      <c r="CL25" s="27"/>
      <c r="CM25" s="45"/>
      <c r="CN25" s="45"/>
      <c r="CO25" s="45"/>
      <c r="CP25" s="45"/>
      <c r="CQ25" s="45">
        <v>237.2</v>
      </c>
      <c r="CR25" s="45">
        <v>237.2</v>
      </c>
      <c r="CS25" s="45">
        <v>98.917559999999995</v>
      </c>
      <c r="CT25" s="45">
        <f t="shared" si="15"/>
        <v>41.702175379426642</v>
      </c>
      <c r="CU25" s="45">
        <v>586</v>
      </c>
      <c r="CV25" s="45">
        <v>586</v>
      </c>
      <c r="CW25" s="45">
        <v>133.52323000000001</v>
      </c>
      <c r="CX25" s="45">
        <f t="shared" si="16"/>
        <v>22.785534129692834</v>
      </c>
      <c r="CY25" s="45">
        <v>1423.7</v>
      </c>
      <c r="CZ25" s="45">
        <v>1423.7</v>
      </c>
      <c r="DA25" s="45">
        <v>1067.5</v>
      </c>
      <c r="DB25" s="45">
        <f t="shared" si="17"/>
        <v>74.98068413289316</v>
      </c>
    </row>
    <row r="26" spans="1:106" ht="17.25" customHeight="1">
      <c r="A26" s="31">
        <v>20</v>
      </c>
      <c r="B26" s="32" t="s">
        <v>22</v>
      </c>
      <c r="C26" s="27">
        <f t="shared" si="18"/>
        <v>200857.95740000001</v>
      </c>
      <c r="D26" s="27">
        <f t="shared" si="19"/>
        <v>204178.55740000002</v>
      </c>
      <c r="E26" s="27">
        <f t="shared" si="20"/>
        <v>159749.40658999997</v>
      </c>
      <c r="F26" s="27">
        <f t="shared" si="1"/>
        <v>78.240050583293979</v>
      </c>
      <c r="G26" s="27">
        <v>0.6</v>
      </c>
      <c r="H26" s="27">
        <v>0.6</v>
      </c>
      <c r="I26" s="45">
        <v>0.6</v>
      </c>
      <c r="J26" s="45">
        <f t="shared" si="2"/>
        <v>100</v>
      </c>
      <c r="K26" s="45">
        <v>2.9</v>
      </c>
      <c r="L26" s="45">
        <v>2.9</v>
      </c>
      <c r="M26" s="45">
        <v>2.9</v>
      </c>
      <c r="N26" s="45">
        <f t="shared" si="3"/>
        <v>100</v>
      </c>
      <c r="O26" s="45">
        <v>862</v>
      </c>
      <c r="P26" s="45">
        <v>925</v>
      </c>
      <c r="Q26" s="45">
        <v>605.6</v>
      </c>
      <c r="R26" s="45">
        <f t="shared" si="21"/>
        <v>65.470270270270277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27">
        <v>1.4</v>
      </c>
      <c r="AF26" s="27">
        <v>1.4</v>
      </c>
      <c r="AG26" s="45">
        <v>0</v>
      </c>
      <c r="AH26" s="45">
        <f t="shared" si="4"/>
        <v>0</v>
      </c>
      <c r="AI26" s="45">
        <v>7878.6084000000001</v>
      </c>
      <c r="AJ26" s="45">
        <v>7878.6084000000001</v>
      </c>
      <c r="AK26" s="45">
        <v>7878.6</v>
      </c>
      <c r="AL26" s="45">
        <f t="shared" si="5"/>
        <v>99.999893382186627</v>
      </c>
      <c r="AM26" s="45">
        <v>9274.7489999999998</v>
      </c>
      <c r="AN26" s="45">
        <v>9274.7489999999998</v>
      </c>
      <c r="AO26" s="45">
        <v>6845.7</v>
      </c>
      <c r="AP26" s="45">
        <f t="shared" si="6"/>
        <v>73.810083701456506</v>
      </c>
      <c r="AQ26" s="45"/>
      <c r="AR26" s="45"/>
      <c r="AS26" s="45"/>
      <c r="AT26" s="45"/>
      <c r="AU26" s="45"/>
      <c r="AV26" s="45"/>
      <c r="AW26" s="45"/>
      <c r="AX26" s="45"/>
      <c r="AY26" s="45">
        <v>1370.6</v>
      </c>
      <c r="AZ26" s="45">
        <v>1370.6</v>
      </c>
      <c r="BA26" s="45">
        <v>500.9</v>
      </c>
      <c r="BB26" s="45">
        <f t="shared" si="7"/>
        <v>36.546038231431488</v>
      </c>
      <c r="BC26" s="45">
        <v>85.2</v>
      </c>
      <c r="BD26" s="45">
        <v>85.2</v>
      </c>
      <c r="BE26" s="45">
        <v>55.9</v>
      </c>
      <c r="BF26" s="45">
        <f t="shared" si="8"/>
        <v>65.610328638497649</v>
      </c>
      <c r="BG26" s="45">
        <v>1008</v>
      </c>
      <c r="BH26" s="45">
        <v>1008</v>
      </c>
      <c r="BI26" s="45">
        <v>638.6</v>
      </c>
      <c r="BJ26" s="45">
        <f t="shared" si="9"/>
        <v>63.353174603174601</v>
      </c>
      <c r="BK26" s="45">
        <v>476.2</v>
      </c>
      <c r="BL26" s="45">
        <v>476.2</v>
      </c>
      <c r="BM26" s="45">
        <v>327.39999999999998</v>
      </c>
      <c r="BN26" s="45">
        <f t="shared" si="10"/>
        <v>68.752624947501047</v>
      </c>
      <c r="BO26" s="45">
        <v>15438.1</v>
      </c>
      <c r="BP26" s="45">
        <v>23372.2</v>
      </c>
      <c r="BQ26" s="45">
        <v>17499.099999999999</v>
      </c>
      <c r="BR26" s="45">
        <f t="shared" si="11"/>
        <v>74.871428449183213</v>
      </c>
      <c r="BS26" s="45">
        <v>158674</v>
      </c>
      <c r="BT26" s="45">
        <v>153997.5</v>
      </c>
      <c r="BU26" s="45">
        <v>122047</v>
      </c>
      <c r="BV26" s="45">
        <f t="shared" si="12"/>
        <v>79.252585269241379</v>
      </c>
      <c r="BW26" s="45">
        <v>177.3</v>
      </c>
      <c r="BX26" s="45">
        <v>177.3</v>
      </c>
      <c r="BY26" s="45">
        <v>164.52799999999999</v>
      </c>
      <c r="BZ26" s="45">
        <f t="shared" si="13"/>
        <v>92.796390298928358</v>
      </c>
      <c r="CA26" s="45">
        <v>3635.3</v>
      </c>
      <c r="CB26" s="45">
        <v>3635.3</v>
      </c>
      <c r="CC26" s="45">
        <v>2154.3756000000003</v>
      </c>
      <c r="CD26" s="45">
        <f t="shared" si="14"/>
        <v>59.262663329023745</v>
      </c>
      <c r="CE26" s="45"/>
      <c r="CF26" s="45"/>
      <c r="CG26" s="45"/>
      <c r="CH26" s="45"/>
      <c r="CI26" s="45"/>
      <c r="CJ26" s="45"/>
      <c r="CK26" s="45"/>
      <c r="CL26" s="27"/>
      <c r="CM26" s="45"/>
      <c r="CN26" s="45"/>
      <c r="CO26" s="45"/>
      <c r="CP26" s="45"/>
      <c r="CQ26" s="45">
        <v>442.1</v>
      </c>
      <c r="CR26" s="45">
        <v>442.1</v>
      </c>
      <c r="CS26" s="45">
        <v>141.08629000000002</v>
      </c>
      <c r="CT26" s="45">
        <f t="shared" si="15"/>
        <v>31.912755032798014</v>
      </c>
      <c r="CU26" s="45">
        <v>107.2</v>
      </c>
      <c r="CV26" s="45">
        <v>107.2</v>
      </c>
      <c r="CW26" s="45">
        <v>64.316699999999997</v>
      </c>
      <c r="CX26" s="45">
        <f t="shared" si="16"/>
        <v>59.996921641791047</v>
      </c>
      <c r="CY26" s="45">
        <v>1423.7</v>
      </c>
      <c r="CZ26" s="45">
        <v>1423.7</v>
      </c>
      <c r="DA26" s="45">
        <v>822.8</v>
      </c>
      <c r="DB26" s="45">
        <f t="shared" si="17"/>
        <v>57.793074383648232</v>
      </c>
    </row>
    <row r="27" spans="1:106" ht="17.25" customHeight="1">
      <c r="A27" s="31">
        <v>21</v>
      </c>
      <c r="B27" s="32" t="s">
        <v>23</v>
      </c>
      <c r="C27" s="27">
        <f t="shared" si="18"/>
        <v>171855.66742999997</v>
      </c>
      <c r="D27" s="27">
        <f t="shared" si="19"/>
        <v>234309.56743</v>
      </c>
      <c r="E27" s="27">
        <f t="shared" si="20"/>
        <v>167770.86521000005</v>
      </c>
      <c r="F27" s="27">
        <f t="shared" si="1"/>
        <v>71.60222565820817</v>
      </c>
      <c r="G27" s="27">
        <v>0.7</v>
      </c>
      <c r="H27" s="27">
        <v>0.7</v>
      </c>
      <c r="I27" s="45">
        <v>0.7</v>
      </c>
      <c r="J27" s="45">
        <f t="shared" si="2"/>
        <v>100</v>
      </c>
      <c r="K27" s="45">
        <v>2.7</v>
      </c>
      <c r="L27" s="45">
        <v>2.7</v>
      </c>
      <c r="M27" s="45">
        <v>2.7</v>
      </c>
      <c r="N27" s="45">
        <f t="shared" si="3"/>
        <v>100</v>
      </c>
      <c r="O27" s="45">
        <v>779.9</v>
      </c>
      <c r="P27" s="45">
        <v>809.9</v>
      </c>
      <c r="Q27" s="45">
        <v>693</v>
      </c>
      <c r="R27" s="45">
        <f t="shared" si="21"/>
        <v>85.566119273984441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27">
        <v>2.4</v>
      </c>
      <c r="AF27" s="27">
        <v>2.4</v>
      </c>
      <c r="AG27" s="45">
        <v>1.4</v>
      </c>
      <c r="AH27" s="45">
        <f t="shared" si="4"/>
        <v>58.333333333333336</v>
      </c>
      <c r="AI27" s="45">
        <v>15256.89243</v>
      </c>
      <c r="AJ27" s="45">
        <v>15256.89243</v>
      </c>
      <c r="AK27" s="45">
        <v>15256.89243</v>
      </c>
      <c r="AL27" s="45">
        <f t="shared" si="5"/>
        <v>100</v>
      </c>
      <c r="AM27" s="45">
        <v>12875.775</v>
      </c>
      <c r="AN27" s="45">
        <v>12875.775</v>
      </c>
      <c r="AO27" s="45">
        <v>11915.5</v>
      </c>
      <c r="AP27" s="45">
        <f t="shared" si="6"/>
        <v>92.542002326073586</v>
      </c>
      <c r="AQ27" s="45"/>
      <c r="AR27" s="45"/>
      <c r="AS27" s="45"/>
      <c r="AT27" s="45"/>
      <c r="AU27" s="45"/>
      <c r="AV27" s="45"/>
      <c r="AW27" s="45"/>
      <c r="AX27" s="45"/>
      <c r="AY27" s="45">
        <v>884.7</v>
      </c>
      <c r="AZ27" s="45">
        <v>884.7</v>
      </c>
      <c r="BA27" s="45">
        <v>685</v>
      </c>
      <c r="BB27" s="45">
        <f t="shared" si="7"/>
        <v>77.4273765118119</v>
      </c>
      <c r="BC27" s="45">
        <v>85.2</v>
      </c>
      <c r="BD27" s="45">
        <v>85.2</v>
      </c>
      <c r="BE27" s="45">
        <v>55</v>
      </c>
      <c r="BF27" s="45">
        <f t="shared" si="8"/>
        <v>64.55399061032864</v>
      </c>
      <c r="BG27" s="45">
        <v>793.2</v>
      </c>
      <c r="BH27" s="45">
        <v>793.2</v>
      </c>
      <c r="BI27" s="45">
        <v>498.9</v>
      </c>
      <c r="BJ27" s="45">
        <f t="shared" si="9"/>
        <v>62.897125567322234</v>
      </c>
      <c r="BK27" s="45">
        <v>476.2</v>
      </c>
      <c r="BL27" s="45">
        <v>476.2</v>
      </c>
      <c r="BM27" s="45">
        <v>355.4</v>
      </c>
      <c r="BN27" s="45">
        <f t="shared" si="10"/>
        <v>74.632507349853</v>
      </c>
      <c r="BO27" s="45">
        <v>14821.4</v>
      </c>
      <c r="BP27" s="45">
        <v>37509.699999999997</v>
      </c>
      <c r="BQ27" s="45">
        <v>26321.7</v>
      </c>
      <c r="BR27" s="45">
        <f t="shared" si="11"/>
        <v>70.173048571436198</v>
      </c>
      <c r="BS27" s="45">
        <v>120636</v>
      </c>
      <c r="BT27" s="45">
        <v>160371.6</v>
      </c>
      <c r="BU27" s="45">
        <v>108428.7</v>
      </c>
      <c r="BV27" s="45">
        <f t="shared" si="12"/>
        <v>67.610911158833602</v>
      </c>
      <c r="BW27" s="45">
        <v>344.8</v>
      </c>
      <c r="BX27" s="45">
        <v>344.8</v>
      </c>
      <c r="BY27" s="45">
        <v>179.38192000000001</v>
      </c>
      <c r="BZ27" s="45">
        <f t="shared" si="13"/>
        <v>52.024918793503481</v>
      </c>
      <c r="CA27" s="45">
        <v>3635.3</v>
      </c>
      <c r="CB27" s="45">
        <v>3635.3</v>
      </c>
      <c r="CC27" s="45">
        <v>2491.47786</v>
      </c>
      <c r="CD27" s="45">
        <f t="shared" si="14"/>
        <v>68.535687838692809</v>
      </c>
      <c r="CE27" s="45"/>
      <c r="CF27" s="45"/>
      <c r="CG27" s="45"/>
      <c r="CH27" s="45"/>
      <c r="CI27" s="45"/>
      <c r="CJ27" s="45"/>
      <c r="CK27" s="45"/>
      <c r="CL27" s="27"/>
      <c r="CM27" s="45"/>
      <c r="CN27" s="45"/>
      <c r="CO27" s="45"/>
      <c r="CP27" s="45"/>
      <c r="CQ27" s="45">
        <v>57.1</v>
      </c>
      <c r="CR27" s="45">
        <v>57.1</v>
      </c>
      <c r="CS27" s="45">
        <v>13.85</v>
      </c>
      <c r="CT27" s="45">
        <f t="shared" si="15"/>
        <v>24.255691768826619</v>
      </c>
      <c r="CU27" s="45">
        <v>135.80000000000001</v>
      </c>
      <c r="CV27" s="45">
        <v>135.80000000000001</v>
      </c>
      <c r="CW27" s="45">
        <v>70.263000000000005</v>
      </c>
      <c r="CX27" s="45">
        <f t="shared" si="16"/>
        <v>51.740058910161999</v>
      </c>
      <c r="CY27" s="45">
        <v>1067.5999999999999</v>
      </c>
      <c r="CZ27" s="45">
        <v>1067.5999999999999</v>
      </c>
      <c r="DA27" s="45">
        <v>801</v>
      </c>
      <c r="DB27" s="45">
        <f t="shared" si="17"/>
        <v>75.028100412139381</v>
      </c>
    </row>
    <row r="28" spans="1:106" ht="18" customHeight="1">
      <c r="A28" s="31"/>
      <c r="B28" s="34" t="s">
        <v>84</v>
      </c>
      <c r="C28" s="30">
        <f>SUM(C29:C33)</f>
        <v>10755440.699420001</v>
      </c>
      <c r="D28" s="30">
        <f t="shared" ref="D28:DA28" si="25">SUM(D29:D33)</f>
        <v>10164896.42877</v>
      </c>
      <c r="E28" s="30">
        <f t="shared" si="25"/>
        <v>8463135.1951800007</v>
      </c>
      <c r="F28" s="30">
        <f t="shared" si="1"/>
        <v>83.258449847324997</v>
      </c>
      <c r="G28" s="30">
        <f t="shared" si="25"/>
        <v>1433.1</v>
      </c>
      <c r="H28" s="30">
        <f t="shared" si="25"/>
        <v>1433.1</v>
      </c>
      <c r="I28" s="30">
        <f t="shared" si="25"/>
        <v>941.28516000000002</v>
      </c>
      <c r="J28" s="30">
        <f t="shared" si="2"/>
        <v>65.68175005233411</v>
      </c>
      <c r="K28" s="30">
        <f t="shared" si="25"/>
        <v>137.10000000000002</v>
      </c>
      <c r="L28" s="30">
        <f t="shared" si="25"/>
        <v>137.10000000000002</v>
      </c>
      <c r="M28" s="30">
        <f>SUM(M29:M33)</f>
        <v>137.10000000000002</v>
      </c>
      <c r="N28" s="30">
        <f t="shared" si="3"/>
        <v>100</v>
      </c>
      <c r="O28" s="30">
        <f t="shared" si="25"/>
        <v>24190.799999999999</v>
      </c>
      <c r="P28" s="30">
        <f t="shared" si="25"/>
        <v>24765.8</v>
      </c>
      <c r="Q28" s="30">
        <f t="shared" si="25"/>
        <v>19858.399999999998</v>
      </c>
      <c r="R28" s="30">
        <f t="shared" si="21"/>
        <v>80.184770934110745</v>
      </c>
      <c r="S28" s="30">
        <f t="shared" si="25"/>
        <v>4091</v>
      </c>
      <c r="T28" s="30">
        <f t="shared" si="25"/>
        <v>4091</v>
      </c>
      <c r="U28" s="30">
        <f t="shared" si="25"/>
        <v>669.09999999999991</v>
      </c>
      <c r="V28" s="30">
        <f t="shared" si="24"/>
        <v>16.355414324126127</v>
      </c>
      <c r="W28" s="30">
        <f t="shared" si="25"/>
        <v>0</v>
      </c>
      <c r="X28" s="30">
        <f t="shared" si="25"/>
        <v>0</v>
      </c>
      <c r="Y28" s="30">
        <f t="shared" si="25"/>
        <v>0</v>
      </c>
      <c r="Z28" s="30">
        <v>0</v>
      </c>
      <c r="AA28" s="30">
        <f t="shared" si="25"/>
        <v>0</v>
      </c>
      <c r="AB28" s="30">
        <f t="shared" si="25"/>
        <v>640.1</v>
      </c>
      <c r="AC28" s="30">
        <f t="shared" si="25"/>
        <v>0</v>
      </c>
      <c r="AD28" s="30">
        <v>0</v>
      </c>
      <c r="AE28" s="30">
        <f t="shared" si="25"/>
        <v>68.3</v>
      </c>
      <c r="AF28" s="30">
        <f t="shared" si="25"/>
        <v>68.3</v>
      </c>
      <c r="AG28" s="30">
        <f t="shared" si="25"/>
        <v>31.1</v>
      </c>
      <c r="AH28" s="30">
        <f t="shared" si="4"/>
        <v>45.534407027818453</v>
      </c>
      <c r="AI28" s="30">
        <f t="shared" si="25"/>
        <v>441747.61218</v>
      </c>
      <c r="AJ28" s="30">
        <f t="shared" si="25"/>
        <v>441747.61218</v>
      </c>
      <c r="AK28" s="30">
        <f t="shared" si="25"/>
        <v>341752.4</v>
      </c>
      <c r="AL28" s="30">
        <f t="shared" si="5"/>
        <v>77.363723215949236</v>
      </c>
      <c r="AM28" s="30">
        <f t="shared" si="25"/>
        <v>671480.36724000005</v>
      </c>
      <c r="AN28" s="30">
        <f t="shared" si="25"/>
        <v>671480.29659000004</v>
      </c>
      <c r="AO28" s="30">
        <f t="shared" si="25"/>
        <v>305137.10000000003</v>
      </c>
      <c r="AP28" s="30">
        <f t="shared" si="6"/>
        <v>45.442450292225637</v>
      </c>
      <c r="AQ28" s="30">
        <f t="shared" si="25"/>
        <v>26.1</v>
      </c>
      <c r="AR28" s="30">
        <f t="shared" si="25"/>
        <v>26.1</v>
      </c>
      <c r="AS28" s="30">
        <f t="shared" si="25"/>
        <v>0</v>
      </c>
      <c r="AT28" s="30">
        <v>0</v>
      </c>
      <c r="AU28" s="30">
        <f t="shared" si="25"/>
        <v>9076.7999999999993</v>
      </c>
      <c r="AV28" s="30">
        <f t="shared" si="25"/>
        <v>9076.7999999999993</v>
      </c>
      <c r="AW28" s="30">
        <f t="shared" si="25"/>
        <v>582.5</v>
      </c>
      <c r="AX28" s="30">
        <v>0</v>
      </c>
      <c r="AY28" s="30">
        <f t="shared" si="25"/>
        <v>26202.6</v>
      </c>
      <c r="AZ28" s="30">
        <f t="shared" si="25"/>
        <v>26202.6</v>
      </c>
      <c r="BA28" s="30">
        <f t="shared" si="25"/>
        <v>16746.5</v>
      </c>
      <c r="BB28" s="30">
        <f t="shared" si="7"/>
        <v>63.911596559120085</v>
      </c>
      <c r="BC28" s="30">
        <f t="shared" si="25"/>
        <v>1075.3999999999999</v>
      </c>
      <c r="BD28" s="30">
        <f t="shared" si="25"/>
        <v>1075.3999999999999</v>
      </c>
      <c r="BE28" s="30">
        <f t="shared" si="25"/>
        <v>573.6</v>
      </c>
      <c r="BF28" s="30">
        <f t="shared" si="8"/>
        <v>53.338292728287165</v>
      </c>
      <c r="BG28" s="30">
        <f t="shared" si="25"/>
        <v>66.099999999999994</v>
      </c>
      <c r="BH28" s="30">
        <f t="shared" si="25"/>
        <v>66.099999999999994</v>
      </c>
      <c r="BI28" s="30">
        <f t="shared" si="25"/>
        <v>45.1</v>
      </c>
      <c r="BJ28" s="30">
        <f t="shared" si="9"/>
        <v>68.229954614220887</v>
      </c>
      <c r="BK28" s="30">
        <f t="shared" si="25"/>
        <v>11529.3</v>
      </c>
      <c r="BL28" s="30">
        <f t="shared" si="25"/>
        <v>11529.3</v>
      </c>
      <c r="BM28" s="30">
        <f t="shared" si="25"/>
        <v>7666.0999999999995</v>
      </c>
      <c r="BN28" s="30">
        <f t="shared" si="10"/>
        <v>66.492328241957438</v>
      </c>
      <c r="BO28" s="30">
        <f t="shared" si="25"/>
        <v>3953373.5999999996</v>
      </c>
      <c r="BP28" s="30">
        <f t="shared" si="25"/>
        <v>4524945.9000000004</v>
      </c>
      <c r="BQ28" s="30">
        <f t="shared" si="25"/>
        <v>3807860.9</v>
      </c>
      <c r="BR28" s="30">
        <f t="shared" si="11"/>
        <v>84.152628211532871</v>
      </c>
      <c r="BS28" s="30">
        <f t="shared" si="25"/>
        <v>5557146.7999999998</v>
      </c>
      <c r="BT28" s="30">
        <f t="shared" si="25"/>
        <v>4393682.8</v>
      </c>
      <c r="BU28" s="30">
        <f t="shared" si="25"/>
        <v>3941947.6000000006</v>
      </c>
      <c r="BV28" s="30">
        <f t="shared" si="12"/>
        <v>89.718529521521234</v>
      </c>
      <c r="BW28" s="30">
        <f t="shared" si="25"/>
        <v>15717.42</v>
      </c>
      <c r="BX28" s="30">
        <f t="shared" si="25"/>
        <v>15717.42</v>
      </c>
      <c r="BY28" s="30">
        <f t="shared" si="25"/>
        <v>8561.8954900000008</v>
      </c>
      <c r="BZ28" s="30">
        <f t="shared" si="13"/>
        <v>54.473924409985862</v>
      </c>
      <c r="CA28" s="30">
        <f t="shared" si="25"/>
        <v>958.4</v>
      </c>
      <c r="CB28" s="30">
        <f t="shared" si="25"/>
        <v>958.4</v>
      </c>
      <c r="CC28" s="30">
        <f t="shared" si="25"/>
        <v>665.7</v>
      </c>
      <c r="CD28" s="30">
        <f t="shared" si="14"/>
        <v>69.459515859766285</v>
      </c>
      <c r="CE28" s="30">
        <f t="shared" si="25"/>
        <v>4326</v>
      </c>
      <c r="CF28" s="30">
        <f t="shared" si="25"/>
        <v>4326</v>
      </c>
      <c r="CG28" s="30">
        <f t="shared" si="25"/>
        <v>1526.2</v>
      </c>
      <c r="CH28" s="30">
        <f>CG28/CF28*100</f>
        <v>35.279704114655573</v>
      </c>
      <c r="CI28" s="30">
        <f t="shared" si="25"/>
        <v>178.3</v>
      </c>
      <c r="CJ28" s="30">
        <f t="shared" si="25"/>
        <v>269</v>
      </c>
      <c r="CK28" s="30">
        <f t="shared" si="25"/>
        <v>135.4</v>
      </c>
      <c r="CL28" s="30">
        <f t="shared" si="22"/>
        <v>50.334572490706321</v>
      </c>
      <c r="CM28" s="30">
        <f t="shared" si="25"/>
        <v>326.8</v>
      </c>
      <c r="CN28" s="30">
        <f t="shared" si="25"/>
        <v>368.5</v>
      </c>
      <c r="CO28" s="30">
        <f t="shared" si="25"/>
        <v>292.3</v>
      </c>
      <c r="CP28" s="30">
        <f t="shared" ref="CP28" si="26">CO28/CN28*100</f>
        <v>79.321573948439621</v>
      </c>
      <c r="CQ28" s="30">
        <f t="shared" si="25"/>
        <v>27395.300000000003</v>
      </c>
      <c r="CR28" s="30">
        <f t="shared" si="25"/>
        <v>27395.300000000003</v>
      </c>
      <c r="CS28" s="30">
        <f t="shared" si="25"/>
        <v>7104.1295299999992</v>
      </c>
      <c r="CT28" s="30">
        <f t="shared" si="15"/>
        <v>25.931928213963701</v>
      </c>
      <c r="CU28" s="30">
        <f t="shared" si="25"/>
        <v>4893.5</v>
      </c>
      <c r="CV28" s="30">
        <f t="shared" si="25"/>
        <v>4893.5</v>
      </c>
      <c r="CW28" s="30">
        <f t="shared" si="25"/>
        <v>900.78499999999997</v>
      </c>
      <c r="CX28" s="30">
        <f t="shared" si="16"/>
        <v>18.407785838357004</v>
      </c>
      <c r="CY28" s="30">
        <f t="shared" si="25"/>
        <v>0</v>
      </c>
      <c r="CZ28" s="30">
        <f t="shared" si="25"/>
        <v>0</v>
      </c>
      <c r="DA28" s="30">
        <f t="shared" si="25"/>
        <v>0</v>
      </c>
      <c r="DB28" s="30">
        <v>0</v>
      </c>
    </row>
    <row r="29" spans="1:106" ht="17.25" customHeight="1">
      <c r="A29" s="31">
        <v>22</v>
      </c>
      <c r="B29" s="32" t="s">
        <v>24</v>
      </c>
      <c r="C29" s="27">
        <f t="shared" ref="C29:C33" si="27">G29+K29+O29+S29+W29+AA29+AE29+AI29+AM29+AQ29+AU29+AY29+BC29+BG29+BK29+BO29+BS29+BW29+CA29+CE29+CI29+CM29+CQ29+CU29+CY29</f>
        <v>342605.80189999996</v>
      </c>
      <c r="D29" s="27">
        <f t="shared" ref="D29:D33" si="28">H29+L29+P29+T29+X29+AB29+AF29+AJ29+AN29+AR29+AV29+AZ29+BD29+BH29+BL29+BP29+BT29+BX29+CB29+CF29+CJ29+CN29+CR29+CV29+CZ29</f>
        <v>395692.10189999995</v>
      </c>
      <c r="E29" s="27">
        <f t="shared" ref="E29:E33" si="29">I29+M29+Q29+U29+Y29+AC29+AG29+AK29+AO29+AS29+AW29+BA29+BE29+BI29+BM29+BQ29+BU29+BY29+CC29+CG29+CK29+CO29+CS29+CW29+DA29</f>
        <v>307568.34798000002</v>
      </c>
      <c r="F29" s="27">
        <f t="shared" si="1"/>
        <v>77.729210793732065</v>
      </c>
      <c r="G29" s="27">
        <v>4</v>
      </c>
      <c r="H29" s="27">
        <v>4</v>
      </c>
      <c r="I29" s="45">
        <v>0</v>
      </c>
      <c r="J29" s="45">
        <f t="shared" si="2"/>
        <v>0</v>
      </c>
      <c r="K29" s="45">
        <v>4.3</v>
      </c>
      <c r="L29" s="45">
        <v>4.3</v>
      </c>
      <c r="M29" s="45">
        <v>4.3</v>
      </c>
      <c r="N29" s="45">
        <f t="shared" si="3"/>
        <v>100</v>
      </c>
      <c r="O29" s="45">
        <v>2592.1999999999998</v>
      </c>
      <c r="P29" s="45">
        <v>2592.1999999999998</v>
      </c>
      <c r="Q29" s="45">
        <v>2203.4</v>
      </c>
      <c r="R29" s="45">
        <f t="shared" si="21"/>
        <v>85.001157318108184</v>
      </c>
      <c r="S29" s="45">
        <v>416</v>
      </c>
      <c r="T29" s="45">
        <v>416</v>
      </c>
      <c r="U29" s="45">
        <v>0</v>
      </c>
      <c r="V29" s="45">
        <f t="shared" si="24"/>
        <v>0</v>
      </c>
      <c r="W29" s="45"/>
      <c r="X29" s="45"/>
      <c r="Y29" s="45"/>
      <c r="Z29" s="45"/>
      <c r="AA29" s="45"/>
      <c r="AB29" s="45"/>
      <c r="AC29" s="45"/>
      <c r="AD29" s="45"/>
      <c r="AE29" s="27">
        <v>3.4</v>
      </c>
      <c r="AF29" s="27">
        <v>3.4</v>
      </c>
      <c r="AG29" s="45">
        <v>0.7</v>
      </c>
      <c r="AH29" s="45">
        <f t="shared" si="4"/>
        <v>20.588235294117645</v>
      </c>
      <c r="AI29" s="45">
        <v>11179.5489</v>
      </c>
      <c r="AJ29" s="45">
        <v>11179.5489</v>
      </c>
      <c r="AK29" s="45">
        <v>5074.2</v>
      </c>
      <c r="AL29" s="45">
        <f t="shared" si="5"/>
        <v>45.388235655912737</v>
      </c>
      <c r="AM29" s="45">
        <v>23678.852999999999</v>
      </c>
      <c r="AN29" s="45">
        <v>23678.852999999999</v>
      </c>
      <c r="AO29" s="45">
        <v>21999.7</v>
      </c>
      <c r="AP29" s="45">
        <f t="shared" si="6"/>
        <v>92.908638775704219</v>
      </c>
      <c r="AQ29" s="45">
        <v>0.5</v>
      </c>
      <c r="AR29" s="45">
        <v>0.5</v>
      </c>
      <c r="AS29" s="45"/>
      <c r="AT29" s="45"/>
      <c r="AU29" s="45"/>
      <c r="AV29" s="45"/>
      <c r="AW29" s="45"/>
      <c r="AX29" s="45"/>
      <c r="AY29" s="45">
        <v>1370.6</v>
      </c>
      <c r="AZ29" s="45">
        <v>1370.6</v>
      </c>
      <c r="BA29" s="45">
        <v>872.8</v>
      </c>
      <c r="BB29" s="45">
        <f t="shared" si="7"/>
        <v>63.680140084634459</v>
      </c>
      <c r="BC29" s="45">
        <v>127.3</v>
      </c>
      <c r="BD29" s="45">
        <v>127.3</v>
      </c>
      <c r="BE29" s="45">
        <v>63.4</v>
      </c>
      <c r="BF29" s="45">
        <f t="shared" si="8"/>
        <v>49.803613511390417</v>
      </c>
      <c r="BG29" s="45"/>
      <c r="BH29" s="45"/>
      <c r="BI29" s="45"/>
      <c r="BJ29" s="45"/>
      <c r="BK29" s="45">
        <v>952.3</v>
      </c>
      <c r="BL29" s="45">
        <v>952.3</v>
      </c>
      <c r="BM29" s="45">
        <v>556.79999999999995</v>
      </c>
      <c r="BN29" s="45">
        <f t="shared" si="10"/>
        <v>58.4689698624383</v>
      </c>
      <c r="BO29" s="45">
        <v>98310.5</v>
      </c>
      <c r="BP29" s="45">
        <v>148611.4</v>
      </c>
      <c r="BQ29" s="45">
        <v>113856.2</v>
      </c>
      <c r="BR29" s="45">
        <f t="shared" si="11"/>
        <v>76.613368826348449</v>
      </c>
      <c r="BS29" s="45">
        <v>202284.9</v>
      </c>
      <c r="BT29" s="45">
        <v>205070.3</v>
      </c>
      <c r="BU29" s="45">
        <v>162330</v>
      </c>
      <c r="BV29" s="45">
        <f t="shared" si="12"/>
        <v>79.158220376134437</v>
      </c>
      <c r="BW29" s="45">
        <v>1042.5</v>
      </c>
      <c r="BX29" s="45">
        <v>1042.5</v>
      </c>
      <c r="BY29" s="45">
        <v>521</v>
      </c>
      <c r="BZ29" s="45">
        <f t="shared" si="13"/>
        <v>49.976019184652273</v>
      </c>
      <c r="CA29" s="45"/>
      <c r="CB29" s="45"/>
      <c r="CC29" s="45"/>
      <c r="CD29" s="45"/>
      <c r="CE29" s="45">
        <v>300</v>
      </c>
      <c r="CF29" s="45">
        <v>300</v>
      </c>
      <c r="CG29" s="45"/>
      <c r="CH29" s="30"/>
      <c r="CI29" s="45"/>
      <c r="CJ29" s="45"/>
      <c r="CK29" s="45"/>
      <c r="CL29" s="27"/>
      <c r="CM29" s="45"/>
      <c r="CN29" s="45"/>
      <c r="CO29" s="45"/>
      <c r="CP29" s="45"/>
      <c r="CQ29" s="45">
        <v>153.1</v>
      </c>
      <c r="CR29" s="45">
        <v>153.1</v>
      </c>
      <c r="CS29" s="45">
        <v>85.847979999999993</v>
      </c>
      <c r="CT29" s="45">
        <f t="shared" si="15"/>
        <v>56.073141737426511</v>
      </c>
      <c r="CU29" s="45">
        <v>185.8</v>
      </c>
      <c r="CV29" s="45">
        <v>185.8</v>
      </c>
      <c r="CW29" s="45">
        <v>0</v>
      </c>
      <c r="CX29" s="45">
        <f t="shared" si="16"/>
        <v>0</v>
      </c>
      <c r="CY29" s="45"/>
      <c r="CZ29" s="45"/>
      <c r="DA29" s="45"/>
      <c r="DB29" s="45"/>
    </row>
    <row r="30" spans="1:106" ht="17.25" customHeight="1">
      <c r="A30" s="31">
        <v>23</v>
      </c>
      <c r="B30" s="32" t="s">
        <v>25</v>
      </c>
      <c r="C30" s="27">
        <f t="shared" si="27"/>
        <v>664680.42323000007</v>
      </c>
      <c r="D30" s="27">
        <f t="shared" si="28"/>
        <v>680819.52322999993</v>
      </c>
      <c r="E30" s="27">
        <f t="shared" si="29"/>
        <v>536554.28593000001</v>
      </c>
      <c r="F30" s="27">
        <f t="shared" si="1"/>
        <v>78.81006164224479</v>
      </c>
      <c r="G30" s="27">
        <v>6</v>
      </c>
      <c r="H30" s="27">
        <v>6</v>
      </c>
      <c r="I30" s="45">
        <v>6</v>
      </c>
      <c r="J30" s="45">
        <f t="shared" si="2"/>
        <v>100</v>
      </c>
      <c r="K30" s="45">
        <v>16.7</v>
      </c>
      <c r="L30" s="45">
        <v>16.7</v>
      </c>
      <c r="M30" s="45">
        <v>16.7</v>
      </c>
      <c r="N30" s="45">
        <f t="shared" si="3"/>
        <v>100</v>
      </c>
      <c r="O30" s="45">
        <v>3513.5</v>
      </c>
      <c r="P30" s="45">
        <v>3513.5</v>
      </c>
      <c r="Q30" s="45">
        <v>2661</v>
      </c>
      <c r="R30" s="45">
        <f t="shared" si="21"/>
        <v>75.736445140173615</v>
      </c>
      <c r="S30" s="45">
        <v>618</v>
      </c>
      <c r="T30" s="45">
        <v>618</v>
      </c>
      <c r="U30" s="45">
        <v>309</v>
      </c>
      <c r="V30" s="45">
        <f t="shared" si="24"/>
        <v>50</v>
      </c>
      <c r="W30" s="45"/>
      <c r="X30" s="45"/>
      <c r="Y30" s="45"/>
      <c r="Z30" s="45"/>
      <c r="AA30" s="45"/>
      <c r="AB30" s="45"/>
      <c r="AC30" s="45"/>
      <c r="AD30" s="45"/>
      <c r="AE30" s="27">
        <v>6.5</v>
      </c>
      <c r="AF30" s="27">
        <v>6.5</v>
      </c>
      <c r="AG30" s="45">
        <v>3.8</v>
      </c>
      <c r="AH30" s="45">
        <f t="shared" si="4"/>
        <v>58.461538461538453</v>
      </c>
      <c r="AI30" s="45">
        <v>41489.821229999994</v>
      </c>
      <c r="AJ30" s="45">
        <v>41489.821229999994</v>
      </c>
      <c r="AK30" s="45">
        <v>38390.199999999997</v>
      </c>
      <c r="AL30" s="45">
        <f t="shared" si="5"/>
        <v>92.529200806103361</v>
      </c>
      <c r="AM30" s="45">
        <v>32953.601999999999</v>
      </c>
      <c r="AN30" s="45">
        <v>32953.601999999999</v>
      </c>
      <c r="AO30" s="45">
        <v>21905.3</v>
      </c>
      <c r="AP30" s="45">
        <f t="shared" si="6"/>
        <v>66.473158230168579</v>
      </c>
      <c r="AQ30" s="45">
        <v>0.6</v>
      </c>
      <c r="AR30" s="45">
        <v>0.6</v>
      </c>
      <c r="AS30" s="45"/>
      <c r="AT30" s="45"/>
      <c r="AU30" s="45"/>
      <c r="AV30" s="45"/>
      <c r="AW30" s="45"/>
      <c r="AX30" s="45"/>
      <c r="AY30" s="45">
        <v>2438.5</v>
      </c>
      <c r="AZ30" s="45">
        <v>2438.5</v>
      </c>
      <c r="BA30" s="45">
        <v>1501.3</v>
      </c>
      <c r="BB30" s="45">
        <f t="shared" si="7"/>
        <v>61.566536805413165</v>
      </c>
      <c r="BC30" s="45">
        <v>127.3</v>
      </c>
      <c r="BD30" s="45">
        <v>127.3</v>
      </c>
      <c r="BE30" s="45">
        <v>33</v>
      </c>
      <c r="BF30" s="45">
        <f t="shared" si="8"/>
        <v>25.923016496465046</v>
      </c>
      <c r="BG30" s="45"/>
      <c r="BH30" s="45"/>
      <c r="BI30" s="45"/>
      <c r="BJ30" s="45"/>
      <c r="BK30" s="45">
        <v>1360.9</v>
      </c>
      <c r="BL30" s="45">
        <v>1360.9</v>
      </c>
      <c r="BM30" s="45">
        <v>670.4</v>
      </c>
      <c r="BN30" s="45">
        <f t="shared" si="10"/>
        <v>49.261518113013445</v>
      </c>
      <c r="BO30" s="45">
        <v>196883</v>
      </c>
      <c r="BP30" s="45">
        <v>270476.5</v>
      </c>
      <c r="BQ30" s="45">
        <v>203910.9</v>
      </c>
      <c r="BR30" s="45">
        <f t="shared" si="11"/>
        <v>75.389507036655672</v>
      </c>
      <c r="BS30" s="45">
        <v>382038.5</v>
      </c>
      <c r="BT30" s="45">
        <v>324584.09999999998</v>
      </c>
      <c r="BU30" s="45">
        <v>265156.40000000002</v>
      </c>
      <c r="BV30" s="45">
        <f t="shared" si="12"/>
        <v>81.691124118525849</v>
      </c>
      <c r="BW30" s="45">
        <v>1392.8</v>
      </c>
      <c r="BX30" s="45">
        <v>1392.8</v>
      </c>
      <c r="BY30" s="45">
        <v>1392.8</v>
      </c>
      <c r="BZ30" s="45">
        <f t="shared" si="13"/>
        <v>100</v>
      </c>
      <c r="CA30" s="45"/>
      <c r="CB30" s="45"/>
      <c r="CC30" s="45"/>
      <c r="CD30" s="45"/>
      <c r="CE30" s="45">
        <v>300</v>
      </c>
      <c r="CF30" s="45">
        <v>300</v>
      </c>
      <c r="CG30" s="45">
        <v>300</v>
      </c>
      <c r="CH30" s="30"/>
      <c r="CI30" s="45"/>
      <c r="CJ30" s="45"/>
      <c r="CK30" s="45"/>
      <c r="CL30" s="27"/>
      <c r="CM30" s="45"/>
      <c r="CN30" s="45"/>
      <c r="CO30" s="45"/>
      <c r="CP30" s="45"/>
      <c r="CQ30" s="45">
        <v>948.7</v>
      </c>
      <c r="CR30" s="45">
        <v>948.7</v>
      </c>
      <c r="CS30" s="45">
        <v>297.48593</v>
      </c>
      <c r="CT30" s="45">
        <f t="shared" si="15"/>
        <v>31.357218298724572</v>
      </c>
      <c r="CU30" s="45">
        <v>586</v>
      </c>
      <c r="CV30" s="45">
        <v>586</v>
      </c>
      <c r="CW30" s="45">
        <v>0</v>
      </c>
      <c r="CX30" s="45">
        <f t="shared" si="16"/>
        <v>0</v>
      </c>
      <c r="CY30" s="45"/>
      <c r="CZ30" s="45"/>
      <c r="DA30" s="45"/>
      <c r="DB30" s="45"/>
    </row>
    <row r="31" spans="1:106" ht="17.25" customHeight="1">
      <c r="A31" s="31">
        <v>24</v>
      </c>
      <c r="B31" s="32" t="s">
        <v>26</v>
      </c>
      <c r="C31" s="27">
        <f t="shared" si="27"/>
        <v>1713159.7061099999</v>
      </c>
      <c r="D31" s="27">
        <f t="shared" si="28"/>
        <v>1598384.48211</v>
      </c>
      <c r="E31" s="27">
        <f t="shared" si="29"/>
        <v>1328369.6713800002</v>
      </c>
      <c r="F31" s="27">
        <f t="shared" si="1"/>
        <v>83.107017507229685</v>
      </c>
      <c r="G31" s="27">
        <v>22.6</v>
      </c>
      <c r="H31" s="27">
        <v>22.6</v>
      </c>
      <c r="I31" s="45">
        <v>20.009880000000003</v>
      </c>
      <c r="J31" s="45">
        <f t="shared" si="2"/>
        <v>88.539292035398233</v>
      </c>
      <c r="K31" s="45">
        <v>25.6</v>
      </c>
      <c r="L31" s="45">
        <v>25.6</v>
      </c>
      <c r="M31" s="45">
        <v>25.6</v>
      </c>
      <c r="N31" s="45">
        <f t="shared" si="3"/>
        <v>100</v>
      </c>
      <c r="O31" s="45">
        <v>3863.8</v>
      </c>
      <c r="P31" s="45">
        <v>4063.8</v>
      </c>
      <c r="Q31" s="45">
        <v>3434.2</v>
      </c>
      <c r="R31" s="45">
        <f t="shared" si="21"/>
        <v>84.507111570451301</v>
      </c>
      <c r="S31" s="45">
        <v>612</v>
      </c>
      <c r="T31" s="45">
        <v>612</v>
      </c>
      <c r="U31" s="45">
        <v>68.7</v>
      </c>
      <c r="V31" s="45">
        <f t="shared" si="24"/>
        <v>11.225490196078432</v>
      </c>
      <c r="W31" s="45"/>
      <c r="X31" s="45"/>
      <c r="Y31" s="45"/>
      <c r="Z31" s="45"/>
      <c r="AA31" s="45"/>
      <c r="AB31" s="45">
        <v>640.1</v>
      </c>
      <c r="AC31" s="45">
        <v>0</v>
      </c>
      <c r="AD31" s="45"/>
      <c r="AE31" s="27">
        <v>12</v>
      </c>
      <c r="AF31" s="27">
        <v>12</v>
      </c>
      <c r="AG31" s="45">
        <v>5</v>
      </c>
      <c r="AH31" s="45">
        <f t="shared" si="4"/>
        <v>41.666666666666671</v>
      </c>
      <c r="AI31" s="45">
        <v>81944.043870000009</v>
      </c>
      <c r="AJ31" s="45">
        <v>81944.043870000009</v>
      </c>
      <c r="AK31" s="45">
        <v>62964.1</v>
      </c>
      <c r="AL31" s="45">
        <f t="shared" si="5"/>
        <v>76.837921374602018</v>
      </c>
      <c r="AM31" s="45">
        <v>86017.162239999991</v>
      </c>
      <c r="AN31" s="45">
        <v>86017.13824</v>
      </c>
      <c r="AO31" s="45">
        <v>69014.2</v>
      </c>
      <c r="AP31" s="45">
        <f t="shared" si="6"/>
        <v>80.233080769835198</v>
      </c>
      <c r="AQ31" s="45">
        <v>1.4</v>
      </c>
      <c r="AR31" s="45">
        <v>1.4</v>
      </c>
      <c r="AS31" s="45"/>
      <c r="AT31" s="45"/>
      <c r="AU31" s="45"/>
      <c r="AV31" s="45"/>
      <c r="AW31" s="45"/>
      <c r="AX31" s="45"/>
      <c r="AY31" s="45">
        <v>4267.7</v>
      </c>
      <c r="AZ31" s="45">
        <v>4267.7</v>
      </c>
      <c r="BA31" s="45">
        <v>2952.8</v>
      </c>
      <c r="BB31" s="45">
        <f t="shared" si="7"/>
        <v>69.189493169622978</v>
      </c>
      <c r="BC31" s="45">
        <v>212.3</v>
      </c>
      <c r="BD31" s="45">
        <v>212.3</v>
      </c>
      <c r="BE31" s="45">
        <v>46.3</v>
      </c>
      <c r="BF31" s="45">
        <f t="shared" si="8"/>
        <v>21.808761186999526</v>
      </c>
      <c r="BG31" s="45"/>
      <c r="BH31" s="45"/>
      <c r="BI31" s="45"/>
      <c r="BJ31" s="45"/>
      <c r="BK31" s="45">
        <v>1837.1</v>
      </c>
      <c r="BL31" s="45">
        <v>1837.1</v>
      </c>
      <c r="BM31" s="45">
        <v>1297.2</v>
      </c>
      <c r="BN31" s="45">
        <f t="shared" si="10"/>
        <v>70.611289532415228</v>
      </c>
      <c r="BO31" s="45">
        <v>632698.19999999995</v>
      </c>
      <c r="BP31" s="45">
        <v>752336.1</v>
      </c>
      <c r="BQ31" s="45">
        <v>599664.4</v>
      </c>
      <c r="BR31" s="45">
        <f t="shared" si="11"/>
        <v>79.706982025719626</v>
      </c>
      <c r="BS31" s="45">
        <v>893576.5</v>
      </c>
      <c r="BT31" s="45">
        <v>658257.1</v>
      </c>
      <c r="BU31" s="45">
        <v>585028.9</v>
      </c>
      <c r="BV31" s="45">
        <f t="shared" si="12"/>
        <v>88.875440918145827</v>
      </c>
      <c r="BW31" s="45">
        <v>4239.8</v>
      </c>
      <c r="BX31" s="45">
        <v>4239.8</v>
      </c>
      <c r="BY31" s="45">
        <v>1930</v>
      </c>
      <c r="BZ31" s="45">
        <f t="shared" si="13"/>
        <v>45.521015142223689</v>
      </c>
      <c r="CA31" s="45"/>
      <c r="CB31" s="45"/>
      <c r="CC31" s="45"/>
      <c r="CD31" s="45"/>
      <c r="CE31" s="45">
        <v>600</v>
      </c>
      <c r="CF31" s="45">
        <v>600</v>
      </c>
      <c r="CG31" s="45">
        <v>300</v>
      </c>
      <c r="CH31" s="30"/>
      <c r="CI31" s="45"/>
      <c r="CJ31" s="45">
        <v>24.5</v>
      </c>
      <c r="CK31" s="45">
        <v>12.5</v>
      </c>
      <c r="CL31" s="27">
        <f t="shared" si="22"/>
        <v>51.020408163265309</v>
      </c>
      <c r="CM31" s="45"/>
      <c r="CN31" s="45">
        <v>41.7</v>
      </c>
      <c r="CO31" s="45">
        <v>33.299999999999997</v>
      </c>
      <c r="CP31" s="45">
        <f t="shared" ref="CP31:CP32" si="30">CO31/CN31*100</f>
        <v>79.856115107913666</v>
      </c>
      <c r="CQ31" s="45">
        <v>2822.2</v>
      </c>
      <c r="CR31" s="45">
        <v>2822.2</v>
      </c>
      <c r="CS31" s="45">
        <v>1408.0966000000001</v>
      </c>
      <c r="CT31" s="45">
        <f t="shared" si="15"/>
        <v>49.893579477003762</v>
      </c>
      <c r="CU31" s="45">
        <v>407.3</v>
      </c>
      <c r="CV31" s="45">
        <v>407.3</v>
      </c>
      <c r="CW31" s="45">
        <v>164.36490000000001</v>
      </c>
      <c r="CX31" s="45">
        <f t="shared" si="16"/>
        <v>40.354750797937641</v>
      </c>
      <c r="CY31" s="45"/>
      <c r="CZ31" s="45"/>
      <c r="DA31" s="45"/>
      <c r="DB31" s="45"/>
    </row>
    <row r="32" spans="1:106" s="2" customFormat="1" ht="17.25" customHeight="1">
      <c r="A32" s="31">
        <v>26</v>
      </c>
      <c r="B32" s="32" t="s">
        <v>27</v>
      </c>
      <c r="C32" s="27">
        <f t="shared" si="27"/>
        <v>7730624.6541800005</v>
      </c>
      <c r="D32" s="27">
        <f t="shared" si="28"/>
        <v>7143854.7075300002</v>
      </c>
      <c r="E32" s="27">
        <f t="shared" si="29"/>
        <v>6007217.1662300006</v>
      </c>
      <c r="F32" s="27">
        <f t="shared" si="1"/>
        <v>84.08929649560308</v>
      </c>
      <c r="G32" s="27">
        <v>1395.4</v>
      </c>
      <c r="H32" s="27">
        <v>1395.4</v>
      </c>
      <c r="I32" s="45">
        <v>910.17528000000004</v>
      </c>
      <c r="J32" s="45">
        <f t="shared" si="2"/>
        <v>65.22683674931919</v>
      </c>
      <c r="K32" s="45">
        <v>83.2</v>
      </c>
      <c r="L32" s="45">
        <v>83.2</v>
      </c>
      <c r="M32" s="45">
        <v>83.2</v>
      </c>
      <c r="N32" s="45">
        <f t="shared" si="3"/>
        <v>100</v>
      </c>
      <c r="O32" s="45">
        <v>12411.7</v>
      </c>
      <c r="P32" s="45">
        <v>12711.7</v>
      </c>
      <c r="Q32" s="45">
        <v>10178.5</v>
      </c>
      <c r="R32" s="45">
        <f t="shared" si="21"/>
        <v>80.071902263269266</v>
      </c>
      <c r="S32" s="45">
        <v>2130</v>
      </c>
      <c r="T32" s="45">
        <v>2130</v>
      </c>
      <c r="U32" s="45">
        <v>291.39999999999998</v>
      </c>
      <c r="V32" s="45">
        <f t="shared" si="24"/>
        <v>13.680751173708918</v>
      </c>
      <c r="W32" s="45"/>
      <c r="X32" s="45"/>
      <c r="Y32" s="45"/>
      <c r="Z32" s="45"/>
      <c r="AA32" s="45"/>
      <c r="AB32" s="45"/>
      <c r="AC32" s="45"/>
      <c r="AD32" s="45"/>
      <c r="AE32" s="27">
        <v>42.9</v>
      </c>
      <c r="AF32" s="27">
        <v>42.9</v>
      </c>
      <c r="AG32" s="45">
        <v>19.5</v>
      </c>
      <c r="AH32" s="45">
        <f t="shared" si="4"/>
        <v>45.45454545454546</v>
      </c>
      <c r="AI32" s="45">
        <v>307134.19818000001</v>
      </c>
      <c r="AJ32" s="45">
        <v>307134.19818000001</v>
      </c>
      <c r="AK32" s="45">
        <v>235323.9</v>
      </c>
      <c r="AL32" s="45">
        <f t="shared" si="5"/>
        <v>76.619243768512334</v>
      </c>
      <c r="AM32" s="45">
        <v>510553.43599999999</v>
      </c>
      <c r="AN32" s="45">
        <v>510553.38935000001</v>
      </c>
      <c r="AO32" s="45">
        <v>177864.2</v>
      </c>
      <c r="AP32" s="45">
        <f t="shared" si="6"/>
        <v>34.837531923241947</v>
      </c>
      <c r="AQ32" s="45">
        <v>23</v>
      </c>
      <c r="AR32" s="45">
        <v>23</v>
      </c>
      <c r="AS32" s="45"/>
      <c r="AT32" s="45"/>
      <c r="AU32" s="45">
        <v>9076.7999999999993</v>
      </c>
      <c r="AV32" s="45">
        <v>9076.7999999999993</v>
      </c>
      <c r="AW32" s="45">
        <v>582.5</v>
      </c>
      <c r="AX32" s="45">
        <f>AW32/AV32*100</f>
        <v>6.4174598977613266</v>
      </c>
      <c r="AY32" s="45">
        <v>16755.2</v>
      </c>
      <c r="AZ32" s="45">
        <v>16755.2</v>
      </c>
      <c r="BA32" s="45">
        <v>10529.8</v>
      </c>
      <c r="BB32" s="45">
        <f t="shared" si="7"/>
        <v>62.844967532467521</v>
      </c>
      <c r="BC32" s="45">
        <v>481.2</v>
      </c>
      <c r="BD32" s="45">
        <v>481.2</v>
      </c>
      <c r="BE32" s="45">
        <v>351.7</v>
      </c>
      <c r="BF32" s="45">
        <f t="shared" si="8"/>
        <v>73.088113050706568</v>
      </c>
      <c r="BG32" s="45">
        <v>66.099999999999994</v>
      </c>
      <c r="BH32" s="45">
        <v>66.099999999999994</v>
      </c>
      <c r="BI32" s="45">
        <v>45.1</v>
      </c>
      <c r="BJ32" s="45">
        <f t="shared" si="9"/>
        <v>68.229954614220887</v>
      </c>
      <c r="BK32" s="45">
        <v>6426.7</v>
      </c>
      <c r="BL32" s="45">
        <v>6426.7</v>
      </c>
      <c r="BM32" s="45">
        <v>4380.2</v>
      </c>
      <c r="BN32" s="45">
        <f t="shared" si="10"/>
        <v>68.156285496444525</v>
      </c>
      <c r="BO32" s="45">
        <v>2932837.6</v>
      </c>
      <c r="BP32" s="45">
        <v>3201852.9</v>
      </c>
      <c r="BQ32" s="45">
        <v>2763065.4</v>
      </c>
      <c r="BR32" s="45">
        <f t="shared" si="11"/>
        <v>86.295825770134542</v>
      </c>
      <c r="BS32" s="45">
        <v>3891940.6</v>
      </c>
      <c r="BT32" s="45">
        <v>3035789.2</v>
      </c>
      <c r="BU32" s="45">
        <v>2791724.1</v>
      </c>
      <c r="BV32" s="45">
        <f t="shared" si="12"/>
        <v>91.96040686883002</v>
      </c>
      <c r="BW32" s="45">
        <v>8158.22</v>
      </c>
      <c r="BX32" s="45">
        <v>8158.22</v>
      </c>
      <c r="BY32" s="45">
        <v>4293</v>
      </c>
      <c r="BZ32" s="45">
        <f t="shared" si="13"/>
        <v>52.621772886732643</v>
      </c>
      <c r="CA32" s="45">
        <v>958.4</v>
      </c>
      <c r="CB32" s="45">
        <v>958.4</v>
      </c>
      <c r="CC32" s="45">
        <v>665.7</v>
      </c>
      <c r="CD32" s="45">
        <f t="shared" si="14"/>
        <v>69.459515859766285</v>
      </c>
      <c r="CE32" s="45">
        <v>3126</v>
      </c>
      <c r="CF32" s="45">
        <v>3126</v>
      </c>
      <c r="CG32" s="45">
        <v>926.2</v>
      </c>
      <c r="CH32" s="27">
        <f t="shared" ref="CH32:CH35" si="31">CG32/CF32*100</f>
        <v>29.628918746001283</v>
      </c>
      <c r="CI32" s="45">
        <v>178.3</v>
      </c>
      <c r="CJ32" s="45">
        <v>244.5</v>
      </c>
      <c r="CK32" s="45">
        <v>122.9</v>
      </c>
      <c r="CL32" s="27">
        <f t="shared" si="22"/>
        <v>50.265848670756654</v>
      </c>
      <c r="CM32" s="45">
        <v>326.8</v>
      </c>
      <c r="CN32" s="45">
        <v>326.8</v>
      </c>
      <c r="CO32" s="45">
        <v>259</v>
      </c>
      <c r="CP32" s="45">
        <f t="shared" si="30"/>
        <v>79.253365973072206</v>
      </c>
      <c r="CQ32" s="45">
        <v>23068.9</v>
      </c>
      <c r="CR32" s="45">
        <v>23068.9</v>
      </c>
      <c r="CS32" s="45">
        <v>5121.5268499999993</v>
      </c>
      <c r="CT32" s="45">
        <f t="shared" si="15"/>
        <v>22.201001564877384</v>
      </c>
      <c r="CU32" s="45">
        <v>3450</v>
      </c>
      <c r="CV32" s="45">
        <v>3450</v>
      </c>
      <c r="CW32" s="45">
        <v>479.16409999999996</v>
      </c>
      <c r="CX32" s="45">
        <f t="shared" si="16"/>
        <v>13.888814492753623</v>
      </c>
      <c r="CY32" s="45"/>
      <c r="CZ32" s="45"/>
      <c r="DA32" s="45"/>
      <c r="DB32" s="45"/>
    </row>
    <row r="33" spans="1:106" ht="17.25" customHeight="1">
      <c r="A33" s="31">
        <v>25</v>
      </c>
      <c r="B33" s="32" t="s">
        <v>28</v>
      </c>
      <c r="C33" s="27">
        <f t="shared" si="27"/>
        <v>304370.114</v>
      </c>
      <c r="D33" s="27">
        <f t="shared" si="28"/>
        <v>346145.61400000006</v>
      </c>
      <c r="E33" s="27">
        <f t="shared" si="29"/>
        <v>283425.72365999996</v>
      </c>
      <c r="F33" s="27">
        <f t="shared" si="1"/>
        <v>81.880489654275934</v>
      </c>
      <c r="G33" s="27">
        <v>5.0999999999999996</v>
      </c>
      <c r="H33" s="27">
        <v>5.0999999999999996</v>
      </c>
      <c r="I33" s="45">
        <v>5.0999999999999996</v>
      </c>
      <c r="J33" s="45">
        <f t="shared" si="2"/>
        <v>100</v>
      </c>
      <c r="K33" s="45">
        <v>7.3</v>
      </c>
      <c r="L33" s="45">
        <v>7.3</v>
      </c>
      <c r="M33" s="45">
        <v>7.3</v>
      </c>
      <c r="N33" s="45">
        <f t="shared" si="3"/>
        <v>100</v>
      </c>
      <c r="O33" s="45">
        <v>1809.6</v>
      </c>
      <c r="P33" s="45">
        <v>1884.6</v>
      </c>
      <c r="Q33" s="45">
        <v>1381.3</v>
      </c>
      <c r="R33" s="45">
        <f t="shared" si="21"/>
        <v>73.294067706675165</v>
      </c>
      <c r="S33" s="45">
        <v>315</v>
      </c>
      <c r="T33" s="45">
        <v>315</v>
      </c>
      <c r="U33" s="45">
        <v>0</v>
      </c>
      <c r="V33" s="45">
        <f t="shared" si="24"/>
        <v>0</v>
      </c>
      <c r="W33" s="45"/>
      <c r="X33" s="45"/>
      <c r="Y33" s="45"/>
      <c r="Z33" s="45"/>
      <c r="AA33" s="45"/>
      <c r="AB33" s="45"/>
      <c r="AC33" s="45"/>
      <c r="AD33" s="45"/>
      <c r="AE33" s="27">
        <v>3.5</v>
      </c>
      <c r="AF33" s="27">
        <v>3.5</v>
      </c>
      <c r="AG33" s="45">
        <v>2.1</v>
      </c>
      <c r="AH33" s="45">
        <f t="shared" si="4"/>
        <v>60</v>
      </c>
      <c r="AI33" s="45"/>
      <c r="AJ33" s="45"/>
      <c r="AK33" s="45"/>
      <c r="AL33" s="45"/>
      <c r="AM33" s="45">
        <v>18277.313999999998</v>
      </c>
      <c r="AN33" s="45">
        <v>18277.313999999998</v>
      </c>
      <c r="AO33" s="45">
        <v>14353.7</v>
      </c>
      <c r="AP33" s="45">
        <f t="shared" si="6"/>
        <v>78.532874141134755</v>
      </c>
      <c r="AQ33" s="45">
        <v>0.6</v>
      </c>
      <c r="AR33" s="45">
        <v>0.6</v>
      </c>
      <c r="AS33" s="45"/>
      <c r="AT33" s="45"/>
      <c r="AU33" s="45"/>
      <c r="AV33" s="45"/>
      <c r="AW33" s="45"/>
      <c r="AX33" s="45"/>
      <c r="AY33" s="45">
        <v>1370.6</v>
      </c>
      <c r="AZ33" s="45">
        <v>1370.6</v>
      </c>
      <c r="BA33" s="45">
        <v>889.8</v>
      </c>
      <c r="BB33" s="45">
        <f t="shared" si="7"/>
        <v>64.920472785641323</v>
      </c>
      <c r="BC33" s="45">
        <v>127.3</v>
      </c>
      <c r="BD33" s="45">
        <v>127.3</v>
      </c>
      <c r="BE33" s="45">
        <v>79.2</v>
      </c>
      <c r="BF33" s="45">
        <f t="shared" si="8"/>
        <v>62.215239591516102</v>
      </c>
      <c r="BG33" s="45"/>
      <c r="BH33" s="45"/>
      <c r="BI33" s="45"/>
      <c r="BJ33" s="45"/>
      <c r="BK33" s="45">
        <v>952.3</v>
      </c>
      <c r="BL33" s="45">
        <v>952.3</v>
      </c>
      <c r="BM33" s="45">
        <v>761.5</v>
      </c>
      <c r="BN33" s="45">
        <f t="shared" si="10"/>
        <v>79.964296965242056</v>
      </c>
      <c r="BO33" s="45">
        <v>92644.3</v>
      </c>
      <c r="BP33" s="45">
        <v>151669</v>
      </c>
      <c r="BQ33" s="45">
        <v>127364</v>
      </c>
      <c r="BR33" s="45">
        <f t="shared" si="11"/>
        <v>83.974971813620442</v>
      </c>
      <c r="BS33" s="45">
        <v>187306.3</v>
      </c>
      <c r="BT33" s="45">
        <v>169982.1</v>
      </c>
      <c r="BU33" s="45">
        <v>137708.20000000001</v>
      </c>
      <c r="BV33" s="45">
        <f t="shared" si="12"/>
        <v>81.013353759013455</v>
      </c>
      <c r="BW33" s="45">
        <v>884.1</v>
      </c>
      <c r="BX33" s="45">
        <v>884.1</v>
      </c>
      <c r="BY33" s="45">
        <v>425.09548999999998</v>
      </c>
      <c r="BZ33" s="45">
        <f t="shared" si="13"/>
        <v>48.082285940504462</v>
      </c>
      <c r="CA33" s="45"/>
      <c r="CB33" s="45"/>
      <c r="CC33" s="45"/>
      <c r="CD33" s="45"/>
      <c r="CE33" s="45"/>
      <c r="CF33" s="45"/>
      <c r="CG33" s="45"/>
      <c r="CH33" s="30"/>
      <c r="CI33" s="45"/>
      <c r="CJ33" s="45"/>
      <c r="CK33" s="45"/>
      <c r="CL33" s="27"/>
      <c r="CM33" s="45"/>
      <c r="CN33" s="45"/>
      <c r="CO33" s="45"/>
      <c r="CP33" s="45"/>
      <c r="CQ33" s="45">
        <v>402.4</v>
      </c>
      <c r="CR33" s="45">
        <v>402.4</v>
      </c>
      <c r="CS33" s="45">
        <v>191.17217000000002</v>
      </c>
      <c r="CT33" s="45">
        <f t="shared" si="15"/>
        <v>47.507994532803188</v>
      </c>
      <c r="CU33" s="45">
        <v>264.39999999999998</v>
      </c>
      <c r="CV33" s="45">
        <v>264.39999999999998</v>
      </c>
      <c r="CW33" s="45">
        <v>257.25599999999997</v>
      </c>
      <c r="CX33" s="45">
        <f t="shared" si="16"/>
        <v>97.298033282904683</v>
      </c>
      <c r="CY33" s="45"/>
      <c r="CZ33" s="45"/>
      <c r="DA33" s="45"/>
      <c r="DB33" s="45"/>
    </row>
    <row r="34" spans="1:106" s="75" customFormat="1" ht="14">
      <c r="A34" s="122" t="s">
        <v>86</v>
      </c>
      <c r="B34" s="122"/>
      <c r="C34" s="72"/>
      <c r="D34" s="69"/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3"/>
      <c r="AF34" s="74"/>
      <c r="AG34" s="74"/>
      <c r="AH34" s="74"/>
      <c r="AI34" s="74"/>
      <c r="AJ34" s="69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30"/>
      <c r="CI34" s="74"/>
      <c r="CJ34" s="74"/>
      <c r="CK34" s="74"/>
      <c r="CL34" s="27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</row>
    <row r="35" spans="1:106" s="8" customFormat="1" ht="24" customHeight="1">
      <c r="A35" s="104" t="s">
        <v>29</v>
      </c>
      <c r="B35" s="104"/>
      <c r="C35" s="30">
        <f>C6+C28+C34</f>
        <v>17529331.648800001</v>
      </c>
      <c r="D35" s="30">
        <f t="shared" ref="D35:DA35" si="32">D6+D28+D34</f>
        <v>17518634.948799998</v>
      </c>
      <c r="E35" s="30">
        <f t="shared" si="32"/>
        <v>14132572.7579</v>
      </c>
      <c r="F35" s="30">
        <f t="shared" si="1"/>
        <v>80.671655064472134</v>
      </c>
      <c r="G35" s="30">
        <f t="shared" si="32"/>
        <v>1459.1999999999998</v>
      </c>
      <c r="H35" s="30">
        <f t="shared" si="32"/>
        <v>1459.1999999999998</v>
      </c>
      <c r="I35" s="30">
        <f t="shared" si="32"/>
        <v>967.10865999999999</v>
      </c>
      <c r="J35" s="30">
        <f t="shared" si="2"/>
        <v>66.276635142543867</v>
      </c>
      <c r="K35" s="30">
        <f t="shared" si="32"/>
        <v>255.00000000000006</v>
      </c>
      <c r="L35" s="30">
        <f t="shared" si="32"/>
        <v>255.00000000000006</v>
      </c>
      <c r="M35" s="30">
        <f t="shared" si="32"/>
        <v>255.00000000000006</v>
      </c>
      <c r="N35" s="30">
        <f t="shared" si="3"/>
        <v>100</v>
      </c>
      <c r="O35" s="30">
        <f t="shared" si="32"/>
        <v>47507.199999999997</v>
      </c>
      <c r="P35" s="30">
        <f t="shared" si="32"/>
        <v>48702.7</v>
      </c>
      <c r="Q35" s="30">
        <f t="shared" si="32"/>
        <v>38552.5</v>
      </c>
      <c r="R35" s="30">
        <f t="shared" si="21"/>
        <v>79.158855669192889</v>
      </c>
      <c r="S35" s="30">
        <f t="shared" si="32"/>
        <v>7264</v>
      </c>
      <c r="T35" s="30">
        <f t="shared" si="32"/>
        <v>7264</v>
      </c>
      <c r="U35" s="30">
        <f t="shared" si="32"/>
        <v>1000.8999999999999</v>
      </c>
      <c r="V35" s="30">
        <f>U35/T35*100</f>
        <v>13.778909691629954</v>
      </c>
      <c r="W35" s="30">
        <f t="shared" si="32"/>
        <v>20.399999999999999</v>
      </c>
      <c r="X35" s="30">
        <f t="shared" si="32"/>
        <v>20.399999999999999</v>
      </c>
      <c r="Y35" s="30">
        <f t="shared" si="32"/>
        <v>0</v>
      </c>
      <c r="Z35" s="30">
        <v>0</v>
      </c>
      <c r="AA35" s="30">
        <f t="shared" si="32"/>
        <v>1463.8</v>
      </c>
      <c r="AB35" s="30">
        <f t="shared" si="32"/>
        <v>2399.6</v>
      </c>
      <c r="AC35" s="30">
        <f t="shared" si="32"/>
        <v>0</v>
      </c>
      <c r="AD35" s="30">
        <v>0</v>
      </c>
      <c r="AE35" s="66">
        <f t="shared" si="32"/>
        <v>126</v>
      </c>
      <c r="AF35" s="30">
        <f t="shared" si="32"/>
        <v>126</v>
      </c>
      <c r="AG35" s="30">
        <f t="shared" si="32"/>
        <v>39.1</v>
      </c>
      <c r="AH35" s="30">
        <f t="shared" si="4"/>
        <v>31.031746031746032</v>
      </c>
      <c r="AI35" s="30">
        <f t="shared" si="32"/>
        <v>832974.17556</v>
      </c>
      <c r="AJ35" s="30">
        <f t="shared" si="32"/>
        <v>832974.17556</v>
      </c>
      <c r="AK35" s="30">
        <f t="shared" si="32"/>
        <v>658029.69243000005</v>
      </c>
      <c r="AL35" s="30">
        <f t="shared" si="5"/>
        <v>78.997610218541709</v>
      </c>
      <c r="AM35" s="30">
        <f t="shared" si="32"/>
        <v>1180335.1532400001</v>
      </c>
      <c r="AN35" s="30">
        <f t="shared" si="32"/>
        <v>1180335.1532400001</v>
      </c>
      <c r="AO35" s="30">
        <f t="shared" si="32"/>
        <v>638107.5</v>
      </c>
      <c r="AP35" s="30">
        <f t="shared" si="6"/>
        <v>54.061551776070182</v>
      </c>
      <c r="AQ35" s="30">
        <f t="shared" si="32"/>
        <v>26.1</v>
      </c>
      <c r="AR35" s="30">
        <f t="shared" si="32"/>
        <v>26.1</v>
      </c>
      <c r="AS35" s="30">
        <f t="shared" si="32"/>
        <v>0</v>
      </c>
      <c r="AT35" s="30">
        <v>0</v>
      </c>
      <c r="AU35" s="30">
        <f t="shared" si="32"/>
        <v>9076.7999999999993</v>
      </c>
      <c r="AV35" s="30">
        <f t="shared" si="32"/>
        <v>9076.7999999999993</v>
      </c>
      <c r="AW35" s="30">
        <f t="shared" si="32"/>
        <v>582.5</v>
      </c>
      <c r="AX35" s="30">
        <v>0</v>
      </c>
      <c r="AY35" s="30">
        <f t="shared" si="32"/>
        <v>55821.299999999996</v>
      </c>
      <c r="AZ35" s="30">
        <f t="shared" si="32"/>
        <v>55821.299999999996</v>
      </c>
      <c r="BA35" s="30">
        <f t="shared" si="32"/>
        <v>35210.199999999997</v>
      </c>
      <c r="BB35" s="30">
        <f t="shared" si="7"/>
        <v>63.076639204031437</v>
      </c>
      <c r="BC35" s="30">
        <f t="shared" si="32"/>
        <v>3032.9000000000005</v>
      </c>
      <c r="BD35" s="30">
        <f t="shared" si="32"/>
        <v>3032.9000000000005</v>
      </c>
      <c r="BE35" s="30">
        <f t="shared" si="32"/>
        <v>1795.5</v>
      </c>
      <c r="BF35" s="30">
        <f t="shared" si="8"/>
        <v>59.200764944442597</v>
      </c>
      <c r="BG35" s="30">
        <f t="shared" si="32"/>
        <v>23090</v>
      </c>
      <c r="BH35" s="30">
        <f t="shared" si="32"/>
        <v>23090</v>
      </c>
      <c r="BI35" s="30">
        <f t="shared" si="32"/>
        <v>15193.9</v>
      </c>
      <c r="BJ35" s="30">
        <f t="shared" si="9"/>
        <v>65.802944997834558</v>
      </c>
      <c r="BK35" s="30">
        <f t="shared" si="32"/>
        <v>25270.800000000003</v>
      </c>
      <c r="BL35" s="30">
        <f t="shared" si="32"/>
        <v>25270.800000000003</v>
      </c>
      <c r="BM35" s="30">
        <f t="shared" si="32"/>
        <v>17197.3</v>
      </c>
      <c r="BN35" s="30">
        <f t="shared" si="10"/>
        <v>68.052060085157564</v>
      </c>
      <c r="BO35" s="30">
        <f t="shared" si="32"/>
        <v>5119576.3</v>
      </c>
      <c r="BP35" s="30">
        <f t="shared" si="32"/>
        <v>5988515.3000000007</v>
      </c>
      <c r="BQ35" s="30">
        <f t="shared" si="32"/>
        <v>4923081.9000000004</v>
      </c>
      <c r="BR35" s="30">
        <f t="shared" si="11"/>
        <v>82.208722085088439</v>
      </c>
      <c r="BS35" s="30">
        <f t="shared" si="32"/>
        <v>10005703.300000001</v>
      </c>
      <c r="BT35" s="30">
        <f t="shared" si="32"/>
        <v>9123756.1999999993</v>
      </c>
      <c r="BU35" s="30">
        <f t="shared" si="32"/>
        <v>7680642.8000000007</v>
      </c>
      <c r="BV35" s="30">
        <f t="shared" si="12"/>
        <v>84.182902651432116</v>
      </c>
      <c r="BW35" s="30">
        <f t="shared" si="32"/>
        <v>27668.52</v>
      </c>
      <c r="BX35" s="30">
        <f t="shared" si="32"/>
        <v>27668.52</v>
      </c>
      <c r="BY35" s="30">
        <f t="shared" si="32"/>
        <v>14572.7873</v>
      </c>
      <c r="BZ35" s="30">
        <f t="shared" si="13"/>
        <v>52.669196979093925</v>
      </c>
      <c r="CA35" s="30">
        <f t="shared" si="32"/>
        <v>99246.6</v>
      </c>
      <c r="CB35" s="30">
        <f t="shared" si="32"/>
        <v>99246.6</v>
      </c>
      <c r="CC35" s="30">
        <f t="shared" si="32"/>
        <v>67475.316129999992</v>
      </c>
      <c r="CD35" s="30">
        <f t="shared" si="14"/>
        <v>67.987534212758916</v>
      </c>
      <c r="CE35" s="30">
        <f t="shared" si="32"/>
        <v>6726</v>
      </c>
      <c r="CF35" s="30">
        <f t="shared" si="32"/>
        <v>6726</v>
      </c>
      <c r="CG35" s="30">
        <f t="shared" si="32"/>
        <v>1526.2</v>
      </c>
      <c r="CH35" s="30">
        <f t="shared" si="31"/>
        <v>22.691049658043415</v>
      </c>
      <c r="CI35" s="30">
        <f t="shared" si="32"/>
        <v>375.40000000000003</v>
      </c>
      <c r="CJ35" s="30">
        <f t="shared" si="32"/>
        <v>513.79999999999995</v>
      </c>
      <c r="CK35" s="30">
        <f t="shared" si="32"/>
        <v>147.80000000000001</v>
      </c>
      <c r="CL35" s="30">
        <f t="shared" si="22"/>
        <v>28.76605683145193</v>
      </c>
      <c r="CM35" s="30">
        <f t="shared" si="32"/>
        <v>882.2</v>
      </c>
      <c r="CN35" s="30">
        <f t="shared" si="32"/>
        <v>923.9</v>
      </c>
      <c r="CO35" s="30">
        <f t="shared" si="32"/>
        <v>375.9</v>
      </c>
      <c r="CP35" s="30">
        <f t="shared" ref="CP35" si="33">CO35/CN35*100</f>
        <v>40.686221452538149</v>
      </c>
      <c r="CQ35" s="30">
        <f t="shared" si="32"/>
        <v>35554.700000000004</v>
      </c>
      <c r="CR35" s="30">
        <f t="shared" si="32"/>
        <v>35554.700000000004</v>
      </c>
      <c r="CS35" s="30">
        <f t="shared" si="32"/>
        <v>9709.4898899999989</v>
      </c>
      <c r="CT35" s="30">
        <f t="shared" si="15"/>
        <v>27.308597428750623</v>
      </c>
      <c r="CU35" s="30">
        <f t="shared" si="32"/>
        <v>10596.3</v>
      </c>
      <c r="CV35" s="30">
        <f t="shared" si="32"/>
        <v>10596.3</v>
      </c>
      <c r="CW35" s="30">
        <f t="shared" si="32"/>
        <v>4070.7634899999998</v>
      </c>
      <c r="CX35" s="30">
        <f t="shared" si="16"/>
        <v>38.416838802223417</v>
      </c>
      <c r="CY35" s="30">
        <f t="shared" si="32"/>
        <v>35279.499999999993</v>
      </c>
      <c r="CZ35" s="30">
        <f t="shared" si="32"/>
        <v>35279.499999999993</v>
      </c>
      <c r="DA35" s="30">
        <f t="shared" si="32"/>
        <v>24038.600000000006</v>
      </c>
      <c r="DB35" s="30">
        <f t="shared" si="17"/>
        <v>68.137586983942541</v>
      </c>
    </row>
    <row r="36" spans="1:106">
      <c r="D36" s="63"/>
      <c r="E36" s="63"/>
      <c r="F36" s="63"/>
      <c r="G36" s="63"/>
    </row>
    <row r="37" spans="1:106">
      <c r="D37" s="63"/>
      <c r="E37" s="63"/>
      <c r="F37" s="63"/>
      <c r="G37" s="63"/>
    </row>
    <row r="38" spans="1:106">
      <c r="D38" s="63"/>
      <c r="E38" s="63"/>
      <c r="F38" s="63"/>
      <c r="G38" s="63"/>
    </row>
    <row r="39" spans="1:106">
      <c r="D39" s="63"/>
      <c r="E39" s="63"/>
      <c r="F39" s="63"/>
      <c r="G39" s="63"/>
    </row>
    <row r="40" spans="1:106">
      <c r="D40" s="63"/>
      <c r="E40" s="63"/>
      <c r="F40" s="63"/>
      <c r="G40" s="63"/>
    </row>
    <row r="41" spans="1:106">
      <c r="D41" s="63"/>
      <c r="E41" s="63"/>
      <c r="F41" s="63"/>
      <c r="G41" s="63"/>
    </row>
    <row r="42" spans="1:106">
      <c r="D42" s="63"/>
      <c r="E42" s="63"/>
      <c r="F42" s="63"/>
      <c r="G42" s="63"/>
    </row>
    <row r="43" spans="1:106">
      <c r="D43" s="63"/>
      <c r="E43" s="63"/>
      <c r="F43" s="63"/>
      <c r="G43" s="63"/>
    </row>
    <row r="44" spans="1:106">
      <c r="D44" s="63"/>
      <c r="E44" s="63"/>
      <c r="F44" s="63"/>
      <c r="G44" s="63"/>
    </row>
    <row r="45" spans="1:106">
      <c r="D45" s="63"/>
      <c r="E45" s="63"/>
      <c r="F45" s="63"/>
      <c r="G45" s="63"/>
    </row>
    <row r="46" spans="1:106">
      <c r="D46" s="63"/>
      <c r="E46" s="63"/>
      <c r="F46" s="63"/>
      <c r="G46" s="63"/>
    </row>
    <row r="47" spans="1:106">
      <c r="D47" s="63"/>
      <c r="E47" s="63"/>
      <c r="F47" s="63"/>
      <c r="G47" s="63"/>
    </row>
    <row r="48" spans="1:106">
      <c r="D48" s="63"/>
      <c r="E48" s="63"/>
      <c r="F48" s="63"/>
      <c r="G48" s="63"/>
    </row>
    <row r="49" spans="4:7">
      <c r="D49" s="63"/>
      <c r="E49" s="63"/>
      <c r="F49" s="63"/>
      <c r="G49" s="63"/>
    </row>
    <row r="50" spans="4:7">
      <c r="D50" s="63"/>
      <c r="E50" s="63"/>
      <c r="F50" s="63"/>
      <c r="G50" s="63"/>
    </row>
    <row r="51" spans="4:7">
      <c r="D51" s="63"/>
      <c r="E51" s="63"/>
      <c r="F51" s="63"/>
      <c r="G51" s="63"/>
    </row>
    <row r="52" spans="4:7">
      <c r="D52" s="63"/>
      <c r="E52" s="63"/>
      <c r="F52" s="63"/>
      <c r="G52" s="63"/>
    </row>
    <row r="53" spans="4:7">
      <c r="D53" s="63"/>
      <c r="E53" s="63"/>
      <c r="F53" s="63"/>
      <c r="G53" s="63"/>
    </row>
    <row r="54" spans="4:7">
      <c r="D54" s="63"/>
      <c r="E54" s="63"/>
      <c r="F54" s="63"/>
      <c r="G54" s="63"/>
    </row>
    <row r="55" spans="4:7">
      <c r="D55" s="63"/>
      <c r="E55" s="63"/>
      <c r="F55" s="63"/>
      <c r="G55" s="63"/>
    </row>
    <row r="56" spans="4:7">
      <c r="D56" s="63"/>
      <c r="E56" s="63"/>
      <c r="F56" s="63"/>
      <c r="G56" s="63"/>
    </row>
    <row r="57" spans="4:7">
      <c r="D57" s="63"/>
      <c r="E57" s="63"/>
      <c r="F57" s="63"/>
      <c r="G57" s="63"/>
    </row>
  </sheetData>
  <mergeCells count="32">
    <mergeCell ref="CU4:CX4"/>
    <mergeCell ref="AQ4:AT4"/>
    <mergeCell ref="AU4:AX4"/>
    <mergeCell ref="AY4:BB4"/>
    <mergeCell ref="BC4:BF4"/>
    <mergeCell ref="BG4:BJ4"/>
    <mergeCell ref="BK4:BN4"/>
    <mergeCell ref="BO4:BR4"/>
    <mergeCell ref="BS4:BV4"/>
    <mergeCell ref="BW4:BZ4"/>
    <mergeCell ref="CA4:CD4"/>
    <mergeCell ref="CY4:DB4"/>
    <mergeCell ref="C2:U2"/>
    <mergeCell ref="T3:U3"/>
    <mergeCell ref="C4:F4"/>
    <mergeCell ref="G4:J4"/>
    <mergeCell ref="K4:N4"/>
    <mergeCell ref="O4:R4"/>
    <mergeCell ref="S4:V4"/>
    <mergeCell ref="W4:Z4"/>
    <mergeCell ref="AA4:AD4"/>
    <mergeCell ref="AE4:AH4"/>
    <mergeCell ref="AM4:AP4"/>
    <mergeCell ref="CE4:CH4"/>
    <mergeCell ref="CI4:CL4"/>
    <mergeCell ref="CM4:CP4"/>
    <mergeCell ref="CQ4:CT4"/>
    <mergeCell ref="A35:B35"/>
    <mergeCell ref="B4:B5"/>
    <mergeCell ref="A4:A5"/>
    <mergeCell ref="A34:B34"/>
    <mergeCell ref="AI4:AL4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64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9.1796875" defaultRowHeight="13"/>
  <cols>
    <col min="1" max="1" width="4.81640625" style="1" customWidth="1"/>
    <col min="2" max="2" width="23" style="2" customWidth="1"/>
    <col min="3" max="3" width="15.7265625" style="2" customWidth="1"/>
    <col min="4" max="4" width="15.26953125" style="2" customWidth="1"/>
    <col min="5" max="5" width="13.26953125" style="2" customWidth="1"/>
    <col min="6" max="6" width="10.1796875" style="2" customWidth="1"/>
    <col min="7" max="7" width="11.7265625" style="2" customWidth="1"/>
    <col min="8" max="8" width="11" style="2" customWidth="1"/>
    <col min="9" max="9" width="11.81640625" style="2" customWidth="1"/>
    <col min="10" max="14" width="10.453125" style="2" customWidth="1"/>
    <col min="15" max="15" width="10.54296875" style="2" customWidth="1"/>
    <col min="16" max="16" width="13.453125" style="2" customWidth="1"/>
    <col min="17" max="17" width="12" style="2" customWidth="1"/>
    <col min="18" max="18" width="11.453125" style="2" customWidth="1"/>
    <col min="19" max="19" width="12.453125" style="5" customWidth="1"/>
    <col min="20" max="20" width="12" style="5" customWidth="1"/>
    <col min="21" max="21" width="12.54296875" style="5" customWidth="1"/>
    <col min="22" max="22" width="9.54296875" style="5" customWidth="1"/>
    <col min="23" max="25" width="13.81640625" style="5" customWidth="1"/>
    <col min="26" max="26" width="10.54296875" style="5" customWidth="1"/>
    <col min="27" max="27" width="11.453125" style="5" customWidth="1"/>
    <col min="28" max="28" width="12.453125" style="5" customWidth="1"/>
    <col min="29" max="29" width="11.7265625" style="5" customWidth="1"/>
    <col min="30" max="30" width="9.26953125" style="5" customWidth="1"/>
    <col min="31" max="32" width="11.81640625" style="5" customWidth="1"/>
    <col min="33" max="33" width="12" style="5" customWidth="1"/>
    <col min="34" max="34" width="9.81640625" style="5" customWidth="1"/>
    <col min="35" max="35" width="15.81640625" style="5" customWidth="1"/>
    <col min="36" max="36" width="15.54296875" style="5" customWidth="1"/>
    <col min="37" max="37" width="11.81640625" style="5" customWidth="1"/>
    <col min="38" max="38" width="10" style="5" customWidth="1"/>
    <col min="39" max="39" width="12.26953125" style="5" customWidth="1"/>
    <col min="40" max="42" width="10" style="5" customWidth="1"/>
    <col min="43" max="43" width="12.7265625" style="5" customWidth="1"/>
    <col min="44" max="44" width="13.81640625" style="5" customWidth="1"/>
    <col min="45" max="45" width="12.1796875" style="5" customWidth="1"/>
    <col min="46" max="46" width="11.26953125" style="5" customWidth="1"/>
    <col min="47" max="47" width="9.26953125" style="5" customWidth="1"/>
    <col min="48" max="48" width="10.54296875" style="5" customWidth="1"/>
    <col min="49" max="49" width="10.453125" style="5" customWidth="1"/>
    <col min="50" max="50" width="11.54296875" style="5" customWidth="1"/>
    <col min="51" max="51" width="12.7265625" style="5" customWidth="1"/>
    <col min="52" max="53" width="12.453125" style="5" customWidth="1"/>
    <col min="54" max="54" width="10.453125" style="5" customWidth="1"/>
    <col min="55" max="55" width="13.1796875" style="5" customWidth="1"/>
    <col min="56" max="56" width="13" style="5" customWidth="1"/>
    <col min="57" max="57" width="13.453125" style="5" customWidth="1"/>
    <col min="58" max="62" width="10.7265625" style="5" customWidth="1"/>
    <col min="63" max="65" width="13.453125" style="5" customWidth="1"/>
    <col min="66" max="66" width="9.7265625" style="5" customWidth="1"/>
    <col min="67" max="67" width="9.54296875" style="5" customWidth="1"/>
    <col min="68" max="68" width="11.453125" style="5" customWidth="1"/>
    <col min="69" max="69" width="9.1796875" style="5" customWidth="1"/>
    <col min="70" max="70" width="8.1796875" style="5" customWidth="1"/>
    <col min="71" max="71" width="11" style="5" customWidth="1"/>
    <col min="72" max="72" width="8.81640625" style="5" customWidth="1"/>
    <col min="73" max="73" width="8.54296875" style="5" customWidth="1"/>
    <col min="74" max="74" width="9" style="5" customWidth="1"/>
    <col min="75" max="75" width="9.26953125" style="2" customWidth="1"/>
    <col min="76" max="76" width="10.81640625" style="2" customWidth="1"/>
    <col min="77" max="82" width="10.1796875" style="2" customWidth="1"/>
    <col min="83" max="83" width="10.81640625" style="5" customWidth="1"/>
    <col min="84" max="84" width="11.54296875" style="5" customWidth="1"/>
    <col min="85" max="85" width="10.81640625" style="5" customWidth="1"/>
    <col min="86" max="16384" width="9.1796875" style="5"/>
  </cols>
  <sheetData>
    <row r="1" spans="1:86" ht="26.25" hidden="1" customHeight="1">
      <c r="A1" s="1" t="s">
        <v>0</v>
      </c>
    </row>
    <row r="2" spans="1:86" ht="42.75" customHeight="1">
      <c r="A2" s="41" t="s">
        <v>1</v>
      </c>
      <c r="B2" s="42"/>
      <c r="C2" s="123" t="s">
        <v>411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64"/>
      <c r="X2" s="64"/>
      <c r="Y2" s="64"/>
      <c r="Z2" s="93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64"/>
      <c r="BX2" s="64"/>
      <c r="BY2" s="64"/>
      <c r="BZ2" s="64"/>
      <c r="CA2" s="64"/>
      <c r="CB2" s="64"/>
      <c r="CC2" s="64"/>
      <c r="CD2" s="64"/>
    </row>
    <row r="3" spans="1:86" ht="30" customHeigh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100"/>
      <c r="T3" s="100"/>
      <c r="U3" s="119" t="s">
        <v>393</v>
      </c>
      <c r="V3" s="119"/>
      <c r="W3" s="100"/>
      <c r="Z3" s="96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97"/>
      <c r="AZ3" s="97"/>
      <c r="BA3" s="97"/>
      <c r="BB3" s="97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42"/>
      <c r="BX3" s="42"/>
      <c r="BY3" s="42"/>
      <c r="BZ3" s="42"/>
      <c r="CA3" s="42"/>
      <c r="CB3" s="42"/>
      <c r="CC3" s="42"/>
      <c r="CD3" s="42"/>
    </row>
    <row r="4" spans="1:86" ht="151.5" customHeight="1">
      <c r="A4" s="118" t="s">
        <v>30</v>
      </c>
      <c r="B4" s="112" t="s">
        <v>232</v>
      </c>
      <c r="C4" s="120" t="s">
        <v>2</v>
      </c>
      <c r="D4" s="120"/>
      <c r="E4" s="120"/>
      <c r="F4" s="120"/>
      <c r="G4" s="112" t="s">
        <v>166</v>
      </c>
      <c r="H4" s="112"/>
      <c r="I4" s="112"/>
      <c r="J4" s="112"/>
      <c r="K4" s="109" t="s">
        <v>404</v>
      </c>
      <c r="L4" s="110"/>
      <c r="M4" s="110"/>
      <c r="N4" s="111"/>
      <c r="O4" s="112" t="s">
        <v>167</v>
      </c>
      <c r="P4" s="112"/>
      <c r="Q4" s="112"/>
      <c r="R4" s="112"/>
      <c r="S4" s="112" t="s">
        <v>241</v>
      </c>
      <c r="T4" s="112"/>
      <c r="U4" s="112"/>
      <c r="V4" s="112"/>
      <c r="W4" s="112" t="s">
        <v>336</v>
      </c>
      <c r="X4" s="112"/>
      <c r="Y4" s="112"/>
      <c r="Z4" s="112"/>
      <c r="AA4" s="112" t="s">
        <v>338</v>
      </c>
      <c r="AB4" s="112"/>
      <c r="AC4" s="112"/>
      <c r="AD4" s="112"/>
      <c r="AE4" s="112" t="s">
        <v>340</v>
      </c>
      <c r="AF4" s="112"/>
      <c r="AG4" s="112"/>
      <c r="AH4" s="112"/>
      <c r="AI4" s="114" t="s">
        <v>390</v>
      </c>
      <c r="AJ4" s="114"/>
      <c r="AK4" s="114"/>
      <c r="AL4" s="114"/>
      <c r="AM4" s="125" t="s">
        <v>406</v>
      </c>
      <c r="AN4" s="126"/>
      <c r="AO4" s="126"/>
      <c r="AP4" s="127"/>
      <c r="AQ4" s="112" t="s">
        <v>342</v>
      </c>
      <c r="AR4" s="112"/>
      <c r="AS4" s="112"/>
      <c r="AT4" s="112"/>
      <c r="AU4" s="109" t="s">
        <v>399</v>
      </c>
      <c r="AV4" s="110"/>
      <c r="AW4" s="110"/>
      <c r="AX4" s="111"/>
      <c r="AY4" s="124" t="s">
        <v>229</v>
      </c>
      <c r="AZ4" s="124"/>
      <c r="BA4" s="124"/>
      <c r="BB4" s="124"/>
      <c r="BC4" s="121" t="s">
        <v>231</v>
      </c>
      <c r="BD4" s="121"/>
      <c r="BE4" s="121"/>
      <c r="BF4" s="121"/>
      <c r="BG4" s="132" t="s">
        <v>402</v>
      </c>
      <c r="BH4" s="133"/>
      <c r="BI4" s="133"/>
      <c r="BJ4" s="134"/>
      <c r="BK4" s="121" t="s">
        <v>344</v>
      </c>
      <c r="BL4" s="121"/>
      <c r="BM4" s="121"/>
      <c r="BN4" s="121"/>
      <c r="BO4" s="128" t="s">
        <v>230</v>
      </c>
      <c r="BP4" s="128"/>
      <c r="BQ4" s="128"/>
      <c r="BR4" s="128"/>
      <c r="BS4" s="128" t="s">
        <v>396</v>
      </c>
      <c r="BT4" s="128"/>
      <c r="BU4" s="128"/>
      <c r="BV4" s="128"/>
      <c r="BW4" s="121" t="s">
        <v>168</v>
      </c>
      <c r="BX4" s="121"/>
      <c r="BY4" s="121"/>
      <c r="BZ4" s="121"/>
      <c r="CA4" s="129" t="s">
        <v>400</v>
      </c>
      <c r="CB4" s="130"/>
      <c r="CC4" s="130"/>
      <c r="CD4" s="131"/>
      <c r="CE4" s="121" t="s">
        <v>346</v>
      </c>
      <c r="CF4" s="121"/>
      <c r="CG4" s="121"/>
      <c r="CH4" s="121"/>
    </row>
    <row r="5" spans="1:86" ht="87.75" customHeight="1">
      <c r="A5" s="118"/>
      <c r="B5" s="112"/>
      <c r="C5" s="36" t="s">
        <v>108</v>
      </c>
      <c r="D5" s="36" t="s">
        <v>243</v>
      </c>
      <c r="E5" s="36" t="s">
        <v>109</v>
      </c>
      <c r="F5" s="36" t="s">
        <v>394</v>
      </c>
      <c r="G5" s="36" t="s">
        <v>108</v>
      </c>
      <c r="H5" s="36" t="s">
        <v>243</v>
      </c>
      <c r="I5" s="36" t="s">
        <v>109</v>
      </c>
      <c r="J5" s="36" t="s">
        <v>394</v>
      </c>
      <c r="K5" s="36" t="s">
        <v>108</v>
      </c>
      <c r="L5" s="36" t="s">
        <v>243</v>
      </c>
      <c r="M5" s="36" t="s">
        <v>109</v>
      </c>
      <c r="N5" s="36" t="s">
        <v>394</v>
      </c>
      <c r="O5" s="36" t="s">
        <v>108</v>
      </c>
      <c r="P5" s="36" t="s">
        <v>243</v>
      </c>
      <c r="Q5" s="36" t="s">
        <v>109</v>
      </c>
      <c r="R5" s="36" t="s">
        <v>394</v>
      </c>
      <c r="S5" s="36" t="s">
        <v>108</v>
      </c>
      <c r="T5" s="36" t="s">
        <v>243</v>
      </c>
      <c r="U5" s="36" t="s">
        <v>109</v>
      </c>
      <c r="V5" s="36" t="s">
        <v>394</v>
      </c>
      <c r="W5" s="36" t="s">
        <v>108</v>
      </c>
      <c r="X5" s="36" t="s">
        <v>243</v>
      </c>
      <c r="Y5" s="36" t="s">
        <v>109</v>
      </c>
      <c r="Z5" s="36" t="s">
        <v>394</v>
      </c>
      <c r="AA5" s="36" t="s">
        <v>108</v>
      </c>
      <c r="AB5" s="36" t="s">
        <v>243</v>
      </c>
      <c r="AC5" s="36" t="s">
        <v>109</v>
      </c>
      <c r="AD5" s="36" t="s">
        <v>394</v>
      </c>
      <c r="AE5" s="36" t="s">
        <v>108</v>
      </c>
      <c r="AF5" s="36" t="s">
        <v>243</v>
      </c>
      <c r="AG5" s="36" t="s">
        <v>109</v>
      </c>
      <c r="AH5" s="36" t="s">
        <v>394</v>
      </c>
      <c r="AI5" s="36" t="s">
        <v>108</v>
      </c>
      <c r="AJ5" s="36" t="s">
        <v>243</v>
      </c>
      <c r="AK5" s="36" t="s">
        <v>109</v>
      </c>
      <c r="AL5" s="36" t="s">
        <v>394</v>
      </c>
      <c r="AM5" s="36" t="s">
        <v>108</v>
      </c>
      <c r="AN5" s="36" t="s">
        <v>243</v>
      </c>
      <c r="AO5" s="36" t="s">
        <v>109</v>
      </c>
      <c r="AP5" s="36" t="s">
        <v>394</v>
      </c>
      <c r="AQ5" s="36" t="s">
        <v>108</v>
      </c>
      <c r="AR5" s="36" t="s">
        <v>243</v>
      </c>
      <c r="AS5" s="36" t="s">
        <v>109</v>
      </c>
      <c r="AT5" s="36" t="s">
        <v>394</v>
      </c>
      <c r="AU5" s="36" t="s">
        <v>108</v>
      </c>
      <c r="AV5" s="36" t="s">
        <v>243</v>
      </c>
      <c r="AW5" s="36" t="s">
        <v>109</v>
      </c>
      <c r="AX5" s="36" t="s">
        <v>394</v>
      </c>
      <c r="AY5" s="36" t="s">
        <v>108</v>
      </c>
      <c r="AZ5" s="36" t="s">
        <v>243</v>
      </c>
      <c r="BA5" s="36" t="s">
        <v>109</v>
      </c>
      <c r="BB5" s="36" t="s">
        <v>394</v>
      </c>
      <c r="BC5" s="36" t="s">
        <v>108</v>
      </c>
      <c r="BD5" s="36" t="s">
        <v>243</v>
      </c>
      <c r="BE5" s="36" t="s">
        <v>109</v>
      </c>
      <c r="BF5" s="36" t="s">
        <v>394</v>
      </c>
      <c r="BG5" s="36" t="s">
        <v>108</v>
      </c>
      <c r="BH5" s="36" t="s">
        <v>243</v>
      </c>
      <c r="BI5" s="36" t="s">
        <v>109</v>
      </c>
      <c r="BJ5" s="36" t="s">
        <v>394</v>
      </c>
      <c r="BK5" s="36" t="s">
        <v>108</v>
      </c>
      <c r="BL5" s="36" t="s">
        <v>243</v>
      </c>
      <c r="BM5" s="36" t="s">
        <v>109</v>
      </c>
      <c r="BN5" s="36" t="s">
        <v>394</v>
      </c>
      <c r="BO5" s="36" t="s">
        <v>108</v>
      </c>
      <c r="BP5" s="36" t="s">
        <v>243</v>
      </c>
      <c r="BQ5" s="36" t="s">
        <v>109</v>
      </c>
      <c r="BR5" s="36" t="s">
        <v>394</v>
      </c>
      <c r="BS5" s="36" t="s">
        <v>108</v>
      </c>
      <c r="BT5" s="36" t="s">
        <v>243</v>
      </c>
      <c r="BU5" s="36" t="s">
        <v>109</v>
      </c>
      <c r="BV5" s="36" t="s">
        <v>394</v>
      </c>
      <c r="BW5" s="36" t="s">
        <v>108</v>
      </c>
      <c r="BX5" s="36" t="s">
        <v>243</v>
      </c>
      <c r="BY5" s="36" t="s">
        <v>109</v>
      </c>
      <c r="BZ5" s="36" t="s">
        <v>394</v>
      </c>
      <c r="CA5" s="36"/>
      <c r="CB5" s="36"/>
      <c r="CC5" s="36"/>
      <c r="CD5" s="36"/>
      <c r="CE5" s="36" t="s">
        <v>108</v>
      </c>
      <c r="CF5" s="36" t="s">
        <v>243</v>
      </c>
      <c r="CG5" s="36" t="s">
        <v>109</v>
      </c>
      <c r="CH5" s="36" t="s">
        <v>394</v>
      </c>
    </row>
    <row r="6" spans="1:86" ht="31.5" customHeight="1">
      <c r="A6" s="94"/>
      <c r="B6" s="34" t="s">
        <v>204</v>
      </c>
      <c r="C6" s="30">
        <f>SUM(C7:C27)</f>
        <v>320350.63278000004</v>
      </c>
      <c r="D6" s="30">
        <f t="shared" ref="D6:CG6" si="0">SUM(D7:D27)</f>
        <v>502880.7106799999</v>
      </c>
      <c r="E6" s="30">
        <f t="shared" si="0"/>
        <v>547115.40135000006</v>
      </c>
      <c r="F6" s="30">
        <f>E6/D6*100</f>
        <v>108.79625917848104</v>
      </c>
      <c r="G6" s="30">
        <f t="shared" si="0"/>
        <v>0</v>
      </c>
      <c r="H6" s="30">
        <f t="shared" si="0"/>
        <v>0</v>
      </c>
      <c r="I6" s="30">
        <f t="shared" si="0"/>
        <v>670.8</v>
      </c>
      <c r="J6" s="30">
        <v>0</v>
      </c>
      <c r="K6" s="30">
        <f t="shared" ref="K6:M6" si="1">SUM(K7:K27)</f>
        <v>0</v>
      </c>
      <c r="L6" s="30">
        <f t="shared" si="1"/>
        <v>0</v>
      </c>
      <c r="M6" s="30">
        <f t="shared" si="1"/>
        <v>0</v>
      </c>
      <c r="N6" s="30">
        <v>0</v>
      </c>
      <c r="O6" s="30">
        <f t="shared" si="0"/>
        <v>10000</v>
      </c>
      <c r="P6" s="30">
        <f t="shared" si="0"/>
        <v>10000</v>
      </c>
      <c r="Q6" s="30">
        <f t="shared" si="0"/>
        <v>8335</v>
      </c>
      <c r="R6" s="30">
        <f>Q6/P6*100</f>
        <v>83.350000000000009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>
        <v>0</v>
      </c>
      <c r="AA6" s="66">
        <f t="shared" si="0"/>
        <v>0</v>
      </c>
      <c r="AB6" s="66">
        <f t="shared" si="0"/>
        <v>0</v>
      </c>
      <c r="AC6" s="66">
        <f t="shared" si="0"/>
        <v>75</v>
      </c>
      <c r="AD6" s="66">
        <v>0</v>
      </c>
      <c r="AE6" s="66">
        <f t="shared" si="0"/>
        <v>0</v>
      </c>
      <c r="AF6" s="66">
        <f t="shared" si="0"/>
        <v>0</v>
      </c>
      <c r="AG6" s="66">
        <f t="shared" si="0"/>
        <v>4703.3</v>
      </c>
      <c r="AH6" s="66">
        <v>0</v>
      </c>
      <c r="AI6" s="66">
        <f t="shared" si="0"/>
        <v>0</v>
      </c>
      <c r="AJ6" s="66">
        <f t="shared" si="0"/>
        <v>0</v>
      </c>
      <c r="AK6" s="66">
        <f t="shared" si="0"/>
        <v>0</v>
      </c>
      <c r="AL6" s="66">
        <v>0</v>
      </c>
      <c r="AM6" s="66">
        <f t="shared" si="0"/>
        <v>0</v>
      </c>
      <c r="AN6" s="66">
        <f t="shared" si="0"/>
        <v>0</v>
      </c>
      <c r="AO6" s="66">
        <f t="shared" si="0"/>
        <v>400</v>
      </c>
      <c r="AP6" s="66">
        <v>0</v>
      </c>
      <c r="AQ6" s="66">
        <f t="shared" si="0"/>
        <v>0</v>
      </c>
      <c r="AR6" s="66">
        <f t="shared" si="0"/>
        <v>102608.09999999999</v>
      </c>
      <c r="AS6" s="66">
        <f t="shared" si="0"/>
        <v>107773.79969</v>
      </c>
      <c r="AT6" s="66">
        <f>AS6/AR6*100</f>
        <v>105.03439756705369</v>
      </c>
      <c r="AU6" s="66">
        <f t="shared" si="0"/>
        <v>0</v>
      </c>
      <c r="AV6" s="66">
        <f t="shared" si="0"/>
        <v>0</v>
      </c>
      <c r="AW6" s="66">
        <f t="shared" si="0"/>
        <v>0</v>
      </c>
      <c r="AX6" s="66">
        <v>0</v>
      </c>
      <c r="AY6" s="66">
        <f t="shared" si="0"/>
        <v>269045.40000000002</v>
      </c>
      <c r="AZ6" s="66">
        <f t="shared" si="0"/>
        <v>269045.3</v>
      </c>
      <c r="BA6" s="66">
        <f t="shared" si="0"/>
        <v>333501.75687000004</v>
      </c>
      <c r="BB6" s="66">
        <f>BA6/AZ6*100</f>
        <v>123.95747365592339</v>
      </c>
      <c r="BC6" s="66">
        <f t="shared" si="0"/>
        <v>41305.232779999998</v>
      </c>
      <c r="BD6" s="66">
        <f t="shared" si="0"/>
        <v>41305.210679999997</v>
      </c>
      <c r="BE6" s="66">
        <f t="shared" si="0"/>
        <v>31503.334789999997</v>
      </c>
      <c r="BF6" s="66">
        <f>BE6/BD6*100</f>
        <v>76.269638312858007</v>
      </c>
      <c r="BG6" s="66">
        <f>SUM(BG7:BG27)</f>
        <v>0</v>
      </c>
      <c r="BH6" s="66">
        <f>SUM(BH7:BH27)</f>
        <v>0</v>
      </c>
      <c r="BI6" s="66">
        <f>SUM(BI7:BI27)</f>
        <v>1308.5099999999998</v>
      </c>
      <c r="BJ6" s="66">
        <v>0</v>
      </c>
      <c r="BK6" s="66">
        <f t="shared" ref="BK6:BU6" si="2">SUM(BK7:BK27)</f>
        <v>0</v>
      </c>
      <c r="BL6" s="66">
        <f t="shared" si="2"/>
        <v>56336.2</v>
      </c>
      <c r="BM6" s="66">
        <f t="shared" si="2"/>
        <v>35175.199999999997</v>
      </c>
      <c r="BN6" s="66">
        <f>BM6/BL6*100</f>
        <v>62.438006113298371</v>
      </c>
      <c r="BO6" s="66">
        <f t="shared" si="2"/>
        <v>0</v>
      </c>
      <c r="BP6" s="66">
        <f t="shared" si="2"/>
        <v>0</v>
      </c>
      <c r="BQ6" s="66">
        <f t="shared" si="2"/>
        <v>0</v>
      </c>
      <c r="BR6" s="66">
        <v>0</v>
      </c>
      <c r="BS6" s="66">
        <f t="shared" si="2"/>
        <v>0</v>
      </c>
      <c r="BT6" s="66">
        <f t="shared" si="2"/>
        <v>0</v>
      </c>
      <c r="BU6" s="66">
        <f t="shared" si="2"/>
        <v>82.8</v>
      </c>
      <c r="BV6" s="66">
        <v>0</v>
      </c>
      <c r="BW6" s="30">
        <f t="shared" si="0"/>
        <v>0</v>
      </c>
      <c r="BX6" s="30">
        <f t="shared" si="0"/>
        <v>0</v>
      </c>
      <c r="BY6" s="30">
        <f t="shared" si="0"/>
        <v>0</v>
      </c>
      <c r="BZ6" s="30">
        <v>0</v>
      </c>
      <c r="CA6" s="30">
        <f t="shared" si="0"/>
        <v>0</v>
      </c>
      <c r="CB6" s="30">
        <f t="shared" si="0"/>
        <v>0</v>
      </c>
      <c r="CC6" s="30">
        <f t="shared" si="0"/>
        <v>0</v>
      </c>
      <c r="CD6" s="30">
        <v>0</v>
      </c>
      <c r="CE6" s="30">
        <f t="shared" si="0"/>
        <v>0</v>
      </c>
      <c r="CF6" s="30">
        <f t="shared" si="0"/>
        <v>23585.899999999998</v>
      </c>
      <c r="CG6" s="30">
        <f t="shared" si="0"/>
        <v>23585.899999999998</v>
      </c>
      <c r="CH6" s="30">
        <f>CG6/CF6*100</f>
        <v>100</v>
      </c>
    </row>
    <row r="7" spans="1:86" ht="18.75" customHeight="1">
      <c r="A7" s="31">
        <v>1</v>
      </c>
      <c r="B7" s="32" t="s">
        <v>3</v>
      </c>
      <c r="C7" s="45">
        <f t="shared" ref="C7:C27" si="3">G7++K7+O7+S7+W7+AA7+AE7+AI7+AM7+AQ7+AU7+AY7+BC7+BK7+BO7+BG7+BS7+BW7+CA7+CE7</f>
        <v>10949.095450000001</v>
      </c>
      <c r="D7" s="45">
        <f t="shared" ref="D7:D27" si="4">H7++L7+P7+T7+X7+AB7+AF7+AJ7+AN7+AR7+AV7+AZ7+BD7+BL7+BP7+BH7+BT7+BX7+CB7+CF7</f>
        <v>14437.195450000001</v>
      </c>
      <c r="E7" s="45">
        <f t="shared" ref="E7:E27" si="5">I7++M7+Q7+U7+Y7+AC7+AG7+AK7+AO7+AS7+AW7+BA7+BE7+BM7+BQ7+BI7+BU7+BY7+CC7+CG7</f>
        <v>15436.15554</v>
      </c>
      <c r="F7" s="45">
        <f t="shared" ref="F7:F35" si="6">E7/D7*100</f>
        <v>106.91935004592598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>
        <v>1773.5</v>
      </c>
      <c r="AS7" s="67">
        <v>1865.9</v>
      </c>
      <c r="AT7" s="67">
        <f>AS7/AR7*100</f>
        <v>105.21003665069072</v>
      </c>
      <c r="AU7" s="67"/>
      <c r="AV7" s="67"/>
      <c r="AW7" s="67"/>
      <c r="AX7" s="67"/>
      <c r="AY7" s="87">
        <v>9374.4</v>
      </c>
      <c r="AZ7" s="87">
        <v>9374.4</v>
      </c>
      <c r="BA7" s="87">
        <v>11358.775</v>
      </c>
      <c r="BB7" s="87">
        <f t="shared" ref="BB7:BB35" si="7">BA7/AZ7*100</f>
        <v>121.16802142003755</v>
      </c>
      <c r="BC7" s="67">
        <v>1574.6954500000002</v>
      </c>
      <c r="BD7" s="67">
        <v>1574.6954500000002</v>
      </c>
      <c r="BE7" s="67">
        <v>1155.02054</v>
      </c>
      <c r="BF7" s="67">
        <f t="shared" ref="BF7:BF35" si="8">BE7/BD7*100</f>
        <v>73.348820560826539</v>
      </c>
      <c r="BG7" s="67"/>
      <c r="BH7" s="67"/>
      <c r="BI7" s="67">
        <v>39.06</v>
      </c>
      <c r="BJ7" s="67"/>
      <c r="BK7" s="67"/>
      <c r="BL7" s="67">
        <v>887.4</v>
      </c>
      <c r="BM7" s="67">
        <v>190.2</v>
      </c>
      <c r="BN7" s="67"/>
      <c r="BO7" s="87"/>
      <c r="BP7" s="67"/>
      <c r="BQ7" s="67"/>
      <c r="BR7" s="67"/>
      <c r="BS7" s="67"/>
      <c r="BT7" s="67"/>
      <c r="BU7" s="67"/>
      <c r="BV7" s="67"/>
      <c r="BW7" s="39"/>
      <c r="BX7" s="39"/>
      <c r="BY7" s="39"/>
      <c r="BZ7" s="39"/>
      <c r="CA7" s="39"/>
      <c r="CB7" s="39"/>
      <c r="CC7" s="39"/>
      <c r="CD7" s="39"/>
      <c r="CE7" s="39"/>
      <c r="CF7" s="39">
        <v>827.2</v>
      </c>
      <c r="CG7" s="39">
        <v>827.2</v>
      </c>
      <c r="CH7" s="39">
        <f t="shared" ref="CH7:CH35" si="9">CG7/CF7*100</f>
        <v>100</v>
      </c>
    </row>
    <row r="8" spans="1:86" ht="18.75" customHeight="1">
      <c r="A8" s="31">
        <v>2</v>
      </c>
      <c r="B8" s="32" t="s">
        <v>4</v>
      </c>
      <c r="C8" s="45">
        <f t="shared" si="3"/>
        <v>10827.9758</v>
      </c>
      <c r="D8" s="45">
        <f t="shared" si="4"/>
        <v>18556.275799999999</v>
      </c>
      <c r="E8" s="45">
        <f t="shared" si="5"/>
        <v>18684.780129999996</v>
      </c>
      <c r="F8" s="45">
        <f t="shared" si="6"/>
        <v>100.69251142516428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>
        <v>90</v>
      </c>
      <c r="AP8" s="67"/>
      <c r="AQ8" s="67"/>
      <c r="AR8" s="67">
        <v>5092</v>
      </c>
      <c r="AS8" s="67">
        <v>5322</v>
      </c>
      <c r="AT8" s="67">
        <f t="shared" ref="AT8:AT35" si="10">AS8/AR8*100</f>
        <v>104.51688923802043</v>
      </c>
      <c r="AU8" s="67"/>
      <c r="AV8" s="67"/>
      <c r="AW8" s="67"/>
      <c r="AX8" s="67"/>
      <c r="AY8" s="87">
        <v>9374.4</v>
      </c>
      <c r="AZ8" s="87">
        <v>9374.4</v>
      </c>
      <c r="BA8" s="87">
        <v>10144.4</v>
      </c>
      <c r="BB8" s="87">
        <f t="shared" si="7"/>
        <v>108.21385902031065</v>
      </c>
      <c r="BC8" s="67">
        <v>1453.5758000000001</v>
      </c>
      <c r="BD8" s="67">
        <v>1453.5758000000001</v>
      </c>
      <c r="BE8" s="67">
        <v>1090.1801300000002</v>
      </c>
      <c r="BF8" s="67">
        <f t="shared" si="8"/>
        <v>74.999881671117535</v>
      </c>
      <c r="BG8" s="67"/>
      <c r="BH8" s="67"/>
      <c r="BI8" s="67">
        <v>65.099999999999994</v>
      </c>
      <c r="BJ8" s="67"/>
      <c r="BK8" s="67"/>
      <c r="BL8" s="67">
        <v>1989.8</v>
      </c>
      <c r="BM8" s="67">
        <v>1326.6</v>
      </c>
      <c r="BN8" s="67">
        <f t="shared" ref="BN8:BN35" si="11">BM8/BL8*100</f>
        <v>66.67001708714443</v>
      </c>
      <c r="BO8" s="87"/>
      <c r="BP8" s="67"/>
      <c r="BQ8" s="67"/>
      <c r="BR8" s="67"/>
      <c r="BS8" s="67"/>
      <c r="BT8" s="67"/>
      <c r="BU8" s="67"/>
      <c r="BV8" s="67"/>
      <c r="BW8" s="39"/>
      <c r="BX8" s="39"/>
      <c r="BY8" s="39"/>
      <c r="BZ8" s="39"/>
      <c r="CA8" s="39"/>
      <c r="CB8" s="39"/>
      <c r="CC8" s="39"/>
      <c r="CD8" s="39"/>
      <c r="CE8" s="39"/>
      <c r="CF8" s="39">
        <v>646.5</v>
      </c>
      <c r="CG8" s="39">
        <v>646.5</v>
      </c>
      <c r="CH8" s="39">
        <f t="shared" si="9"/>
        <v>100</v>
      </c>
    </row>
    <row r="9" spans="1:86" ht="18.75" customHeight="1">
      <c r="A9" s="31">
        <v>3</v>
      </c>
      <c r="B9" s="32" t="s">
        <v>5</v>
      </c>
      <c r="C9" s="45">
        <f t="shared" si="3"/>
        <v>24753.510559999999</v>
      </c>
      <c r="D9" s="45">
        <f t="shared" si="4"/>
        <v>37407.010560000002</v>
      </c>
      <c r="E9" s="45">
        <f t="shared" si="5"/>
        <v>37109.401360000003</v>
      </c>
      <c r="F9" s="45">
        <f t="shared" si="6"/>
        <v>99.204402609177649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>
        <v>7454.5</v>
      </c>
      <c r="AS9" s="67">
        <v>7876.6</v>
      </c>
      <c r="AT9" s="67">
        <f t="shared" si="10"/>
        <v>105.66235159970488</v>
      </c>
      <c r="AU9" s="67"/>
      <c r="AV9" s="67"/>
      <c r="AW9" s="67"/>
      <c r="AX9" s="67"/>
      <c r="AY9" s="87">
        <v>21483</v>
      </c>
      <c r="AZ9" s="87">
        <v>21483</v>
      </c>
      <c r="BA9" s="87">
        <v>25925.85</v>
      </c>
      <c r="BB9" s="87">
        <f t="shared" si="7"/>
        <v>120.68077084206115</v>
      </c>
      <c r="BC9" s="67">
        <v>3270.5105599999997</v>
      </c>
      <c r="BD9" s="67">
        <v>3270.5105599999997</v>
      </c>
      <c r="BE9" s="67">
        <v>2469.8613600000003</v>
      </c>
      <c r="BF9" s="67">
        <f t="shared" si="8"/>
        <v>75.51913729335277</v>
      </c>
      <c r="BG9" s="67"/>
      <c r="BH9" s="67"/>
      <c r="BI9" s="67">
        <v>123.69</v>
      </c>
      <c r="BJ9" s="67"/>
      <c r="BK9" s="67"/>
      <c r="BL9" s="67">
        <v>4485.6000000000004</v>
      </c>
      <c r="BM9" s="67">
        <v>0</v>
      </c>
      <c r="BN9" s="67"/>
      <c r="BO9" s="87"/>
      <c r="BP9" s="67"/>
      <c r="BQ9" s="67"/>
      <c r="BR9" s="67"/>
      <c r="BS9" s="67"/>
      <c r="BT9" s="67"/>
      <c r="BU9" s="67"/>
      <c r="BV9" s="67"/>
      <c r="BW9" s="39"/>
      <c r="BX9" s="39"/>
      <c r="BY9" s="39"/>
      <c r="BZ9" s="39"/>
      <c r="CA9" s="39"/>
      <c r="CB9" s="39"/>
      <c r="CC9" s="39"/>
      <c r="CD9" s="39"/>
      <c r="CE9" s="39"/>
      <c r="CF9" s="39">
        <v>713.4</v>
      </c>
      <c r="CG9" s="39">
        <v>713.4</v>
      </c>
      <c r="CH9" s="39">
        <f t="shared" si="9"/>
        <v>100</v>
      </c>
    </row>
    <row r="10" spans="1:86" ht="18.75" customHeight="1">
      <c r="A10" s="31">
        <v>4</v>
      </c>
      <c r="B10" s="32" t="s">
        <v>6</v>
      </c>
      <c r="C10" s="45">
        <f t="shared" si="3"/>
        <v>20398.062300000001</v>
      </c>
      <c r="D10" s="45">
        <f t="shared" si="4"/>
        <v>28892.662300000004</v>
      </c>
      <c r="E10" s="45">
        <f t="shared" si="5"/>
        <v>32807.932890000004</v>
      </c>
      <c r="F10" s="45">
        <f t="shared" si="6"/>
        <v>113.5510897173363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>
        <v>5322.6</v>
      </c>
      <c r="AS10" s="67">
        <v>5645.7</v>
      </c>
      <c r="AT10" s="67">
        <f t="shared" si="10"/>
        <v>106.0703415623943</v>
      </c>
      <c r="AU10" s="67"/>
      <c r="AV10" s="67"/>
      <c r="AW10" s="67"/>
      <c r="AX10" s="67"/>
      <c r="AY10" s="87">
        <v>17733.2</v>
      </c>
      <c r="AZ10" s="87">
        <v>17733.2</v>
      </c>
      <c r="BA10" s="87">
        <v>23577.84</v>
      </c>
      <c r="BB10" s="87">
        <f t="shared" si="7"/>
        <v>132.95874405070714</v>
      </c>
      <c r="BC10" s="67">
        <v>2664.8622999999998</v>
      </c>
      <c r="BD10" s="67">
        <v>2664.8622999999998</v>
      </c>
      <c r="BE10" s="67">
        <v>2031.93289</v>
      </c>
      <c r="BF10" s="67">
        <f t="shared" si="8"/>
        <v>76.249076359405137</v>
      </c>
      <c r="BG10" s="67"/>
      <c r="BH10" s="67"/>
      <c r="BI10" s="67">
        <v>104.16</v>
      </c>
      <c r="BJ10" s="67"/>
      <c r="BK10" s="67"/>
      <c r="BL10" s="67">
        <v>3172</v>
      </c>
      <c r="BM10" s="67">
        <v>1448.3</v>
      </c>
      <c r="BN10" s="67"/>
      <c r="BO10" s="87"/>
      <c r="BP10" s="67"/>
      <c r="BQ10" s="67"/>
      <c r="BR10" s="67"/>
      <c r="BS10" s="67"/>
      <c r="BT10" s="67"/>
      <c r="BU10" s="67"/>
      <c r="BV10" s="67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8.75" customHeight="1">
      <c r="A11" s="31">
        <v>5</v>
      </c>
      <c r="B11" s="32" t="s">
        <v>7</v>
      </c>
      <c r="C11" s="45">
        <f t="shared" si="3"/>
        <v>14862.92475</v>
      </c>
      <c r="D11" s="45">
        <f t="shared" si="4"/>
        <v>25472.924749999998</v>
      </c>
      <c r="E11" s="45">
        <f t="shared" si="5"/>
        <v>27903.972599999997</v>
      </c>
      <c r="F11" s="45">
        <f t="shared" si="6"/>
        <v>109.54365418914055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>
        <v>5163.8999999999996</v>
      </c>
      <c r="AS11" s="67">
        <v>5499.9</v>
      </c>
      <c r="AT11" s="67">
        <f t="shared" si="10"/>
        <v>106.50671004473362</v>
      </c>
      <c r="AU11" s="67"/>
      <c r="AV11" s="67"/>
      <c r="AW11" s="67"/>
      <c r="AX11" s="67"/>
      <c r="AY11" s="87">
        <v>13046</v>
      </c>
      <c r="AZ11" s="87">
        <v>13046</v>
      </c>
      <c r="BA11" s="87">
        <v>16669.66</v>
      </c>
      <c r="BB11" s="87">
        <f t="shared" si="7"/>
        <v>127.77602330216158</v>
      </c>
      <c r="BC11" s="67">
        <v>1816.9247499999999</v>
      </c>
      <c r="BD11" s="67">
        <v>1816.9247499999999</v>
      </c>
      <c r="BE11" s="67">
        <v>1365.9026000000001</v>
      </c>
      <c r="BF11" s="67">
        <f t="shared" si="8"/>
        <v>75.176619174789721</v>
      </c>
      <c r="BG11" s="67"/>
      <c r="BH11" s="67"/>
      <c r="BI11" s="67">
        <v>71.61</v>
      </c>
      <c r="BJ11" s="67"/>
      <c r="BK11" s="67"/>
      <c r="BL11" s="67">
        <v>3952</v>
      </c>
      <c r="BM11" s="67">
        <v>2802.8</v>
      </c>
      <c r="BN11" s="67">
        <f t="shared" si="11"/>
        <v>70.921052631578945</v>
      </c>
      <c r="BO11" s="87"/>
      <c r="BP11" s="67"/>
      <c r="BQ11" s="67"/>
      <c r="BR11" s="67"/>
      <c r="BS11" s="67"/>
      <c r="BT11" s="67"/>
      <c r="BU11" s="67"/>
      <c r="BV11" s="67"/>
      <c r="BW11" s="39"/>
      <c r="BX11" s="39"/>
      <c r="BY11" s="39"/>
      <c r="BZ11" s="39"/>
      <c r="CA11" s="39"/>
      <c r="CB11" s="39"/>
      <c r="CC11" s="39"/>
      <c r="CD11" s="39"/>
      <c r="CE11" s="39"/>
      <c r="CF11" s="39">
        <v>1494.1</v>
      </c>
      <c r="CG11" s="39">
        <v>1494.1</v>
      </c>
      <c r="CH11" s="39">
        <f t="shared" si="9"/>
        <v>100</v>
      </c>
    </row>
    <row r="12" spans="1:86" ht="18.75" customHeight="1">
      <c r="A12" s="31">
        <v>6</v>
      </c>
      <c r="B12" s="32" t="s">
        <v>8</v>
      </c>
      <c r="C12" s="45">
        <f t="shared" si="3"/>
        <v>24640.230209999998</v>
      </c>
      <c r="D12" s="45">
        <f t="shared" si="4"/>
        <v>35891.830209999993</v>
      </c>
      <c r="E12" s="45">
        <f t="shared" si="5"/>
        <v>42223.092649999999</v>
      </c>
      <c r="F12" s="45">
        <f t="shared" si="6"/>
        <v>117.63984283597782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>
        <v>6524.6</v>
      </c>
      <c r="AS12" s="67">
        <v>7037.4</v>
      </c>
      <c r="AT12" s="67">
        <f t="shared" si="10"/>
        <v>107.85948563896636</v>
      </c>
      <c r="AU12" s="67"/>
      <c r="AV12" s="67"/>
      <c r="AW12" s="67"/>
      <c r="AX12" s="67"/>
      <c r="AY12" s="87">
        <v>21248.6</v>
      </c>
      <c r="AZ12" s="87">
        <v>21248.6</v>
      </c>
      <c r="BA12" s="87">
        <v>27551.62</v>
      </c>
      <c r="BB12" s="87">
        <f t="shared" si="7"/>
        <v>129.66322487128562</v>
      </c>
      <c r="BC12" s="67">
        <v>3391.6302099999998</v>
      </c>
      <c r="BD12" s="67">
        <v>3391.6302099999998</v>
      </c>
      <c r="BE12" s="67">
        <v>2543.7226500000002</v>
      </c>
      <c r="BF12" s="67">
        <f t="shared" si="8"/>
        <v>74.999999778867405</v>
      </c>
      <c r="BG12" s="67"/>
      <c r="BH12" s="67"/>
      <c r="BI12" s="67">
        <v>162.75</v>
      </c>
      <c r="BJ12" s="67"/>
      <c r="BK12" s="67"/>
      <c r="BL12" s="67">
        <v>3730.9</v>
      </c>
      <c r="BM12" s="67">
        <v>3931.5</v>
      </c>
      <c r="BN12" s="67"/>
      <c r="BO12" s="87"/>
      <c r="BP12" s="67"/>
      <c r="BQ12" s="67"/>
      <c r="BR12" s="67"/>
      <c r="BS12" s="67"/>
      <c r="BT12" s="67"/>
      <c r="BU12" s="67"/>
      <c r="BV12" s="67"/>
      <c r="BW12" s="39"/>
      <c r="BX12" s="39"/>
      <c r="BY12" s="39"/>
      <c r="BZ12" s="39"/>
      <c r="CA12" s="39"/>
      <c r="CB12" s="39"/>
      <c r="CC12" s="39"/>
      <c r="CD12" s="39"/>
      <c r="CE12" s="39"/>
      <c r="CF12" s="39">
        <v>996.1</v>
      </c>
      <c r="CG12" s="39">
        <v>996.1</v>
      </c>
      <c r="CH12" s="39">
        <f t="shared" si="9"/>
        <v>100</v>
      </c>
    </row>
    <row r="13" spans="1:86" ht="18.75" customHeight="1">
      <c r="A13" s="31">
        <v>7</v>
      </c>
      <c r="B13" s="32" t="s">
        <v>9</v>
      </c>
      <c r="C13" s="45">
        <f t="shared" si="3"/>
        <v>9683.3668500000003</v>
      </c>
      <c r="D13" s="45">
        <f t="shared" si="4"/>
        <v>19654.566849999999</v>
      </c>
      <c r="E13" s="45">
        <f t="shared" si="5"/>
        <v>19379.758449999998</v>
      </c>
      <c r="F13" s="45">
        <f t="shared" si="6"/>
        <v>98.601808922591445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>
        <v>70</v>
      </c>
      <c r="AP13" s="67"/>
      <c r="AQ13" s="67"/>
      <c r="AR13" s="67">
        <v>4634.7</v>
      </c>
      <c r="AS13" s="67">
        <v>4827.2</v>
      </c>
      <c r="AT13" s="67">
        <f t="shared" si="10"/>
        <v>104.15345114031113</v>
      </c>
      <c r="AU13" s="67"/>
      <c r="AV13" s="67"/>
      <c r="AW13" s="67"/>
      <c r="AX13" s="67"/>
      <c r="AY13" s="87">
        <v>8593.2000000000007</v>
      </c>
      <c r="AZ13" s="87">
        <v>8593.2000000000007</v>
      </c>
      <c r="BA13" s="87">
        <v>11179.4</v>
      </c>
      <c r="BB13" s="87">
        <f t="shared" si="7"/>
        <v>130.0958897733091</v>
      </c>
      <c r="BC13" s="67">
        <v>1090.1668499999998</v>
      </c>
      <c r="BD13" s="67">
        <v>1090.1668499999998</v>
      </c>
      <c r="BE13" s="67">
        <v>825.99844999999993</v>
      </c>
      <c r="BF13" s="67">
        <f t="shared" si="8"/>
        <v>75.768076235302885</v>
      </c>
      <c r="BG13" s="67"/>
      <c r="BH13" s="67"/>
      <c r="BI13" s="67">
        <v>39.06</v>
      </c>
      <c r="BJ13" s="67"/>
      <c r="BK13" s="67"/>
      <c r="BL13" s="67">
        <v>2898.4</v>
      </c>
      <c r="BM13" s="67">
        <v>0</v>
      </c>
      <c r="BN13" s="67"/>
      <c r="BO13" s="87"/>
      <c r="BP13" s="67"/>
      <c r="BQ13" s="67"/>
      <c r="BR13" s="67"/>
      <c r="BS13" s="67"/>
      <c r="BT13" s="67"/>
      <c r="BU13" s="67"/>
      <c r="BV13" s="67"/>
      <c r="BW13" s="39"/>
      <c r="BX13" s="39"/>
      <c r="BY13" s="39"/>
      <c r="BZ13" s="39"/>
      <c r="CA13" s="39"/>
      <c r="CB13" s="39"/>
      <c r="CC13" s="39"/>
      <c r="CD13" s="39"/>
      <c r="CE13" s="39"/>
      <c r="CF13" s="39">
        <v>2438.1</v>
      </c>
      <c r="CG13" s="39">
        <v>2438.1</v>
      </c>
      <c r="CH13" s="39">
        <f t="shared" si="9"/>
        <v>100</v>
      </c>
    </row>
    <row r="14" spans="1:86" ht="18.75" customHeight="1">
      <c r="A14" s="31">
        <v>8</v>
      </c>
      <c r="B14" s="32" t="s">
        <v>10</v>
      </c>
      <c r="C14" s="45">
        <f t="shared" si="3"/>
        <v>18593.393</v>
      </c>
      <c r="D14" s="45">
        <f t="shared" si="4"/>
        <v>29304.292999999998</v>
      </c>
      <c r="E14" s="45">
        <f t="shared" si="5"/>
        <v>31727.464749999996</v>
      </c>
      <c r="F14" s="45">
        <f t="shared" si="6"/>
        <v>108.26899918725219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>
        <v>6497.8</v>
      </c>
      <c r="AS14" s="67">
        <v>6791.3</v>
      </c>
      <c r="AT14" s="67">
        <f t="shared" si="10"/>
        <v>104.51691341684879</v>
      </c>
      <c r="AU14" s="67"/>
      <c r="AV14" s="67"/>
      <c r="AW14" s="67"/>
      <c r="AX14" s="67"/>
      <c r="AY14" s="87">
        <v>16170.8</v>
      </c>
      <c r="AZ14" s="87">
        <v>16170.8</v>
      </c>
      <c r="BA14" s="87">
        <v>18683.66</v>
      </c>
      <c r="BB14" s="87">
        <f t="shared" si="7"/>
        <v>115.5394909342766</v>
      </c>
      <c r="BC14" s="67">
        <v>2422.5929999999998</v>
      </c>
      <c r="BD14" s="67">
        <v>2422.5929999999998</v>
      </c>
      <c r="BE14" s="67">
        <v>1816.9447500000001</v>
      </c>
      <c r="BF14" s="67">
        <f t="shared" si="8"/>
        <v>75.000000000000014</v>
      </c>
      <c r="BG14" s="67"/>
      <c r="BH14" s="67"/>
      <c r="BI14" s="67">
        <v>104.16</v>
      </c>
      <c r="BJ14" s="67"/>
      <c r="BK14" s="67"/>
      <c r="BL14" s="67">
        <v>2619.3000000000002</v>
      </c>
      <c r="BM14" s="67">
        <v>2737.6</v>
      </c>
      <c r="BN14" s="67"/>
      <c r="BO14" s="87"/>
      <c r="BP14" s="67"/>
      <c r="BQ14" s="67"/>
      <c r="BR14" s="67"/>
      <c r="BS14" s="67"/>
      <c r="BT14" s="67"/>
      <c r="BU14" s="67"/>
      <c r="BV14" s="67"/>
      <c r="BW14" s="39"/>
      <c r="BX14" s="39"/>
      <c r="BY14" s="39"/>
      <c r="BZ14" s="39"/>
      <c r="CA14" s="39"/>
      <c r="CB14" s="39"/>
      <c r="CC14" s="39"/>
      <c r="CD14" s="39"/>
      <c r="CE14" s="39"/>
      <c r="CF14" s="39">
        <v>1593.8</v>
      </c>
      <c r="CG14" s="39">
        <v>1593.8</v>
      </c>
      <c r="CH14" s="39">
        <f t="shared" si="9"/>
        <v>100</v>
      </c>
    </row>
    <row r="15" spans="1:86" ht="18.75" customHeight="1">
      <c r="A15" s="31">
        <v>9</v>
      </c>
      <c r="B15" s="32" t="s">
        <v>11</v>
      </c>
      <c r="C15" s="45">
        <f t="shared" si="3"/>
        <v>9656.1758000000009</v>
      </c>
      <c r="D15" s="45">
        <f t="shared" si="4"/>
        <v>14275.575800000002</v>
      </c>
      <c r="E15" s="45">
        <f t="shared" si="5"/>
        <v>14780.470169999999</v>
      </c>
      <c r="F15" s="45">
        <f t="shared" si="6"/>
        <v>103.53677061488473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>
        <v>2908.8</v>
      </c>
      <c r="AS15" s="67">
        <v>3040.2</v>
      </c>
      <c r="AT15" s="67">
        <f t="shared" si="10"/>
        <v>104.51732673267324</v>
      </c>
      <c r="AU15" s="67"/>
      <c r="AV15" s="67"/>
      <c r="AW15" s="67"/>
      <c r="AX15" s="67"/>
      <c r="AY15" s="87">
        <v>8202.6</v>
      </c>
      <c r="AZ15" s="87">
        <v>8202.6</v>
      </c>
      <c r="BA15" s="87">
        <v>9349.6</v>
      </c>
      <c r="BB15" s="87">
        <f t="shared" si="7"/>
        <v>113.98337112622828</v>
      </c>
      <c r="BC15" s="67">
        <v>1453.5758000000001</v>
      </c>
      <c r="BD15" s="67">
        <v>1453.5758000000001</v>
      </c>
      <c r="BE15" s="67">
        <v>1090.1801700000001</v>
      </c>
      <c r="BF15" s="67">
        <f t="shared" si="8"/>
        <v>74.999884422952007</v>
      </c>
      <c r="BG15" s="67"/>
      <c r="BH15" s="67"/>
      <c r="BI15" s="67">
        <v>58.59</v>
      </c>
      <c r="BJ15" s="67"/>
      <c r="BK15" s="67"/>
      <c r="BL15" s="67">
        <v>935.7</v>
      </c>
      <c r="BM15" s="67">
        <v>467</v>
      </c>
      <c r="BN15" s="67"/>
      <c r="BO15" s="87"/>
      <c r="BP15" s="67"/>
      <c r="BQ15" s="67"/>
      <c r="BR15" s="67"/>
      <c r="BS15" s="67"/>
      <c r="BT15" s="67"/>
      <c r="BU15" s="67"/>
      <c r="BV15" s="67"/>
      <c r="BW15" s="39"/>
      <c r="BX15" s="39"/>
      <c r="BY15" s="39"/>
      <c r="BZ15" s="39"/>
      <c r="CA15" s="39"/>
      <c r="CB15" s="39"/>
      <c r="CC15" s="39"/>
      <c r="CD15" s="39"/>
      <c r="CE15" s="39"/>
      <c r="CF15" s="39">
        <v>774.9</v>
      </c>
      <c r="CG15" s="39">
        <v>774.9</v>
      </c>
      <c r="CH15" s="39">
        <f t="shared" si="9"/>
        <v>100</v>
      </c>
    </row>
    <row r="16" spans="1:86" ht="18.75" customHeight="1">
      <c r="A16" s="31">
        <v>10</v>
      </c>
      <c r="B16" s="32" t="s">
        <v>12</v>
      </c>
      <c r="C16" s="45">
        <f t="shared" si="3"/>
        <v>8859.0972000000002</v>
      </c>
      <c r="D16" s="45">
        <f t="shared" si="4"/>
        <v>14795.897199999999</v>
      </c>
      <c r="E16" s="45">
        <f t="shared" si="5"/>
        <v>15799.08727</v>
      </c>
      <c r="F16" s="45">
        <f t="shared" si="6"/>
        <v>106.78019086263994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>
        <v>90</v>
      </c>
      <c r="AP16" s="67"/>
      <c r="AQ16" s="67"/>
      <c r="AR16" s="67">
        <v>3577.2</v>
      </c>
      <c r="AS16" s="67">
        <v>3852.2997</v>
      </c>
      <c r="AT16" s="67">
        <f t="shared" si="10"/>
        <v>107.69036397182154</v>
      </c>
      <c r="AU16" s="67"/>
      <c r="AV16" s="67"/>
      <c r="AW16" s="67"/>
      <c r="AX16" s="67"/>
      <c r="AY16" s="87">
        <v>7890.1</v>
      </c>
      <c r="AZ16" s="87">
        <v>7890.1</v>
      </c>
      <c r="BA16" s="87">
        <v>9061.33</v>
      </c>
      <c r="BB16" s="87">
        <f t="shared" si="7"/>
        <v>114.84429855134914</v>
      </c>
      <c r="BC16" s="67">
        <v>968.99719999999991</v>
      </c>
      <c r="BD16" s="67">
        <v>968.99719999999991</v>
      </c>
      <c r="BE16" s="67">
        <v>742.38756999999998</v>
      </c>
      <c r="BF16" s="67">
        <f t="shared" si="8"/>
        <v>76.614005695785309</v>
      </c>
      <c r="BG16" s="67"/>
      <c r="BH16" s="67"/>
      <c r="BI16" s="67">
        <v>45.57</v>
      </c>
      <c r="BJ16" s="67"/>
      <c r="BK16" s="67"/>
      <c r="BL16" s="67">
        <v>1629</v>
      </c>
      <c r="BM16" s="67">
        <v>1276.9000000000001</v>
      </c>
      <c r="BN16" s="67">
        <f t="shared" si="11"/>
        <v>78.385512584407607</v>
      </c>
      <c r="BO16" s="87"/>
      <c r="BP16" s="67"/>
      <c r="BQ16" s="67"/>
      <c r="BR16" s="67"/>
      <c r="BS16" s="67"/>
      <c r="BT16" s="67"/>
      <c r="BU16" s="67"/>
      <c r="BV16" s="67"/>
      <c r="BW16" s="39"/>
      <c r="BX16" s="39"/>
      <c r="BY16" s="39"/>
      <c r="BZ16" s="39"/>
      <c r="CA16" s="39"/>
      <c r="CB16" s="39"/>
      <c r="CC16" s="39"/>
      <c r="CD16" s="39"/>
      <c r="CE16" s="39"/>
      <c r="CF16" s="39">
        <v>730.6</v>
      </c>
      <c r="CG16" s="39">
        <v>730.6</v>
      </c>
      <c r="CH16" s="39">
        <f t="shared" si="9"/>
        <v>100</v>
      </c>
    </row>
    <row r="17" spans="1:86" ht="18.75" customHeight="1">
      <c r="A17" s="31">
        <v>11</v>
      </c>
      <c r="B17" s="32" t="s">
        <v>13</v>
      </c>
      <c r="C17" s="45">
        <f t="shared" si="3"/>
        <v>10992.105099999999</v>
      </c>
      <c r="D17" s="45">
        <f t="shared" si="4"/>
        <v>18873.805099999998</v>
      </c>
      <c r="E17" s="45">
        <f t="shared" si="5"/>
        <v>24258.666959999999</v>
      </c>
      <c r="F17" s="45">
        <f t="shared" si="6"/>
        <v>128.53087563143271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>
        <v>6014.1</v>
      </c>
      <c r="AS17" s="67">
        <v>6285.6999900000001</v>
      </c>
      <c r="AT17" s="67">
        <f t="shared" si="10"/>
        <v>104.51605377363195</v>
      </c>
      <c r="AU17" s="67"/>
      <c r="AV17" s="67"/>
      <c r="AW17" s="67"/>
      <c r="AX17" s="67"/>
      <c r="AY17" s="87">
        <v>9296.2999999999993</v>
      </c>
      <c r="AZ17" s="87">
        <v>9296.2999999999993</v>
      </c>
      <c r="BA17" s="87">
        <v>14426.16</v>
      </c>
      <c r="BB17" s="87">
        <f t="shared" si="7"/>
        <v>155.18173897141872</v>
      </c>
      <c r="BC17" s="67">
        <v>1695.8050999999998</v>
      </c>
      <c r="BD17" s="67">
        <v>1695.8050999999998</v>
      </c>
      <c r="BE17" s="67">
        <v>1310.5069699999999</v>
      </c>
      <c r="BF17" s="67">
        <f t="shared" si="8"/>
        <v>77.279338881573125</v>
      </c>
      <c r="BG17" s="67"/>
      <c r="BH17" s="67"/>
      <c r="BI17" s="67">
        <v>0</v>
      </c>
      <c r="BJ17" s="67"/>
      <c r="BK17" s="67"/>
      <c r="BL17" s="67">
        <v>1867.6</v>
      </c>
      <c r="BM17" s="67">
        <v>2153.5</v>
      </c>
      <c r="BN17" s="67">
        <f t="shared" si="11"/>
        <v>115.30841721996146</v>
      </c>
      <c r="BO17" s="87"/>
      <c r="BP17" s="67"/>
      <c r="BQ17" s="67"/>
      <c r="BR17" s="67"/>
      <c r="BS17" s="67"/>
      <c r="BT17" s="67"/>
      <c r="BU17" s="67">
        <v>82.8</v>
      </c>
      <c r="BV17" s="67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8.75" customHeight="1">
      <c r="A18" s="31">
        <v>12</v>
      </c>
      <c r="B18" s="32" t="s">
        <v>14</v>
      </c>
      <c r="C18" s="45">
        <f t="shared" si="3"/>
        <v>23304.370900000002</v>
      </c>
      <c r="D18" s="45">
        <f t="shared" si="4"/>
        <v>35565.370900000002</v>
      </c>
      <c r="E18" s="45">
        <f t="shared" si="5"/>
        <v>34930.558829999994</v>
      </c>
      <c r="F18" s="45">
        <f t="shared" si="6"/>
        <v>98.215083790958005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>
        <v>6866</v>
      </c>
      <c r="AS18" s="67">
        <v>6866</v>
      </c>
      <c r="AT18" s="67">
        <f t="shared" si="10"/>
        <v>100</v>
      </c>
      <c r="AU18" s="67"/>
      <c r="AV18" s="67"/>
      <c r="AW18" s="67"/>
      <c r="AX18" s="67"/>
      <c r="AY18" s="87">
        <v>20155</v>
      </c>
      <c r="AZ18" s="87">
        <v>20155</v>
      </c>
      <c r="BA18" s="87">
        <v>23440.16</v>
      </c>
      <c r="BB18" s="87">
        <f t="shared" si="7"/>
        <v>116.29947903745969</v>
      </c>
      <c r="BC18" s="67">
        <v>3149.3708999999999</v>
      </c>
      <c r="BD18" s="67">
        <v>3149.3708999999999</v>
      </c>
      <c r="BE18" s="67">
        <v>2340.3988299999996</v>
      </c>
      <c r="BF18" s="67">
        <f t="shared" si="8"/>
        <v>74.313216966601161</v>
      </c>
      <c r="BG18" s="67"/>
      <c r="BH18" s="67"/>
      <c r="BI18" s="67">
        <v>0</v>
      </c>
      <c r="BJ18" s="67"/>
      <c r="BK18" s="67"/>
      <c r="BL18" s="67">
        <v>3111</v>
      </c>
      <c r="BM18" s="67">
        <v>0</v>
      </c>
      <c r="BN18" s="67"/>
      <c r="BO18" s="87"/>
      <c r="BP18" s="67"/>
      <c r="BQ18" s="67"/>
      <c r="BR18" s="67"/>
      <c r="BS18" s="67"/>
      <c r="BT18" s="67"/>
      <c r="BU18" s="67"/>
      <c r="BV18" s="67"/>
      <c r="BW18" s="39"/>
      <c r="BX18" s="39"/>
      <c r="BY18" s="39"/>
      <c r="BZ18" s="39"/>
      <c r="CA18" s="39"/>
      <c r="CB18" s="39"/>
      <c r="CC18" s="39"/>
      <c r="CD18" s="39"/>
      <c r="CE18" s="39"/>
      <c r="CF18" s="39">
        <v>2284</v>
      </c>
      <c r="CG18" s="39">
        <v>2284</v>
      </c>
      <c r="CH18" s="39">
        <f t="shared" si="9"/>
        <v>100</v>
      </c>
    </row>
    <row r="19" spans="1:86" ht="18.75" customHeight="1">
      <c r="A19" s="31">
        <v>13</v>
      </c>
      <c r="B19" s="32" t="s">
        <v>15</v>
      </c>
      <c r="C19" s="45">
        <f t="shared" si="3"/>
        <v>6273.4000000000005</v>
      </c>
      <c r="D19" s="45">
        <f t="shared" si="4"/>
        <v>11787.5779</v>
      </c>
      <c r="E19" s="45">
        <f t="shared" si="5"/>
        <v>12884.717630000001</v>
      </c>
      <c r="F19" s="45">
        <f t="shared" si="6"/>
        <v>109.30759261408571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>
        <v>3700.8</v>
      </c>
      <c r="AS19" s="67">
        <v>3942.1</v>
      </c>
      <c r="AT19" s="67">
        <f t="shared" si="10"/>
        <v>106.52021184608734</v>
      </c>
      <c r="AU19" s="67"/>
      <c r="AV19" s="67"/>
      <c r="AW19" s="67"/>
      <c r="AX19" s="67"/>
      <c r="AY19" s="87">
        <v>5546.6</v>
      </c>
      <c r="AZ19" s="87">
        <v>5546.5</v>
      </c>
      <c r="BA19" s="87">
        <v>6438.1984599999996</v>
      </c>
      <c r="BB19" s="87">
        <f t="shared" si="7"/>
        <v>116.07677742720635</v>
      </c>
      <c r="BC19" s="67">
        <v>726.8</v>
      </c>
      <c r="BD19" s="67">
        <v>726.77790000000005</v>
      </c>
      <c r="BE19" s="67">
        <v>567.71916999999996</v>
      </c>
      <c r="BF19" s="67">
        <f t="shared" si="8"/>
        <v>78.114534027520648</v>
      </c>
      <c r="BG19" s="67"/>
      <c r="BH19" s="67"/>
      <c r="BI19" s="67">
        <v>0</v>
      </c>
      <c r="BJ19" s="67"/>
      <c r="BK19" s="67"/>
      <c r="BL19" s="67">
        <v>1511</v>
      </c>
      <c r="BM19" s="67">
        <v>1634.2</v>
      </c>
      <c r="BN19" s="67"/>
      <c r="BO19" s="87"/>
      <c r="BP19" s="67"/>
      <c r="BQ19" s="67"/>
      <c r="BR19" s="67"/>
      <c r="BS19" s="67"/>
      <c r="BT19" s="67"/>
      <c r="BU19" s="67"/>
      <c r="BV19" s="67"/>
      <c r="BW19" s="39"/>
      <c r="BX19" s="39"/>
      <c r="BY19" s="39"/>
      <c r="BZ19" s="39"/>
      <c r="CA19" s="39"/>
      <c r="CB19" s="39"/>
      <c r="CC19" s="39"/>
      <c r="CD19" s="39"/>
      <c r="CE19" s="39"/>
      <c r="CF19" s="39">
        <v>302.5</v>
      </c>
      <c r="CG19" s="39">
        <v>302.5</v>
      </c>
      <c r="CH19" s="39">
        <f t="shared" si="9"/>
        <v>100</v>
      </c>
    </row>
    <row r="20" spans="1:86" ht="18.75" customHeight="1">
      <c r="A20" s="31">
        <v>14</v>
      </c>
      <c r="B20" s="32" t="s">
        <v>16</v>
      </c>
      <c r="C20" s="45">
        <f t="shared" si="3"/>
        <v>14011.60405</v>
      </c>
      <c r="D20" s="45">
        <f t="shared" si="4"/>
        <v>23849.404050000001</v>
      </c>
      <c r="E20" s="45">
        <f t="shared" si="5"/>
        <v>27961.442640000001</v>
      </c>
      <c r="F20" s="45">
        <f t="shared" si="6"/>
        <v>117.24168277487838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>
        <v>4754.3</v>
      </c>
      <c r="AS20" s="67">
        <v>4936.5</v>
      </c>
      <c r="AT20" s="67">
        <f t="shared" si="10"/>
        <v>103.83232021538396</v>
      </c>
      <c r="AU20" s="67"/>
      <c r="AV20" s="67"/>
      <c r="AW20" s="67"/>
      <c r="AX20" s="67"/>
      <c r="AY20" s="87">
        <v>11952.4</v>
      </c>
      <c r="AZ20" s="87">
        <v>11952.4</v>
      </c>
      <c r="BA20" s="87">
        <v>15851.2</v>
      </c>
      <c r="BB20" s="87">
        <f t="shared" si="7"/>
        <v>132.61939024798369</v>
      </c>
      <c r="BC20" s="67">
        <v>2059.2040499999998</v>
      </c>
      <c r="BD20" s="67">
        <v>2059.2040499999998</v>
      </c>
      <c r="BE20" s="67">
        <v>1720.8926399999998</v>
      </c>
      <c r="BF20" s="67">
        <f t="shared" si="8"/>
        <v>83.570768035348408</v>
      </c>
      <c r="BG20" s="67"/>
      <c r="BH20" s="67"/>
      <c r="BI20" s="67">
        <v>97.65</v>
      </c>
      <c r="BJ20" s="67"/>
      <c r="BK20" s="67"/>
      <c r="BL20" s="67">
        <v>4087.4</v>
      </c>
      <c r="BM20" s="67">
        <v>4359.1000000000004</v>
      </c>
      <c r="BN20" s="67"/>
      <c r="BO20" s="87"/>
      <c r="BP20" s="67"/>
      <c r="BQ20" s="67"/>
      <c r="BR20" s="67"/>
      <c r="BS20" s="67"/>
      <c r="BT20" s="67"/>
      <c r="BU20" s="67"/>
      <c r="BV20" s="67"/>
      <c r="BW20" s="39"/>
      <c r="BX20" s="39"/>
      <c r="BY20" s="39"/>
      <c r="BZ20" s="39"/>
      <c r="CA20" s="39"/>
      <c r="CB20" s="39"/>
      <c r="CC20" s="39"/>
      <c r="CD20" s="39"/>
      <c r="CE20" s="39"/>
      <c r="CF20" s="39">
        <v>996.1</v>
      </c>
      <c r="CG20" s="39">
        <v>996.1</v>
      </c>
      <c r="CH20" s="39">
        <f t="shared" si="9"/>
        <v>100</v>
      </c>
    </row>
    <row r="21" spans="1:86" ht="18.75" customHeight="1">
      <c r="A21" s="31">
        <v>15</v>
      </c>
      <c r="B21" s="32" t="s">
        <v>17</v>
      </c>
      <c r="C21" s="45">
        <f t="shared" si="3"/>
        <v>19730.122650000001</v>
      </c>
      <c r="D21" s="45">
        <f t="shared" si="4"/>
        <v>29463.22265</v>
      </c>
      <c r="E21" s="45">
        <f t="shared" si="5"/>
        <v>35033.310819999999</v>
      </c>
      <c r="F21" s="45">
        <f t="shared" si="6"/>
        <v>118.9052237637691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>
        <v>4703.3</v>
      </c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>
        <v>4352.7</v>
      </c>
      <c r="AS21" s="67">
        <v>4594.3</v>
      </c>
      <c r="AT21" s="67">
        <f t="shared" si="10"/>
        <v>105.55057780228366</v>
      </c>
      <c r="AU21" s="67"/>
      <c r="AV21" s="67"/>
      <c r="AW21" s="67"/>
      <c r="AX21" s="67"/>
      <c r="AY21" s="87">
        <v>17186.400000000001</v>
      </c>
      <c r="AZ21" s="87">
        <v>17186.400000000001</v>
      </c>
      <c r="BA21" s="87">
        <v>22786.875</v>
      </c>
      <c r="BB21" s="87">
        <f t="shared" si="7"/>
        <v>132.58666736489315</v>
      </c>
      <c r="BC21" s="67">
        <v>2543.7226499999997</v>
      </c>
      <c r="BD21" s="67">
        <v>2543.7226499999997</v>
      </c>
      <c r="BE21" s="67">
        <v>2018.39582</v>
      </c>
      <c r="BF21" s="67">
        <f t="shared" si="8"/>
        <v>79.348108961486048</v>
      </c>
      <c r="BG21" s="67"/>
      <c r="BH21" s="67"/>
      <c r="BI21" s="67">
        <v>91.14</v>
      </c>
      <c r="BJ21" s="67"/>
      <c r="BK21" s="67"/>
      <c r="BL21" s="67">
        <v>4541.1000000000004</v>
      </c>
      <c r="BM21" s="67">
        <v>0</v>
      </c>
      <c r="BN21" s="67"/>
      <c r="BO21" s="87"/>
      <c r="BP21" s="67"/>
      <c r="BQ21" s="67"/>
      <c r="BR21" s="67"/>
      <c r="BS21" s="67"/>
      <c r="BT21" s="67"/>
      <c r="BU21" s="67"/>
      <c r="BV21" s="67"/>
      <c r="BW21" s="39"/>
      <c r="BX21" s="39"/>
      <c r="BY21" s="39"/>
      <c r="BZ21" s="39"/>
      <c r="CA21" s="39"/>
      <c r="CB21" s="39"/>
      <c r="CC21" s="39"/>
      <c r="CD21" s="39"/>
      <c r="CE21" s="39"/>
      <c r="CF21" s="39">
        <v>839.3</v>
      </c>
      <c r="CG21" s="39">
        <v>839.3</v>
      </c>
      <c r="CH21" s="39">
        <f t="shared" si="9"/>
        <v>100</v>
      </c>
    </row>
    <row r="22" spans="1:86" ht="18.75" customHeight="1">
      <c r="A22" s="31">
        <v>16</v>
      </c>
      <c r="B22" s="32" t="s">
        <v>18</v>
      </c>
      <c r="C22" s="45">
        <f t="shared" si="3"/>
        <v>31546.667410000002</v>
      </c>
      <c r="D22" s="45">
        <f t="shared" si="4"/>
        <v>48838.76741</v>
      </c>
      <c r="E22" s="45">
        <f t="shared" si="5"/>
        <v>57629.877869999997</v>
      </c>
      <c r="F22" s="45">
        <f t="shared" si="6"/>
        <v>118.00027094500336</v>
      </c>
      <c r="G22" s="45"/>
      <c r="H22" s="45"/>
      <c r="I22" s="45">
        <v>380</v>
      </c>
      <c r="J22" s="45"/>
      <c r="K22" s="45"/>
      <c r="L22" s="45"/>
      <c r="M22" s="45"/>
      <c r="N22" s="45"/>
      <c r="O22" s="45"/>
      <c r="P22" s="45"/>
      <c r="Q22" s="45"/>
      <c r="R22" s="45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>
        <v>10283.9</v>
      </c>
      <c r="AS22" s="67">
        <v>10283.9</v>
      </c>
      <c r="AT22" s="67">
        <f t="shared" si="10"/>
        <v>100</v>
      </c>
      <c r="AU22" s="67"/>
      <c r="AV22" s="67"/>
      <c r="AW22" s="67"/>
      <c r="AX22" s="67"/>
      <c r="AY22" s="87">
        <v>27186</v>
      </c>
      <c r="AZ22" s="87">
        <v>27186</v>
      </c>
      <c r="BA22" s="87">
        <v>36010.32</v>
      </c>
      <c r="BB22" s="87">
        <f t="shared" si="7"/>
        <v>132.45905981019644</v>
      </c>
      <c r="BC22" s="67">
        <v>4360.66741</v>
      </c>
      <c r="BD22" s="67">
        <v>4360.66741</v>
      </c>
      <c r="BE22" s="67">
        <v>3386.3578700000003</v>
      </c>
      <c r="BF22" s="67">
        <f t="shared" si="8"/>
        <v>77.656871107260173</v>
      </c>
      <c r="BG22" s="67"/>
      <c r="BH22" s="67"/>
      <c r="BI22" s="67">
        <v>0</v>
      </c>
      <c r="BJ22" s="67"/>
      <c r="BK22" s="67"/>
      <c r="BL22" s="67">
        <v>4559.5</v>
      </c>
      <c r="BM22" s="67">
        <v>5120.6000000000004</v>
      </c>
      <c r="BN22" s="67"/>
      <c r="BO22" s="87"/>
      <c r="BP22" s="67"/>
      <c r="BQ22" s="67"/>
      <c r="BR22" s="67"/>
      <c r="BS22" s="67"/>
      <c r="BT22" s="67"/>
      <c r="BU22" s="67"/>
      <c r="BV22" s="67"/>
      <c r="BW22" s="39"/>
      <c r="BX22" s="39"/>
      <c r="BY22" s="39"/>
      <c r="BZ22" s="39"/>
      <c r="CA22" s="39"/>
      <c r="CB22" s="39"/>
      <c r="CC22" s="39"/>
      <c r="CD22" s="39"/>
      <c r="CE22" s="39"/>
      <c r="CF22" s="39">
        <v>2448.6999999999998</v>
      </c>
      <c r="CG22" s="39">
        <v>2448.6999999999998</v>
      </c>
      <c r="CH22" s="39">
        <f t="shared" si="9"/>
        <v>100</v>
      </c>
    </row>
    <row r="23" spans="1:86" ht="18.75" customHeight="1">
      <c r="A23" s="31">
        <v>17</v>
      </c>
      <c r="B23" s="32" t="s">
        <v>19</v>
      </c>
      <c r="C23" s="45">
        <f t="shared" si="3"/>
        <v>8156.0371999999998</v>
      </c>
      <c r="D23" s="45">
        <f t="shared" si="4"/>
        <v>13625.3372</v>
      </c>
      <c r="E23" s="45">
        <f t="shared" si="5"/>
        <v>14146.2479</v>
      </c>
      <c r="F23" s="45">
        <f t="shared" si="6"/>
        <v>103.82310318162256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>
        <v>3454.9</v>
      </c>
      <c r="AS23" s="67">
        <v>3721.3</v>
      </c>
      <c r="AT23" s="67">
        <f t="shared" si="10"/>
        <v>107.71078757706447</v>
      </c>
      <c r="AU23" s="67"/>
      <c r="AV23" s="67"/>
      <c r="AW23" s="67"/>
      <c r="AX23" s="67"/>
      <c r="AY23" s="87">
        <v>7187</v>
      </c>
      <c r="AZ23" s="87">
        <v>7187</v>
      </c>
      <c r="BA23" s="87">
        <v>8791</v>
      </c>
      <c r="BB23" s="87">
        <f t="shared" si="7"/>
        <v>122.31807430082094</v>
      </c>
      <c r="BC23" s="67">
        <v>969.03719999999998</v>
      </c>
      <c r="BD23" s="67">
        <v>969.03719999999998</v>
      </c>
      <c r="BE23" s="67">
        <v>726.77790000000005</v>
      </c>
      <c r="BF23" s="67">
        <f t="shared" si="8"/>
        <v>75.000000000000014</v>
      </c>
      <c r="BG23" s="67"/>
      <c r="BH23" s="67"/>
      <c r="BI23" s="67">
        <v>45.57</v>
      </c>
      <c r="BJ23" s="67"/>
      <c r="BK23" s="67"/>
      <c r="BL23" s="67">
        <v>1152.8</v>
      </c>
      <c r="BM23" s="67">
        <v>0</v>
      </c>
      <c r="BN23" s="67"/>
      <c r="BO23" s="87"/>
      <c r="BP23" s="67"/>
      <c r="BQ23" s="67"/>
      <c r="BR23" s="67"/>
      <c r="BS23" s="67"/>
      <c r="BT23" s="67"/>
      <c r="BU23" s="67"/>
      <c r="BV23" s="67"/>
      <c r="BW23" s="39"/>
      <c r="BX23" s="39"/>
      <c r="BY23" s="39"/>
      <c r="BZ23" s="39"/>
      <c r="CA23" s="39"/>
      <c r="CB23" s="39"/>
      <c r="CC23" s="39"/>
      <c r="CD23" s="39"/>
      <c r="CE23" s="39"/>
      <c r="CF23" s="39">
        <v>861.6</v>
      </c>
      <c r="CG23" s="39">
        <v>861.6</v>
      </c>
      <c r="CH23" s="39">
        <f t="shared" si="9"/>
        <v>100</v>
      </c>
    </row>
    <row r="24" spans="1:86" ht="18.75" customHeight="1">
      <c r="A24" s="31">
        <v>18</v>
      </c>
      <c r="B24" s="32" t="s">
        <v>20</v>
      </c>
      <c r="C24" s="45">
        <f t="shared" si="3"/>
        <v>5421.8371999999999</v>
      </c>
      <c r="D24" s="45">
        <f t="shared" si="4"/>
        <v>9291.4372000000003</v>
      </c>
      <c r="E24" s="45">
        <f t="shared" si="5"/>
        <v>9797.7583999999988</v>
      </c>
      <c r="F24" s="45">
        <f t="shared" si="6"/>
        <v>105.44933134779191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>
        <v>75</v>
      </c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>
        <v>40</v>
      </c>
      <c r="AP24" s="67"/>
      <c r="AQ24" s="67"/>
      <c r="AR24" s="67">
        <v>1916.3</v>
      </c>
      <c r="AS24" s="67">
        <v>2103</v>
      </c>
      <c r="AT24" s="67">
        <f t="shared" si="10"/>
        <v>109.74273339247509</v>
      </c>
      <c r="AU24" s="67"/>
      <c r="AV24" s="67"/>
      <c r="AW24" s="67"/>
      <c r="AX24" s="67"/>
      <c r="AY24" s="87">
        <v>4452.8</v>
      </c>
      <c r="AZ24" s="87">
        <v>4452.8</v>
      </c>
      <c r="BA24" s="87">
        <v>5018.5910000000003</v>
      </c>
      <c r="BB24" s="87">
        <f t="shared" si="7"/>
        <v>112.70640945023356</v>
      </c>
      <c r="BC24" s="67">
        <v>969.03719999999998</v>
      </c>
      <c r="BD24" s="67">
        <v>969.03719999999998</v>
      </c>
      <c r="BE24" s="67">
        <v>744.59739999999999</v>
      </c>
      <c r="BF24" s="67">
        <f t="shared" si="8"/>
        <v>76.838887093292186</v>
      </c>
      <c r="BG24" s="67"/>
      <c r="BH24" s="67"/>
      <c r="BI24" s="67">
        <v>45.57</v>
      </c>
      <c r="BJ24" s="67"/>
      <c r="BK24" s="67"/>
      <c r="BL24" s="67">
        <v>1259.9000000000001</v>
      </c>
      <c r="BM24" s="67">
        <v>1077.5999999999999</v>
      </c>
      <c r="BN24" s="67">
        <f t="shared" si="11"/>
        <v>85.530597666481455</v>
      </c>
      <c r="BO24" s="87"/>
      <c r="BP24" s="67"/>
      <c r="BQ24" s="67"/>
      <c r="BR24" s="67"/>
      <c r="BS24" s="67"/>
      <c r="BT24" s="67"/>
      <c r="BU24" s="67"/>
      <c r="BV24" s="67"/>
      <c r="BW24" s="39"/>
      <c r="BX24" s="39"/>
      <c r="BY24" s="39"/>
      <c r="BZ24" s="39"/>
      <c r="CA24" s="39"/>
      <c r="CB24" s="39"/>
      <c r="CC24" s="39"/>
      <c r="CD24" s="39"/>
      <c r="CE24" s="39"/>
      <c r="CF24" s="39">
        <v>693.4</v>
      </c>
      <c r="CG24" s="39">
        <v>693.4</v>
      </c>
      <c r="CH24" s="39">
        <f t="shared" si="9"/>
        <v>100</v>
      </c>
    </row>
    <row r="25" spans="1:86" ht="18.75" customHeight="1">
      <c r="A25" s="31">
        <v>19</v>
      </c>
      <c r="B25" s="32" t="s">
        <v>21</v>
      </c>
      <c r="C25" s="45">
        <f t="shared" si="3"/>
        <v>15964.60405</v>
      </c>
      <c r="D25" s="45">
        <f t="shared" si="4"/>
        <v>25115.504050000003</v>
      </c>
      <c r="E25" s="45">
        <f t="shared" si="5"/>
        <v>25223.651320000004</v>
      </c>
      <c r="F25" s="45">
        <f t="shared" si="6"/>
        <v>100.4305996399065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>
        <v>110</v>
      </c>
      <c r="AP25" s="67"/>
      <c r="AQ25" s="67"/>
      <c r="AR25" s="67">
        <v>4479</v>
      </c>
      <c r="AS25" s="67">
        <v>4698.3999999999996</v>
      </c>
      <c r="AT25" s="67">
        <f t="shared" si="10"/>
        <v>104.89841482473766</v>
      </c>
      <c r="AU25" s="67"/>
      <c r="AV25" s="67"/>
      <c r="AW25" s="67"/>
      <c r="AX25" s="67"/>
      <c r="AY25" s="87">
        <v>13905.4</v>
      </c>
      <c r="AZ25" s="87">
        <v>13905.4</v>
      </c>
      <c r="BA25" s="87">
        <v>15543.82</v>
      </c>
      <c r="BB25" s="87">
        <f t="shared" si="7"/>
        <v>111.7826168251183</v>
      </c>
      <c r="BC25" s="67">
        <v>2059.2040499999998</v>
      </c>
      <c r="BD25" s="67">
        <v>2059.2040499999998</v>
      </c>
      <c r="BE25" s="67">
        <v>1544.4013200000002</v>
      </c>
      <c r="BF25" s="67">
        <f t="shared" si="8"/>
        <v>74.99991659398691</v>
      </c>
      <c r="BG25" s="67"/>
      <c r="BH25" s="67"/>
      <c r="BI25" s="67">
        <v>84.63</v>
      </c>
      <c r="BJ25" s="67"/>
      <c r="BK25" s="67"/>
      <c r="BL25" s="67">
        <v>2859</v>
      </c>
      <c r="BM25" s="67">
        <v>1429.5</v>
      </c>
      <c r="BN25" s="67"/>
      <c r="BO25" s="87"/>
      <c r="BP25" s="67"/>
      <c r="BQ25" s="67"/>
      <c r="BR25" s="67"/>
      <c r="BS25" s="67"/>
      <c r="BT25" s="67"/>
      <c r="BU25" s="67"/>
      <c r="BV25" s="67"/>
      <c r="BW25" s="39"/>
      <c r="BX25" s="39"/>
      <c r="BY25" s="39"/>
      <c r="BZ25" s="39"/>
      <c r="CA25" s="39"/>
      <c r="CB25" s="39"/>
      <c r="CC25" s="39"/>
      <c r="CD25" s="39"/>
      <c r="CE25" s="39"/>
      <c r="CF25" s="39">
        <v>1812.9</v>
      </c>
      <c r="CG25" s="39">
        <v>1812.9</v>
      </c>
      <c r="CH25" s="39">
        <f t="shared" si="9"/>
        <v>100</v>
      </c>
    </row>
    <row r="26" spans="1:86" ht="18.75" customHeight="1">
      <c r="A26" s="31">
        <v>20</v>
      </c>
      <c r="B26" s="32" t="s">
        <v>22</v>
      </c>
      <c r="C26" s="45">
        <f t="shared" si="3"/>
        <v>11253.62615</v>
      </c>
      <c r="D26" s="45">
        <f t="shared" si="4"/>
        <v>20239.226149999999</v>
      </c>
      <c r="E26" s="45">
        <f t="shared" si="5"/>
        <v>22088.097219999996</v>
      </c>
      <c r="F26" s="45">
        <f t="shared" si="6"/>
        <v>109.13508775630731</v>
      </c>
      <c r="G26" s="45"/>
      <c r="H26" s="45"/>
      <c r="I26" s="45">
        <v>290.8</v>
      </c>
      <c r="J26" s="45"/>
      <c r="K26" s="45"/>
      <c r="L26" s="45"/>
      <c r="M26" s="45"/>
      <c r="N26" s="45"/>
      <c r="O26" s="45"/>
      <c r="P26" s="45"/>
      <c r="Q26" s="45"/>
      <c r="R26" s="45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>
        <v>4285.8</v>
      </c>
      <c r="AS26" s="67">
        <v>4822.5</v>
      </c>
      <c r="AT26" s="67">
        <f t="shared" si="10"/>
        <v>112.52274954500909</v>
      </c>
      <c r="AU26" s="67"/>
      <c r="AV26" s="67"/>
      <c r="AW26" s="67"/>
      <c r="AX26" s="67"/>
      <c r="AY26" s="87">
        <v>9921.2000000000007</v>
      </c>
      <c r="AZ26" s="87">
        <v>9921.2000000000007</v>
      </c>
      <c r="BA26" s="87">
        <v>11197.16</v>
      </c>
      <c r="BB26" s="87">
        <f t="shared" si="7"/>
        <v>112.86094424061604</v>
      </c>
      <c r="BC26" s="67">
        <v>1332.42615</v>
      </c>
      <c r="BD26" s="67">
        <v>1332.42615</v>
      </c>
      <c r="BE26" s="67">
        <v>1012.73722</v>
      </c>
      <c r="BF26" s="67">
        <f t="shared" si="8"/>
        <v>76.007005716602009</v>
      </c>
      <c r="BG26" s="67"/>
      <c r="BH26" s="67"/>
      <c r="BI26" s="67">
        <v>65.099999999999994</v>
      </c>
      <c r="BJ26" s="67"/>
      <c r="BK26" s="67"/>
      <c r="BL26" s="67">
        <v>2123.6999999999998</v>
      </c>
      <c r="BM26" s="67">
        <v>2123.6999999999998</v>
      </c>
      <c r="BN26" s="67"/>
      <c r="BO26" s="87"/>
      <c r="BP26" s="67"/>
      <c r="BQ26" s="67"/>
      <c r="BR26" s="67"/>
      <c r="BS26" s="67"/>
      <c r="BT26" s="67"/>
      <c r="BU26" s="67"/>
      <c r="BV26" s="67"/>
      <c r="BW26" s="39"/>
      <c r="BX26" s="39"/>
      <c r="BY26" s="39"/>
      <c r="BZ26" s="39"/>
      <c r="CA26" s="39"/>
      <c r="CB26" s="39"/>
      <c r="CC26" s="39"/>
      <c r="CD26" s="39"/>
      <c r="CE26" s="39"/>
      <c r="CF26" s="39">
        <v>2576.1</v>
      </c>
      <c r="CG26" s="39">
        <v>2576.1</v>
      </c>
      <c r="CH26" s="39">
        <f t="shared" si="9"/>
        <v>100</v>
      </c>
    </row>
    <row r="27" spans="1:86" ht="18.75" customHeight="1">
      <c r="A27" s="31">
        <v>21</v>
      </c>
      <c r="B27" s="32" t="s">
        <v>23</v>
      </c>
      <c r="C27" s="45">
        <f t="shared" si="3"/>
        <v>20472.426149999999</v>
      </c>
      <c r="D27" s="45">
        <f t="shared" si="4"/>
        <v>27542.826149999997</v>
      </c>
      <c r="E27" s="45">
        <f t="shared" si="5"/>
        <v>27308.955949999996</v>
      </c>
      <c r="F27" s="45">
        <f t="shared" si="6"/>
        <v>99.150885247845196</v>
      </c>
      <c r="G27" s="45"/>
      <c r="H27" s="45"/>
      <c r="I27" s="45"/>
      <c r="J27" s="45"/>
      <c r="K27" s="45"/>
      <c r="L27" s="45"/>
      <c r="M27" s="45"/>
      <c r="N27" s="45"/>
      <c r="O27" s="45">
        <v>10000</v>
      </c>
      <c r="P27" s="45">
        <v>10000</v>
      </c>
      <c r="Q27" s="45">
        <v>8335</v>
      </c>
      <c r="R27" s="45">
        <f>Q27/P27*100</f>
        <v>83.350000000000009</v>
      </c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>
        <v>3550.7</v>
      </c>
      <c r="AS27" s="67">
        <v>3761.6</v>
      </c>
      <c r="AT27" s="67">
        <f t="shared" si="10"/>
        <v>105.9396738671248</v>
      </c>
      <c r="AU27" s="67"/>
      <c r="AV27" s="67"/>
      <c r="AW27" s="67"/>
      <c r="AX27" s="67"/>
      <c r="AY27" s="87">
        <v>9140</v>
      </c>
      <c r="AZ27" s="87">
        <v>9140</v>
      </c>
      <c r="BA27" s="87">
        <v>10496.137409999999</v>
      </c>
      <c r="BB27" s="87">
        <f t="shared" si="7"/>
        <v>114.83738960612691</v>
      </c>
      <c r="BC27" s="67">
        <v>1332.42615</v>
      </c>
      <c r="BD27" s="67">
        <v>1332.42615</v>
      </c>
      <c r="BE27" s="67">
        <v>998.41853999999989</v>
      </c>
      <c r="BF27" s="67">
        <f t="shared" si="8"/>
        <v>74.932373550308952</v>
      </c>
      <c r="BG27" s="67"/>
      <c r="BH27" s="67"/>
      <c r="BI27" s="67">
        <v>65.099999999999994</v>
      </c>
      <c r="BJ27" s="67"/>
      <c r="BK27" s="67"/>
      <c r="BL27" s="67">
        <v>2963.1</v>
      </c>
      <c r="BM27" s="67">
        <v>3096.1</v>
      </c>
      <c r="BN27" s="67"/>
      <c r="BO27" s="87"/>
      <c r="BP27" s="67"/>
      <c r="BQ27" s="67"/>
      <c r="BR27" s="67"/>
      <c r="BS27" s="67"/>
      <c r="BT27" s="67"/>
      <c r="BU27" s="67"/>
      <c r="BV27" s="67"/>
      <c r="BW27" s="39"/>
      <c r="BX27" s="39"/>
      <c r="BY27" s="39"/>
      <c r="BZ27" s="39"/>
      <c r="CA27" s="39"/>
      <c r="CB27" s="39"/>
      <c r="CC27" s="39"/>
      <c r="CD27" s="39"/>
      <c r="CE27" s="39"/>
      <c r="CF27" s="39">
        <v>556.6</v>
      </c>
      <c r="CG27" s="39">
        <v>556.6</v>
      </c>
      <c r="CH27" s="39">
        <f t="shared" si="9"/>
        <v>100</v>
      </c>
    </row>
    <row r="28" spans="1:86" ht="21.75" customHeight="1">
      <c r="A28" s="31"/>
      <c r="B28" s="34" t="s">
        <v>84</v>
      </c>
      <c r="C28" s="40">
        <f t="shared" ref="C28:CG28" si="12">SUM(C29:C33)</f>
        <v>724062.18054999993</v>
      </c>
      <c r="D28" s="40">
        <f t="shared" si="12"/>
        <v>489580.98054999998</v>
      </c>
      <c r="E28" s="40">
        <f t="shared" si="12"/>
        <v>408835.49987</v>
      </c>
      <c r="F28" s="40">
        <f t="shared" si="6"/>
        <v>83.507226814797889</v>
      </c>
      <c r="G28" s="40">
        <f t="shared" si="12"/>
        <v>0</v>
      </c>
      <c r="H28" s="40">
        <f t="shared" si="12"/>
        <v>0</v>
      </c>
      <c r="I28" s="40">
        <f t="shared" si="12"/>
        <v>0</v>
      </c>
      <c r="J28" s="40">
        <v>0</v>
      </c>
      <c r="K28" s="40">
        <f t="shared" ref="K28:M28" si="13">SUM(K29:K33)</f>
        <v>0</v>
      </c>
      <c r="L28" s="40">
        <f t="shared" si="13"/>
        <v>0</v>
      </c>
      <c r="M28" s="40">
        <f t="shared" si="13"/>
        <v>176</v>
      </c>
      <c r="N28" s="40">
        <v>0</v>
      </c>
      <c r="O28" s="40">
        <f t="shared" si="12"/>
        <v>0</v>
      </c>
      <c r="P28" s="40">
        <f t="shared" si="12"/>
        <v>0</v>
      </c>
      <c r="Q28" s="40">
        <f t="shared" si="12"/>
        <v>0</v>
      </c>
      <c r="R28" s="40">
        <v>0</v>
      </c>
      <c r="S28" s="68">
        <f t="shared" si="12"/>
        <v>375107.6</v>
      </c>
      <c r="T28" s="68">
        <f t="shared" si="12"/>
        <v>0</v>
      </c>
      <c r="U28" s="68">
        <f t="shared" si="12"/>
        <v>0</v>
      </c>
      <c r="V28" s="68">
        <v>0</v>
      </c>
      <c r="W28" s="68">
        <f t="shared" si="12"/>
        <v>0</v>
      </c>
      <c r="X28" s="68">
        <f t="shared" si="12"/>
        <v>0</v>
      </c>
      <c r="Y28" s="68">
        <f t="shared" si="12"/>
        <v>0</v>
      </c>
      <c r="Z28" s="68">
        <v>0</v>
      </c>
      <c r="AA28" s="68">
        <f t="shared" si="12"/>
        <v>0</v>
      </c>
      <c r="AB28" s="68">
        <f t="shared" si="12"/>
        <v>0</v>
      </c>
      <c r="AC28" s="68">
        <f t="shared" si="12"/>
        <v>135</v>
      </c>
      <c r="AD28" s="68"/>
      <c r="AE28" s="68">
        <f t="shared" si="12"/>
        <v>0</v>
      </c>
      <c r="AF28" s="68">
        <f t="shared" si="12"/>
        <v>0</v>
      </c>
      <c r="AG28" s="68">
        <f t="shared" si="12"/>
        <v>0</v>
      </c>
      <c r="AH28" s="68">
        <v>0</v>
      </c>
      <c r="AI28" s="68">
        <f t="shared" si="12"/>
        <v>0</v>
      </c>
      <c r="AJ28" s="68">
        <f t="shared" si="12"/>
        <v>0</v>
      </c>
      <c r="AK28" s="68">
        <f t="shared" si="12"/>
        <v>0</v>
      </c>
      <c r="AL28" s="68">
        <v>0</v>
      </c>
      <c r="AM28" s="68">
        <f t="shared" si="12"/>
        <v>0</v>
      </c>
      <c r="AN28" s="68">
        <f t="shared" si="12"/>
        <v>0</v>
      </c>
      <c r="AO28" s="68">
        <f t="shared" si="12"/>
        <v>0</v>
      </c>
      <c r="AP28" s="68">
        <v>0</v>
      </c>
      <c r="AQ28" s="68">
        <f t="shared" si="12"/>
        <v>0</v>
      </c>
      <c r="AR28" s="68">
        <f t="shared" si="12"/>
        <v>34330.100000000006</v>
      </c>
      <c r="AS28" s="68">
        <f t="shared" si="12"/>
        <v>35256.539959999995</v>
      </c>
      <c r="AT28" s="68">
        <f t="shared" si="10"/>
        <v>102.69862295769599</v>
      </c>
      <c r="AU28" s="68">
        <f t="shared" si="12"/>
        <v>0</v>
      </c>
      <c r="AV28" s="68">
        <f t="shared" si="12"/>
        <v>0</v>
      </c>
      <c r="AW28" s="68">
        <f t="shared" si="12"/>
        <v>200</v>
      </c>
      <c r="AX28" s="68">
        <v>0</v>
      </c>
      <c r="AY28" s="68">
        <f t="shared" si="12"/>
        <v>309277</v>
      </c>
      <c r="AZ28" s="68">
        <f t="shared" si="12"/>
        <v>309277</v>
      </c>
      <c r="BA28" s="68">
        <f t="shared" si="12"/>
        <v>250826.28418999998</v>
      </c>
      <c r="BB28" s="68">
        <f t="shared" si="7"/>
        <v>81.10085269515676</v>
      </c>
      <c r="BC28" s="68">
        <f t="shared" si="12"/>
        <v>37913.580549999999</v>
      </c>
      <c r="BD28" s="68">
        <f t="shared" si="12"/>
        <v>37913.580549999999</v>
      </c>
      <c r="BE28" s="68">
        <f t="shared" si="12"/>
        <v>30830.925719999999</v>
      </c>
      <c r="BF28" s="68">
        <f t="shared" si="8"/>
        <v>81.318950288381558</v>
      </c>
      <c r="BG28" s="68">
        <f>SUM(BG29:BG33)</f>
        <v>0</v>
      </c>
      <c r="BH28" s="68">
        <f>SUM(BH29:BH33)</f>
        <v>0</v>
      </c>
      <c r="BI28" s="68">
        <f>SUM(BI29:BI33)</f>
        <v>943.95</v>
      </c>
      <c r="BJ28" s="68">
        <v>0</v>
      </c>
      <c r="BK28" s="68">
        <f t="shared" ref="BK28:BU28" si="14">SUM(BK29:BK33)</f>
        <v>0</v>
      </c>
      <c r="BL28" s="68">
        <f t="shared" si="14"/>
        <v>76276.899999999994</v>
      </c>
      <c r="BM28" s="68">
        <f t="shared" si="14"/>
        <v>60011.499999999993</v>
      </c>
      <c r="BN28" s="68">
        <f t="shared" si="11"/>
        <v>78.675850749047214</v>
      </c>
      <c r="BO28" s="68">
        <f t="shared" si="14"/>
        <v>1764</v>
      </c>
      <c r="BP28" s="68">
        <f t="shared" si="14"/>
        <v>1764</v>
      </c>
      <c r="BQ28" s="68">
        <f t="shared" si="14"/>
        <v>435.90000000000003</v>
      </c>
      <c r="BR28" s="68">
        <f>BQ28/BP28*100</f>
        <v>24.710884353741498</v>
      </c>
      <c r="BS28" s="68">
        <f t="shared" si="14"/>
        <v>0</v>
      </c>
      <c r="BT28" s="68">
        <f t="shared" si="14"/>
        <v>0</v>
      </c>
      <c r="BU28" s="68">
        <f t="shared" si="14"/>
        <v>0</v>
      </c>
      <c r="BV28" s="68">
        <v>0</v>
      </c>
      <c r="BW28" s="40">
        <f t="shared" si="12"/>
        <v>0</v>
      </c>
      <c r="BX28" s="40">
        <f t="shared" si="12"/>
        <v>0</v>
      </c>
      <c r="BY28" s="40">
        <f t="shared" si="12"/>
        <v>0</v>
      </c>
      <c r="BZ28" s="40">
        <v>0</v>
      </c>
      <c r="CA28" s="40">
        <f t="shared" si="12"/>
        <v>0</v>
      </c>
      <c r="CB28" s="40">
        <f t="shared" si="12"/>
        <v>0</v>
      </c>
      <c r="CC28" s="40">
        <f t="shared" si="12"/>
        <v>0</v>
      </c>
      <c r="CD28" s="40">
        <v>0</v>
      </c>
      <c r="CE28" s="40">
        <f t="shared" si="12"/>
        <v>0</v>
      </c>
      <c r="CF28" s="40">
        <f t="shared" si="12"/>
        <v>30019.4</v>
      </c>
      <c r="CG28" s="40">
        <f t="shared" si="12"/>
        <v>30019.4</v>
      </c>
      <c r="CH28" s="40">
        <f t="shared" si="9"/>
        <v>100</v>
      </c>
    </row>
    <row r="29" spans="1:86" ht="18" customHeight="1">
      <c r="A29" s="31">
        <v>22</v>
      </c>
      <c r="B29" s="32" t="s">
        <v>24</v>
      </c>
      <c r="C29" s="45">
        <f t="shared" ref="C29:E33" si="15">G29++K29+O29+S29+W29+AA29+AE29+AI29+AM29+AQ29+AU29+AY29+BC29+BK29+BO29+BG29+BS29+BW29+CA29+CE29</f>
        <v>14585.605099999999</v>
      </c>
      <c r="D29" s="45">
        <f t="shared" si="15"/>
        <v>25450.005099999998</v>
      </c>
      <c r="E29" s="45">
        <f t="shared" si="15"/>
        <v>25673.173429999999</v>
      </c>
      <c r="F29" s="45">
        <f t="shared" si="6"/>
        <v>100.87688913665482</v>
      </c>
      <c r="G29" s="45"/>
      <c r="H29" s="45"/>
      <c r="I29" s="45"/>
      <c r="J29" s="45"/>
      <c r="K29" s="45"/>
      <c r="L29" s="45"/>
      <c r="M29" s="45">
        <v>176</v>
      </c>
      <c r="N29" s="45"/>
      <c r="O29" s="45"/>
      <c r="P29" s="45"/>
      <c r="Q29" s="45"/>
      <c r="R29" s="45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>
        <v>3010.8</v>
      </c>
      <c r="AS29" s="67">
        <v>3183.7</v>
      </c>
      <c r="AT29" s="67">
        <f t="shared" si="10"/>
        <v>105.74265975820379</v>
      </c>
      <c r="AU29" s="67"/>
      <c r="AV29" s="67"/>
      <c r="AW29" s="67"/>
      <c r="AX29" s="67"/>
      <c r="AY29" s="87">
        <v>12889.8</v>
      </c>
      <c r="AZ29" s="87">
        <v>12889.8</v>
      </c>
      <c r="BA29" s="87">
        <v>16375.1</v>
      </c>
      <c r="BB29" s="87">
        <f t="shared" si="7"/>
        <v>127.03920929727381</v>
      </c>
      <c r="BC29" s="67">
        <v>1695.8050999999998</v>
      </c>
      <c r="BD29" s="67">
        <v>1695.8050999999998</v>
      </c>
      <c r="BE29" s="67">
        <v>1304.70343</v>
      </c>
      <c r="BF29" s="67">
        <f t="shared" si="8"/>
        <v>76.937109694976158</v>
      </c>
      <c r="BG29" s="68"/>
      <c r="BH29" s="68"/>
      <c r="BI29" s="68">
        <v>45.57</v>
      </c>
      <c r="BJ29" s="68"/>
      <c r="BK29" s="67"/>
      <c r="BL29" s="67">
        <v>5442.5</v>
      </c>
      <c r="BM29" s="67">
        <v>2177</v>
      </c>
      <c r="BN29" s="67"/>
      <c r="BO29" s="87"/>
      <c r="BP29" s="67"/>
      <c r="BQ29" s="67"/>
      <c r="BR29" s="68"/>
      <c r="BS29" s="68"/>
      <c r="BT29" s="68"/>
      <c r="BU29" s="68"/>
      <c r="BV29" s="68"/>
      <c r="BW29" s="39"/>
      <c r="BX29" s="39"/>
      <c r="BY29" s="39"/>
      <c r="BZ29" s="39"/>
      <c r="CA29" s="39"/>
      <c r="CB29" s="39"/>
      <c r="CC29" s="39"/>
      <c r="CD29" s="39"/>
      <c r="CE29" s="39"/>
      <c r="CF29" s="39">
        <v>2411.1</v>
      </c>
      <c r="CG29" s="39">
        <v>2411.1</v>
      </c>
      <c r="CH29" s="39">
        <f t="shared" si="9"/>
        <v>100</v>
      </c>
    </row>
    <row r="30" spans="1:86" ht="18" customHeight="1">
      <c r="A30" s="31">
        <v>23</v>
      </c>
      <c r="B30" s="32" t="s">
        <v>25</v>
      </c>
      <c r="C30" s="45">
        <f t="shared" si="15"/>
        <v>24468.211599999999</v>
      </c>
      <c r="D30" s="45">
        <f t="shared" si="15"/>
        <v>41522.611599999997</v>
      </c>
      <c r="E30" s="45">
        <f t="shared" si="15"/>
        <v>42311.530500000001</v>
      </c>
      <c r="F30" s="45">
        <f t="shared" si="6"/>
        <v>101.89997418177812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>
        <v>2963.3</v>
      </c>
      <c r="AS30" s="67">
        <v>3124.2</v>
      </c>
      <c r="AT30" s="67">
        <f t="shared" si="10"/>
        <v>105.4297573650997</v>
      </c>
      <c r="AU30" s="67"/>
      <c r="AV30" s="67"/>
      <c r="AW30" s="67"/>
      <c r="AX30" s="67"/>
      <c r="AY30" s="87">
        <v>21561.1</v>
      </c>
      <c r="AZ30" s="87">
        <v>21561.1</v>
      </c>
      <c r="BA30" s="87">
        <v>27898.614000000001</v>
      </c>
      <c r="BB30" s="87">
        <f t="shared" si="7"/>
        <v>129.39327770846572</v>
      </c>
      <c r="BC30" s="67">
        <v>2907.1116000000002</v>
      </c>
      <c r="BD30" s="67">
        <v>2907.1116000000002</v>
      </c>
      <c r="BE30" s="67">
        <v>2279.7964999999999</v>
      </c>
      <c r="BF30" s="67">
        <f t="shared" si="8"/>
        <v>78.421361601666746</v>
      </c>
      <c r="BG30" s="68"/>
      <c r="BH30" s="68"/>
      <c r="BI30" s="68">
        <v>78.12</v>
      </c>
      <c r="BJ30" s="68"/>
      <c r="BK30" s="67"/>
      <c r="BL30" s="67">
        <v>6832.5</v>
      </c>
      <c r="BM30" s="67">
        <v>1672.2</v>
      </c>
      <c r="BN30" s="67"/>
      <c r="BO30" s="87"/>
      <c r="BP30" s="67"/>
      <c r="BQ30" s="67"/>
      <c r="BR30" s="68"/>
      <c r="BS30" s="68"/>
      <c r="BT30" s="68"/>
      <c r="BU30" s="68"/>
      <c r="BV30" s="68"/>
      <c r="BW30" s="39"/>
      <c r="BX30" s="39"/>
      <c r="BY30" s="39"/>
      <c r="BZ30" s="39"/>
      <c r="CA30" s="39"/>
      <c r="CB30" s="39"/>
      <c r="CC30" s="39"/>
      <c r="CD30" s="39"/>
      <c r="CE30" s="39"/>
      <c r="CF30" s="39">
        <v>7258.6</v>
      </c>
      <c r="CG30" s="39">
        <v>7258.6</v>
      </c>
      <c r="CH30" s="39">
        <f t="shared" si="9"/>
        <v>100</v>
      </c>
    </row>
    <row r="31" spans="1:86" ht="18" customHeight="1">
      <c r="A31" s="31">
        <v>24</v>
      </c>
      <c r="B31" s="32" t="s">
        <v>26</v>
      </c>
      <c r="C31" s="45">
        <f t="shared" si="15"/>
        <v>425744.81530999998</v>
      </c>
      <c r="D31" s="45">
        <f t="shared" si="15"/>
        <v>95948.115309999994</v>
      </c>
      <c r="E31" s="45">
        <f t="shared" si="15"/>
        <v>86023.573910000006</v>
      </c>
      <c r="F31" s="45">
        <f t="shared" si="6"/>
        <v>89.656345653132789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67">
        <v>375107.6</v>
      </c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>
        <v>15233.2</v>
      </c>
      <c r="AS31" s="67">
        <v>15233.199960000002</v>
      </c>
      <c r="AT31" s="67">
        <f t="shared" si="10"/>
        <v>99.999999737415664</v>
      </c>
      <c r="AU31" s="67"/>
      <c r="AV31" s="67"/>
      <c r="AW31" s="67"/>
      <c r="AX31" s="67"/>
      <c r="AY31" s="87">
        <v>45465.8</v>
      </c>
      <c r="AZ31" s="87">
        <v>45465.8</v>
      </c>
      <c r="BA31" s="87">
        <v>35345.61</v>
      </c>
      <c r="BB31" s="87">
        <f t="shared" si="7"/>
        <v>77.741093305297611</v>
      </c>
      <c r="BC31" s="67">
        <v>5087.4153100000003</v>
      </c>
      <c r="BD31" s="67">
        <v>5087.4153100000003</v>
      </c>
      <c r="BE31" s="67">
        <v>3815.5639500000002</v>
      </c>
      <c r="BF31" s="67">
        <f t="shared" si="8"/>
        <v>75.000048502035895</v>
      </c>
      <c r="BG31" s="67"/>
      <c r="BH31" s="67"/>
      <c r="BI31" s="67">
        <v>0</v>
      </c>
      <c r="BJ31" s="67"/>
      <c r="BK31" s="67"/>
      <c r="BL31" s="67">
        <v>21789.200000000001</v>
      </c>
      <c r="BM31" s="67">
        <v>23326.6</v>
      </c>
      <c r="BN31" s="67"/>
      <c r="BO31" s="87">
        <v>84</v>
      </c>
      <c r="BP31" s="87">
        <v>84</v>
      </c>
      <c r="BQ31" s="67">
        <v>14.1</v>
      </c>
      <c r="BR31" s="67">
        <f t="shared" ref="BR31:BR35" si="16">BQ31/BP31*100</f>
        <v>16.785714285714285</v>
      </c>
      <c r="BS31" s="67"/>
      <c r="BT31" s="67"/>
      <c r="BU31" s="67"/>
      <c r="BV31" s="67"/>
      <c r="BW31" s="39"/>
      <c r="BX31" s="39"/>
      <c r="BY31" s="39"/>
      <c r="BZ31" s="39"/>
      <c r="CA31" s="39"/>
      <c r="CB31" s="39"/>
      <c r="CC31" s="39"/>
      <c r="CD31" s="39"/>
      <c r="CE31" s="39"/>
      <c r="CF31" s="39">
        <v>8288.5</v>
      </c>
      <c r="CG31" s="39">
        <v>8288.5</v>
      </c>
      <c r="CH31" s="39">
        <f t="shared" si="9"/>
        <v>100</v>
      </c>
    </row>
    <row r="32" spans="1:86" s="2" customFormat="1" ht="18" customHeight="1">
      <c r="A32" s="31">
        <v>26</v>
      </c>
      <c r="B32" s="32" t="s">
        <v>27</v>
      </c>
      <c r="C32" s="45">
        <f t="shared" si="15"/>
        <v>246646.75202999997</v>
      </c>
      <c r="D32" s="45">
        <f t="shared" si="15"/>
        <v>305764.95202999999</v>
      </c>
      <c r="E32" s="45">
        <f t="shared" si="15"/>
        <v>232044.43048000001</v>
      </c>
      <c r="F32" s="45">
        <f t="shared" si="6"/>
        <v>75.889806512956099</v>
      </c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>
        <v>10625.9</v>
      </c>
      <c r="AS32" s="67">
        <v>11105.74</v>
      </c>
      <c r="AT32" s="67">
        <f t="shared" si="10"/>
        <v>104.51575866514837</v>
      </c>
      <c r="AU32" s="67"/>
      <c r="AV32" s="67"/>
      <c r="AW32" s="67">
        <v>200</v>
      </c>
      <c r="AX32" s="67"/>
      <c r="AY32" s="87">
        <v>217954.8</v>
      </c>
      <c r="AZ32" s="87">
        <v>217954.8</v>
      </c>
      <c r="BA32" s="87">
        <v>157906.56018999999</v>
      </c>
      <c r="BB32" s="87">
        <f t="shared" si="7"/>
        <v>72.449223504139397</v>
      </c>
      <c r="BC32" s="67">
        <v>27011.95203</v>
      </c>
      <c r="BD32" s="67">
        <v>27011.95203</v>
      </c>
      <c r="BE32" s="67">
        <v>22513.830289999998</v>
      </c>
      <c r="BF32" s="67">
        <f t="shared" si="8"/>
        <v>83.347661305616498</v>
      </c>
      <c r="BG32" s="67"/>
      <c r="BH32" s="67"/>
      <c r="BI32" s="67">
        <v>781.2</v>
      </c>
      <c r="BJ32" s="67"/>
      <c r="BK32" s="67"/>
      <c r="BL32" s="67">
        <v>36952.1</v>
      </c>
      <c r="BM32" s="67">
        <v>27575.1</v>
      </c>
      <c r="BN32" s="67">
        <f t="shared" si="11"/>
        <v>74.62390500133958</v>
      </c>
      <c r="BO32" s="87">
        <v>1680</v>
      </c>
      <c r="BP32" s="87">
        <v>1680</v>
      </c>
      <c r="BQ32" s="67">
        <v>421.8</v>
      </c>
      <c r="BR32" s="67">
        <f t="shared" si="16"/>
        <v>25.107142857142854</v>
      </c>
      <c r="BS32" s="67"/>
      <c r="BT32" s="67"/>
      <c r="BU32" s="67"/>
      <c r="BV32" s="67"/>
      <c r="BW32" s="39"/>
      <c r="BX32" s="39"/>
      <c r="BY32" s="39"/>
      <c r="BZ32" s="39"/>
      <c r="CA32" s="39"/>
      <c r="CB32" s="39"/>
      <c r="CC32" s="39"/>
      <c r="CD32" s="39"/>
      <c r="CE32" s="39"/>
      <c r="CF32" s="39">
        <v>11540.2</v>
      </c>
      <c r="CG32" s="39">
        <v>11540.2</v>
      </c>
      <c r="CH32" s="39">
        <f t="shared" si="9"/>
        <v>100</v>
      </c>
    </row>
    <row r="33" spans="1:86" ht="18" customHeight="1">
      <c r="A33" s="31">
        <v>25</v>
      </c>
      <c r="B33" s="32" t="s">
        <v>28</v>
      </c>
      <c r="C33" s="45">
        <f t="shared" si="15"/>
        <v>12616.79651</v>
      </c>
      <c r="D33" s="45">
        <f t="shared" si="15"/>
        <v>20895.29651</v>
      </c>
      <c r="E33" s="45">
        <f t="shared" si="15"/>
        <v>22782.791549999998</v>
      </c>
      <c r="F33" s="45">
        <f t="shared" si="6"/>
        <v>109.033109623961</v>
      </c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>
        <v>135</v>
      </c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>
        <v>2496.9</v>
      </c>
      <c r="AS33" s="67">
        <v>2609.6999999999998</v>
      </c>
      <c r="AT33" s="67">
        <f t="shared" si="10"/>
        <v>104.51760182626455</v>
      </c>
      <c r="AU33" s="67"/>
      <c r="AV33" s="67"/>
      <c r="AW33" s="67"/>
      <c r="AX33" s="67"/>
      <c r="AY33" s="87">
        <v>11405.5</v>
      </c>
      <c r="AZ33" s="87">
        <v>11405.5</v>
      </c>
      <c r="BA33" s="87">
        <v>13300.4</v>
      </c>
      <c r="BB33" s="87">
        <f t="shared" si="7"/>
        <v>116.613914339573</v>
      </c>
      <c r="BC33" s="67">
        <v>1211.2965099999999</v>
      </c>
      <c r="BD33" s="67">
        <v>1211.2965099999999</v>
      </c>
      <c r="BE33" s="67">
        <v>917.03155000000004</v>
      </c>
      <c r="BF33" s="67">
        <f t="shared" si="8"/>
        <v>75.70661208294905</v>
      </c>
      <c r="BG33" s="68"/>
      <c r="BH33" s="68"/>
      <c r="BI33" s="68">
        <v>39.06</v>
      </c>
      <c r="BJ33" s="68"/>
      <c r="BK33" s="67"/>
      <c r="BL33" s="67">
        <v>5260.6</v>
      </c>
      <c r="BM33" s="67">
        <v>5260.6</v>
      </c>
      <c r="BN33" s="67">
        <f t="shared" si="11"/>
        <v>100</v>
      </c>
      <c r="BO33" s="87"/>
      <c r="BP33" s="67"/>
      <c r="BQ33" s="67"/>
      <c r="BR33" s="68"/>
      <c r="BS33" s="68"/>
      <c r="BT33" s="68"/>
      <c r="BU33" s="68"/>
      <c r="BV33" s="68"/>
      <c r="BW33" s="39"/>
      <c r="BX33" s="39"/>
      <c r="BY33" s="39"/>
      <c r="BZ33" s="39"/>
      <c r="CA33" s="39"/>
      <c r="CB33" s="39"/>
      <c r="CC33" s="39"/>
      <c r="CD33" s="39"/>
      <c r="CE33" s="39"/>
      <c r="CF33" s="39">
        <v>521</v>
      </c>
      <c r="CG33" s="39">
        <v>521</v>
      </c>
      <c r="CH33" s="39">
        <f t="shared" si="9"/>
        <v>100</v>
      </c>
    </row>
    <row r="34" spans="1:86" s="71" customFormat="1" ht="16.5" customHeight="1">
      <c r="A34" s="117" t="s">
        <v>86</v>
      </c>
      <c r="B34" s="117"/>
      <c r="C34" s="76">
        <f>G34++K34+O34+S34+W34+AA34+AE34+AI34+AM34+AQ34+AU34+AY34+BC34+BK34+BO34+BG34+BS34+BW34+CA34+CE34</f>
        <v>104350</v>
      </c>
      <c r="D34" s="76">
        <f>H34++L34+P34+T34+X34+AB34+AF34+AJ34+AN34+AR34+AV34+AZ34+BD34+BL34+BP34+BH34+BT34+BX34+CB34+CF34</f>
        <v>105450</v>
      </c>
      <c r="E34" s="76"/>
      <c r="F34" s="76">
        <f t="shared" si="6"/>
        <v>0</v>
      </c>
      <c r="G34" s="76">
        <v>3900</v>
      </c>
      <c r="H34" s="76">
        <v>5000</v>
      </c>
      <c r="I34" s="76"/>
      <c r="J34" s="76"/>
      <c r="K34" s="69"/>
      <c r="L34" s="69"/>
      <c r="M34" s="69"/>
      <c r="N34" s="69"/>
      <c r="O34" s="69"/>
      <c r="P34" s="69"/>
      <c r="Q34" s="69"/>
      <c r="R34" s="69"/>
      <c r="S34" s="83"/>
      <c r="T34" s="83"/>
      <c r="U34" s="83"/>
      <c r="V34" s="83"/>
      <c r="W34" s="83">
        <v>20000</v>
      </c>
      <c r="X34" s="83">
        <v>20000</v>
      </c>
      <c r="Y34" s="83"/>
      <c r="Z34" s="83"/>
      <c r="AA34" s="83">
        <v>30000</v>
      </c>
      <c r="AB34" s="83">
        <v>30000</v>
      </c>
      <c r="AC34" s="83"/>
      <c r="AD34" s="83"/>
      <c r="AE34" s="83">
        <v>50000</v>
      </c>
      <c r="AF34" s="83">
        <v>50000</v>
      </c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4"/>
      <c r="AZ34" s="84"/>
      <c r="BA34" s="84"/>
      <c r="BB34" s="84"/>
      <c r="BC34" s="83"/>
      <c r="BD34" s="83"/>
      <c r="BE34" s="83"/>
      <c r="BF34" s="83"/>
      <c r="BG34" s="68"/>
      <c r="BH34" s="68"/>
      <c r="BI34" s="68"/>
      <c r="BJ34" s="68"/>
      <c r="BK34" s="83"/>
      <c r="BL34" s="83"/>
      <c r="BM34" s="83"/>
      <c r="BN34" s="83"/>
      <c r="BO34" s="84"/>
      <c r="BP34" s="83"/>
      <c r="BQ34" s="83"/>
      <c r="BR34" s="68"/>
      <c r="BS34" s="68"/>
      <c r="BT34" s="68"/>
      <c r="BU34" s="68"/>
      <c r="BV34" s="68"/>
      <c r="BW34" s="70">
        <v>450</v>
      </c>
      <c r="BX34" s="70">
        <v>450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</row>
    <row r="35" spans="1:86" s="8" customFormat="1" ht="21" customHeight="1">
      <c r="A35" s="104" t="s">
        <v>29</v>
      </c>
      <c r="B35" s="104"/>
      <c r="C35" s="30">
        <f t="shared" ref="C35:CG35" si="17">SUM(C6+C28+C34)</f>
        <v>1148762.81333</v>
      </c>
      <c r="D35" s="30">
        <f t="shared" si="17"/>
        <v>1097911.69123</v>
      </c>
      <c r="E35" s="30">
        <f>I35++M35+Q35+U35+Y35+AC35+AG35+AK35+AO35+AS35+AW35+BA35+BE35+BM35+BQ35+BI35+BU35+BY35+CC35+CG35</f>
        <v>1044510.10122</v>
      </c>
      <c r="F35" s="30">
        <f t="shared" si="6"/>
        <v>95.136076021726865</v>
      </c>
      <c r="G35" s="30">
        <f t="shared" si="17"/>
        <v>3900</v>
      </c>
      <c r="H35" s="30">
        <f t="shared" si="17"/>
        <v>5000</v>
      </c>
      <c r="I35" s="30">
        <f t="shared" si="17"/>
        <v>670.8</v>
      </c>
      <c r="J35" s="30">
        <v>0</v>
      </c>
      <c r="K35" s="30">
        <f t="shared" ref="K35:M35" si="18">SUM(K6+K28+K34)</f>
        <v>0</v>
      </c>
      <c r="L35" s="30">
        <f t="shared" si="18"/>
        <v>0</v>
      </c>
      <c r="M35" s="30">
        <f t="shared" si="18"/>
        <v>176</v>
      </c>
      <c r="N35" s="30">
        <v>0</v>
      </c>
      <c r="O35" s="30">
        <f t="shared" si="17"/>
        <v>10000</v>
      </c>
      <c r="P35" s="30">
        <f t="shared" si="17"/>
        <v>10000</v>
      </c>
      <c r="Q35" s="30">
        <f t="shared" si="17"/>
        <v>8335</v>
      </c>
      <c r="R35" s="30">
        <f>Q35/P35*100</f>
        <v>83.350000000000009</v>
      </c>
      <c r="S35" s="66">
        <f t="shared" si="17"/>
        <v>375107.6</v>
      </c>
      <c r="T35" s="66">
        <f t="shared" si="17"/>
        <v>0</v>
      </c>
      <c r="U35" s="66">
        <f t="shared" si="17"/>
        <v>0</v>
      </c>
      <c r="V35" s="66">
        <v>0</v>
      </c>
      <c r="W35" s="66">
        <f t="shared" si="17"/>
        <v>20000</v>
      </c>
      <c r="X35" s="66">
        <f t="shared" si="17"/>
        <v>20000</v>
      </c>
      <c r="Y35" s="66">
        <f t="shared" si="17"/>
        <v>0</v>
      </c>
      <c r="Z35" s="66">
        <v>0</v>
      </c>
      <c r="AA35" s="66">
        <f t="shared" si="17"/>
        <v>30000</v>
      </c>
      <c r="AB35" s="66">
        <f t="shared" si="17"/>
        <v>30000</v>
      </c>
      <c r="AC35" s="66">
        <f t="shared" si="17"/>
        <v>210</v>
      </c>
      <c r="AD35" s="66">
        <f>AC35/AB35*100</f>
        <v>0.70000000000000007</v>
      </c>
      <c r="AE35" s="66">
        <f t="shared" si="17"/>
        <v>50000</v>
      </c>
      <c r="AF35" s="66">
        <f t="shared" si="17"/>
        <v>50000</v>
      </c>
      <c r="AG35" s="66">
        <f t="shared" si="17"/>
        <v>4703.3</v>
      </c>
      <c r="AH35" s="66"/>
      <c r="AI35" s="66">
        <f t="shared" si="17"/>
        <v>0</v>
      </c>
      <c r="AJ35" s="66">
        <f t="shared" si="17"/>
        <v>0</v>
      </c>
      <c r="AK35" s="66">
        <v>14859.2</v>
      </c>
      <c r="AL35" s="66">
        <v>0</v>
      </c>
      <c r="AM35" s="66">
        <f t="shared" si="17"/>
        <v>0</v>
      </c>
      <c r="AN35" s="66">
        <f t="shared" si="17"/>
        <v>0</v>
      </c>
      <c r="AO35" s="66">
        <f t="shared" si="17"/>
        <v>400</v>
      </c>
      <c r="AP35" s="66">
        <v>0</v>
      </c>
      <c r="AQ35" s="66">
        <f t="shared" si="17"/>
        <v>0</v>
      </c>
      <c r="AR35" s="66">
        <f t="shared" si="17"/>
        <v>136938.20000000001</v>
      </c>
      <c r="AS35" s="66">
        <f t="shared" si="17"/>
        <v>143030.33964999998</v>
      </c>
      <c r="AT35" s="66">
        <f t="shared" si="10"/>
        <v>104.44882410459606</v>
      </c>
      <c r="AU35" s="66">
        <f t="shared" si="17"/>
        <v>0</v>
      </c>
      <c r="AV35" s="66">
        <f t="shared" si="17"/>
        <v>0</v>
      </c>
      <c r="AW35" s="66">
        <f t="shared" si="17"/>
        <v>200</v>
      </c>
      <c r="AX35" s="66">
        <v>0</v>
      </c>
      <c r="AY35" s="66">
        <f t="shared" si="17"/>
        <v>578322.4</v>
      </c>
      <c r="AZ35" s="66">
        <f t="shared" si="17"/>
        <v>578322.30000000005</v>
      </c>
      <c r="BA35" s="66">
        <f t="shared" si="17"/>
        <v>584328.04105999996</v>
      </c>
      <c r="BB35" s="66">
        <f t="shared" si="7"/>
        <v>101.03847647929189</v>
      </c>
      <c r="BC35" s="66">
        <f t="shared" si="17"/>
        <v>79218.813330000004</v>
      </c>
      <c r="BD35" s="66">
        <f t="shared" si="17"/>
        <v>79218.791230000003</v>
      </c>
      <c r="BE35" s="66">
        <f t="shared" si="17"/>
        <v>62334.260509999993</v>
      </c>
      <c r="BF35" s="66">
        <f t="shared" si="8"/>
        <v>78.686205055845548</v>
      </c>
      <c r="BG35" s="68">
        <f>SUM(BG6+BG28+BG34)</f>
        <v>0</v>
      </c>
      <c r="BH35" s="68">
        <f>SUM(BH6+BH28+BH34)</f>
        <v>0</v>
      </c>
      <c r="BI35" s="68">
        <f>SUM(BI6+BI28+BI34)</f>
        <v>2252.46</v>
      </c>
      <c r="BJ35" s="68">
        <v>0</v>
      </c>
      <c r="BK35" s="66">
        <f t="shared" ref="BK35:BU35" si="19">SUM(BK6+BK28+BK34)</f>
        <v>0</v>
      </c>
      <c r="BL35" s="66">
        <f t="shared" si="19"/>
        <v>132613.09999999998</v>
      </c>
      <c r="BM35" s="66">
        <f t="shared" si="19"/>
        <v>95186.699999999983</v>
      </c>
      <c r="BN35" s="66">
        <f t="shared" si="11"/>
        <v>71.777750463566576</v>
      </c>
      <c r="BO35" s="66">
        <f t="shared" si="19"/>
        <v>1764</v>
      </c>
      <c r="BP35" s="66">
        <f t="shared" si="19"/>
        <v>1764</v>
      </c>
      <c r="BQ35" s="66">
        <f t="shared" si="19"/>
        <v>435.90000000000003</v>
      </c>
      <c r="BR35" s="68">
        <f t="shared" si="16"/>
        <v>24.710884353741498</v>
      </c>
      <c r="BS35" s="68">
        <f t="shared" si="19"/>
        <v>0</v>
      </c>
      <c r="BT35" s="68">
        <f t="shared" si="19"/>
        <v>0</v>
      </c>
      <c r="BU35" s="68">
        <f t="shared" si="19"/>
        <v>82.8</v>
      </c>
      <c r="BV35" s="68">
        <v>0</v>
      </c>
      <c r="BW35" s="30">
        <f t="shared" si="17"/>
        <v>450</v>
      </c>
      <c r="BX35" s="30">
        <f t="shared" si="17"/>
        <v>450</v>
      </c>
      <c r="BY35" s="30">
        <f t="shared" si="17"/>
        <v>0</v>
      </c>
      <c r="BZ35" s="30">
        <v>0</v>
      </c>
      <c r="CA35" s="30">
        <f t="shared" si="17"/>
        <v>0</v>
      </c>
      <c r="CB35" s="30">
        <f t="shared" si="17"/>
        <v>0</v>
      </c>
      <c r="CC35" s="30">
        <v>73700</v>
      </c>
      <c r="CD35" s="30">
        <v>0</v>
      </c>
      <c r="CE35" s="30">
        <f t="shared" si="17"/>
        <v>0</v>
      </c>
      <c r="CF35" s="30">
        <f t="shared" si="17"/>
        <v>53605.3</v>
      </c>
      <c r="CG35" s="30">
        <f t="shared" si="17"/>
        <v>53605.3</v>
      </c>
      <c r="CH35" s="30">
        <f t="shared" si="9"/>
        <v>100</v>
      </c>
    </row>
    <row r="37" spans="1:86">
      <c r="C37" s="63"/>
      <c r="D37" s="63"/>
      <c r="E37" s="63"/>
      <c r="F37" s="63"/>
    </row>
    <row r="38" spans="1:86">
      <c r="AQ38" s="5">
        <v>11358775</v>
      </c>
      <c r="AR38" s="5">
        <f>AQ38/1000</f>
        <v>11358.775</v>
      </c>
      <c r="BK38" s="5">
        <v>190228</v>
      </c>
      <c r="BL38" s="5">
        <f>BK38/1000</f>
        <v>190.22800000000001</v>
      </c>
    </row>
    <row r="39" spans="1:86">
      <c r="AQ39" s="5">
        <v>10144400</v>
      </c>
      <c r="AR39" s="5">
        <f t="shared" ref="AR39:AR64" si="20">AQ39/1000</f>
        <v>10144.4</v>
      </c>
      <c r="BK39" s="5">
        <v>1326600</v>
      </c>
      <c r="BL39" s="5">
        <f t="shared" ref="BL39:BL64" si="21">BK39/1000</f>
        <v>1326.6</v>
      </c>
    </row>
    <row r="40" spans="1:86">
      <c r="AQ40" s="5">
        <v>25925850</v>
      </c>
      <c r="AR40" s="5">
        <f t="shared" si="20"/>
        <v>25925.85</v>
      </c>
      <c r="BK40" s="5">
        <v>0</v>
      </c>
      <c r="BL40" s="5">
        <f t="shared" si="21"/>
        <v>0</v>
      </c>
    </row>
    <row r="41" spans="1:86">
      <c r="AQ41" s="5">
        <v>23577840</v>
      </c>
      <c r="AR41" s="5">
        <f t="shared" si="20"/>
        <v>23577.84</v>
      </c>
      <c r="BK41" s="5">
        <v>1448300</v>
      </c>
      <c r="BL41" s="5">
        <f t="shared" si="21"/>
        <v>1448.3</v>
      </c>
    </row>
    <row r="42" spans="1:86">
      <c r="AQ42" s="5">
        <v>16669660</v>
      </c>
      <c r="AR42" s="5">
        <f t="shared" si="20"/>
        <v>16669.66</v>
      </c>
      <c r="BK42" s="5">
        <v>2802760</v>
      </c>
      <c r="BL42" s="5">
        <f t="shared" si="21"/>
        <v>2802.76</v>
      </c>
    </row>
    <row r="43" spans="1:86">
      <c r="AQ43" s="5">
        <v>27551620</v>
      </c>
      <c r="AR43" s="5">
        <f t="shared" si="20"/>
        <v>27551.62</v>
      </c>
      <c r="BK43" s="5">
        <v>3931500</v>
      </c>
      <c r="BL43" s="5">
        <f t="shared" si="21"/>
        <v>3931.5</v>
      </c>
    </row>
    <row r="44" spans="1:86">
      <c r="AQ44" s="5">
        <v>11179400</v>
      </c>
      <c r="AR44" s="5">
        <f t="shared" si="20"/>
        <v>11179.4</v>
      </c>
      <c r="BK44" s="5">
        <v>0</v>
      </c>
      <c r="BL44" s="5">
        <f t="shared" si="21"/>
        <v>0</v>
      </c>
    </row>
    <row r="45" spans="1:86">
      <c r="AQ45" s="5">
        <v>18683660</v>
      </c>
      <c r="AR45" s="5">
        <f t="shared" si="20"/>
        <v>18683.66</v>
      </c>
      <c r="BK45" s="5">
        <v>2737600</v>
      </c>
      <c r="BL45" s="5">
        <f t="shared" si="21"/>
        <v>2737.6</v>
      </c>
    </row>
    <row r="46" spans="1:86">
      <c r="AQ46" s="5">
        <v>9349600</v>
      </c>
      <c r="AR46" s="5">
        <f t="shared" si="20"/>
        <v>9349.6</v>
      </c>
      <c r="BK46" s="5">
        <v>466999.99</v>
      </c>
      <c r="BL46" s="5">
        <f t="shared" si="21"/>
        <v>466.99998999999997</v>
      </c>
    </row>
    <row r="47" spans="1:86">
      <c r="AQ47" s="5">
        <v>9061330</v>
      </c>
      <c r="AR47" s="5">
        <f t="shared" si="20"/>
        <v>9061.33</v>
      </c>
      <c r="BK47" s="5">
        <v>1276950</v>
      </c>
      <c r="BL47" s="5">
        <f t="shared" si="21"/>
        <v>1276.95</v>
      </c>
    </row>
    <row r="48" spans="1:86">
      <c r="AQ48" s="5">
        <v>14426160</v>
      </c>
      <c r="AR48" s="5">
        <f t="shared" si="20"/>
        <v>14426.16</v>
      </c>
      <c r="BK48" s="5">
        <v>2153500</v>
      </c>
      <c r="BL48" s="5">
        <f t="shared" si="21"/>
        <v>2153.5</v>
      </c>
    </row>
    <row r="49" spans="43:64">
      <c r="AQ49" s="5">
        <v>23440160</v>
      </c>
      <c r="AR49" s="5">
        <f t="shared" si="20"/>
        <v>23440.16</v>
      </c>
      <c r="BK49" s="5">
        <v>0</v>
      </c>
      <c r="BL49" s="5">
        <f t="shared" si="21"/>
        <v>0</v>
      </c>
    </row>
    <row r="50" spans="43:64">
      <c r="AQ50" s="5">
        <v>6438198.46</v>
      </c>
      <c r="AR50" s="5">
        <f t="shared" si="20"/>
        <v>6438.1984599999996</v>
      </c>
      <c r="BK50" s="5">
        <v>1634200</v>
      </c>
      <c r="BL50" s="5">
        <f t="shared" si="21"/>
        <v>1634.2</v>
      </c>
    </row>
    <row r="51" spans="43:64">
      <c r="AQ51" s="5">
        <v>15851200</v>
      </c>
      <c r="AR51" s="5">
        <f t="shared" si="20"/>
        <v>15851.2</v>
      </c>
      <c r="BK51" s="5">
        <v>4359100</v>
      </c>
      <c r="BL51" s="5">
        <f t="shared" si="21"/>
        <v>4359.1000000000004</v>
      </c>
    </row>
    <row r="52" spans="43:64">
      <c r="AQ52" s="5">
        <v>22786875</v>
      </c>
      <c r="AR52" s="5">
        <f t="shared" si="20"/>
        <v>22786.875</v>
      </c>
      <c r="BK52" s="5">
        <v>0</v>
      </c>
      <c r="BL52" s="5">
        <f t="shared" si="21"/>
        <v>0</v>
      </c>
    </row>
    <row r="53" spans="43:64">
      <c r="AQ53" s="5">
        <v>36010320</v>
      </c>
      <c r="AR53" s="5">
        <f t="shared" si="20"/>
        <v>36010.32</v>
      </c>
      <c r="BK53" s="5">
        <v>5120608</v>
      </c>
      <c r="BL53" s="5">
        <f t="shared" si="21"/>
        <v>5120.6080000000002</v>
      </c>
    </row>
    <row r="54" spans="43:64">
      <c r="AQ54" s="5">
        <v>8791000</v>
      </c>
      <c r="AR54" s="5">
        <f t="shared" si="20"/>
        <v>8791</v>
      </c>
      <c r="BK54" s="5">
        <v>0</v>
      </c>
      <c r="BL54" s="5">
        <f t="shared" si="21"/>
        <v>0</v>
      </c>
    </row>
    <row r="55" spans="43:64">
      <c r="AQ55" s="5">
        <v>5018591</v>
      </c>
      <c r="AR55" s="5">
        <f t="shared" si="20"/>
        <v>5018.5910000000003</v>
      </c>
      <c r="BK55" s="5">
        <v>1077600</v>
      </c>
      <c r="BL55" s="5">
        <f t="shared" si="21"/>
        <v>1077.5999999999999</v>
      </c>
    </row>
    <row r="56" spans="43:64">
      <c r="AQ56" s="5">
        <v>15543820</v>
      </c>
      <c r="AR56" s="5">
        <f t="shared" si="20"/>
        <v>15543.82</v>
      </c>
      <c r="BK56" s="5">
        <v>1429500</v>
      </c>
      <c r="BL56" s="5">
        <f t="shared" si="21"/>
        <v>1429.5</v>
      </c>
    </row>
    <row r="57" spans="43:64">
      <c r="AQ57" s="5">
        <v>11197160</v>
      </c>
      <c r="AR57" s="5">
        <f t="shared" si="20"/>
        <v>11197.16</v>
      </c>
      <c r="BK57" s="5">
        <v>2123700</v>
      </c>
      <c r="BL57" s="5">
        <f t="shared" si="21"/>
        <v>2123.6999999999998</v>
      </c>
    </row>
    <row r="58" spans="43:64">
      <c r="AQ58" s="5">
        <v>10496137.41</v>
      </c>
      <c r="AR58" s="5">
        <f t="shared" si="20"/>
        <v>10496.137409999999</v>
      </c>
      <c r="BK58" s="5">
        <v>3096113.48</v>
      </c>
      <c r="BL58" s="5">
        <f t="shared" si="21"/>
        <v>3096.11348</v>
      </c>
    </row>
    <row r="59" spans="43:64">
      <c r="AQ59" s="5">
        <v>333501756.87000006</v>
      </c>
      <c r="BK59" s="5">
        <v>35175259.469999999</v>
      </c>
    </row>
    <row r="60" spans="43:64">
      <c r="AQ60" s="5">
        <v>16375100</v>
      </c>
      <c r="AR60" s="5">
        <f t="shared" si="20"/>
        <v>16375.1</v>
      </c>
      <c r="BK60" s="5">
        <v>2177000</v>
      </c>
      <c r="BL60" s="5">
        <f t="shared" si="21"/>
        <v>2177</v>
      </c>
    </row>
    <row r="61" spans="43:64">
      <c r="AQ61" s="5">
        <v>27898614</v>
      </c>
      <c r="AR61" s="5">
        <f t="shared" si="20"/>
        <v>27898.614000000001</v>
      </c>
      <c r="BK61" s="5">
        <v>1672200</v>
      </c>
      <c r="BL61" s="5">
        <f t="shared" si="21"/>
        <v>1672.2</v>
      </c>
    </row>
    <row r="62" spans="43:64">
      <c r="AQ62" s="5">
        <v>35345610</v>
      </c>
      <c r="AR62" s="5">
        <f t="shared" si="20"/>
        <v>35345.61</v>
      </c>
      <c r="BK62" s="5">
        <v>23326599.989999998</v>
      </c>
      <c r="BL62" s="5">
        <f t="shared" si="21"/>
        <v>23326.599989999999</v>
      </c>
    </row>
    <row r="63" spans="43:64">
      <c r="AQ63" s="5">
        <v>157906560.19</v>
      </c>
      <c r="AR63" s="5">
        <f t="shared" si="20"/>
        <v>157906.56018999999</v>
      </c>
      <c r="BK63" s="5">
        <v>27575090</v>
      </c>
      <c r="BL63" s="5">
        <f t="shared" si="21"/>
        <v>27575.09</v>
      </c>
    </row>
    <row r="64" spans="43:64">
      <c r="AQ64" s="5">
        <v>13300400</v>
      </c>
      <c r="AR64" s="5">
        <f t="shared" si="20"/>
        <v>13300.4</v>
      </c>
      <c r="BK64" s="5">
        <v>5260600</v>
      </c>
      <c r="BL64" s="5">
        <f t="shared" si="21"/>
        <v>5260.6</v>
      </c>
    </row>
  </sheetData>
  <mergeCells count="27">
    <mergeCell ref="BS4:BV4"/>
    <mergeCell ref="AU4:AX4"/>
    <mergeCell ref="CA4:CD4"/>
    <mergeCell ref="BG4:BJ4"/>
    <mergeCell ref="BO4:BR4"/>
    <mergeCell ref="BW4:BZ4"/>
    <mergeCell ref="CE4:CH4"/>
    <mergeCell ref="C2:V2"/>
    <mergeCell ref="AI4:AL4"/>
    <mergeCell ref="AQ4:AT4"/>
    <mergeCell ref="AY4:BB4"/>
    <mergeCell ref="BC4:BF4"/>
    <mergeCell ref="BK4:BN4"/>
    <mergeCell ref="S4:V4"/>
    <mergeCell ref="W4:Z4"/>
    <mergeCell ref="AA4:AD4"/>
    <mergeCell ref="AE4:AH4"/>
    <mergeCell ref="U3:V3"/>
    <mergeCell ref="G4:J4"/>
    <mergeCell ref="O4:R4"/>
    <mergeCell ref="AM4:AP4"/>
    <mergeCell ref="K4:N4"/>
    <mergeCell ref="A35:B35"/>
    <mergeCell ref="A34:B34"/>
    <mergeCell ref="B4:B5"/>
    <mergeCell ref="A4:A5"/>
    <mergeCell ref="C4:F4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таблица В6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В6'!Заголовки_для_печати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2024-11-21T13:21:53Z</cp:lastPrinted>
  <dcterms:created xsi:type="dcterms:W3CDTF">2019-04-18T08:29:34Z</dcterms:created>
  <dcterms:modified xsi:type="dcterms:W3CDTF">2024-11-25T07:45:41Z</dcterms:modified>
</cp:coreProperties>
</file>