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80" yWindow="60" windowWidth="13830" windowHeight="11020"/>
  </bookViews>
  <sheets>
    <sheet name="таблица В6" sheetId="2" r:id="rId1"/>
    <sheet name="дотации" sheetId="3" r:id="rId2"/>
    <sheet name="субсидии" sheetId="4" r:id="rId3"/>
    <sheet name="субвенции" sheetId="5" r:id="rId4"/>
    <sheet name="иные" sheetId="6" r:id="rId5"/>
  </sheets>
  <definedNames>
    <definedName name="_xlnm.Print_Titles" localSheetId="1">дотации!$A:$B</definedName>
    <definedName name="_xlnm.Print_Titles" localSheetId="4">иные!$A:$B</definedName>
    <definedName name="_xlnm.Print_Titles" localSheetId="3">субвенции!$A:$B</definedName>
    <definedName name="_xlnm.Print_Titles" localSheetId="2">субсидии!$A:$B</definedName>
    <definedName name="_xlnm.Print_Titles" localSheetId="0">'таблица В6'!$A:$A,'таблица В6'!$4:$4</definedName>
    <definedName name="_xlnm.Print_Area" localSheetId="1">дотации!$A$2:$N$35</definedName>
    <definedName name="_xlnm.Print_Area" localSheetId="4">иные!$A$2:$BJ$35</definedName>
    <definedName name="_xlnm.Print_Area" localSheetId="3">субвенции!$A$2:$DB$35</definedName>
    <definedName name="_xlnm.Print_Area" localSheetId="2">субсидии!$A$2:$KD$35</definedName>
  </definedNames>
  <calcPr calcId="145621"/>
</workbook>
</file>

<file path=xl/calcChain.xml><?xml version="1.0" encoding="utf-8"?>
<calcChain xmlns="http://schemas.openxmlformats.org/spreadsheetml/2006/main">
  <c r="BJ7" i="6" l="1"/>
  <c r="BJ8" i="6"/>
  <c r="BJ9" i="6"/>
  <c r="BJ11" i="6"/>
  <c r="BJ12" i="6"/>
  <c r="BJ13" i="6"/>
  <c r="BJ14" i="6"/>
  <c r="BJ15" i="6"/>
  <c r="BJ16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5" i="6"/>
  <c r="BJ6" i="6"/>
  <c r="BB31" i="6"/>
  <c r="BB32" i="6"/>
  <c r="BB35" i="6"/>
  <c r="BB28" i="6"/>
  <c r="AX8" i="6"/>
  <c r="AX11" i="6"/>
  <c r="AX16" i="6"/>
  <c r="AX17" i="6"/>
  <c r="AX24" i="6"/>
  <c r="AX32" i="6"/>
  <c r="AX33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5" i="6"/>
  <c r="AT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5" i="6"/>
  <c r="AP6" i="6"/>
  <c r="Z35" i="6"/>
  <c r="N6" i="6" l="1"/>
  <c r="N27" i="6"/>
  <c r="N35" i="6"/>
  <c r="F34" i="6"/>
  <c r="DB7" i="5"/>
  <c r="DB8" i="5"/>
  <c r="DB9" i="5"/>
  <c r="DB10" i="5"/>
  <c r="DB11" i="5"/>
  <c r="DB12" i="5"/>
  <c r="DB13" i="5"/>
  <c r="DB14" i="5"/>
  <c r="DB15" i="5"/>
  <c r="DB16" i="5"/>
  <c r="DB17" i="5"/>
  <c r="DB18" i="5"/>
  <c r="DB19" i="5"/>
  <c r="DB20" i="5"/>
  <c r="DB21" i="5"/>
  <c r="DB22" i="5"/>
  <c r="DB23" i="5"/>
  <c r="DB24" i="5"/>
  <c r="DB25" i="5"/>
  <c r="DB26" i="5"/>
  <c r="DB27" i="5"/>
  <c r="CX7" i="5"/>
  <c r="CX8" i="5"/>
  <c r="CX9" i="5"/>
  <c r="CX10" i="5"/>
  <c r="CX11" i="5"/>
  <c r="CX12" i="5"/>
  <c r="CX13" i="5"/>
  <c r="CX14" i="5"/>
  <c r="CX15" i="5"/>
  <c r="CX16" i="5"/>
  <c r="CX17" i="5"/>
  <c r="CX18" i="5"/>
  <c r="CX19" i="5"/>
  <c r="CX20" i="5"/>
  <c r="CX21" i="5"/>
  <c r="CX22" i="5"/>
  <c r="CX23" i="5"/>
  <c r="CX24" i="5"/>
  <c r="CX25" i="5"/>
  <c r="CX26" i="5"/>
  <c r="CX27" i="5"/>
  <c r="CX29" i="5"/>
  <c r="CX30" i="5"/>
  <c r="CX31" i="5"/>
  <c r="CX32" i="5"/>
  <c r="CX33" i="5"/>
  <c r="CT7" i="5"/>
  <c r="CT8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24" i="5"/>
  <c r="CT25" i="5"/>
  <c r="CT26" i="5"/>
  <c r="CT27" i="5"/>
  <c r="CT29" i="5"/>
  <c r="CT30" i="5"/>
  <c r="CT31" i="5"/>
  <c r="CT32" i="5"/>
  <c r="CT33" i="5"/>
  <c r="CP9" i="5"/>
  <c r="CL9" i="5"/>
  <c r="CL18" i="5"/>
  <c r="CL22" i="5"/>
  <c r="CL24" i="5"/>
  <c r="CL31" i="5"/>
  <c r="CL32" i="5"/>
  <c r="CH32" i="5"/>
  <c r="CD7" i="5"/>
  <c r="CD8" i="5"/>
  <c r="CD9" i="5"/>
  <c r="CD10" i="5"/>
  <c r="CD11" i="5"/>
  <c r="CD12" i="5"/>
  <c r="CD13" i="5"/>
  <c r="CD14" i="5"/>
  <c r="CD15" i="5"/>
  <c r="CD16" i="5"/>
  <c r="CD17" i="5"/>
  <c r="CD18" i="5"/>
  <c r="CD19" i="5"/>
  <c r="CD20" i="5"/>
  <c r="CD21" i="5"/>
  <c r="CD22" i="5"/>
  <c r="CD23" i="5"/>
  <c r="CD24" i="5"/>
  <c r="CD25" i="5"/>
  <c r="CD26" i="5"/>
  <c r="CD27" i="5"/>
  <c r="CD32" i="5"/>
  <c r="BZ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9" i="5"/>
  <c r="BZ30" i="5"/>
  <c r="BZ31" i="5"/>
  <c r="BZ32" i="5"/>
  <c r="BZ33" i="5"/>
  <c r="BV7" i="5"/>
  <c r="BV8" i="5"/>
  <c r="BV9" i="5"/>
  <c r="BV10" i="5"/>
  <c r="BV11" i="5"/>
  <c r="BV12" i="5"/>
  <c r="BV13" i="5"/>
  <c r="BV14" i="5"/>
  <c r="BV15" i="5"/>
  <c r="BV16" i="5"/>
  <c r="BV17" i="5"/>
  <c r="BV18" i="5"/>
  <c r="BV19" i="5"/>
  <c r="BV20" i="5"/>
  <c r="BV21" i="5"/>
  <c r="BV22" i="5"/>
  <c r="BV23" i="5"/>
  <c r="BV24" i="5"/>
  <c r="BV25" i="5"/>
  <c r="BV26" i="5"/>
  <c r="BV27" i="5"/>
  <c r="BV29" i="5"/>
  <c r="BV30" i="5"/>
  <c r="BV31" i="5"/>
  <c r="BV32" i="5"/>
  <c r="BV33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5" i="5"/>
  <c r="BR26" i="5"/>
  <c r="BR27" i="5"/>
  <c r="BR29" i="5"/>
  <c r="BR30" i="5"/>
  <c r="BR31" i="5"/>
  <c r="BR32" i="5"/>
  <c r="BR33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9" i="5"/>
  <c r="BN30" i="5"/>
  <c r="BN31" i="5"/>
  <c r="BN32" i="5"/>
  <c r="BN33" i="5"/>
  <c r="BJ7" i="5"/>
  <c r="BJ8" i="5"/>
  <c r="BJ9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32" i="5"/>
  <c r="BF7" i="5"/>
  <c r="BF8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9" i="5"/>
  <c r="BF30" i="5"/>
  <c r="BF31" i="5"/>
  <c r="BF32" i="5"/>
  <c r="BF33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9" i="5"/>
  <c r="BB30" i="5"/>
  <c r="BB31" i="5"/>
  <c r="BB32" i="5"/>
  <c r="BB33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9" i="5"/>
  <c r="AP30" i="5"/>
  <c r="AP31" i="5"/>
  <c r="AP32" i="5"/>
  <c r="AP33" i="5"/>
  <c r="AL7" i="5"/>
  <c r="AL8" i="5"/>
  <c r="AL9" i="5"/>
  <c r="AL10" i="5"/>
  <c r="AL11" i="5"/>
  <c r="AL12" i="5"/>
  <c r="AL13" i="5"/>
  <c r="AL14" i="5"/>
  <c r="AL15" i="5"/>
  <c r="AL16" i="5"/>
  <c r="AL17" i="5"/>
  <c r="AL19" i="5"/>
  <c r="AL20" i="5"/>
  <c r="AL21" i="5"/>
  <c r="AL22" i="5"/>
  <c r="AL23" i="5"/>
  <c r="AL25" i="5"/>
  <c r="AL26" i="5"/>
  <c r="AL27" i="5"/>
  <c r="AL29" i="5"/>
  <c r="AL30" i="5"/>
  <c r="AL31" i="5"/>
  <c r="AL32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9" i="5"/>
  <c r="AH30" i="5"/>
  <c r="AH31" i="5"/>
  <c r="AH32" i="5"/>
  <c r="AH33" i="5"/>
  <c r="R8" i="5"/>
  <c r="R9" i="5"/>
  <c r="R10" i="5"/>
  <c r="R11" i="5"/>
  <c r="R13" i="5"/>
  <c r="R14" i="5"/>
  <c r="R15" i="5"/>
  <c r="R16" i="5"/>
  <c r="R17" i="5"/>
  <c r="R18" i="5"/>
  <c r="R19" i="5"/>
  <c r="R20" i="5"/>
  <c r="R21" i="5"/>
  <c r="R22" i="5"/>
  <c r="R23" i="5"/>
  <c r="R25" i="5"/>
  <c r="R26" i="5"/>
  <c r="R27" i="5"/>
  <c r="R29" i="5"/>
  <c r="R30" i="5"/>
  <c r="R31" i="5"/>
  <c r="R32" i="5"/>
  <c r="R33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9" i="5"/>
  <c r="N30" i="5"/>
  <c r="N31" i="5"/>
  <c r="N32" i="5"/>
  <c r="N33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9" i="5"/>
  <c r="J30" i="5"/>
  <c r="J31" i="5"/>
  <c r="J32" i="5"/>
  <c r="J33" i="5"/>
  <c r="KD7" i="4"/>
  <c r="KD8" i="4"/>
  <c r="KD9" i="4"/>
  <c r="KD10" i="4"/>
  <c r="KD11" i="4"/>
  <c r="KD12" i="4"/>
  <c r="KD13" i="4"/>
  <c r="KD14" i="4"/>
  <c r="KD15" i="4"/>
  <c r="KD16" i="4"/>
  <c r="KD17" i="4"/>
  <c r="KD18" i="4"/>
  <c r="KD19" i="4"/>
  <c r="KD20" i="4"/>
  <c r="KD21" i="4"/>
  <c r="KD22" i="4"/>
  <c r="KD23" i="4"/>
  <c r="KD24" i="4"/>
  <c r="KD25" i="4"/>
  <c r="KD26" i="4"/>
  <c r="KD27" i="4"/>
  <c r="KD29" i="4"/>
  <c r="KD30" i="4"/>
  <c r="KD31" i="4"/>
  <c r="KD32" i="4"/>
  <c r="KD33" i="4"/>
  <c r="JZ20" i="4"/>
  <c r="JZ27" i="4"/>
  <c r="JV7" i="4"/>
  <c r="JV8" i="4"/>
  <c r="JV9" i="4"/>
  <c r="JV10" i="4"/>
  <c r="JV11" i="4"/>
  <c r="JV12" i="4"/>
  <c r="JV13" i="4"/>
  <c r="JV14" i="4"/>
  <c r="JV15" i="4"/>
  <c r="JV16" i="4"/>
  <c r="JV17" i="4"/>
  <c r="JV18" i="4"/>
  <c r="JV19" i="4"/>
  <c r="JV20" i="4"/>
  <c r="JV21" i="4"/>
  <c r="JV22" i="4"/>
  <c r="JV23" i="4"/>
  <c r="JV24" i="4"/>
  <c r="JV25" i="4"/>
  <c r="JV26" i="4"/>
  <c r="JV27" i="4"/>
  <c r="JF11" i="4"/>
  <c r="IX32" i="4"/>
  <c r="IX21" i="4"/>
  <c r="IT7" i="4"/>
  <c r="IT9" i="4"/>
  <c r="IT12" i="4"/>
  <c r="IT13" i="4"/>
  <c r="IT14" i="4"/>
  <c r="IT15" i="4"/>
  <c r="IT19" i="4"/>
  <c r="IT20" i="4"/>
  <c r="IT21" i="4"/>
  <c r="IT22" i="4"/>
  <c r="IT23" i="4"/>
  <c r="IT24" i="4"/>
  <c r="IT25" i="4"/>
  <c r="IT27" i="4"/>
  <c r="IT33" i="4"/>
  <c r="IP32" i="4"/>
  <c r="IH17" i="4"/>
  <c r="ID10" i="4"/>
  <c r="HZ7" i="4"/>
  <c r="HZ8" i="4"/>
  <c r="HZ9" i="4"/>
  <c r="HZ10" i="4"/>
  <c r="HZ11" i="4"/>
  <c r="HZ12" i="4"/>
  <c r="HZ13" i="4"/>
  <c r="HZ15" i="4"/>
  <c r="HZ16" i="4"/>
  <c r="HZ18" i="4"/>
  <c r="HZ19" i="4"/>
  <c r="HZ20" i="4"/>
  <c r="HZ23" i="4"/>
  <c r="HR7" i="4"/>
  <c r="HR8" i="4"/>
  <c r="HR9" i="4"/>
  <c r="HR10" i="4"/>
  <c r="HR11" i="4"/>
  <c r="HR12" i="4"/>
  <c r="HR13" i="4"/>
  <c r="HR14" i="4"/>
  <c r="HR15" i="4"/>
  <c r="HR16" i="4"/>
  <c r="HR17" i="4"/>
  <c r="HR18" i="4"/>
  <c r="HR19" i="4"/>
  <c r="HR20" i="4"/>
  <c r="HR21" i="4"/>
  <c r="HR22" i="4"/>
  <c r="HR23" i="4"/>
  <c r="HR24" i="4"/>
  <c r="HR25" i="4"/>
  <c r="HR26" i="4"/>
  <c r="HR27" i="4"/>
  <c r="HR29" i="4"/>
  <c r="HR30" i="4"/>
  <c r="HR31" i="4"/>
  <c r="HR32" i="4"/>
  <c r="HR33" i="4"/>
  <c r="HN7" i="4"/>
  <c r="HN8" i="4"/>
  <c r="HN9" i="4"/>
  <c r="HN10" i="4"/>
  <c r="HN11" i="4"/>
  <c r="HN12" i="4"/>
  <c r="HN13" i="4"/>
  <c r="HN14" i="4"/>
  <c r="HN15" i="4"/>
  <c r="HN16" i="4"/>
  <c r="HN17" i="4"/>
  <c r="HN18" i="4"/>
  <c r="HN19" i="4"/>
  <c r="HN20" i="4"/>
  <c r="HN21" i="4"/>
  <c r="HN22" i="4"/>
  <c r="HN23" i="4"/>
  <c r="HN24" i="4"/>
  <c r="HN25" i="4"/>
  <c r="HN26" i="4"/>
  <c r="HN27" i="4"/>
  <c r="HN29" i="4"/>
  <c r="HN30" i="4"/>
  <c r="HN31" i="4"/>
  <c r="HN32" i="4"/>
  <c r="HN33" i="4"/>
  <c r="HB32" i="4"/>
  <c r="HJ18" i="4"/>
  <c r="GX25" i="4"/>
  <c r="GX27" i="4"/>
  <c r="GX32" i="4"/>
  <c r="GX33" i="4"/>
  <c r="GT29" i="4"/>
  <c r="GT19" i="4"/>
  <c r="GD9" i="4"/>
  <c r="GD10" i="4"/>
  <c r="GD16" i="4"/>
  <c r="FZ25" i="4"/>
  <c r="FZ13" i="4"/>
  <c r="FV8" i="4"/>
  <c r="FV9" i="4"/>
  <c r="FV10" i="4"/>
  <c r="FV11" i="4"/>
  <c r="FV13" i="4"/>
  <c r="FV14" i="4"/>
  <c r="FV16" i="4"/>
  <c r="FV17" i="4"/>
  <c r="FV18" i="4"/>
  <c r="FV19" i="4"/>
  <c r="FV20" i="4"/>
  <c r="FV21" i="4"/>
  <c r="FV22" i="4"/>
  <c r="FV24" i="4"/>
  <c r="FV25" i="4"/>
  <c r="FV27" i="4"/>
  <c r="FR16" i="4"/>
  <c r="FN7" i="4"/>
  <c r="FN8" i="4"/>
  <c r="FN10" i="4"/>
  <c r="FN12" i="4"/>
  <c r="FN13" i="4"/>
  <c r="FN14" i="4"/>
  <c r="FN18" i="4"/>
  <c r="FN20" i="4"/>
  <c r="FN21" i="4"/>
  <c r="FN22" i="4"/>
  <c r="FN23" i="4"/>
  <c r="FN24" i="4"/>
  <c r="FN26" i="4"/>
  <c r="FJ22" i="4"/>
  <c r="FF14" i="4"/>
  <c r="FB9" i="4"/>
  <c r="FB16" i="4"/>
  <c r="EX18" i="4"/>
  <c r="EX8" i="4"/>
  <c r="EX12" i="4"/>
  <c r="EX14" i="4"/>
  <c r="EX16" i="4"/>
  <c r="EX20" i="4"/>
  <c r="EX22" i="4"/>
  <c r="EX23" i="4"/>
  <c r="EX24" i="4"/>
  <c r="EX26" i="4"/>
  <c r="EX27" i="4"/>
  <c r="EX29" i="4"/>
  <c r="EX31" i="4"/>
  <c r="EX34" i="4"/>
  <c r="ET7" i="4"/>
  <c r="ET8" i="4"/>
  <c r="ET9" i="4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4" i="4"/>
  <c r="ET25" i="4"/>
  <c r="ET26" i="4"/>
  <c r="ET27" i="4"/>
  <c r="ET29" i="4"/>
  <c r="ET30" i="4"/>
  <c r="ET31" i="4"/>
  <c r="ET32" i="4"/>
  <c r="ET33" i="4"/>
  <c r="EP32" i="4"/>
  <c r="EP33" i="4"/>
  <c r="ED7" i="4"/>
  <c r="ED9" i="4"/>
  <c r="ED11" i="4"/>
  <c r="ED12" i="4"/>
  <c r="ED16" i="4"/>
  <c r="ED18" i="4"/>
  <c r="ED20" i="4"/>
  <c r="ED21" i="4"/>
  <c r="ED22" i="4"/>
  <c r="ED26" i="4"/>
  <c r="ED27" i="4"/>
  <c r="ED30" i="4"/>
  <c r="ED32" i="4"/>
  <c r="DV7" i="4"/>
  <c r="DV9" i="4"/>
  <c r="DV10" i="4"/>
  <c r="DV12" i="4"/>
  <c r="DV13" i="4"/>
  <c r="DV16" i="4"/>
  <c r="DV17" i="4"/>
  <c r="DV18" i="4"/>
  <c r="DV19" i="4"/>
  <c r="DV22" i="4"/>
  <c r="DV23" i="4"/>
  <c r="DV24" i="4"/>
  <c r="DV25" i="4"/>
  <c r="DV26" i="4"/>
  <c r="DV30" i="4"/>
  <c r="DV31" i="4"/>
  <c r="DV32" i="4"/>
  <c r="DV33" i="4"/>
  <c r="CX7" i="4"/>
  <c r="CX8" i="4"/>
  <c r="CX9" i="4"/>
  <c r="CX10" i="4"/>
  <c r="CX11" i="4"/>
  <c r="CX12" i="4"/>
  <c r="CX13" i="4"/>
  <c r="CX15" i="4"/>
  <c r="CX16" i="4"/>
  <c r="CX19" i="4"/>
  <c r="CX20" i="4"/>
  <c r="CX21" i="4"/>
  <c r="CX22" i="4"/>
  <c r="CX23" i="4"/>
  <c r="CX24" i="4"/>
  <c r="CX25" i="4"/>
  <c r="CX27" i="4"/>
  <c r="CX30" i="4"/>
  <c r="CX31" i="4"/>
  <c r="CX32" i="4"/>
  <c r="CT7" i="4"/>
  <c r="CT8" i="4"/>
  <c r="CT9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4" i="4"/>
  <c r="CT25" i="4"/>
  <c r="CT26" i="4"/>
  <c r="CT27" i="4"/>
  <c r="CT29" i="4"/>
  <c r="CT30" i="4"/>
  <c r="CT31" i="4"/>
  <c r="CT32" i="4"/>
  <c r="CT33" i="4"/>
  <c r="CP12" i="4"/>
  <c r="CP21" i="4"/>
  <c r="CD8" i="4"/>
  <c r="BZ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5" i="4"/>
  <c r="BZ26" i="4"/>
  <c r="BZ27" i="4"/>
  <c r="BZ29" i="4"/>
  <c r="BZ30" i="4"/>
  <c r="BZ31" i="4"/>
  <c r="BZ32" i="4"/>
  <c r="BZ33" i="4"/>
  <c r="BR17" i="4"/>
  <c r="BJ30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B29" i="4"/>
  <c r="BB30" i="4"/>
  <c r="BB31" i="4"/>
  <c r="BB32" i="4"/>
  <c r="BB33" i="4"/>
  <c r="AX32" i="4"/>
  <c r="AP18" i="4"/>
  <c r="AP22" i="4"/>
  <c r="AP31" i="4"/>
  <c r="AP32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9" i="4"/>
  <c r="AH30" i="4"/>
  <c r="AH31" i="4"/>
  <c r="AH32" i="4"/>
  <c r="AH33" i="4"/>
  <c r="AD33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J31" i="4"/>
  <c r="N11" i="3"/>
  <c r="N13" i="3"/>
  <c r="N14" i="3"/>
  <c r="N15" i="3"/>
  <c r="N17" i="3"/>
  <c r="N19" i="3"/>
  <c r="N21" i="3"/>
  <c r="N24" i="3"/>
  <c r="N27" i="3"/>
  <c r="N31" i="3"/>
  <c r="N33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3" i="3"/>
  <c r="G7" i="2"/>
  <c r="G8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4" i="2"/>
  <c r="G115" i="2"/>
  <c r="G117" i="2"/>
  <c r="G118" i="2"/>
  <c r="G119" i="2"/>
  <c r="G121" i="2"/>
  <c r="G122" i="2"/>
  <c r="G123" i="2"/>
  <c r="G124" i="2"/>
  <c r="G125" i="2"/>
  <c r="G126" i="2"/>
  <c r="G127" i="2"/>
  <c r="C18" i="6" l="1"/>
  <c r="C20" i="6"/>
  <c r="C8" i="3"/>
  <c r="D8" i="3"/>
  <c r="E8" i="3"/>
  <c r="C9" i="3"/>
  <c r="D9" i="3"/>
  <c r="E9" i="3"/>
  <c r="F9" i="3" s="1"/>
  <c r="C10" i="3"/>
  <c r="D10" i="3"/>
  <c r="E10" i="3"/>
  <c r="F10" i="3" s="1"/>
  <c r="C11" i="3"/>
  <c r="D11" i="3"/>
  <c r="E11" i="3"/>
  <c r="F11" i="3" s="1"/>
  <c r="C12" i="3"/>
  <c r="D12" i="3"/>
  <c r="E12" i="3"/>
  <c r="C13" i="3"/>
  <c r="D13" i="3"/>
  <c r="E13" i="3"/>
  <c r="F13" i="3" s="1"/>
  <c r="C14" i="3"/>
  <c r="D14" i="3"/>
  <c r="E14" i="3"/>
  <c r="F14" i="3" s="1"/>
  <c r="C15" i="3"/>
  <c r="D15" i="3"/>
  <c r="E15" i="3"/>
  <c r="F15" i="3" s="1"/>
  <c r="C16" i="3"/>
  <c r="D16" i="3"/>
  <c r="E16" i="3"/>
  <c r="C17" i="3"/>
  <c r="D17" i="3"/>
  <c r="E17" i="3"/>
  <c r="F17" i="3" s="1"/>
  <c r="C18" i="3"/>
  <c r="D18" i="3"/>
  <c r="E18" i="3"/>
  <c r="F18" i="3" s="1"/>
  <c r="C19" i="3"/>
  <c r="D19" i="3"/>
  <c r="E19" i="3"/>
  <c r="F19" i="3" s="1"/>
  <c r="C20" i="3"/>
  <c r="D20" i="3"/>
  <c r="E20" i="3"/>
  <c r="C21" i="3"/>
  <c r="D21" i="3"/>
  <c r="E21" i="3"/>
  <c r="F21" i="3" s="1"/>
  <c r="C22" i="3"/>
  <c r="D22" i="3"/>
  <c r="E22" i="3"/>
  <c r="F22" i="3" s="1"/>
  <c r="C23" i="3"/>
  <c r="D23" i="3"/>
  <c r="E23" i="3"/>
  <c r="F23" i="3" s="1"/>
  <c r="C24" i="3"/>
  <c r="D24" i="3"/>
  <c r="E24" i="3"/>
  <c r="C25" i="3"/>
  <c r="D25" i="3"/>
  <c r="E25" i="3"/>
  <c r="F25" i="3" s="1"/>
  <c r="C26" i="3"/>
  <c r="D26" i="3"/>
  <c r="E26" i="3"/>
  <c r="F26" i="3" s="1"/>
  <c r="C27" i="3"/>
  <c r="D27" i="3"/>
  <c r="E27" i="3"/>
  <c r="F27" i="3" s="1"/>
  <c r="C29" i="3"/>
  <c r="C28" i="3" s="1"/>
  <c r="D29" i="3"/>
  <c r="D28" i="3" s="1"/>
  <c r="E29" i="3"/>
  <c r="E28" i="3" s="1"/>
  <c r="C30" i="3"/>
  <c r="D30" i="3"/>
  <c r="E30" i="3"/>
  <c r="F30" i="3" s="1"/>
  <c r="C31" i="3"/>
  <c r="D31" i="3"/>
  <c r="E31" i="3"/>
  <c r="F31" i="3" s="1"/>
  <c r="C32" i="3"/>
  <c r="D32" i="3"/>
  <c r="E32" i="3"/>
  <c r="C33" i="3"/>
  <c r="D33" i="3"/>
  <c r="E33" i="3"/>
  <c r="D7" i="3"/>
  <c r="E7" i="3"/>
  <c r="C7" i="3"/>
  <c r="C6" i="3" s="1"/>
  <c r="F28" i="3" l="1"/>
  <c r="E6" i="3"/>
  <c r="F7" i="3"/>
  <c r="D6" i="3"/>
  <c r="D35" i="3" s="1"/>
  <c r="F33" i="3"/>
  <c r="F29" i="3"/>
  <c r="F24" i="3"/>
  <c r="F20" i="3"/>
  <c r="F16" i="3"/>
  <c r="F12" i="3"/>
  <c r="F8" i="3"/>
  <c r="E35" i="3"/>
  <c r="F35" i="3" s="1"/>
  <c r="C35" i="3"/>
  <c r="AE6" i="6"/>
  <c r="AF6" i="6"/>
  <c r="AG6" i="6"/>
  <c r="AE28" i="6"/>
  <c r="AF28" i="6"/>
  <c r="AG28" i="6"/>
  <c r="F6" i="3" l="1"/>
  <c r="AF35" i="6"/>
  <c r="AE35" i="6"/>
  <c r="F10" i="2"/>
  <c r="F84" i="2" l="1"/>
  <c r="E34" i="6" l="1"/>
  <c r="D34" i="6"/>
  <c r="C34" i="6"/>
  <c r="E33" i="6"/>
  <c r="F33" i="6" s="1"/>
  <c r="D33" i="6"/>
  <c r="C33" i="6"/>
  <c r="E32" i="6"/>
  <c r="F32" i="6" s="1"/>
  <c r="D32" i="6"/>
  <c r="C32" i="6"/>
  <c r="E31" i="6"/>
  <c r="F31" i="6" s="1"/>
  <c r="D31" i="6"/>
  <c r="C31" i="6"/>
  <c r="E30" i="6"/>
  <c r="F30" i="6" s="1"/>
  <c r="D30" i="6"/>
  <c r="C30" i="6"/>
  <c r="E29" i="6"/>
  <c r="F29" i="6" s="1"/>
  <c r="D29" i="6"/>
  <c r="C29" i="6"/>
  <c r="C8" i="6"/>
  <c r="D8" i="6"/>
  <c r="E8" i="6"/>
  <c r="F8" i="6" s="1"/>
  <c r="C9" i="6"/>
  <c r="D9" i="6"/>
  <c r="E9" i="6"/>
  <c r="F9" i="6" s="1"/>
  <c r="C10" i="6"/>
  <c r="D10" i="6"/>
  <c r="E10" i="6"/>
  <c r="F10" i="6" s="1"/>
  <c r="C11" i="6"/>
  <c r="D11" i="6"/>
  <c r="E11" i="6"/>
  <c r="F11" i="6" s="1"/>
  <c r="C12" i="6"/>
  <c r="D12" i="6"/>
  <c r="E12" i="6"/>
  <c r="F12" i="6" s="1"/>
  <c r="C13" i="6"/>
  <c r="D13" i="6"/>
  <c r="E13" i="6"/>
  <c r="F13" i="6" s="1"/>
  <c r="C14" i="6"/>
  <c r="D14" i="6"/>
  <c r="E14" i="6"/>
  <c r="F14" i="6" s="1"/>
  <c r="C15" i="6"/>
  <c r="D15" i="6"/>
  <c r="E15" i="6"/>
  <c r="F15" i="6" s="1"/>
  <c r="C16" i="6"/>
  <c r="D16" i="6"/>
  <c r="E16" i="6"/>
  <c r="F16" i="6" s="1"/>
  <c r="C17" i="6"/>
  <c r="D17" i="6"/>
  <c r="E17" i="6"/>
  <c r="F17" i="6" s="1"/>
  <c r="D18" i="6"/>
  <c r="E18" i="6"/>
  <c r="F18" i="6" s="1"/>
  <c r="D19" i="6"/>
  <c r="E19" i="6"/>
  <c r="F19" i="6" s="1"/>
  <c r="D20" i="6"/>
  <c r="E20" i="6"/>
  <c r="F20" i="6" s="1"/>
  <c r="C21" i="6"/>
  <c r="D21" i="6"/>
  <c r="E21" i="6"/>
  <c r="F21" i="6" s="1"/>
  <c r="C22" i="6"/>
  <c r="D22" i="6"/>
  <c r="E22" i="6"/>
  <c r="F22" i="6" s="1"/>
  <c r="C23" i="6"/>
  <c r="D23" i="6"/>
  <c r="E23" i="6"/>
  <c r="F23" i="6" s="1"/>
  <c r="C24" i="6"/>
  <c r="D24" i="6"/>
  <c r="E24" i="6"/>
  <c r="F24" i="6" s="1"/>
  <c r="C25" i="6"/>
  <c r="D25" i="6"/>
  <c r="E25" i="6"/>
  <c r="F25" i="6" s="1"/>
  <c r="C26" i="6"/>
  <c r="D26" i="6"/>
  <c r="E26" i="6"/>
  <c r="F26" i="6" s="1"/>
  <c r="C27" i="6"/>
  <c r="D27" i="6"/>
  <c r="E27" i="6"/>
  <c r="F27" i="6" s="1"/>
  <c r="D7" i="6"/>
  <c r="E7" i="6"/>
  <c r="F7" i="6" s="1"/>
  <c r="C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60" i="6"/>
  <c r="AJ61" i="6"/>
  <c r="AJ62" i="6"/>
  <c r="AJ63" i="6"/>
  <c r="AJ64" i="6"/>
  <c r="BG28" i="6"/>
  <c r="BH28" i="6"/>
  <c r="BI28" i="6"/>
  <c r="BG6" i="6"/>
  <c r="BH6" i="6"/>
  <c r="BI6" i="6"/>
  <c r="AM28" i="6"/>
  <c r="AI28" i="6"/>
  <c r="AJ28" i="6"/>
  <c r="AK28" i="6"/>
  <c r="AI6" i="6"/>
  <c r="AJ6" i="6"/>
  <c r="AK6" i="6"/>
  <c r="W28" i="6"/>
  <c r="X28" i="6"/>
  <c r="Y28" i="6"/>
  <c r="AA28" i="6"/>
  <c r="AB28" i="6"/>
  <c r="AC28" i="6"/>
  <c r="W6" i="6"/>
  <c r="X6" i="6"/>
  <c r="Y6" i="6"/>
  <c r="AA6" i="6"/>
  <c r="AB6" i="6"/>
  <c r="AC6" i="6"/>
  <c r="S28" i="6"/>
  <c r="T28" i="6"/>
  <c r="U28" i="6"/>
  <c r="S6" i="6"/>
  <c r="T6" i="6"/>
  <c r="U6" i="6"/>
  <c r="E33" i="5"/>
  <c r="F33" i="5" s="1"/>
  <c r="D33" i="5"/>
  <c r="C33" i="5"/>
  <c r="E32" i="5"/>
  <c r="D32" i="5"/>
  <c r="C32" i="5"/>
  <c r="E31" i="5"/>
  <c r="F31" i="5" s="1"/>
  <c r="D31" i="5"/>
  <c r="C31" i="5"/>
  <c r="E30" i="5"/>
  <c r="D30" i="5"/>
  <c r="C30" i="5"/>
  <c r="E29" i="5"/>
  <c r="F29" i="5" s="1"/>
  <c r="D29" i="5"/>
  <c r="C29" i="5"/>
  <c r="C8" i="5"/>
  <c r="D8" i="5"/>
  <c r="E8" i="5"/>
  <c r="C9" i="5"/>
  <c r="D9" i="5"/>
  <c r="E9" i="5"/>
  <c r="F9" i="5" s="1"/>
  <c r="C10" i="5"/>
  <c r="D10" i="5"/>
  <c r="E10" i="5"/>
  <c r="F10" i="5" s="1"/>
  <c r="C11" i="5"/>
  <c r="D11" i="5"/>
  <c r="E11" i="5"/>
  <c r="C12" i="5"/>
  <c r="D12" i="5"/>
  <c r="E12" i="5"/>
  <c r="C13" i="5"/>
  <c r="D13" i="5"/>
  <c r="E13" i="5"/>
  <c r="F13" i="5" s="1"/>
  <c r="C14" i="5"/>
  <c r="D14" i="5"/>
  <c r="E14" i="5"/>
  <c r="F14" i="5" s="1"/>
  <c r="C15" i="5"/>
  <c r="D15" i="5"/>
  <c r="E15" i="5"/>
  <c r="C16" i="5"/>
  <c r="D16" i="5"/>
  <c r="E16" i="5"/>
  <c r="C17" i="5"/>
  <c r="D17" i="5"/>
  <c r="E17" i="5"/>
  <c r="F17" i="5" s="1"/>
  <c r="C18" i="5"/>
  <c r="D18" i="5"/>
  <c r="E18" i="5"/>
  <c r="F18" i="5" s="1"/>
  <c r="C19" i="5"/>
  <c r="D19" i="5"/>
  <c r="E19" i="5"/>
  <c r="C20" i="5"/>
  <c r="D20" i="5"/>
  <c r="E20" i="5"/>
  <c r="C21" i="5"/>
  <c r="D21" i="5"/>
  <c r="E21" i="5"/>
  <c r="F21" i="5" s="1"/>
  <c r="C22" i="5"/>
  <c r="D22" i="5"/>
  <c r="E22" i="5"/>
  <c r="F22" i="5" s="1"/>
  <c r="C23" i="5"/>
  <c r="D23" i="5"/>
  <c r="E23" i="5"/>
  <c r="C24" i="5"/>
  <c r="D24" i="5"/>
  <c r="E24" i="5"/>
  <c r="C25" i="5"/>
  <c r="D25" i="5"/>
  <c r="E25" i="5"/>
  <c r="F25" i="5" s="1"/>
  <c r="C26" i="5"/>
  <c r="D26" i="5"/>
  <c r="E26" i="5"/>
  <c r="C27" i="5"/>
  <c r="D27" i="5"/>
  <c r="E27" i="5"/>
  <c r="D7" i="5"/>
  <c r="E7" i="5"/>
  <c r="F7" i="5" s="1"/>
  <c r="C7" i="5"/>
  <c r="BW28" i="5"/>
  <c r="BX28" i="5"/>
  <c r="BY28" i="5"/>
  <c r="BZ28" i="5" s="1"/>
  <c r="BW6" i="5"/>
  <c r="BX6" i="5"/>
  <c r="BY6" i="5"/>
  <c r="BZ6" i="5" s="1"/>
  <c r="F26" i="5" l="1"/>
  <c r="F32" i="5"/>
  <c r="F27" i="5"/>
  <c r="F23" i="5"/>
  <c r="F19" i="5"/>
  <c r="F15" i="5"/>
  <c r="F11" i="5"/>
  <c r="F24" i="5"/>
  <c r="F20" i="5"/>
  <c r="F16" i="5"/>
  <c r="F12" i="5"/>
  <c r="F8" i="5"/>
  <c r="F30" i="5"/>
  <c r="BG35" i="6"/>
  <c r="BX35" i="5"/>
  <c r="BW35" i="5"/>
  <c r="U35" i="6"/>
  <c r="AI35" i="6"/>
  <c r="BI35" i="6"/>
  <c r="BH35" i="6"/>
  <c r="BY35" i="5"/>
  <c r="AC35" i="6"/>
  <c r="X35" i="6"/>
  <c r="AK35" i="6"/>
  <c r="AB35" i="6"/>
  <c r="AA35" i="6"/>
  <c r="Y35" i="6"/>
  <c r="W35" i="6"/>
  <c r="AJ35" i="6"/>
  <c r="T35" i="6"/>
  <c r="S35" i="6"/>
  <c r="BZ35" i="5" l="1"/>
  <c r="E34" i="4"/>
  <c r="D34" i="4"/>
  <c r="C34" i="4"/>
  <c r="E33" i="4"/>
  <c r="D33" i="4"/>
  <c r="C33" i="4"/>
  <c r="E32" i="4"/>
  <c r="F32" i="4" s="1"/>
  <c r="D32" i="4"/>
  <c r="C32" i="4"/>
  <c r="E31" i="4"/>
  <c r="F31" i="4" s="1"/>
  <c r="D31" i="4"/>
  <c r="C31" i="4"/>
  <c r="E30" i="4"/>
  <c r="D30" i="4"/>
  <c r="C30" i="4"/>
  <c r="E29" i="4"/>
  <c r="D29" i="4"/>
  <c r="C29" i="4"/>
  <c r="C8" i="4"/>
  <c r="D8" i="4"/>
  <c r="E8" i="4"/>
  <c r="F8" i="4" s="1"/>
  <c r="C9" i="4"/>
  <c r="D9" i="4"/>
  <c r="E9" i="4"/>
  <c r="C10" i="4"/>
  <c r="D10" i="4"/>
  <c r="E10" i="4"/>
  <c r="C11" i="4"/>
  <c r="D11" i="4"/>
  <c r="E11" i="4"/>
  <c r="F11" i="4" s="1"/>
  <c r="C12" i="4"/>
  <c r="D12" i="4"/>
  <c r="E12" i="4"/>
  <c r="F12" i="4" s="1"/>
  <c r="C13" i="4"/>
  <c r="D13" i="4"/>
  <c r="E13" i="4"/>
  <c r="C14" i="4"/>
  <c r="D14" i="4"/>
  <c r="E14" i="4"/>
  <c r="C15" i="4"/>
  <c r="D15" i="4"/>
  <c r="E15" i="4"/>
  <c r="F15" i="4" s="1"/>
  <c r="C16" i="4"/>
  <c r="D16" i="4"/>
  <c r="E16" i="4"/>
  <c r="F16" i="4" s="1"/>
  <c r="C17" i="4"/>
  <c r="D17" i="4"/>
  <c r="E17" i="4"/>
  <c r="C18" i="4"/>
  <c r="D18" i="4"/>
  <c r="E18" i="4"/>
  <c r="C19" i="4"/>
  <c r="D19" i="4"/>
  <c r="E19" i="4"/>
  <c r="F19" i="4" s="1"/>
  <c r="C20" i="4"/>
  <c r="D20" i="4"/>
  <c r="E20" i="4"/>
  <c r="F20" i="4" s="1"/>
  <c r="C21" i="4"/>
  <c r="D21" i="4"/>
  <c r="E21" i="4"/>
  <c r="C22" i="4"/>
  <c r="D22" i="4"/>
  <c r="E22" i="4"/>
  <c r="C23" i="4"/>
  <c r="D23" i="4"/>
  <c r="E23" i="4"/>
  <c r="F23" i="4" s="1"/>
  <c r="C24" i="4"/>
  <c r="D24" i="4"/>
  <c r="E24" i="4"/>
  <c r="F24" i="4" s="1"/>
  <c r="C25" i="4"/>
  <c r="D25" i="4"/>
  <c r="E25" i="4"/>
  <c r="C26" i="4"/>
  <c r="D26" i="4"/>
  <c r="E26" i="4"/>
  <c r="C27" i="4"/>
  <c r="D27" i="4"/>
  <c r="E27" i="4"/>
  <c r="F27" i="4" s="1"/>
  <c r="D7" i="4"/>
  <c r="E7" i="4"/>
  <c r="C7" i="4"/>
  <c r="JW28" i="4"/>
  <c r="JX28" i="4"/>
  <c r="JY28" i="4"/>
  <c r="JW6" i="4"/>
  <c r="JX6" i="4"/>
  <c r="JY6" i="4"/>
  <c r="IY28" i="4"/>
  <c r="IZ28" i="4"/>
  <c r="JA28" i="4"/>
  <c r="IY6" i="4"/>
  <c r="IZ6" i="4"/>
  <c r="JA6" i="4"/>
  <c r="EM28" i="4"/>
  <c r="EN28" i="4"/>
  <c r="EO28" i="4"/>
  <c r="EM6" i="4"/>
  <c r="EN6" i="4"/>
  <c r="EO6" i="4"/>
  <c r="FO28" i="4"/>
  <c r="FP28" i="4"/>
  <c r="FQ28" i="4"/>
  <c r="FO6" i="4"/>
  <c r="FP6" i="4"/>
  <c r="FQ6" i="4"/>
  <c r="FR6" i="4" s="1"/>
  <c r="JZ6" i="4" l="1"/>
  <c r="F26" i="4"/>
  <c r="F22" i="4"/>
  <c r="F18" i="4"/>
  <c r="F14" i="4"/>
  <c r="F10" i="4"/>
  <c r="F30" i="4"/>
  <c r="F34" i="4"/>
  <c r="EP28" i="4"/>
  <c r="F7" i="4"/>
  <c r="F25" i="4"/>
  <c r="F21" i="4"/>
  <c r="F17" i="4"/>
  <c r="F13" i="4"/>
  <c r="F9" i="4"/>
  <c r="F29" i="4"/>
  <c r="F33" i="4"/>
  <c r="JW35" i="4"/>
  <c r="JA35" i="4"/>
  <c r="JX35" i="4"/>
  <c r="JY35" i="4"/>
  <c r="IZ35" i="4"/>
  <c r="IY35" i="4"/>
  <c r="EN35" i="4"/>
  <c r="EO35" i="4"/>
  <c r="EM35" i="4"/>
  <c r="FQ35" i="4"/>
  <c r="FP35" i="4"/>
  <c r="FO35" i="4"/>
  <c r="FG28" i="4"/>
  <c r="FH28" i="4"/>
  <c r="FI28" i="4"/>
  <c r="FG6" i="4"/>
  <c r="FH6" i="4"/>
  <c r="FI6" i="4"/>
  <c r="FC28" i="4"/>
  <c r="FD28" i="4"/>
  <c r="FE28" i="4"/>
  <c r="FC6" i="4"/>
  <c r="FD6" i="4"/>
  <c r="FE6" i="4"/>
  <c r="EY28" i="4"/>
  <c r="EZ28" i="4"/>
  <c r="FA28" i="4"/>
  <c r="FA6" i="4"/>
  <c r="FB6" i="4" s="1"/>
  <c r="EY6" i="4"/>
  <c r="EZ6" i="4"/>
  <c r="EI28" i="4"/>
  <c r="EJ28" i="4"/>
  <c r="EK28" i="4"/>
  <c r="EI6" i="4"/>
  <c r="EJ6" i="4"/>
  <c r="EK6" i="4"/>
  <c r="DO28" i="4"/>
  <c r="DP28" i="4"/>
  <c r="DQ28" i="4"/>
  <c r="DO6" i="4"/>
  <c r="DP6" i="4"/>
  <c r="DQ6" i="4"/>
  <c r="DK6" i="4"/>
  <c r="DL6" i="4"/>
  <c r="DM6" i="4"/>
  <c r="DK28" i="4"/>
  <c r="DL28" i="4"/>
  <c r="DM28" i="4"/>
  <c r="CU28" i="4"/>
  <c r="CV28" i="4"/>
  <c r="CW28" i="4"/>
  <c r="CX28" i="4" s="1"/>
  <c r="CU6" i="4"/>
  <c r="CV6" i="4"/>
  <c r="CW6" i="4"/>
  <c r="CX6" i="4" s="1"/>
  <c r="CI28" i="4"/>
  <c r="CJ28" i="4"/>
  <c r="CK28" i="4"/>
  <c r="CI6" i="4"/>
  <c r="CJ6" i="4"/>
  <c r="CK6" i="4"/>
  <c r="BS28" i="4"/>
  <c r="BT28" i="4"/>
  <c r="BU28" i="4"/>
  <c r="BU6" i="4"/>
  <c r="BS6" i="4"/>
  <c r="BS35" i="4" s="1"/>
  <c r="BT6" i="4"/>
  <c r="BO28" i="4"/>
  <c r="BP28" i="4"/>
  <c r="BQ28" i="4"/>
  <c r="BO6" i="4"/>
  <c r="BP6" i="4"/>
  <c r="BQ6" i="4"/>
  <c r="AQ28" i="4"/>
  <c r="AR28" i="4"/>
  <c r="AS28" i="4"/>
  <c r="AQ6" i="4"/>
  <c r="AR6" i="4"/>
  <c r="AS6" i="4"/>
  <c r="G28" i="4"/>
  <c r="H28" i="4"/>
  <c r="I28" i="4"/>
  <c r="G6" i="4"/>
  <c r="H6" i="4"/>
  <c r="I6" i="4"/>
  <c r="FJ6" i="4" l="1"/>
  <c r="FR35" i="4"/>
  <c r="J28" i="4"/>
  <c r="BR6" i="4"/>
  <c r="FF6" i="4"/>
  <c r="EP35" i="4"/>
  <c r="JZ35" i="4"/>
  <c r="BT35" i="4"/>
  <c r="EY35" i="4"/>
  <c r="FG35" i="4"/>
  <c r="FI35" i="4"/>
  <c r="FJ35" i="4" s="1"/>
  <c r="DO35" i="4"/>
  <c r="EK35" i="4"/>
  <c r="FH35" i="4"/>
  <c r="FE35" i="4"/>
  <c r="EJ35" i="4"/>
  <c r="DM35" i="4"/>
  <c r="FA35" i="4"/>
  <c r="FD35" i="4"/>
  <c r="CW35" i="4"/>
  <c r="CX35" i="4" s="1"/>
  <c r="FC35" i="4"/>
  <c r="BU35" i="4"/>
  <c r="DQ35" i="4"/>
  <c r="DP35" i="4"/>
  <c r="EZ35" i="4"/>
  <c r="EI35" i="4"/>
  <c r="DK35" i="4"/>
  <c r="CU35" i="4"/>
  <c r="DL35" i="4"/>
  <c r="CI35" i="4"/>
  <c r="CK35" i="4"/>
  <c r="CJ35" i="4"/>
  <c r="CV35" i="4"/>
  <c r="BQ35" i="4"/>
  <c r="BO35" i="4"/>
  <c r="AS35" i="4"/>
  <c r="I35" i="4"/>
  <c r="BP35" i="4"/>
  <c r="AQ35" i="4"/>
  <c r="AR35" i="4"/>
  <c r="H35" i="4"/>
  <c r="G35" i="4"/>
  <c r="FF35" i="4" l="1"/>
  <c r="BR35" i="4"/>
  <c r="FB35" i="4"/>
  <c r="J35" i="4"/>
  <c r="E10" i="2"/>
  <c r="G10" i="2" s="1"/>
  <c r="D10" i="2" l="1"/>
  <c r="F112" i="2" l="1"/>
  <c r="E112" i="2"/>
  <c r="D112" i="2"/>
  <c r="BA28" i="6"/>
  <c r="AZ28" i="6"/>
  <c r="AY28" i="6"/>
  <c r="BA6" i="6"/>
  <c r="AZ6" i="6"/>
  <c r="AY6" i="6"/>
  <c r="Q28" i="6"/>
  <c r="P28" i="6"/>
  <c r="O28" i="6"/>
  <c r="Q6" i="6"/>
  <c r="P6" i="6"/>
  <c r="O6" i="6"/>
  <c r="AW28" i="6"/>
  <c r="AX28" i="6" s="1"/>
  <c r="AV28" i="6"/>
  <c r="AU28" i="6"/>
  <c r="AW6" i="6"/>
  <c r="AX6" i="6" s="1"/>
  <c r="AV6" i="6"/>
  <c r="AU6" i="6"/>
  <c r="G112" i="2" l="1"/>
  <c r="BA35" i="6"/>
  <c r="AY35" i="6"/>
  <c r="AZ35" i="6"/>
  <c r="O35" i="6"/>
  <c r="AV35" i="6"/>
  <c r="P35" i="6"/>
  <c r="Q35" i="6"/>
  <c r="AW35" i="6"/>
  <c r="AX35" i="6" s="1"/>
  <c r="AU35" i="6"/>
  <c r="E84" i="2"/>
  <c r="G84" i="2" s="1"/>
  <c r="EC28" i="4"/>
  <c r="EB28" i="4"/>
  <c r="EA28" i="4"/>
  <c r="EC6" i="4"/>
  <c r="EB6" i="4"/>
  <c r="EA6" i="4"/>
  <c r="ED28" i="4" l="1"/>
  <c r="ED6" i="4"/>
  <c r="EA35" i="4"/>
  <c r="EB35" i="4"/>
  <c r="EC35" i="4"/>
  <c r="ED35" i="4" l="1"/>
  <c r="BI6" i="4"/>
  <c r="BG6" i="4"/>
  <c r="BH6" i="4"/>
  <c r="BG28" i="4"/>
  <c r="BH28" i="4"/>
  <c r="BI28" i="4"/>
  <c r="BJ28" i="4" s="1"/>
  <c r="BG35" i="4" l="1"/>
  <c r="BH35" i="4"/>
  <c r="BI35" i="4"/>
  <c r="BJ35" i="4" s="1"/>
  <c r="L28" i="4" l="1"/>
  <c r="M28" i="4"/>
  <c r="K28" i="4"/>
  <c r="CC28" i="5" l="1"/>
  <c r="M28" i="5"/>
  <c r="AA6" i="4" l="1"/>
  <c r="AB6" i="4"/>
  <c r="AC6" i="4"/>
  <c r="AA28" i="4"/>
  <c r="AB28" i="4"/>
  <c r="AC28" i="4"/>
  <c r="AD28" i="4" s="1"/>
  <c r="AA35" i="4" l="1"/>
  <c r="AC35" i="4"/>
  <c r="AB35" i="4"/>
  <c r="AD35" i="4" l="1"/>
  <c r="D84" i="2"/>
  <c r="CN28" i="5" l="1"/>
  <c r="CO28" i="5"/>
  <c r="JG28" i="4" l="1"/>
  <c r="JH28" i="4"/>
  <c r="JI28" i="4"/>
  <c r="JK28" i="4"/>
  <c r="JL28" i="4"/>
  <c r="JM28" i="4"/>
  <c r="JO28" i="4"/>
  <c r="JP28" i="4"/>
  <c r="JQ28" i="4"/>
  <c r="JS28" i="4"/>
  <c r="JT28" i="4"/>
  <c r="JU28" i="4"/>
  <c r="KA28" i="4"/>
  <c r="KB28" i="4"/>
  <c r="KC28" i="4"/>
  <c r="KD28" i="4" s="1"/>
  <c r="JG6" i="4"/>
  <c r="JH6" i="4"/>
  <c r="JI6" i="4"/>
  <c r="JK6" i="4"/>
  <c r="JL6" i="4"/>
  <c r="JM6" i="4"/>
  <c r="JO6" i="4"/>
  <c r="JP6" i="4"/>
  <c r="JQ6" i="4"/>
  <c r="JS6" i="4"/>
  <c r="JT6" i="4"/>
  <c r="JU6" i="4"/>
  <c r="JV6" i="4" s="1"/>
  <c r="KA6" i="4"/>
  <c r="KB6" i="4"/>
  <c r="KC6" i="4"/>
  <c r="KD6" i="4" s="1"/>
  <c r="JL35" i="4" l="1"/>
  <c r="KA35" i="4"/>
  <c r="KB35" i="4"/>
  <c r="JK35" i="4"/>
  <c r="JU35" i="4"/>
  <c r="JP35" i="4"/>
  <c r="JS35" i="4"/>
  <c r="KC35" i="4"/>
  <c r="KD35" i="4" s="1"/>
  <c r="JO35" i="4"/>
  <c r="JQ35" i="4"/>
  <c r="JT35" i="4"/>
  <c r="JM35" i="4"/>
  <c r="JI35" i="4"/>
  <c r="JH35" i="4"/>
  <c r="JG35" i="4"/>
  <c r="JV35" i="4" l="1"/>
  <c r="GN28" i="4"/>
  <c r="BC28" i="6" l="1"/>
  <c r="BD28" i="6"/>
  <c r="BE28" i="6"/>
  <c r="BC6" i="6"/>
  <c r="BD6" i="6"/>
  <c r="BE6" i="6"/>
  <c r="AN28" i="6"/>
  <c r="AO28" i="6"/>
  <c r="AM6" i="6"/>
  <c r="AN6" i="6"/>
  <c r="AO6" i="6"/>
  <c r="G28" i="6"/>
  <c r="H28" i="6"/>
  <c r="I28" i="6"/>
  <c r="G6" i="6"/>
  <c r="H6" i="6"/>
  <c r="I6" i="6"/>
  <c r="CQ28" i="5"/>
  <c r="CR28" i="5"/>
  <c r="CS28" i="5"/>
  <c r="CT28" i="5" s="1"/>
  <c r="CQ6" i="5"/>
  <c r="CR6" i="5"/>
  <c r="CS6" i="5"/>
  <c r="CT6" i="5" l="1"/>
  <c r="BC35" i="6"/>
  <c r="CS35" i="5"/>
  <c r="BE35" i="6"/>
  <c r="AO35" i="6"/>
  <c r="AN35" i="6"/>
  <c r="AM35" i="6"/>
  <c r="BD35" i="6"/>
  <c r="H35" i="6"/>
  <c r="I35" i="6"/>
  <c r="G35" i="6"/>
  <c r="CR35" i="5"/>
  <c r="CQ35" i="5"/>
  <c r="CI28" i="5"/>
  <c r="CJ28" i="5"/>
  <c r="CK28" i="5"/>
  <c r="CL28" i="5" s="1"/>
  <c r="CI6" i="5"/>
  <c r="CJ6" i="5"/>
  <c r="CK6" i="5"/>
  <c r="CL6" i="5" s="1"/>
  <c r="CT35" i="5" l="1"/>
  <c r="CK35" i="5"/>
  <c r="CI35" i="5"/>
  <c r="CJ35" i="5"/>
  <c r="CE28" i="5"/>
  <c r="CF28" i="5"/>
  <c r="CG28" i="5"/>
  <c r="CH28" i="5" s="1"/>
  <c r="CE6" i="5"/>
  <c r="CF6" i="5"/>
  <c r="CG6" i="5"/>
  <c r="CA28" i="5"/>
  <c r="CB28" i="5"/>
  <c r="CD28" i="5" s="1"/>
  <c r="CA6" i="5"/>
  <c r="CB6" i="5"/>
  <c r="CC6" i="5"/>
  <c r="CD6" i="5" s="1"/>
  <c r="BO28" i="5"/>
  <c r="BP28" i="5"/>
  <c r="BQ28" i="5"/>
  <c r="BR28" i="5" s="1"/>
  <c r="BS28" i="5"/>
  <c r="BT28" i="5"/>
  <c r="BU28" i="5"/>
  <c r="BO6" i="5"/>
  <c r="BP6" i="5"/>
  <c r="BQ6" i="5"/>
  <c r="BS6" i="5"/>
  <c r="BT6" i="5"/>
  <c r="BU6" i="5"/>
  <c r="BV6" i="5" s="1"/>
  <c r="AU28" i="5"/>
  <c r="AV28" i="5"/>
  <c r="AW28" i="5"/>
  <c r="AU6" i="5"/>
  <c r="AV6" i="5"/>
  <c r="AW6" i="5"/>
  <c r="AQ28" i="5"/>
  <c r="AR28" i="5"/>
  <c r="AS28" i="5"/>
  <c r="AQ6" i="5"/>
  <c r="AR6" i="5"/>
  <c r="AS6" i="5"/>
  <c r="AM28" i="5"/>
  <c r="AN28" i="5"/>
  <c r="AO28" i="5"/>
  <c r="AP28" i="5" s="1"/>
  <c r="AM6" i="5"/>
  <c r="AN6" i="5"/>
  <c r="AO6" i="5"/>
  <c r="S28" i="5"/>
  <c r="T28" i="5"/>
  <c r="U28" i="5"/>
  <c r="S6" i="5"/>
  <c r="T6" i="5"/>
  <c r="U6" i="5"/>
  <c r="K6" i="5"/>
  <c r="L6" i="5"/>
  <c r="M6" i="5"/>
  <c r="N6" i="5" s="1"/>
  <c r="K28" i="5"/>
  <c r="L28" i="5"/>
  <c r="N28" i="5" s="1"/>
  <c r="BR6" i="5" l="1"/>
  <c r="CL35" i="5"/>
  <c r="AP6" i="5"/>
  <c r="BV28" i="5"/>
  <c r="CG35" i="5"/>
  <c r="CB35" i="5"/>
  <c r="CC35" i="5"/>
  <c r="CD35" i="5" s="1"/>
  <c r="CE35" i="5"/>
  <c r="CA35" i="5"/>
  <c r="CF35" i="5"/>
  <c r="BS35" i="5"/>
  <c r="AV35" i="5"/>
  <c r="BT35" i="5"/>
  <c r="BU35" i="5"/>
  <c r="BV35" i="5" s="1"/>
  <c r="BO35" i="5"/>
  <c r="BQ35" i="5"/>
  <c r="BR35" i="5" s="1"/>
  <c r="BP35" i="5"/>
  <c r="AR35" i="5"/>
  <c r="AW35" i="5"/>
  <c r="AU35" i="5"/>
  <c r="AM35" i="5"/>
  <c r="AS35" i="5"/>
  <c r="AO35" i="5"/>
  <c r="AP35" i="5" s="1"/>
  <c r="AQ35" i="5"/>
  <c r="S35" i="5"/>
  <c r="M35" i="5"/>
  <c r="U35" i="5"/>
  <c r="AN35" i="5"/>
  <c r="T35" i="5"/>
  <c r="K35" i="5"/>
  <c r="L35" i="5"/>
  <c r="N35" i="5" l="1"/>
  <c r="CH35" i="5"/>
  <c r="EU28" i="4"/>
  <c r="EV28" i="4"/>
  <c r="EW28" i="4"/>
  <c r="EU6" i="4"/>
  <c r="EV6" i="4"/>
  <c r="EW6" i="4"/>
  <c r="EX6" i="4" s="1"/>
  <c r="HS28" i="4"/>
  <c r="HT28" i="4"/>
  <c r="HU28" i="4"/>
  <c r="HW28" i="4"/>
  <c r="HX28" i="4"/>
  <c r="HY28" i="4"/>
  <c r="HZ28" i="4" s="1"/>
  <c r="IA28" i="4"/>
  <c r="IB28" i="4"/>
  <c r="IC28" i="4"/>
  <c r="IE28" i="4"/>
  <c r="IF28" i="4"/>
  <c r="IG28" i="4"/>
  <c r="II28" i="4"/>
  <c r="IJ28" i="4"/>
  <c r="IK28" i="4"/>
  <c r="IM28" i="4"/>
  <c r="IN28" i="4"/>
  <c r="IO28" i="4"/>
  <c r="IP28" i="4" s="1"/>
  <c r="IQ28" i="4"/>
  <c r="IR28" i="4"/>
  <c r="IS28" i="4"/>
  <c r="HS6" i="4"/>
  <c r="HT6" i="4"/>
  <c r="HU6" i="4"/>
  <c r="HW6" i="4"/>
  <c r="HX6" i="4"/>
  <c r="HY6" i="4"/>
  <c r="HZ6" i="4" s="1"/>
  <c r="IA6" i="4"/>
  <c r="IB6" i="4"/>
  <c r="IC6" i="4"/>
  <c r="ID6" i="4" s="1"/>
  <c r="IE6" i="4"/>
  <c r="IF6" i="4"/>
  <c r="IG6" i="4"/>
  <c r="II6" i="4"/>
  <c r="IJ6" i="4"/>
  <c r="IK6" i="4"/>
  <c r="IM6" i="4"/>
  <c r="IN6" i="4"/>
  <c r="IO6" i="4"/>
  <c r="IQ6" i="4"/>
  <c r="IR6" i="4"/>
  <c r="IS6" i="4"/>
  <c r="IT6" i="4" s="1"/>
  <c r="HC28" i="4"/>
  <c r="GY28" i="4"/>
  <c r="GZ28" i="4"/>
  <c r="HA28" i="4"/>
  <c r="HB28" i="4" s="1"/>
  <c r="HD28" i="4"/>
  <c r="HE28" i="4"/>
  <c r="HG28" i="4"/>
  <c r="HH28" i="4"/>
  <c r="HI28" i="4"/>
  <c r="HJ28" i="4" s="1"/>
  <c r="HK28" i="4"/>
  <c r="HL28" i="4"/>
  <c r="HM28" i="4"/>
  <c r="HN28" i="4" s="1"/>
  <c r="HO28" i="4"/>
  <c r="HP28" i="4"/>
  <c r="HQ28" i="4"/>
  <c r="GY6" i="4"/>
  <c r="GZ6" i="4"/>
  <c r="HA6" i="4"/>
  <c r="HC6" i="4"/>
  <c r="HD6" i="4"/>
  <c r="HE6" i="4"/>
  <c r="HG6" i="4"/>
  <c r="HH6" i="4"/>
  <c r="HI6" i="4"/>
  <c r="HJ6" i="4" s="1"/>
  <c r="HK6" i="4"/>
  <c r="HL6" i="4"/>
  <c r="HM6" i="4"/>
  <c r="HO6" i="4"/>
  <c r="HP6" i="4"/>
  <c r="HQ6" i="4"/>
  <c r="HR6" i="4" s="1"/>
  <c r="GI28" i="4"/>
  <c r="GJ28" i="4"/>
  <c r="GK28" i="4"/>
  <c r="GM28" i="4"/>
  <c r="GO28" i="4"/>
  <c r="GQ28" i="4"/>
  <c r="GR28" i="4"/>
  <c r="GS28" i="4"/>
  <c r="GT28" i="4" s="1"/>
  <c r="GU28" i="4"/>
  <c r="GV28" i="4"/>
  <c r="GW28" i="4"/>
  <c r="GX28" i="4" s="1"/>
  <c r="GI6" i="4"/>
  <c r="GJ6" i="4"/>
  <c r="GK6" i="4"/>
  <c r="GM6" i="4"/>
  <c r="GN6" i="4"/>
  <c r="GO6" i="4"/>
  <c r="GQ6" i="4"/>
  <c r="GR6" i="4"/>
  <c r="GS6" i="4"/>
  <c r="GT6" i="4" s="1"/>
  <c r="GU6" i="4"/>
  <c r="GV6" i="4"/>
  <c r="GW6" i="4"/>
  <c r="GX6" i="4" s="1"/>
  <c r="FK6" i="4"/>
  <c r="FL6" i="4"/>
  <c r="FM6" i="4"/>
  <c r="FN6" i="4" s="1"/>
  <c r="FS6" i="4"/>
  <c r="FT6" i="4"/>
  <c r="FU6" i="4"/>
  <c r="FW6" i="4"/>
  <c r="FX6" i="4"/>
  <c r="FY6" i="4"/>
  <c r="FZ6" i="4" s="1"/>
  <c r="GA6" i="4"/>
  <c r="GB6" i="4"/>
  <c r="GC6" i="4"/>
  <c r="GD6" i="4" s="1"/>
  <c r="GE6" i="4"/>
  <c r="GF6" i="4"/>
  <c r="GG6" i="4"/>
  <c r="GG28" i="4"/>
  <c r="FK28" i="4"/>
  <c r="FL28" i="4"/>
  <c r="FM28" i="4"/>
  <c r="FS28" i="4"/>
  <c r="FT28" i="4"/>
  <c r="FU28" i="4"/>
  <c r="FW28" i="4"/>
  <c r="FX28" i="4"/>
  <c r="FY28" i="4"/>
  <c r="GA28" i="4"/>
  <c r="GB28" i="4"/>
  <c r="GC28" i="4"/>
  <c r="GE28" i="4"/>
  <c r="GF28" i="4"/>
  <c r="FV6" i="4" l="1"/>
  <c r="HN6" i="4"/>
  <c r="HR28" i="4"/>
  <c r="IH6" i="4"/>
  <c r="IT28" i="4"/>
  <c r="EX28" i="4"/>
  <c r="IQ35" i="4"/>
  <c r="HS35" i="4"/>
  <c r="IA35" i="4"/>
  <c r="IK35" i="4"/>
  <c r="HU35" i="4"/>
  <c r="HT35" i="4"/>
  <c r="IR35" i="4"/>
  <c r="EW35" i="4"/>
  <c r="IS35" i="4"/>
  <c r="II35" i="4"/>
  <c r="HY35" i="4"/>
  <c r="HZ35" i="4" s="1"/>
  <c r="HX35" i="4"/>
  <c r="EV35" i="4"/>
  <c r="EU35" i="4"/>
  <c r="GY35" i="4"/>
  <c r="GG35" i="4"/>
  <c r="HI35" i="4"/>
  <c r="HO35" i="4"/>
  <c r="HC35" i="4"/>
  <c r="HA35" i="4"/>
  <c r="IJ35" i="4"/>
  <c r="GO35" i="4"/>
  <c r="HQ35" i="4"/>
  <c r="HR35" i="4" s="1"/>
  <c r="GQ35" i="4"/>
  <c r="GK35" i="4"/>
  <c r="HM35" i="4"/>
  <c r="HG35" i="4"/>
  <c r="HD35" i="4"/>
  <c r="GM35" i="4"/>
  <c r="GE35" i="4"/>
  <c r="FY35" i="4"/>
  <c r="FZ35" i="4" s="1"/>
  <c r="GU35" i="4"/>
  <c r="HL35" i="4"/>
  <c r="HE35" i="4"/>
  <c r="GZ35" i="4"/>
  <c r="GR35" i="4"/>
  <c r="GI35" i="4"/>
  <c r="HH35" i="4"/>
  <c r="IO35" i="4"/>
  <c r="IP35" i="4" s="1"/>
  <c r="IE35" i="4"/>
  <c r="HK35" i="4"/>
  <c r="IN35" i="4"/>
  <c r="IG35" i="4"/>
  <c r="IH35" i="4" s="1"/>
  <c r="GV35" i="4"/>
  <c r="IM35" i="4"/>
  <c r="IF35" i="4"/>
  <c r="IC35" i="4"/>
  <c r="ID35" i="4" s="1"/>
  <c r="IB35" i="4"/>
  <c r="HW35" i="4"/>
  <c r="HP35" i="4"/>
  <c r="GJ35" i="4"/>
  <c r="GS35" i="4"/>
  <c r="GT35" i="4" s="1"/>
  <c r="GW35" i="4"/>
  <c r="GX35" i="4" s="1"/>
  <c r="GN35" i="4"/>
  <c r="GC35" i="4"/>
  <c r="FX35" i="4"/>
  <c r="FS35" i="4"/>
  <c r="FW35" i="4"/>
  <c r="GF35" i="4"/>
  <c r="GA35" i="4"/>
  <c r="FU35" i="4"/>
  <c r="FM35" i="4"/>
  <c r="GB35" i="4"/>
  <c r="FL35" i="4"/>
  <c r="FT35" i="4"/>
  <c r="FK35" i="4"/>
  <c r="DW28" i="4"/>
  <c r="DS28" i="4"/>
  <c r="DT28" i="4"/>
  <c r="DU28" i="4"/>
  <c r="DX28" i="4"/>
  <c r="DY28" i="4"/>
  <c r="EE28" i="4"/>
  <c r="EF28" i="4"/>
  <c r="EG28" i="4"/>
  <c r="EQ28" i="4"/>
  <c r="ER28" i="4"/>
  <c r="ES28" i="4"/>
  <c r="DS6" i="4"/>
  <c r="DT6" i="4"/>
  <c r="DU6" i="4"/>
  <c r="DV6" i="4" s="1"/>
  <c r="DW6" i="4"/>
  <c r="DX6" i="4"/>
  <c r="DY6" i="4"/>
  <c r="EE6" i="4"/>
  <c r="EF6" i="4"/>
  <c r="EF35" i="4" s="1"/>
  <c r="EG6" i="4"/>
  <c r="EQ6" i="4"/>
  <c r="ER6" i="4"/>
  <c r="ES6" i="4"/>
  <c r="CQ6" i="4"/>
  <c r="CR6" i="4"/>
  <c r="CS6" i="4"/>
  <c r="CT6" i="4" s="1"/>
  <c r="CY6" i="4"/>
  <c r="CZ6" i="4"/>
  <c r="DA6" i="4"/>
  <c r="DC6" i="4"/>
  <c r="DD6" i="4"/>
  <c r="DE6" i="4"/>
  <c r="DG6" i="4"/>
  <c r="DH6" i="4"/>
  <c r="DI6" i="4"/>
  <c r="CQ28" i="4"/>
  <c r="CQ35" i="4" s="1"/>
  <c r="CR28" i="4"/>
  <c r="CS28" i="4"/>
  <c r="CT28" i="4" s="1"/>
  <c r="CY28" i="4"/>
  <c r="CZ28" i="4"/>
  <c r="DA28" i="4"/>
  <c r="DC28" i="4"/>
  <c r="DD28" i="4"/>
  <c r="DE28" i="4"/>
  <c r="DG28" i="4"/>
  <c r="DH28" i="4"/>
  <c r="DI28" i="4"/>
  <c r="CE28" i="4"/>
  <c r="CF28" i="4"/>
  <c r="CG28" i="4"/>
  <c r="CE6" i="4"/>
  <c r="CF6" i="4"/>
  <c r="CG6" i="4"/>
  <c r="BW28" i="4"/>
  <c r="BX28" i="4"/>
  <c r="BY28" i="4"/>
  <c r="BZ28" i="4" s="1"/>
  <c r="CA28" i="4"/>
  <c r="CB28" i="4"/>
  <c r="CC28" i="4"/>
  <c r="BW6" i="4"/>
  <c r="BX6" i="4"/>
  <c r="BY6" i="4"/>
  <c r="BZ6" i="4" s="1"/>
  <c r="CA6" i="4"/>
  <c r="CB6" i="4"/>
  <c r="CC6" i="4"/>
  <c r="BK6" i="4"/>
  <c r="BL6" i="4"/>
  <c r="BM6" i="4"/>
  <c r="BK28" i="4"/>
  <c r="BL28" i="4"/>
  <c r="BM28" i="4"/>
  <c r="BC6" i="4"/>
  <c r="BD6" i="4"/>
  <c r="BE6" i="4"/>
  <c r="BC28" i="4"/>
  <c r="BD28" i="4"/>
  <c r="BE28" i="4"/>
  <c r="CM28" i="4"/>
  <c r="AY28" i="4"/>
  <c r="AZ28" i="4"/>
  <c r="BA28" i="4"/>
  <c r="AY6" i="4"/>
  <c r="AZ6" i="4"/>
  <c r="BA6" i="4"/>
  <c r="BB6" i="4" s="1"/>
  <c r="CM6" i="4"/>
  <c r="CN6" i="4"/>
  <c r="CO6" i="4"/>
  <c r="CP6" i="4" s="1"/>
  <c r="CN28" i="4"/>
  <c r="CO28" i="4"/>
  <c r="K28" i="3"/>
  <c r="CD28" i="4" l="1"/>
  <c r="ET6" i="4"/>
  <c r="ET28" i="4"/>
  <c r="DV28" i="4"/>
  <c r="FN35" i="4"/>
  <c r="HN35" i="4"/>
  <c r="FV35" i="4"/>
  <c r="HJ35" i="4"/>
  <c r="IT35" i="4"/>
  <c r="BB28" i="4"/>
  <c r="CD6" i="4"/>
  <c r="HB35" i="4"/>
  <c r="EX35" i="4"/>
  <c r="GD35" i="4"/>
  <c r="BW35" i="4"/>
  <c r="DG35" i="4"/>
  <c r="DI35" i="4"/>
  <c r="ES35" i="4"/>
  <c r="BY35" i="4"/>
  <c r="BZ35" i="4" s="1"/>
  <c r="CY35" i="4"/>
  <c r="CC35" i="4"/>
  <c r="EE35" i="4"/>
  <c r="EQ35" i="4"/>
  <c r="CM35" i="4"/>
  <c r="BX35" i="4"/>
  <c r="ER35" i="4"/>
  <c r="DS35" i="4"/>
  <c r="CF35" i="4"/>
  <c r="DT35" i="4"/>
  <c r="CG35" i="4"/>
  <c r="DU35" i="4"/>
  <c r="DV35" i="4" s="1"/>
  <c r="DC35" i="4"/>
  <c r="CS35" i="4"/>
  <c r="EG35" i="4"/>
  <c r="DX35" i="4"/>
  <c r="DY35" i="4"/>
  <c r="DW35" i="4"/>
  <c r="CE35" i="4"/>
  <c r="DH35" i="4"/>
  <c r="DD35" i="4"/>
  <c r="DE35" i="4"/>
  <c r="DA35" i="4"/>
  <c r="CZ35" i="4"/>
  <c r="CR35" i="4"/>
  <c r="CB35" i="4"/>
  <c r="CA35" i="4"/>
  <c r="BK35" i="4"/>
  <c r="BM35" i="4"/>
  <c r="BL35" i="4"/>
  <c r="BE35" i="4"/>
  <c r="BD35" i="4"/>
  <c r="BC35" i="4"/>
  <c r="BA35" i="4"/>
  <c r="AZ35" i="4"/>
  <c r="AY35" i="4"/>
  <c r="CO35" i="4"/>
  <c r="CP35" i="4" s="1"/>
  <c r="CN35" i="4"/>
  <c r="ET35" i="4" l="1"/>
  <c r="BB35" i="4"/>
  <c r="CT35" i="4"/>
  <c r="CD35" i="4"/>
  <c r="K6" i="6"/>
  <c r="L6" i="6"/>
  <c r="M6" i="6"/>
  <c r="AQ6" i="6"/>
  <c r="AR6" i="6"/>
  <c r="AS6" i="6"/>
  <c r="G28" i="5" l="1"/>
  <c r="H28" i="5"/>
  <c r="I28" i="5"/>
  <c r="J28" i="5" s="1"/>
  <c r="O28" i="5"/>
  <c r="P28" i="5"/>
  <c r="Q28" i="5"/>
  <c r="R28" i="5" s="1"/>
  <c r="W28" i="5"/>
  <c r="X28" i="5"/>
  <c r="Y28" i="5"/>
  <c r="AA28" i="5"/>
  <c r="AB28" i="5"/>
  <c r="AC28" i="5"/>
  <c r="AE28" i="5"/>
  <c r="AF28" i="5"/>
  <c r="AG28" i="5"/>
  <c r="AH28" i="5" s="1"/>
  <c r="AI28" i="5"/>
  <c r="AJ28" i="5"/>
  <c r="AK28" i="5"/>
  <c r="AL28" i="5" s="1"/>
  <c r="AY28" i="5"/>
  <c r="AZ28" i="5"/>
  <c r="BA28" i="5"/>
  <c r="BC28" i="5"/>
  <c r="BD28" i="5"/>
  <c r="BE28" i="5"/>
  <c r="BF28" i="5" s="1"/>
  <c r="BG28" i="5"/>
  <c r="BH28" i="5"/>
  <c r="BI28" i="5"/>
  <c r="BJ28" i="5" s="1"/>
  <c r="BK28" i="5"/>
  <c r="BL28" i="5"/>
  <c r="BM28" i="5"/>
  <c r="BN28" i="5" s="1"/>
  <c r="CM28" i="5"/>
  <c r="CU28" i="5"/>
  <c r="CV28" i="5"/>
  <c r="CW28" i="5"/>
  <c r="CX28" i="5" s="1"/>
  <c r="CY28" i="5"/>
  <c r="CZ28" i="5"/>
  <c r="DA28" i="5"/>
  <c r="G6" i="5"/>
  <c r="H6" i="5"/>
  <c r="I6" i="5"/>
  <c r="J6" i="5" s="1"/>
  <c r="O6" i="5"/>
  <c r="P6" i="5"/>
  <c r="Q6" i="5"/>
  <c r="R6" i="5" s="1"/>
  <c r="W6" i="5"/>
  <c r="X6" i="5"/>
  <c r="Y6" i="5"/>
  <c r="AA6" i="5"/>
  <c r="AB6" i="5"/>
  <c r="AC6" i="5"/>
  <c r="AE6" i="5"/>
  <c r="AF6" i="5"/>
  <c r="AG6" i="5"/>
  <c r="AH6" i="5" s="1"/>
  <c r="AI6" i="5"/>
  <c r="AJ6" i="5"/>
  <c r="AK6" i="5"/>
  <c r="AL6" i="5" s="1"/>
  <c r="AY6" i="5"/>
  <c r="AZ6" i="5"/>
  <c r="BA6" i="5"/>
  <c r="BB6" i="5" s="1"/>
  <c r="BC6" i="5"/>
  <c r="BD6" i="5"/>
  <c r="BE6" i="5"/>
  <c r="BG6" i="5"/>
  <c r="BH6" i="5"/>
  <c r="BI6" i="5"/>
  <c r="BJ6" i="5" s="1"/>
  <c r="BK6" i="5"/>
  <c r="BL6" i="5"/>
  <c r="BM6" i="5"/>
  <c r="BN6" i="5" s="1"/>
  <c r="CM6" i="5"/>
  <c r="CN6" i="5"/>
  <c r="CO6" i="5"/>
  <c r="CP6" i="5" s="1"/>
  <c r="CU6" i="5"/>
  <c r="CV6" i="5"/>
  <c r="CW6" i="5"/>
  <c r="CY6" i="5"/>
  <c r="CZ6" i="5"/>
  <c r="DA6" i="5"/>
  <c r="DB6" i="5" s="1"/>
  <c r="CX6" i="5" l="1"/>
  <c r="BF6" i="5"/>
  <c r="BB28" i="5"/>
  <c r="BA35" i="5"/>
  <c r="BB35" i="5" s="1"/>
  <c r="AJ35" i="5"/>
  <c r="Y35" i="5"/>
  <c r="AE35" i="5"/>
  <c r="DA35" i="5"/>
  <c r="CV35" i="5"/>
  <c r="BM35" i="5"/>
  <c r="BN35" i="5" s="1"/>
  <c r="AK35" i="5"/>
  <c r="AL35" i="5" s="1"/>
  <c r="AF35" i="5"/>
  <c r="H35" i="5"/>
  <c r="CW35" i="5"/>
  <c r="CX35" i="5" s="1"/>
  <c r="CM35" i="5"/>
  <c r="BH35" i="5"/>
  <c r="BC35" i="5"/>
  <c r="BI35" i="5"/>
  <c r="AA35" i="5"/>
  <c r="CZ35" i="5"/>
  <c r="CU35" i="5"/>
  <c r="CO35" i="5"/>
  <c r="CP35" i="5" s="1"/>
  <c r="BL35" i="5"/>
  <c r="BG35" i="5"/>
  <c r="BE35" i="5"/>
  <c r="AZ35" i="5"/>
  <c r="AI35" i="5"/>
  <c r="AC35" i="5"/>
  <c r="X35" i="5"/>
  <c r="CY35" i="5"/>
  <c r="CN35" i="5"/>
  <c r="BK35" i="5"/>
  <c r="BD35" i="5"/>
  <c r="AY35" i="5"/>
  <c r="AG35" i="5"/>
  <c r="AB35" i="5"/>
  <c r="W35" i="5"/>
  <c r="Q35" i="5"/>
  <c r="R35" i="5" s="1"/>
  <c r="P35" i="5"/>
  <c r="O35" i="5"/>
  <c r="I35" i="5"/>
  <c r="J35" i="5" s="1"/>
  <c r="G35" i="5"/>
  <c r="E28" i="6"/>
  <c r="F28" i="6" s="1"/>
  <c r="DB35" i="5" l="1"/>
  <c r="AH35" i="5"/>
  <c r="BJ35" i="5"/>
  <c r="BF35" i="5"/>
  <c r="C28" i="6"/>
  <c r="C28" i="4"/>
  <c r="E28" i="4"/>
  <c r="D28" i="4"/>
  <c r="D28" i="6"/>
  <c r="K6" i="4"/>
  <c r="L6" i="4"/>
  <c r="M6" i="4"/>
  <c r="N6" i="4" s="1"/>
  <c r="O6" i="4"/>
  <c r="P6" i="4"/>
  <c r="Q6" i="4"/>
  <c r="R6" i="4" s="1"/>
  <c r="S6" i="4"/>
  <c r="T6" i="4"/>
  <c r="U6" i="4"/>
  <c r="V6" i="4" s="1"/>
  <c r="W6" i="4"/>
  <c r="X6" i="4"/>
  <c r="Y6" i="4"/>
  <c r="AE6" i="4"/>
  <c r="AF6" i="4"/>
  <c r="AG6" i="4"/>
  <c r="AH6" i="4" s="1"/>
  <c r="AI6" i="4"/>
  <c r="AJ6" i="4"/>
  <c r="AK6" i="4"/>
  <c r="AM6" i="4"/>
  <c r="AN6" i="4"/>
  <c r="AO6" i="4"/>
  <c r="AP6" i="4" s="1"/>
  <c r="AU6" i="4"/>
  <c r="AV6" i="4"/>
  <c r="AW6" i="4"/>
  <c r="IU6" i="4"/>
  <c r="IV6" i="4"/>
  <c r="IW6" i="4"/>
  <c r="IX6" i="4" s="1"/>
  <c r="JC6" i="4"/>
  <c r="JD6" i="4"/>
  <c r="JE6" i="4"/>
  <c r="JF6" i="4" s="1"/>
  <c r="O28" i="4"/>
  <c r="P28" i="4"/>
  <c r="Q28" i="4"/>
  <c r="S28" i="4"/>
  <c r="T28" i="4"/>
  <c r="U28" i="4"/>
  <c r="W28" i="4"/>
  <c r="X28" i="4"/>
  <c r="Y28" i="4"/>
  <c r="AE28" i="4"/>
  <c r="AF28" i="4"/>
  <c r="AG28" i="4"/>
  <c r="AH28" i="4" s="1"/>
  <c r="AI28" i="4"/>
  <c r="AJ28" i="4"/>
  <c r="AK28" i="4"/>
  <c r="AM28" i="4"/>
  <c r="AN28" i="4"/>
  <c r="AO28" i="4"/>
  <c r="AU28" i="4"/>
  <c r="AV28" i="4"/>
  <c r="AW28" i="4"/>
  <c r="AX28" i="4" s="1"/>
  <c r="IU28" i="4"/>
  <c r="IV28" i="4"/>
  <c r="IW28" i="4"/>
  <c r="IX28" i="4" s="1"/>
  <c r="JC28" i="4"/>
  <c r="JD28" i="4"/>
  <c r="JE28" i="4"/>
  <c r="D5" i="2"/>
  <c r="K28" i="6"/>
  <c r="K35" i="6" s="1"/>
  <c r="L28" i="6"/>
  <c r="M28" i="6"/>
  <c r="AQ28" i="6"/>
  <c r="AR28" i="6"/>
  <c r="AR35" i="6" s="1"/>
  <c r="AS28" i="6"/>
  <c r="AS35" i="6" s="1"/>
  <c r="F28" i="4" l="1"/>
  <c r="AP28" i="4"/>
  <c r="Z6" i="4"/>
  <c r="D128" i="2"/>
  <c r="AQ35" i="6"/>
  <c r="M35" i="6"/>
  <c r="L35" i="6"/>
  <c r="IW35" i="4"/>
  <c r="AU35" i="4"/>
  <c r="AK35" i="4"/>
  <c r="AF35" i="4"/>
  <c r="U35" i="4"/>
  <c r="P35" i="4"/>
  <c r="K35" i="4"/>
  <c r="JE35" i="4"/>
  <c r="IV35" i="4"/>
  <c r="AO35" i="4"/>
  <c r="AP35" i="4" s="1"/>
  <c r="AJ35" i="4"/>
  <c r="AE35" i="4"/>
  <c r="Y35" i="4"/>
  <c r="T35" i="4"/>
  <c r="O35" i="4"/>
  <c r="JD35" i="4"/>
  <c r="IU35" i="4"/>
  <c r="AW35" i="4"/>
  <c r="AX35" i="4" s="1"/>
  <c r="AN35" i="4"/>
  <c r="AI35" i="4"/>
  <c r="X35" i="4"/>
  <c r="S35" i="4"/>
  <c r="M35" i="4"/>
  <c r="JC35" i="4"/>
  <c r="AV35" i="4"/>
  <c r="AM35" i="4"/>
  <c r="AG35" i="4"/>
  <c r="AH35" i="4" s="1"/>
  <c r="W35" i="4"/>
  <c r="Q35" i="4"/>
  <c r="L35" i="4"/>
  <c r="C6" i="6"/>
  <c r="C35" i="6" s="1"/>
  <c r="D6" i="4"/>
  <c r="E6" i="4"/>
  <c r="R35" i="4" l="1"/>
  <c r="Z35" i="4"/>
  <c r="V35" i="4"/>
  <c r="IX35" i="4"/>
  <c r="JF35" i="4"/>
  <c r="N35" i="4"/>
  <c r="E35" i="4"/>
  <c r="F35" i="4" s="1"/>
  <c r="F6" i="4"/>
  <c r="C28" i="5"/>
  <c r="D35" i="4"/>
  <c r="C6" i="5"/>
  <c r="C6" i="4"/>
  <c r="C35" i="4" s="1"/>
  <c r="C35" i="5" l="1"/>
  <c r="L28" i="3"/>
  <c r="M28" i="3"/>
  <c r="N28" i="3" s="1"/>
  <c r="G28" i="3"/>
  <c r="K6" i="3"/>
  <c r="K35" i="3" s="1"/>
  <c r="G6" i="3" l="1"/>
  <c r="G35" i="3" s="1"/>
  <c r="D6" i="6"/>
  <c r="D35" i="6" s="1"/>
  <c r="E6" i="6"/>
  <c r="E35" i="6" l="1"/>
  <c r="F35" i="6" s="1"/>
  <c r="F6" i="6"/>
  <c r="D6" i="5"/>
  <c r="E28" i="5"/>
  <c r="F28" i="5" s="1"/>
  <c r="D28" i="5"/>
  <c r="E6" i="5"/>
  <c r="F6" i="5" l="1"/>
  <c r="E35" i="5"/>
  <c r="D35" i="5"/>
  <c r="H28" i="3"/>
  <c r="I28" i="3"/>
  <c r="E5" i="2"/>
  <c r="J28" i="3" l="1"/>
  <c r="F35" i="5"/>
  <c r="L6" i="3"/>
  <c r="L35" i="3" s="1"/>
  <c r="M6" i="3"/>
  <c r="M35" i="3" l="1"/>
  <c r="N35" i="3" s="1"/>
  <c r="N6" i="3"/>
  <c r="I6" i="3"/>
  <c r="H6" i="3"/>
  <c r="H35" i="3" s="1"/>
  <c r="I35" i="3" l="1"/>
  <c r="J35" i="3" s="1"/>
  <c r="J6" i="3"/>
  <c r="F5" i="2"/>
  <c r="G5" i="2" s="1"/>
  <c r="E128" i="2" l="1"/>
  <c r="F128" i="2"/>
  <c r="G128" i="2" s="1"/>
</calcChain>
</file>

<file path=xl/sharedStrings.xml><?xml version="1.0" encoding="utf-8"?>
<sst xmlns="http://schemas.openxmlformats.org/spreadsheetml/2006/main" count="1080" uniqueCount="401">
  <si>
    <t>Ц9</t>
  </si>
  <si>
    <t xml:space="preserve"> </t>
  </si>
  <si>
    <t>Иные межбюджетные трансферты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</si>
  <si>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</si>
  <si>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</si>
  <si>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</si>
  <si>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</si>
  <si>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</si>
  <si>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</si>
  <si>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</si>
  <si>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</si>
  <si>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</si>
  <si>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</si>
  <si>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</si>
  <si>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</si>
  <si>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</si>
  <si>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</si>
  <si>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</si>
  <si>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</si>
  <si>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</si>
  <si>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</si>
  <si>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</si>
  <si>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</si>
  <si>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</si>
  <si>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</si>
  <si>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</si>
  <si>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</si>
  <si>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Чебоксары</t>
  </si>
  <si>
    <t>г. Шумерля</t>
  </si>
  <si>
    <t xml:space="preserve">Итого: </t>
  </si>
  <si>
    <t>№ п/п</t>
  </si>
  <si>
    <t>Наименование</t>
  </si>
  <si>
    <t>Код бюджетной классификации</t>
  </si>
  <si>
    <t>Дотации-всего</t>
  </si>
  <si>
    <t>в том числе:</t>
  </si>
  <si>
    <t>1.1</t>
  </si>
  <si>
    <t>2</t>
  </si>
  <si>
    <t>Субсидии-всего</t>
  </si>
  <si>
    <t>2.1</t>
  </si>
  <si>
    <t>2.2</t>
  </si>
  <si>
    <t>2.3</t>
  </si>
  <si>
    <t>2.4</t>
  </si>
  <si>
    <t>2.5</t>
  </si>
  <si>
    <t>2.6</t>
  </si>
  <si>
    <t>2.7</t>
  </si>
  <si>
    <t>2.8</t>
  </si>
  <si>
    <t>2.17</t>
  </si>
  <si>
    <t>2.22</t>
  </si>
  <si>
    <t>2.25</t>
  </si>
  <si>
    <t>2.27</t>
  </si>
  <si>
    <t>2.36</t>
  </si>
  <si>
    <t>2.39</t>
  </si>
  <si>
    <t>2.43</t>
  </si>
  <si>
    <t>2.55</t>
  </si>
  <si>
    <t>2.56</t>
  </si>
  <si>
    <t>2.57</t>
  </si>
  <si>
    <t>2.60</t>
  </si>
  <si>
    <t>3</t>
  </si>
  <si>
    <t>Субвенции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</si>
  <si>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</si>
  <si>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</si>
  <si>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</si>
  <si>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</si>
  <si>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</si>
  <si>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</si>
  <si>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</si>
  <si>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</si>
  <si>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</si>
  <si>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</si>
  <si>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</si>
  <si>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</si>
  <si>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</si>
  <si>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</si>
  <si>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</si>
  <si>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</si>
  <si>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</si>
  <si>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3.19</t>
  </si>
  <si>
    <t>4</t>
  </si>
  <si>
    <t>4.3</t>
  </si>
  <si>
    <t>4.4</t>
  </si>
  <si>
    <t>4.6</t>
  </si>
  <si>
    <t>4.7</t>
  </si>
  <si>
    <t>ВСЕГО межбюджетных трансфертов местным бюджетам</t>
  </si>
  <si>
    <t>(тыс. рублей)</t>
  </si>
  <si>
    <t>Городские округа</t>
  </si>
  <si>
    <t>Всего дотаций</t>
  </si>
  <si>
    <t>Нераспределенная сумма</t>
  </si>
  <si>
    <t xml:space="preserve">Всего субсидии </t>
  </si>
  <si>
    <t xml:space="preserve">Всего субвенции </t>
  </si>
  <si>
    <t>874 1003 Ц711412030 540</t>
  </si>
  <si>
    <t>882 0405 Ц9Л0212670 540</t>
  </si>
  <si>
    <t>874 0702 Ц710553030 540</t>
  </si>
  <si>
    <t xml:space="preserve">818 1403 Ч540717600 540 </t>
  </si>
  <si>
    <t>832 1403 A510212820 540</t>
  </si>
  <si>
    <t>818 0304 Ч540259300 530</t>
  </si>
  <si>
    <t xml:space="preserve">818 0104 A3Э0113800 530 </t>
  </si>
  <si>
    <t>832 0501 A220112780 530</t>
  </si>
  <si>
    <t>832 0505 A210312980 530</t>
  </si>
  <si>
    <t>856 1006 Ц630112440 530</t>
  </si>
  <si>
    <t>874 0104 A330111980 530</t>
  </si>
  <si>
    <t>874 0701 Ц710212000 530</t>
  </si>
  <si>
    <t>874 0702 Ц710212010 530</t>
  </si>
  <si>
    <t>874 1004 Ц711412040 530</t>
  </si>
  <si>
    <t>881 0405 Ц970112750 530</t>
  </si>
  <si>
    <t>874 1003 Ц310110550 530</t>
  </si>
  <si>
    <t>857 1003 Ц310110550 530</t>
  </si>
  <si>
    <t>818 0105 Ч540151200 530</t>
  </si>
  <si>
    <t>4.8</t>
  </si>
  <si>
    <t>План по закону о бюджете первоначальный</t>
  </si>
  <si>
    <t>Исполнено за отчетный год</t>
  </si>
  <si>
    <t>2.10</t>
  </si>
  <si>
    <t>Исполнено за отчетный период</t>
  </si>
  <si>
    <t>831 0408 Ч220101040 530</t>
  </si>
  <si>
    <t>833 0505 A110317740 530</t>
  </si>
  <si>
    <t>Выплата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</si>
  <si>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Капитальный ремонт источников водоснабжения (водонапорных башен и водозаборных скважин) в населенных пунктах</t>
  </si>
  <si>
    <t>832 0503 A51F255550 523</t>
  </si>
  <si>
    <t>857 0801 Ц41A255194 521</t>
  </si>
  <si>
    <t>874 1004 Ц711401020 530</t>
  </si>
  <si>
    <t>2.14</t>
  </si>
  <si>
    <t>2.16</t>
  </si>
  <si>
    <t>2.21</t>
  </si>
  <si>
    <t>2.26</t>
  </si>
  <si>
    <t>2.28</t>
  </si>
  <si>
    <t>2.29</t>
  </si>
  <si>
    <t>2.30</t>
  </si>
  <si>
    <t>2.31</t>
  </si>
  <si>
    <t>2.33</t>
  </si>
  <si>
    <t>2.34</t>
  </si>
  <si>
    <t>2.35</t>
  </si>
  <si>
    <t>2.37</t>
  </si>
  <si>
    <t>2.38</t>
  </si>
  <si>
    <t>2.40</t>
  </si>
  <si>
    <t>2.41</t>
  </si>
  <si>
    <t>2.42</t>
  </si>
  <si>
    <t>2.44</t>
  </si>
  <si>
    <t>2.45</t>
  </si>
  <si>
    <t>2.48</t>
  </si>
  <si>
    <t>2.58</t>
  </si>
  <si>
    <t>2.59</t>
  </si>
  <si>
    <t>2.62</t>
  </si>
  <si>
    <t>2.66</t>
  </si>
  <si>
    <t>2.67</t>
  </si>
  <si>
    <t>2.68</t>
  </si>
  <si>
    <t>3.18</t>
  </si>
  <si>
    <t>3.20</t>
  </si>
  <si>
    <t>3.21</t>
  </si>
  <si>
    <t>3.22</t>
  </si>
  <si>
    <t>3.23</t>
  </si>
  <si>
    <t>3.24</t>
  </si>
  <si>
    <t>3.25</t>
  </si>
  <si>
    <t>4.1</t>
  </si>
  <si>
    <t>4.2</t>
  </si>
  <si>
    <t>4.5</t>
  </si>
  <si>
    <t>4.9</t>
  </si>
  <si>
    <t xml:space="preserve">Дотации бюджетам муниципальных округов и городских округов на выравнивание бюджетной обеспеченности муниципальных округов (городских округов) </t>
  </si>
  <si>
    <t>892 1401 Ч4104Д0030 511</t>
  </si>
  <si>
    <t>831 0409 Ч21R153933 521      831 0409 Ч21R153933 522</t>
  </si>
  <si>
    <t>874 0702 Ц71E250980 521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</si>
  <si>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</si>
  <si>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855 0113 A310320730 530 </t>
  </si>
  <si>
    <t>856 0104 Ц3Э0111990 530      874 0701 Ц7Э0111990 530</t>
  </si>
  <si>
    <t xml:space="preserve">874 1004 Ц711401010 530 </t>
  </si>
  <si>
    <t xml:space="preserve">892 0203 Ч410451180 530 </t>
  </si>
  <si>
    <t>832 1004 A210312940 530</t>
  </si>
  <si>
    <t>832 1004 A22011A820 530</t>
  </si>
  <si>
    <t>Поощрение победителей регионального этапа Всероссийского конкурса "Лучшая муниципальная практика"</t>
  </si>
  <si>
    <t>Реализация мероприятий по развитию общественной инфраструктуры населенных пунктов в рамках празднования Дня Республики</t>
  </si>
  <si>
    <t>Поощрение победителей экономического соревнования в сельском хозяйстве между муниципальными округами Чувашской Республики</t>
  </si>
  <si>
    <t>857 0801 Ц41A155900 521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</si>
  <si>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2019 - 2024 годы»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</si>
  <si>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</si>
  <si>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образования </t>
  </si>
  <si>
    <t xml:space="preserve">Субсидии бюджетам муниципальных округов на капитальный ремонт и ремонт автомобильных дорог общего пользования местного значения в границах населенных пунктов </t>
  </si>
  <si>
    <t>Субсидии бюджетам муниципальных округов на содержание автомобильных дорог общего пользования местного значения в границах населенных пунктов</t>
  </si>
  <si>
    <t xml:space="preserve">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</t>
  </si>
  <si>
    <t xml:space="preserve"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</si>
  <si>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</t>
  </si>
  <si>
    <t>Субсидии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 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</si>
  <si>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</si>
  <si>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бюджетам муниципальных округов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</si>
  <si>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бюджетам муниципальных округов и городских округов на реализацию программ формирования современной городской среды</t>
  </si>
  <si>
    <t>Субсидии бюджетам муниципальных округов и городских округов на реализацию мероприятий по благоустройству дворовых территорий и тротуаров</t>
  </si>
  <si>
    <t>Субсидии бюджетам муниципальных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</si>
  <si>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</si>
  <si>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и городских округов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</si>
  <si>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и городских округов на проведение комплексных кадастровых работ</t>
  </si>
  <si>
    <t>Субсидии бюджетам муниципальных округов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</si>
  <si>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Субсидии бюджетам муниципальных округов на укрепление материально-технической базы муниципальных детских школ искусств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</si>
  <si>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библиотек)</t>
  </si>
  <si>
    <t>Субсидии бюджетам городских округов на техническое оснащение муниципальных музеев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</si>
  <si>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</si>
  <si>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</si>
  <si>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и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 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</si>
  <si>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</si>
  <si>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 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</si>
  <si>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</si>
  <si>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</si>
  <si>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Субсидии бюджетам муниципальных округов на реализацию комплекса мероприятий по борьбе с распространением борщевика Сосновского на территории Чувашской Республики</t>
  </si>
  <si>
    <t>Субсидии бюджетам муниципальных округов на благоустройство сельских территорий в рамках обеспечения комплексного развития сельских территорий</t>
  </si>
  <si>
    <t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</t>
  </si>
  <si>
    <t>Субсидии бюджетам муниципальных округов и городских округов на реализацию инициативных проектов</t>
  </si>
  <si>
    <t>818 0304 Ч540223520 530</t>
  </si>
  <si>
    <t>874 0702 Ц76EВ51790 540</t>
  </si>
  <si>
    <t>Муниципальные округа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</si>
  <si>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</t>
  </si>
  <si>
    <t>Субвенции бюджетам муниципальных округов и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</si>
  <si>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</si>
  <si>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на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</si>
  <si>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Субвенции бюджетам муниципальных округов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</si>
  <si>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</si>
  <si>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бюджетам муниципальных округов и городских округов для осуществления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</si>
  <si>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бюджетам муниципальных округов и городских округов на осуществление государственных полномочий Чувашской Республики по обеспечению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</si>
  <si>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</si>
  <si>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</si>
  <si>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</t>
  </si>
  <si>
    <t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 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</si>
  <si>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исключением вопросов, решение которых отнесено к ведению Российской Федерации</t>
  </si>
  <si>
    <t>Субвенции бюджетам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 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</si>
  <si>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</si>
  <si>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обеспечению дополнительного образования детей в муниципальных общеобразовательных организациях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</si>
  <si>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руководителям, заместителям руководителей, руководителям структурных подразделений, заместителям руководителей структурных подразделений муниципальных образовательных организаций, за исключением вопросов, решение которых отнесено к ведению Российской Федерации, </t>
  </si>
  <si>
    <t>Субвенции бюджетам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</si>
  <si>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</si>
  <si>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 </t>
  </si>
  <si>
    <t>Субвенции бюджетам муниципальных округов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</si>
  <si>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организации на территории муниципальных округов и городских округов мероприятий при осуществлении деятельности по обращению с животными без владельцев</t>
  </si>
  <si>
    <t>Субвенции бюджетам муниципальных округов для осуществления первичного воинского учета органами местного самоуправления муниципальных округов</t>
  </si>
  <si>
    <t>Субвенции бюджетам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</si>
  <si>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</si>
  <si>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городских округов на выплату социальных пособий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</si>
  <si>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</si>
  <si>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Наименование муниципальных и городских округов</t>
  </si>
  <si>
    <t>2.70</t>
  </si>
  <si>
    <t>4.11</t>
  </si>
  <si>
    <t>857 0801 Ц41A115450 521</t>
  </si>
  <si>
    <t xml:space="preserve">874 0703 Ц71E251710 521 </t>
  </si>
  <si>
    <t>4.12</t>
  </si>
  <si>
    <t>4.13</t>
  </si>
  <si>
    <t>2.61</t>
  </si>
  <si>
    <t>2.71</t>
  </si>
  <si>
    <t>Распределение иных межбюджетных трансфертов на содействие развития промышленного производства и повышения инвестиционной привлекательности</t>
  </si>
  <si>
    <t>840 0502 Ч161016830 540</t>
  </si>
  <si>
    <t>Плановые назначения по закону о бюджете (с учетом уточнения от 29.03.2024)</t>
  </si>
  <si>
    <t>Дотации бюджетам муниципальных округов и городских округов на поддержку мер по обеспечению сбалансированности бюджетов муниципальных округов и городских округов</t>
  </si>
  <si>
    <t>892 1402 Ч4403Д0040 512</t>
  </si>
  <si>
    <t>831 0409 Ч230114181 521</t>
  </si>
  <si>
    <t>831 0409 Ч230114182 521</t>
  </si>
  <si>
    <t>831 0409 Ч230114191 521</t>
  </si>
  <si>
    <t>831 0409 Ч230114192 521</t>
  </si>
  <si>
    <t>831 0409 Ч230114200 521</t>
  </si>
  <si>
    <t>831 0409 Ч230114210 521</t>
  </si>
  <si>
    <t xml:space="preserve">831 0409 Ч230114220 522 </t>
  </si>
  <si>
    <t>Субсидии бюджетам муниципальных округов на перевод многоквартирных домов с централизованного на индивидуальное отопление</t>
  </si>
  <si>
    <t>832 0502 A140115670 521</t>
  </si>
  <si>
    <t>874 0702 Ц740701560 521</t>
  </si>
  <si>
    <t>857 0801 Ц440519830 530</t>
  </si>
  <si>
    <t>867 1102 Ц520219820 521</t>
  </si>
  <si>
    <t>882 0405 Ц930116810 521</t>
  </si>
  <si>
    <t>892 1403 Ч44031A720 521</t>
  </si>
  <si>
    <t>850 0406 Ч340621120 521</t>
  </si>
  <si>
    <t>857 0801 Ц430102350 521</t>
  </si>
  <si>
    <t>857 0703 Ц440519270 521</t>
  </si>
  <si>
    <t>Субсидии бюджетам муниципальных округов и городских округов на обеспечение контейнерами и бункерами для твердых коммунальных отходов</t>
  </si>
  <si>
    <t>850 0605 Ч330124180 521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</si>
  <si>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</si>
  <si>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857 0503 Ц4302R2990 521</t>
  </si>
  <si>
    <t xml:space="preserve">874 0702 Ц7407R3040 521 </t>
  </si>
  <si>
    <t>Субсидии бюджетам муниципальных округов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</si>
  <si>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</t>
  </si>
  <si>
    <t xml:space="preserve">857 0703 Ц41A15519L 521 </t>
  </si>
  <si>
    <t>840 0113 A4401R5110 521</t>
  </si>
  <si>
    <t>882 0405 Ц9204R5990 521</t>
  </si>
  <si>
    <t>832 1004 A2201R4970 521</t>
  </si>
  <si>
    <t xml:space="preserve"> 832 0702 A6203R5763 522</t>
  </si>
  <si>
    <t>Субсидии бюджетам городских округов на реализацию мероприятий по сокращению доли загрязненных сточных вод</t>
  </si>
  <si>
    <t>850 0602 Ч31G650130 522</t>
  </si>
  <si>
    <t>831 0409 A6202R3720 522</t>
  </si>
  <si>
    <t>Субсидии бюджетам муниципальных округов на строительство, реконструкцию, капитальный ремонт и ремонт автомобильных дорог общего пользования, ведущих от сети автомобильных дорог общего пользования к объектам, расположенным (планируемым к созданию) в сельских населенных пунктах, в рамках развития транспортной инфраструктуры на сельских территориях</t>
  </si>
  <si>
    <t>832 0505 A51F254240 523</t>
  </si>
  <si>
    <t>Субсидии бюджетам городских округов на реализацию мероприятий в сфере реабилитации и абилитации инвалидов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</si>
  <si>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</si>
  <si>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803 0707 A81EГ51160 521</t>
  </si>
  <si>
    <t>Субсидии бюджетам муниципальных округов на развитие сети учреждений культурно-досугового типа</t>
  </si>
  <si>
    <t>857 0801 Ц41A155131 521</t>
  </si>
  <si>
    <t>832 0409 A530116570 523    832 1403 A530116570 523        882 0409 A630116571 523          882 1403 A630116571 523</t>
  </si>
  <si>
    <t>857 0703 Ц41A15519T 521</t>
  </si>
  <si>
    <t>Субсидии бюджетам муниципальных округов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</si>
  <si>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>Субсидии бюджетам муниципальных округов и городских округов на осуществление мероприятий по совершенствованию региональной автоматизированной системы централизованного оповещения органов управления и населения Чувашской Республики</t>
  </si>
  <si>
    <t>877 0310 Ц830301130 521</t>
  </si>
  <si>
    <t>874 0709 Ц7302R4940 521</t>
  </si>
  <si>
    <t>Субсидии бюджетам муниципальных округов и городских округов на создание модельных муниципальных библиотек</t>
  </si>
  <si>
    <t>857 0801 Ц41A154540 521</t>
  </si>
  <si>
    <t>882 1003 A6201R5764 521</t>
  </si>
  <si>
    <t>Субсидии на строительство (приобретение) жилья, предоставляемого по договору коммерческого найма жилого помещения гражданам, проживающим и работающим на сельских территориях, в рамках обеспечения комплексного развития сельских территорий</t>
  </si>
  <si>
    <t>882 0501 A6201R5765 522</t>
  </si>
  <si>
    <t>Субсидии бюджетам муниципальных округов на приобретение автобусов (микроавтобусов) для муниципальных спортивных школ в рамках обеспечения комплексного развития сельских территорий</t>
  </si>
  <si>
    <t>882 1102 A6203R5766 521</t>
  </si>
  <si>
    <t>882 0503 A6204R5762 521</t>
  </si>
  <si>
    <t>857 0801 Ц430122790 522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</si>
  <si>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 </t>
  </si>
  <si>
    <t xml:space="preserve">832 0502 A130322420 522 </t>
  </si>
  <si>
    <t>Субсидии бюджетам городских округов на строительство (реконструкцию)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 (в рамках регионального проекта "Жилье") (за счет остатков неиспользованных бюджетных ассигнований на начало текущего финансового года)</t>
  </si>
  <si>
    <t>832 0409 A21F15021D 522</t>
  </si>
  <si>
    <t xml:space="preserve">832 0503 A530102710 523 </t>
  </si>
  <si>
    <t>Субсидии бюджетам муниципальных округов и городских округов на модернизацию территорий общеобразовательных организаций</t>
  </si>
  <si>
    <t>874 0702 Ц720224130 521  874 0702 Ц730124130 521</t>
  </si>
  <si>
    <t>832 0502 A130322530 523</t>
  </si>
  <si>
    <t>850 0406 Ч340626520 521</t>
  </si>
  <si>
    <t>832 0501 A220318320 521</t>
  </si>
  <si>
    <t>субсидий бюджетам муниципальных округов и городских округов на капитальный ремонт муниципальных образовательных организаций</t>
  </si>
  <si>
    <t>857 0801 Ц4202R4670 521</t>
  </si>
  <si>
    <t>874 0702 Ц730300860 521</t>
  </si>
  <si>
    <t>субсидий бюджетам муниципальных округов и городских округов на 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</si>
  <si>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>874 0702 Ц730311660 521</t>
  </si>
  <si>
    <t>Субсидии бюджетам городских округов на реализацию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</si>
  <si>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874 0701 Ц730125010 521</t>
  </si>
  <si>
    <t>857 0801 Ц440910910 521</t>
  </si>
  <si>
    <t>Субсидии на укрепление материально-технической базы муниципальных учреждений культурно-досугового типа</t>
  </si>
  <si>
    <t>857 0801 Ц440515340 521</t>
  </si>
  <si>
    <t>Субсидии бюджетам городских округов на 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</si>
  <si>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874 0702 Ц71E126210 521</t>
  </si>
  <si>
    <t>Субсидии бюджетам муниципальных округов на укрепление материально-технической базы муниципальных музеев</t>
  </si>
  <si>
    <t>Субсидии на создание модельных муниципальных библиотек</t>
  </si>
  <si>
    <t>857 0801 Ц41A1Д4540 521</t>
  </si>
  <si>
    <t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(за счет остатков неиспользованных бюджетных ассигнований на начало текущего финансового года)</t>
  </si>
  <si>
    <t>874 0702 Ц71E155203 522</t>
  </si>
  <si>
    <t xml:space="preserve">867 1102 Ч8201R5140 521 </t>
  </si>
  <si>
    <t>Субсидии на разработку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</si>
  <si>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и городских округов на капитальный ремонт муниципальных учреждений культуры клубного типа (за счет остатков неиспользованных бюджетных ассигнований на начало текущего финансового года)</t>
  </si>
  <si>
    <t>Субсидии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 (за счет остатков неиспользованных бюджетных ассигнований на начало текущего финансового года)</t>
  </si>
  <si>
    <t>832 0505 A51F254240 521</t>
  </si>
  <si>
    <t>Укрепление материально-технической базы муниципальных учреждений культурно-досугового типа (за счет остатков неиспользованных бюджетных ассигнований на начало текущего финансового года)</t>
  </si>
  <si>
    <t>832 0502 A130322420 522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</si>
  <si>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и детей, проживающих на территории Чувашской Республики, получающих образование вне организаций, осуществляющих образовательную деятельность (в форме семейного образования и самообразования), являющихся членами семей участников специальной военной операции, в том числе погибших (умерших) в результате участия в специальной военной операции</t>
  </si>
  <si>
    <t>874 0702 Ц74072029П 530</t>
  </si>
  <si>
    <t>Гранты муниципальным образованиям в целях содействия достижению и (или) поощрения достижения наилучших значений показателей деятельности органов местного самоуправления муниципальных, городских округов</t>
  </si>
  <si>
    <t>840 1403 Ч140214430 540</t>
  </si>
  <si>
    <t>Гранты Главы Чувашской Республики за содействие в расширении производства и продвижении продукции (товаров) агропромышленного комплекса и пищевой продукции местных производителей</t>
  </si>
  <si>
    <t>840 1403 Ч140524580 540</t>
  </si>
  <si>
    <t>Гранты Главы Чувашской Республики для стимулирования привлечения инвестиций в основной капитал и развития экономического (налогового) потенциала территорий</t>
  </si>
  <si>
    <t>840 1403 Ч140216380 540</t>
  </si>
  <si>
    <t>Обеспечение уровня заработной платы работников муниципальных учреждений культуры, установленного Указом Президента Российской Федерации от 7 мая 2012 года № 597 «О мероприятиях по реализации государственной социальной политики»</t>
  </si>
  <si>
    <t>857 0801 Ц440536340 540</t>
  </si>
  <si>
    <t>Обеспечение уровня заработной платы педагогических работников муниципальных организаций дополнительного образования детей, установленного Указом Президента Российской Федерации от 1 июня 2012 года № 761 «О Национальной стратегии действий в интересах детей на 2012 - 2017 годы»</t>
  </si>
  <si>
    <t>874 0703 Ц740136360 540</t>
  </si>
  <si>
    <t>Частичная компенсация дополнительных расходов на повышение оплаты труда отдельных категорий работников в связи с увеличением минимального размера оплаты труда</t>
  </si>
  <si>
    <t>892 1403 Ч440336530 540</t>
  </si>
  <si>
    <t>1.2</t>
  </si>
  <si>
    <t>2.9</t>
  </si>
  <si>
    <t>2.11</t>
  </si>
  <si>
    <t>2.12</t>
  </si>
  <si>
    <t>2.13</t>
  </si>
  <si>
    <t>2.15</t>
  </si>
  <si>
    <t>2.18</t>
  </si>
  <si>
    <t>2.19</t>
  </si>
  <si>
    <t>2.20</t>
  </si>
  <si>
    <t>2.23</t>
  </si>
  <si>
    <t>2.24</t>
  </si>
  <si>
    <t>2.32</t>
  </si>
  <si>
    <t>2.46</t>
  </si>
  <si>
    <t>2.47</t>
  </si>
  <si>
    <t>2.49</t>
  </si>
  <si>
    <t>2.50</t>
  </si>
  <si>
    <t>2.51</t>
  </si>
  <si>
    <t>2.52</t>
  </si>
  <si>
    <t>2.53</t>
  </si>
  <si>
    <t>2.54</t>
  </si>
  <si>
    <t>2.63</t>
  </si>
  <si>
    <t>2.64</t>
  </si>
  <si>
    <t>2.65</t>
  </si>
  <si>
    <t>2.69</t>
  </si>
  <si>
    <t>4.10</t>
  </si>
  <si>
    <t>Сведения о предоставлении из бюджета субъекта Российской Федерации субвенций муниципальным и городским округам за I полугодие 2024 года</t>
  </si>
  <si>
    <t>Реализация полномочий по обеспечению жильем молодых семей</t>
  </si>
  <si>
    <t>Капитальный ремонт гидротехнических сооружений, находящихся в муниципальной собственности, не обеспеченный софинансированием из федерального бюджета</t>
  </si>
  <si>
    <t>субсидий бюджетам муниципальных округов и городских округов на капитальный ремонт муниципальных учреждений культуры клубного типа</t>
  </si>
  <si>
    <t>Проведение проектно-изыскательских, противоаварийных, консервационных, восстановительных и ремонтно-реставрационных работ на объектах культурного наследия</t>
  </si>
  <si>
    <t>субсидий бюджетам муниципальных округов и городских округов на создание модельных муниципальных библиотек</t>
  </si>
  <si>
    <t>874 0701 Ц730111600 521     874 0702 Ц730111600 521</t>
  </si>
  <si>
    <t xml:space="preserve">субсидий бюджетам муниципальных округов на укрепление материально-технической базы муниципальных образовательных организаций (в части модернизации инфраструктуры) </t>
  </si>
  <si>
    <t>Укрепление материально-технической базы муниципальных образовательных организаций (за счет остатков неиспользованных бюджетных ассигнований на начало текущего финансового года)</t>
  </si>
  <si>
    <t xml:space="preserve">Субсидии бюджетам муниципальных округов и городских округов на перевод многоквартирных домов с централизованного на индивидуальное отопление 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</si>
  <si>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(Строительство системы водоснабжения на новых улицах д. Сятракасы Чебоксарского района Чувашской Республики)</t>
  </si>
  <si>
    <t>Субсидии бюджетам муниципальных округов на создание и модернизацию объектов питьевого водоснабжения (за счет остатков неиспользованных бюджетных ассигнований на начало текущего финансового года) 
Строительство системы водоснабжения на новых улицах д. Сятракасы Чебоксарского района Чувашской Республики</t>
  </si>
  <si>
    <t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 
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</si>
  <si>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Субсидии бюджетам муниципальных округов на строительство (реконструкцию) муниципальных учреждений культуры клубного типа (за счет остатков неиспользованных бюджетных ассигнований на начало текущего финансового года)
Строительство социально-культурного центра в д. Салабайкасы Вурман-Сюктерского сельского поселения Чебоксарского района Чувашской Республики</t>
  </si>
  <si>
    <t>субсидий бюджетам муниципальных округов на государственную охрану объектов культурного наследия (за счет остатков неиспользованных бюджетных ассигнований на начало текущего финансового года)</t>
  </si>
  <si>
    <t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</t>
  </si>
  <si>
    <t>Субсидии бюджетам муниципальных округов на улучшение жилищных условий граждан, проживающих на сельских территориях, в рамках обеспечения комплексного развития сельских территорий</t>
  </si>
  <si>
    <t>Субсидии бюджетам муниципальных округов на мероприятия на улучшение жилищных условий граждан, проживающих на сельских территориях, в рамках обеспечения комплексного развития сельских территорий</t>
  </si>
  <si>
    <t>856 0501 Ч840120140 521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</si>
  <si>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граждан Российской Федерации, направленных из Федерального казенного учреждения "Военный комиссариат Чувашской Республики" для заключения контракта о добровольном содействии в выполнении задач, возложенных на Вооруженные Силы Российской Федерации, погибших (умерших) в результате участия в специальной военной операции на территориях Украины, Донецкой Народной Республики и Луганской Народной Республики с 24 февраля 2022 г., а также на территориях Запорожской области и Херсонской области с 30 сентября 2022 года</t>
  </si>
  <si>
    <t>4.14</t>
  </si>
  <si>
    <t xml:space="preserve">856 1003 Ц340122570 540 </t>
  </si>
  <si>
    <t>Сведения о предоставленных из республиканского бюджета Чувашской Республики межбюджетных трансфертов местным бюджетам 
за I полугодие 2024 года</t>
  </si>
  <si>
    <t>Сведения о предоставлении из бюджета субъекта Российской Федерации дотаций муниципальным и городским округам                                                                                  за I полугодие 2024 года</t>
  </si>
  <si>
    <t>Сведения о предоставлении из бюджета субъекта Российской Федерации субсидий муниципальным и городским округам               за I полугодие 2024 года</t>
  </si>
  <si>
    <t>(тыс.рублей)</t>
  </si>
  <si>
    <t>% выполнения плановых назначений</t>
  </si>
  <si>
    <t>Сведения о предоставлении из бюджета субъекта Российской Федерации иных межбюджетных трансфертов муниципальным и городским округам  за I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</si>
</sst>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ET"/>
    </font>
    <font>
      <sz val="16"/>
      <name val="TimesET"/>
    </font>
    <font>
      <sz val="14"/>
      <name val="TimesET"/>
    </font>
    <font>
      <sz val="9"/>
      <name val="TimesET"/>
    </font>
    <font>
      <b/>
      <sz val="10"/>
      <name val="TimesET"/>
    </font>
    <font>
      <b/>
      <sz val="10"/>
      <name val="TimesET"/>
    </font>
    <font>
      <b/>
      <sz val="9"/>
      <name val="TimesET"/>
    </font>
    <font>
      <b/>
      <sz val="11"/>
      <name val="TimesET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ET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21"/>
      <color rgb="FF22272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ET"/>
    </font>
    <font>
      <i/>
      <sz val="11"/>
      <name val="Times New Roman"/>
      <family val="1"/>
      <charset val="204"/>
    </font>
    <font>
      <i/>
      <sz val="10"/>
      <name val="TimesET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B7DDE8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4" fontId="19" fillId="32" borderId="7">
      <alignment horizontal="right" vertical="top" wrapText="1" shrinkToFit="1"/>
    </xf>
    <xf numFmtId="4" fontId="20" fillId="33" borderId="8">
      <alignment horizontal="right" vertical="top" shrinkToFit="1"/>
    </xf>
    <xf numFmtId="4" fontId="20" fillId="34" borderId="9">
      <alignment horizontal="right" vertical="top" shrinkToFit="1"/>
    </xf>
    <xf numFmtId="4" fontId="21" fillId="0" borderId="9">
      <alignment horizontal="right" vertical="top" shrinkToFit="1"/>
    </xf>
    <xf numFmtId="4" fontId="20" fillId="35" borderId="10">
      <alignment horizontal="right" vertical="top" shrinkToFit="1"/>
    </xf>
    <xf numFmtId="0" fontId="10" fillId="0" borderId="0"/>
    <xf numFmtId="0" fontId="1" fillId="0" borderId="0"/>
    <xf numFmtId="0" fontId="10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36" borderId="0"/>
    <xf numFmtId="0" fontId="30" fillId="0" borderId="0">
      <alignment wrapText="1"/>
    </xf>
    <xf numFmtId="0" fontId="30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30" fillId="0" borderId="0">
      <alignment horizontal="right"/>
    </xf>
    <xf numFmtId="0" fontId="30" fillId="36" borderId="11"/>
    <xf numFmtId="0" fontId="30" fillId="0" borderId="10">
      <alignment horizontal="center" vertical="center" wrapText="1"/>
    </xf>
    <xf numFmtId="0" fontId="30" fillId="36" borderId="12"/>
    <xf numFmtId="49" fontId="30" fillId="0" borderId="10">
      <alignment horizontal="left" vertical="top" wrapText="1" indent="2"/>
    </xf>
    <xf numFmtId="49" fontId="30" fillId="0" borderId="10">
      <alignment horizontal="center" vertical="top" shrinkToFit="1"/>
    </xf>
    <xf numFmtId="4" fontId="30" fillId="0" borderId="10">
      <alignment horizontal="right" vertical="top" shrinkToFit="1"/>
    </xf>
    <xf numFmtId="10" fontId="30" fillId="0" borderId="10">
      <alignment horizontal="right" vertical="top" shrinkToFit="1"/>
    </xf>
    <xf numFmtId="0" fontId="30" fillId="36" borderId="12">
      <alignment shrinkToFit="1"/>
    </xf>
    <xf numFmtId="0" fontId="32" fillId="0" borderId="10">
      <alignment horizontal="left"/>
    </xf>
    <xf numFmtId="4" fontId="32" fillId="5" borderId="10">
      <alignment horizontal="right" vertical="top" shrinkToFit="1"/>
    </xf>
    <xf numFmtId="10" fontId="32" fillId="5" borderId="10">
      <alignment horizontal="right" vertical="top" shrinkToFit="1"/>
    </xf>
    <xf numFmtId="0" fontId="30" fillId="36" borderId="13"/>
    <xf numFmtId="0" fontId="32" fillId="0" borderId="10">
      <alignment vertical="top" wrapText="1"/>
    </xf>
    <xf numFmtId="4" fontId="32" fillId="37" borderId="10">
      <alignment horizontal="right" vertical="top" shrinkToFit="1"/>
    </xf>
    <xf numFmtId="10" fontId="32" fillId="37" borderId="10">
      <alignment horizontal="right" vertical="top" shrinkToFit="1"/>
    </xf>
    <xf numFmtId="0" fontId="30" fillId="36" borderId="12">
      <alignment horizontal="center"/>
    </xf>
    <xf numFmtId="0" fontId="30" fillId="36" borderId="12">
      <alignment horizontal="left"/>
    </xf>
    <xf numFmtId="0" fontId="30" fillId="36" borderId="13">
      <alignment horizontal="center"/>
    </xf>
    <xf numFmtId="0" fontId="30" fillId="36" borderId="13">
      <alignment horizontal="left"/>
    </xf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38" borderId="0"/>
    <xf numFmtId="0" fontId="10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0" fontId="4" fillId="2" borderId="0" applyNumberFormat="0" applyBorder="0" applyAlignment="0" applyProtection="0"/>
  </cellStyleXfs>
  <cellXfs count="126">
    <xf numFmtId="0" fontId="0" fillId="0" borderId="0" xfId="0"/>
    <xf numFmtId="1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vertical="center" wrapText="1"/>
    </xf>
    <xf numFmtId="164" fontId="11" fillId="30" borderId="0" xfId="0" applyNumberFormat="1" applyFont="1" applyFill="1" applyBorder="1" applyAlignment="1">
      <alignment horizontal="center" vertical="center" wrapText="1"/>
    </xf>
    <xf numFmtId="164" fontId="14" fillId="3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11" fillId="31" borderId="0" xfId="0" applyNumberFormat="1" applyFont="1" applyFill="1" applyBorder="1" applyAlignment="1">
      <alignment vertical="center" wrapText="1"/>
    </xf>
    <xf numFmtId="164" fontId="16" fillId="0" borderId="0" xfId="0" applyNumberFormat="1" applyFont="1" applyFill="1" applyBorder="1" applyAlignment="1">
      <alignment vertical="center" wrapText="1"/>
    </xf>
    <xf numFmtId="0" fontId="18" fillId="30" borderId="0" xfId="0" applyNumberFormat="1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 wrapText="1"/>
    </xf>
    <xf numFmtId="4" fontId="24" fillId="0" borderId="0" xfId="8" applyNumberFormat="1" applyFont="1"/>
    <xf numFmtId="4" fontId="22" fillId="0" borderId="0" xfId="8" applyNumberFormat="1" applyFont="1" applyAlignment="1">
      <alignment horizontal="center"/>
    </xf>
    <xf numFmtId="0" fontId="26" fillId="0" borderId="0" xfId="8" applyFont="1" applyAlignment="1">
      <alignment horizontal="center" vertical="center" wrapText="1"/>
    </xf>
    <xf numFmtId="0" fontId="27" fillId="30" borderId="2" xfId="8" applyFont="1" applyFill="1" applyBorder="1" applyAlignment="1">
      <alignment horizontal="center" vertical="center" wrapText="1"/>
    </xf>
    <xf numFmtId="0" fontId="27" fillId="30" borderId="4" xfId="8" applyFont="1" applyFill="1" applyBorder="1" applyAlignment="1">
      <alignment horizontal="center" vertical="center" wrapText="1"/>
    </xf>
    <xf numFmtId="4" fontId="24" fillId="30" borderId="0" xfId="8" applyNumberFormat="1" applyFont="1" applyFill="1"/>
    <xf numFmtId="49" fontId="28" fillId="30" borderId="2" xfId="8" applyNumberFormat="1" applyFont="1" applyFill="1" applyBorder="1" applyAlignment="1">
      <alignment horizontal="center" vertical="center" wrapText="1"/>
    </xf>
    <xf numFmtId="165" fontId="28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center" vertical="center" wrapText="1"/>
    </xf>
    <xf numFmtId="165" fontId="23" fillId="30" borderId="2" xfId="8" applyNumberFormat="1" applyFont="1" applyFill="1" applyBorder="1" applyAlignment="1">
      <alignment vertical="center" wrapText="1"/>
    </xf>
    <xf numFmtId="49" fontId="23" fillId="30" borderId="2" xfId="8" applyNumberFormat="1" applyFont="1" applyFill="1" applyBorder="1" applyAlignment="1">
      <alignment horizontal="justify" vertical="center" wrapText="1"/>
    </xf>
    <xf numFmtId="165" fontId="23" fillId="30" borderId="2" xfId="8" applyNumberFormat="1" applyFont="1" applyFill="1" applyBorder="1" applyAlignment="1">
      <alignment horizontal="left" vertical="center" wrapText="1"/>
    </xf>
    <xf numFmtId="4" fontId="22" fillId="30" borderId="0" xfId="8" applyNumberFormat="1" applyFont="1" applyFill="1"/>
    <xf numFmtId="164" fontId="12" fillId="30" borderId="0" xfId="0" applyNumberFormat="1" applyFont="1" applyFill="1" applyBorder="1" applyAlignment="1">
      <alignment horizontal="center" vertical="center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33" fillId="30" borderId="0" xfId="0" applyNumberFormat="1" applyFont="1" applyFill="1" applyBorder="1" applyAlignment="1">
      <alignment horizontal="center" vertical="center" wrapText="1"/>
    </xf>
    <xf numFmtId="165" fontId="34" fillId="30" borderId="2" xfId="0" applyNumberFormat="1" applyFont="1" applyFill="1" applyBorder="1" applyAlignment="1">
      <alignment horizontal="right" vertical="center" wrapText="1"/>
    </xf>
    <xf numFmtId="1" fontId="35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left" vertical="center" wrapText="1"/>
    </xf>
    <xf numFmtId="165" fontId="35" fillId="30" borderId="2" xfId="0" applyNumberFormat="1" applyFont="1" applyFill="1" applyBorder="1" applyAlignment="1">
      <alignment horizontal="right" vertical="center" wrapText="1"/>
    </xf>
    <xf numFmtId="1" fontId="34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wrapText="1"/>
    </xf>
    <xf numFmtId="164" fontId="35" fillId="30" borderId="2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center" vertical="center" wrapText="1"/>
    </xf>
    <xf numFmtId="165" fontId="36" fillId="30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vertical="center" wrapText="1"/>
    </xf>
    <xf numFmtId="165" fontId="35" fillId="30" borderId="2" xfId="0" applyNumberFormat="1" applyFont="1" applyFill="1" applyBorder="1" applyAlignment="1">
      <alignment vertical="center" wrapText="1"/>
    </xf>
    <xf numFmtId="1" fontId="34" fillId="30" borderId="0" xfId="0" applyNumberFormat="1" applyFont="1" applyFill="1" applyBorder="1" applyAlignment="1">
      <alignment vertical="center" wrapText="1"/>
    </xf>
    <xf numFmtId="164" fontId="34" fillId="30" borderId="0" xfId="0" applyNumberFormat="1" applyFont="1" applyFill="1" applyBorder="1" applyAlignment="1">
      <alignment vertical="center" wrapText="1"/>
    </xf>
    <xf numFmtId="164" fontId="12" fillId="30" borderId="0" xfId="0" applyNumberFormat="1" applyFont="1" applyFill="1" applyBorder="1" applyAlignment="1">
      <alignment vertical="center" wrapText="1"/>
    </xf>
    <xf numFmtId="164" fontId="14" fillId="30" borderId="6" xfId="0" applyNumberFormat="1" applyFont="1" applyFill="1" applyBorder="1" applyAlignment="1">
      <alignment vertical="center" wrapText="1"/>
    </xf>
    <xf numFmtId="165" fontId="34" fillId="30" borderId="2" xfId="0" applyNumberFormat="1" applyFont="1" applyFill="1" applyBorder="1" applyAlignment="1">
      <alignment horizontal="right" vertical="top" wrapText="1"/>
    </xf>
    <xf numFmtId="164" fontId="13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" fontId="35" fillId="30" borderId="2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0" fontId="22" fillId="0" borderId="0" xfId="8" applyFont="1" applyFill="1" applyAlignment="1">
      <alignment vertical="center" wrapText="1"/>
    </xf>
    <xf numFmtId="0" fontId="26" fillId="0" borderId="0" xfId="8" applyFont="1" applyFill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165" fontId="28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vertical="center" wrapText="1"/>
    </xf>
    <xf numFmtId="165" fontId="23" fillId="0" borderId="2" xfId="8" applyNumberFormat="1" applyFont="1" applyFill="1" applyBorder="1" applyAlignment="1">
      <alignment horizontal="left" vertical="center" wrapText="1"/>
    </xf>
    <xf numFmtId="165" fontId="23" fillId="0" borderId="2" xfId="8" applyNumberFormat="1" applyFont="1" applyFill="1" applyBorder="1" applyAlignment="1">
      <alignment horizontal="right" vertical="center" wrapText="1"/>
    </xf>
    <xf numFmtId="165" fontId="22" fillId="0" borderId="0" xfId="8" applyNumberFormat="1" applyFont="1" applyFill="1" applyAlignment="1">
      <alignment vertical="center" wrapText="1"/>
    </xf>
    <xf numFmtId="0" fontId="23" fillId="0" borderId="0" xfId="8" applyFont="1" applyFill="1" applyAlignment="1">
      <alignment horizontal="left" vertical="center" wrapText="1"/>
    </xf>
    <xf numFmtId="0" fontId="27" fillId="0" borderId="2" xfId="8" applyFont="1" applyFill="1" applyBorder="1" applyAlignment="1">
      <alignment horizontal="center" vertical="center" wrapText="1"/>
    </xf>
    <xf numFmtId="165" fontId="11" fillId="30" borderId="0" xfId="0" applyNumberFormat="1" applyFont="1" applyFill="1" applyBorder="1" applyAlignment="1">
      <alignment vertical="center" wrapText="1"/>
    </xf>
    <xf numFmtId="164" fontId="37" fillId="30" borderId="0" xfId="0" applyNumberFormat="1" applyFont="1" applyFill="1" applyBorder="1" applyAlignment="1">
      <alignment vertical="center" wrapText="1"/>
    </xf>
    <xf numFmtId="0" fontId="38" fillId="0" borderId="0" xfId="0" applyFont="1"/>
    <xf numFmtId="165" fontId="35" fillId="0" borderId="2" xfId="0" applyNumberFormat="1" applyFont="1" applyFill="1" applyBorder="1" applyAlignment="1">
      <alignment horizontal="right" vertical="center" wrapText="1"/>
    </xf>
    <xf numFmtId="165" fontId="34" fillId="0" borderId="2" xfId="0" applyNumberFormat="1" applyFont="1" applyFill="1" applyBorder="1" applyAlignment="1">
      <alignment vertical="center" wrapText="1"/>
    </xf>
    <xf numFmtId="165" fontId="35" fillId="0" borderId="2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center" wrapText="1"/>
    </xf>
    <xf numFmtId="165" fontId="39" fillId="30" borderId="2" xfId="0" applyNumberFormat="1" applyFont="1" applyFill="1" applyBorder="1" applyAlignment="1">
      <alignment vertical="center" wrapText="1"/>
    </xf>
    <xf numFmtId="164" fontId="40" fillId="30" borderId="0" xfId="0" applyNumberFormat="1" applyFont="1" applyFill="1" applyBorder="1" applyAlignment="1">
      <alignment vertical="center" wrapText="1"/>
    </xf>
    <xf numFmtId="1" fontId="39" fillId="30" borderId="2" xfId="0" applyNumberFormat="1" applyFont="1" applyFill="1" applyBorder="1" applyAlignment="1">
      <alignment vertical="center" wrapText="1"/>
    </xf>
    <xf numFmtId="165" fontId="41" fillId="30" borderId="2" xfId="0" applyNumberFormat="1" applyFont="1" applyFill="1" applyBorder="1" applyAlignment="1">
      <alignment horizontal="right" vertical="center" wrapText="1"/>
    </xf>
    <xf numFmtId="165" fontId="41" fillId="30" borderId="2" xfId="0" applyNumberFormat="1" applyFont="1" applyFill="1" applyBorder="1" applyAlignment="1">
      <alignment horizontal="right" vertical="top" wrapText="1"/>
    </xf>
    <xf numFmtId="164" fontId="42" fillId="0" borderId="0" xfId="0" applyNumberFormat="1" applyFont="1" applyFill="1" applyBorder="1" applyAlignment="1">
      <alignment vertical="center" wrapText="1"/>
    </xf>
    <xf numFmtId="165" fontId="39" fillId="30" borderId="2" xfId="0" applyNumberFormat="1" applyFont="1" applyFill="1" applyBorder="1" applyAlignment="1">
      <alignment horizontal="right" vertical="top" wrapText="1"/>
    </xf>
    <xf numFmtId="0" fontId="18" fillId="31" borderId="0" xfId="0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center" vertical="center" wrapText="1"/>
    </xf>
    <xf numFmtId="49" fontId="23" fillId="0" borderId="2" xfId="8" applyNumberFormat="1" applyFont="1" applyFill="1" applyBorder="1" applyAlignment="1">
      <alignment horizontal="justify" vertical="center" wrapText="1"/>
    </xf>
    <xf numFmtId="4" fontId="24" fillId="0" borderId="0" xfId="8" applyNumberFormat="1" applyFont="1" applyFill="1"/>
    <xf numFmtId="164" fontId="13" fillId="0" borderId="0" xfId="0" applyNumberFormat="1" applyFont="1" applyFill="1" applyBorder="1" applyAlignment="1">
      <alignment horizontal="center" vertical="center" wrapText="1"/>
    </xf>
    <xf numFmtId="165" fontId="34" fillId="0" borderId="2" xfId="0" applyNumberFormat="1" applyFont="1" applyFill="1" applyBorder="1" applyAlignment="1">
      <alignment horizontal="right" vertical="center" wrapText="1"/>
    </xf>
    <xf numFmtId="165" fontId="39" fillId="0" borderId="2" xfId="0" applyNumberFormat="1" applyFont="1" applyFill="1" applyBorder="1" applyAlignment="1">
      <alignment vertical="center" wrapText="1"/>
    </xf>
    <xf numFmtId="165" fontId="39" fillId="0" borderId="2" xfId="0" applyNumberFormat="1" applyFont="1" applyFill="1" applyBorder="1" applyAlignment="1">
      <alignment horizontal="right" vertical="center" wrapText="1"/>
    </xf>
    <xf numFmtId="164" fontId="37" fillId="0" borderId="0" xfId="0" applyNumberFormat="1" applyFont="1" applyFill="1" applyBorder="1" applyAlignment="1">
      <alignment vertical="center" wrapText="1"/>
    </xf>
    <xf numFmtId="164" fontId="34" fillId="0" borderId="0" xfId="0" applyNumberFormat="1" applyFont="1" applyFill="1" applyBorder="1" applyAlignment="1">
      <alignment vertical="center" wrapText="1"/>
    </xf>
    <xf numFmtId="165" fontId="34" fillId="0" borderId="2" xfId="0" applyNumberFormat="1" applyFont="1" applyFill="1" applyBorder="1" applyAlignment="1">
      <alignment horizontal="right" vertical="top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5" fontId="11" fillId="31" borderId="0" xfId="0" applyNumberFormat="1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49" fontId="23" fillId="30" borderId="0" xfId="8" applyNumberFormat="1" applyFont="1" applyFill="1" applyBorder="1" applyAlignment="1">
      <alignment horizontal="justify" vertical="center" wrapText="1"/>
    </xf>
    <xf numFmtId="49" fontId="44" fillId="30" borderId="0" xfId="8" applyNumberFormat="1" applyFont="1" applyFill="1" applyBorder="1" applyAlignment="1">
      <alignment horizontal="right" vertical="center" wrapText="1"/>
    </xf>
    <xf numFmtId="49" fontId="23" fillId="0" borderId="0" xfId="8" applyNumberFormat="1" applyFont="1" applyFill="1" applyBorder="1" applyAlignment="1">
      <alignment horizontal="justify" vertical="center" wrapText="1"/>
    </xf>
    <xf numFmtId="49" fontId="44" fillId="30" borderId="0" xfId="8" applyNumberFormat="1" applyFont="1" applyFill="1" applyBorder="1" applyAlignment="1">
      <alignment vertical="center" wrapText="1"/>
    </xf>
    <xf numFmtId="164" fontId="36" fillId="0" borderId="0" xfId="0" applyNumberFormat="1" applyFont="1" applyFill="1" applyBorder="1" applyAlignment="1">
      <alignment vertical="center" wrapText="1"/>
    </xf>
    <xf numFmtId="165" fontId="23" fillId="0" borderId="0" xfId="8" applyNumberFormat="1" applyFont="1" applyFill="1" applyBorder="1" applyAlignment="1">
      <alignment vertical="center" wrapText="1"/>
    </xf>
    <xf numFmtId="0" fontId="23" fillId="0" borderId="3" xfId="8" applyFont="1" applyFill="1" applyBorder="1" applyAlignment="1">
      <alignment horizontal="right" vertical="center" wrapText="1"/>
    </xf>
    <xf numFmtId="0" fontId="25" fillId="0" borderId="0" xfId="8" applyFont="1" applyAlignment="1">
      <alignment horizontal="center" vertical="center" wrapText="1"/>
    </xf>
    <xf numFmtId="164" fontId="12" fillId="30" borderId="0" xfId="0" applyNumberFormat="1" applyFont="1" applyFill="1" applyBorder="1" applyAlignment="1">
      <alignment horizontal="center" vertical="center" wrapText="1"/>
    </xf>
    <xf numFmtId="0" fontId="35" fillId="30" borderId="2" xfId="0" applyNumberFormat="1" applyFont="1" applyFill="1" applyBorder="1" applyAlignment="1">
      <alignment horizontal="left" vertical="center" wrapText="1"/>
    </xf>
    <xf numFmtId="164" fontId="34" fillId="30" borderId="6" xfId="0" applyNumberFormat="1" applyFont="1" applyFill="1" applyBorder="1" applyAlignment="1">
      <alignment horizontal="center" vertical="center" wrapText="1"/>
    </xf>
    <xf numFmtId="164" fontId="34" fillId="30" borderId="15" xfId="0" applyNumberFormat="1" applyFont="1" applyFill="1" applyBorder="1" applyAlignment="1">
      <alignment horizontal="center" vertical="center" wrapText="1"/>
    </xf>
    <xf numFmtId="1" fontId="34" fillId="30" borderId="6" xfId="0" applyNumberFormat="1" applyFont="1" applyFill="1" applyBorder="1" applyAlignment="1">
      <alignment horizontal="center" vertical="center" wrapText="1"/>
    </xf>
    <xf numFmtId="1" fontId="34" fillId="30" borderId="15" xfId="0" applyNumberFormat="1" applyFont="1" applyFill="1" applyBorder="1" applyAlignment="1">
      <alignment horizontal="center" vertical="center" wrapText="1"/>
    </xf>
    <xf numFmtId="164" fontId="34" fillId="30" borderId="4" xfId="0" applyNumberFormat="1" applyFont="1" applyFill="1" applyBorder="1" applyAlignment="1">
      <alignment horizontal="center" vertical="center" wrapText="1"/>
    </xf>
    <xf numFmtId="164" fontId="34" fillId="30" borderId="5" xfId="0" applyNumberFormat="1" applyFont="1" applyFill="1" applyBorder="1" applyAlignment="1">
      <alignment horizontal="center" vertical="center" wrapText="1"/>
    </xf>
    <xf numFmtId="164" fontId="34" fillId="30" borderId="14" xfId="0" applyNumberFormat="1" applyFont="1" applyFill="1" applyBorder="1" applyAlignment="1">
      <alignment horizontal="center" vertical="center" wrapText="1"/>
    </xf>
    <xf numFmtId="164" fontId="34" fillId="30" borderId="2" xfId="0" applyNumberFormat="1" applyFont="1" applyFill="1" applyBorder="1" applyAlignment="1">
      <alignment horizontal="center" vertical="center" wrapText="1"/>
    </xf>
    <xf numFmtId="164" fontId="34" fillId="30" borderId="3" xfId="0" applyNumberFormat="1" applyFont="1" applyFill="1" applyBorder="1" applyAlignment="1">
      <alignment horizontal="right" vertical="center" wrapText="1"/>
    </xf>
    <xf numFmtId="49" fontId="44" fillId="30" borderId="0" xfId="8" applyNumberFormat="1" applyFont="1" applyFill="1" applyBorder="1" applyAlignment="1">
      <alignment horizontal="right" vertical="center" wrapText="1"/>
    </xf>
    <xf numFmtId="164" fontId="34" fillId="0" borderId="2" xfId="0" applyNumberFormat="1" applyFont="1" applyFill="1" applyBorder="1" applyAlignment="1">
      <alignment horizontal="center" vertical="center" wrapText="1"/>
    </xf>
    <xf numFmtId="164" fontId="43" fillId="30" borderId="2" xfId="0" applyNumberFormat="1" applyFont="1" applyFill="1" applyBorder="1" applyAlignment="1">
      <alignment horizontal="center" vertical="center" wrapText="1"/>
    </xf>
    <xf numFmtId="164" fontId="35" fillId="30" borderId="2" xfId="0" applyNumberFormat="1" applyFont="1" applyFill="1" applyBorder="1" applyAlignment="1">
      <alignment horizontal="center" vertical="center" wrapText="1"/>
    </xf>
    <xf numFmtId="164" fontId="36" fillId="30" borderId="2" xfId="0" applyNumberFormat="1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left" vertical="center" wrapText="1"/>
    </xf>
    <xf numFmtId="1" fontId="39" fillId="30" borderId="2" xfId="0" applyNumberFormat="1" applyFont="1" applyFill="1" applyBorder="1" applyAlignment="1">
      <alignment horizontal="left" vertical="center" wrapText="1"/>
    </xf>
    <xf numFmtId="1" fontId="34" fillId="30" borderId="2" xfId="0" applyNumberFormat="1" applyFont="1" applyFill="1" applyBorder="1" applyAlignment="1">
      <alignment horizontal="center" vertical="center" wrapText="1"/>
    </xf>
    <xf numFmtId="164" fontId="37" fillId="30" borderId="0" xfId="0" applyNumberFormat="1" applyFont="1" applyFill="1" applyBorder="1" applyAlignment="1">
      <alignment horizontal="center" vertical="center" wrapText="1"/>
    </xf>
    <xf numFmtId="1" fontId="39" fillId="30" borderId="2" xfId="0" applyNumberFormat="1" applyFont="1" applyFill="1" applyBorder="1" applyAlignment="1">
      <alignment horizontal="center" vertical="center" wrapText="1"/>
    </xf>
    <xf numFmtId="164" fontId="43" fillId="0" borderId="2" xfId="0" applyNumberFormat="1" applyFont="1" applyFill="1" applyBorder="1" applyAlignment="1">
      <alignment horizontal="center" vertical="center" wrapText="1"/>
    </xf>
    <xf numFmtId="164" fontId="36" fillId="0" borderId="2" xfId="0" applyNumberFormat="1" applyFont="1" applyFill="1" applyBorder="1" applyAlignment="1">
      <alignment horizontal="center" vertical="center" wrapText="1"/>
    </xf>
  </cellXfs>
  <cellStyles count="95">
    <cellStyle name="20% - Акцент1 2" xfId="9"/>
    <cellStyle name="20% - Акцент1 2 2" xfId="10"/>
    <cellStyle name="20% - Акцент2 2" xfId="11"/>
    <cellStyle name="20% - Акцент2 2 2" xfId="12"/>
    <cellStyle name="20% - Акцент3 2" xfId="13"/>
    <cellStyle name="20% - Акцент3 2 2" xfId="14"/>
    <cellStyle name="20% - Акцент4 2" xfId="15"/>
    <cellStyle name="20% - Акцент4 2 2" xfId="16"/>
    <cellStyle name="20% - Акцент5 2" xfId="17"/>
    <cellStyle name="20% - Акцент5 2 2" xfId="18"/>
    <cellStyle name="20% - Акцент6 2" xfId="19"/>
    <cellStyle name="20% - Акцент6 2 2" xfId="20"/>
    <cellStyle name="40% - Акцент1 2" xfId="21"/>
    <cellStyle name="40% - Акцент1 2 2" xfId="22"/>
    <cellStyle name="40% - Акцент2 2" xfId="23"/>
    <cellStyle name="40% - Акцент2 2 2" xfId="24"/>
    <cellStyle name="40% - Акцент3 2" xfId="25"/>
    <cellStyle name="40% - Акцент3 2 2" xfId="26"/>
    <cellStyle name="40% - Акцент4 2" xfId="27"/>
    <cellStyle name="40% - Акцент4 2 2" xfId="28"/>
    <cellStyle name="40% - Акцент5 2" xfId="29"/>
    <cellStyle name="40% - Акцент5 2 2" xfId="30"/>
    <cellStyle name="40% - Акцент6 2" xfId="31"/>
    <cellStyle name="40% - Акцент6 2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br" xfId="39"/>
    <cellStyle name="col" xfId="40"/>
    <cellStyle name="ex62" xfId="1"/>
    <cellStyle name="ex66" xfId="2"/>
    <cellStyle name="ex70" xfId="3"/>
    <cellStyle name="ex74" xfId="4"/>
    <cellStyle name="style0" xfId="41"/>
    <cellStyle name="td" xfId="42"/>
    <cellStyle name="tr" xfId="43"/>
    <cellStyle name="xl21" xfId="44"/>
    <cellStyle name="xl22" xfId="45"/>
    <cellStyle name="xl23" xfId="46"/>
    <cellStyle name="xl24" xfId="47"/>
    <cellStyle name="xl25" xfId="48"/>
    <cellStyle name="xl26" xfId="49"/>
    <cellStyle name="xl27" xfId="50"/>
    <cellStyle name="xl28" xfId="51"/>
    <cellStyle name="xl29" xfId="52"/>
    <cellStyle name="xl30" xfId="53"/>
    <cellStyle name="xl31" xfId="54"/>
    <cellStyle name="xl32" xfId="55"/>
    <cellStyle name="xl33" xfId="56"/>
    <cellStyle name="xl34" xfId="57"/>
    <cellStyle name="xl35" xfId="58"/>
    <cellStyle name="xl36" xfId="59"/>
    <cellStyle name="xl37" xfId="60"/>
    <cellStyle name="xl38" xfId="61"/>
    <cellStyle name="xl39" xfId="5"/>
    <cellStyle name="xl40" xfId="62"/>
    <cellStyle name="xl41" xfId="63"/>
    <cellStyle name="xl42" xfId="64"/>
    <cellStyle name="xl43" xfId="65"/>
    <cellStyle name="xl44" xfId="66"/>
    <cellStyle name="xl45" xfId="67"/>
    <cellStyle name="xl46" xfId="68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Заголовок 4 2" xfId="75"/>
    <cellStyle name="Название 2" xfId="76"/>
    <cellStyle name="Нейтральный 2" xfId="77"/>
    <cellStyle name="Обычный" xfId="0" builtinId="0"/>
    <cellStyle name="Обычный 10" xfId="78"/>
    <cellStyle name="Обычный 11" xfId="8"/>
    <cellStyle name="Обычный 12" xfId="79"/>
    <cellStyle name="Обычный 13" xfId="80"/>
    <cellStyle name="Обычный 14" xfId="81"/>
    <cellStyle name="Обычный 2" xfId="6"/>
    <cellStyle name="Обычный 2 2" xfId="82"/>
    <cellStyle name="Обычный 3" xfId="7"/>
    <cellStyle name="Обычный 4" xfId="83"/>
    <cellStyle name="Обычный 5" xfId="84"/>
    <cellStyle name="Обычный 6" xfId="85"/>
    <cellStyle name="Обычный 7" xfId="86"/>
    <cellStyle name="Обычный 8" xfId="87"/>
    <cellStyle name="Обычный 9" xfId="88"/>
    <cellStyle name="Плохой 2" xfId="89"/>
    <cellStyle name="Пояснение 2" xfId="90"/>
    <cellStyle name="Примечание 2" xfId="91"/>
    <cellStyle name="Примечание 2 2" xfId="92"/>
    <cellStyle name="Текст предупреждения 2" xfId="93"/>
    <cellStyle name="Хороший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zoomScale="70" zoomScaleNormal="70" zoomScaleSheetLayoutView="100" workbookViewId="0">
      <selection activeCell="A3" sqref="A3"/>
    </sheetView>
  </sheetViews>
  <sheetFormatPr defaultColWidth="29.54296875" defaultRowHeight="13"/>
  <cols>
    <col min="1" max="1" width="6.1796875" style="9" customWidth="1"/>
    <col min="2" max="2" width="91" style="9" customWidth="1"/>
    <col min="3" max="3" width="31.1796875" style="9" customWidth="1"/>
    <col min="4" max="4" width="21" style="53" customWidth="1"/>
    <col min="5" max="5" width="20.453125" style="53" customWidth="1"/>
    <col min="6" max="6" width="20.81640625" style="53" customWidth="1"/>
    <col min="7" max="7" width="14.1796875" style="10" customWidth="1"/>
    <col min="8" max="8" width="21" style="10" customWidth="1"/>
    <col min="9" max="9" width="21.54296875" style="10" customWidth="1"/>
    <col min="10" max="16384" width="29.54296875" style="10"/>
  </cols>
  <sheetData>
    <row r="1" spans="1:7" ht="15.5">
      <c r="F1" s="61"/>
    </row>
    <row r="2" spans="1:7" s="11" customFormat="1" ht="41.25" customHeight="1">
      <c r="A2" s="102" t="s">
        <v>395</v>
      </c>
      <c r="B2" s="102"/>
      <c r="C2" s="102"/>
      <c r="D2" s="102"/>
      <c r="E2" s="102"/>
      <c r="F2" s="102"/>
      <c r="G2" s="102"/>
    </row>
    <row r="3" spans="1:7" s="11" customFormat="1" ht="19.5" customHeight="1">
      <c r="A3" s="12"/>
      <c r="B3" s="12"/>
      <c r="C3" s="12"/>
      <c r="D3" s="54"/>
      <c r="E3" s="54"/>
      <c r="F3" s="101" t="s">
        <v>83</v>
      </c>
      <c r="G3" s="101"/>
    </row>
    <row r="4" spans="1:7" s="15" customFormat="1" ht="86.25" customHeight="1">
      <c r="A4" s="13" t="s">
        <v>30</v>
      </c>
      <c r="B4" s="14" t="s">
        <v>31</v>
      </c>
      <c r="C4" s="14" t="s">
        <v>32</v>
      </c>
      <c r="D4" s="55" t="s">
        <v>108</v>
      </c>
      <c r="E4" s="55" t="s">
        <v>243</v>
      </c>
      <c r="F4" s="62" t="s">
        <v>111</v>
      </c>
      <c r="G4" s="62" t="s">
        <v>399</v>
      </c>
    </row>
    <row r="5" spans="1:7" s="15" customFormat="1" ht="24" customHeight="1">
      <c r="A5" s="16">
        <v>1</v>
      </c>
      <c r="B5" s="17" t="s">
        <v>33</v>
      </c>
      <c r="C5" s="17"/>
      <c r="D5" s="56">
        <f>SUM(D7:D9)</f>
        <v>2226831.9</v>
      </c>
      <c r="E5" s="56">
        <f>SUM(E7:E9)</f>
        <v>2226831.9</v>
      </c>
      <c r="F5" s="56">
        <f>SUM(F7:F9)</f>
        <v>1115978.5</v>
      </c>
      <c r="G5" s="56">
        <f>F5/E5*100</f>
        <v>50.115076041438066</v>
      </c>
    </row>
    <row r="6" spans="1:7" s="15" customFormat="1" ht="15.5">
      <c r="A6" s="18"/>
      <c r="B6" s="19" t="s">
        <v>34</v>
      </c>
      <c r="C6" s="19"/>
      <c r="D6" s="57"/>
      <c r="E6" s="57"/>
      <c r="F6" s="57"/>
      <c r="G6" s="57"/>
    </row>
    <row r="7" spans="1:7" s="15" customFormat="1" ht="31">
      <c r="A7" s="18" t="s">
        <v>35</v>
      </c>
      <c r="B7" s="20" t="s">
        <v>155</v>
      </c>
      <c r="C7" s="19" t="s">
        <v>156</v>
      </c>
      <c r="D7" s="57">
        <v>2112881.9</v>
      </c>
      <c r="E7" s="57">
        <v>2112881.9</v>
      </c>
      <c r="F7" s="57">
        <v>1059003.1000000001</v>
      </c>
      <c r="G7" s="57">
        <f t="shared" ref="G7:G69" si="0">F7/E7*100</f>
        <v>50.121263284994775</v>
      </c>
    </row>
    <row r="8" spans="1:7" s="15" customFormat="1" ht="31">
      <c r="A8" s="18" t="s">
        <v>348</v>
      </c>
      <c r="B8" s="20" t="s">
        <v>244</v>
      </c>
      <c r="C8" s="19" t="s">
        <v>245</v>
      </c>
      <c r="D8" s="57">
        <v>113950</v>
      </c>
      <c r="E8" s="57">
        <v>113950</v>
      </c>
      <c r="F8" s="57">
        <v>56975.399999999994</v>
      </c>
      <c r="G8" s="57">
        <f t="shared" si="0"/>
        <v>50.000351031154011</v>
      </c>
    </row>
    <row r="9" spans="1:7" s="22" customFormat="1" ht="15.5">
      <c r="A9" s="18"/>
      <c r="B9" s="20"/>
      <c r="C9" s="21"/>
      <c r="D9" s="58"/>
      <c r="E9" s="59"/>
      <c r="F9" s="59"/>
      <c r="G9" s="59"/>
    </row>
    <row r="10" spans="1:7" s="15" customFormat="1" ht="24" customHeight="1">
      <c r="A10" s="16" t="s">
        <v>36</v>
      </c>
      <c r="B10" s="17" t="s">
        <v>37</v>
      </c>
      <c r="C10" s="17"/>
      <c r="D10" s="56">
        <f>SUM(D12:D82)</f>
        <v>6908074.6000000006</v>
      </c>
      <c r="E10" s="56">
        <f>SUM(E12:E82)</f>
        <v>9461936.7999999952</v>
      </c>
      <c r="F10" s="56">
        <f>SUM(F12:F82)</f>
        <v>2541694.7999999998</v>
      </c>
      <c r="G10" s="56">
        <f t="shared" si="0"/>
        <v>26.862310050517362</v>
      </c>
    </row>
    <row r="11" spans="1:7" s="22" customFormat="1" ht="15.5">
      <c r="A11" s="18"/>
      <c r="B11" s="19" t="s">
        <v>34</v>
      </c>
      <c r="C11" s="19"/>
      <c r="D11" s="57"/>
      <c r="E11" s="57"/>
      <c r="F11" s="57"/>
      <c r="G11" s="57"/>
    </row>
    <row r="12" spans="1:7" s="22" customFormat="1" ht="31">
      <c r="A12" s="18" t="s">
        <v>38</v>
      </c>
      <c r="B12" s="19" t="s">
        <v>281</v>
      </c>
      <c r="C12" s="19" t="s">
        <v>282</v>
      </c>
      <c r="D12" s="57">
        <v>128935.3</v>
      </c>
      <c r="E12" s="57">
        <v>128935.3</v>
      </c>
      <c r="F12" s="57">
        <v>1185.3</v>
      </c>
      <c r="G12" s="57">
        <f t="shared" si="0"/>
        <v>0.91929828371283884</v>
      </c>
    </row>
    <row r="13" spans="1:7" s="22" customFormat="1" ht="46.5">
      <c r="A13" s="18" t="s">
        <v>39</v>
      </c>
      <c r="B13" s="20" t="s">
        <v>171</v>
      </c>
      <c r="C13" s="19" t="s">
        <v>246</v>
      </c>
      <c r="D13" s="57">
        <v>365000</v>
      </c>
      <c r="E13" s="57">
        <v>468101.7</v>
      </c>
      <c r="F13" s="57">
        <v>160472.5</v>
      </c>
      <c r="G13" s="57">
        <f t="shared" si="0"/>
        <v>34.281546082827724</v>
      </c>
    </row>
    <row r="14" spans="1:7" s="15" customFormat="1" ht="46.5">
      <c r="A14" s="18" t="s">
        <v>40</v>
      </c>
      <c r="B14" s="20" t="s">
        <v>172</v>
      </c>
      <c r="C14" s="19" t="s">
        <v>247</v>
      </c>
      <c r="D14" s="57">
        <v>335000</v>
      </c>
      <c r="E14" s="57">
        <v>335000</v>
      </c>
      <c r="F14" s="57">
        <v>250728.1</v>
      </c>
      <c r="G14" s="57">
        <f t="shared" si="0"/>
        <v>74.844208955223877</v>
      </c>
    </row>
    <row r="15" spans="1:7" s="15" customFormat="1" ht="46.5">
      <c r="A15" s="18" t="s">
        <v>41</v>
      </c>
      <c r="B15" s="20" t="s">
        <v>173</v>
      </c>
      <c r="C15" s="19" t="s">
        <v>248</v>
      </c>
      <c r="D15" s="57">
        <v>210000</v>
      </c>
      <c r="E15" s="57">
        <v>235290</v>
      </c>
      <c r="F15" s="57">
        <v>39526.799999999996</v>
      </c>
      <c r="G15" s="57">
        <f t="shared" si="0"/>
        <v>16.799183985719747</v>
      </c>
    </row>
    <row r="16" spans="1:7" s="15" customFormat="1" ht="31">
      <c r="A16" s="18" t="s">
        <v>42</v>
      </c>
      <c r="B16" s="20" t="s">
        <v>174</v>
      </c>
      <c r="C16" s="19" t="s">
        <v>249</v>
      </c>
      <c r="D16" s="57">
        <v>90000</v>
      </c>
      <c r="E16" s="57">
        <v>90000</v>
      </c>
      <c r="F16" s="57">
        <v>79128.600000000006</v>
      </c>
      <c r="G16" s="57">
        <f t="shared" si="0"/>
        <v>87.920666666666676</v>
      </c>
    </row>
    <row r="17" spans="1:7" s="15" customFormat="1" ht="31">
      <c r="A17" s="18" t="s">
        <v>43</v>
      </c>
      <c r="B17" s="20" t="s">
        <v>175</v>
      </c>
      <c r="C17" s="19" t="s">
        <v>250</v>
      </c>
      <c r="D17" s="57">
        <v>150000</v>
      </c>
      <c r="E17" s="57">
        <v>169282.7</v>
      </c>
      <c r="F17" s="57">
        <v>4296.3</v>
      </c>
      <c r="G17" s="57">
        <f t="shared" si="0"/>
        <v>2.5379439245711461</v>
      </c>
    </row>
    <row r="18" spans="1:7" s="15" customFormat="1" ht="46.5">
      <c r="A18" s="18" t="s">
        <v>44</v>
      </c>
      <c r="B18" s="20" t="s">
        <v>176</v>
      </c>
      <c r="C18" s="19" t="s">
        <v>251</v>
      </c>
      <c r="D18" s="57">
        <v>80000</v>
      </c>
      <c r="E18" s="57">
        <v>80000</v>
      </c>
      <c r="F18" s="57">
        <v>35520</v>
      </c>
      <c r="G18" s="57">
        <f t="shared" si="0"/>
        <v>44.4</v>
      </c>
    </row>
    <row r="19" spans="1:7" s="15" customFormat="1" ht="31">
      <c r="A19" s="18" t="s">
        <v>45</v>
      </c>
      <c r="B19" s="20" t="s">
        <v>177</v>
      </c>
      <c r="C19" s="19" t="s">
        <v>252</v>
      </c>
      <c r="D19" s="57">
        <v>100000</v>
      </c>
      <c r="E19" s="57">
        <v>80717.3</v>
      </c>
      <c r="F19" s="57">
        <v>0</v>
      </c>
      <c r="G19" s="57">
        <f t="shared" si="0"/>
        <v>0</v>
      </c>
    </row>
    <row r="20" spans="1:7" s="15" customFormat="1" ht="62">
      <c r="A20" s="18" t="s">
        <v>349</v>
      </c>
      <c r="B20" s="20" t="s">
        <v>178</v>
      </c>
      <c r="C20" s="19" t="s">
        <v>157</v>
      </c>
      <c r="D20" s="57">
        <v>1153595</v>
      </c>
      <c r="E20" s="57">
        <v>1005804.7</v>
      </c>
      <c r="F20" s="57">
        <v>36265.5</v>
      </c>
      <c r="G20" s="57">
        <f t="shared" si="0"/>
        <v>3.6056204549451798</v>
      </c>
    </row>
    <row r="21" spans="1:7" s="15" customFormat="1" ht="77.5">
      <c r="A21" s="18" t="s">
        <v>110</v>
      </c>
      <c r="B21" s="20" t="s">
        <v>278</v>
      </c>
      <c r="C21" s="19" t="s">
        <v>277</v>
      </c>
      <c r="D21" s="57">
        <v>57729</v>
      </c>
      <c r="E21" s="57">
        <v>57729</v>
      </c>
      <c r="F21" s="57">
        <v>0</v>
      </c>
      <c r="G21" s="57">
        <f t="shared" si="0"/>
        <v>0</v>
      </c>
    </row>
    <row r="22" spans="1:7" s="15" customFormat="1" ht="77.5">
      <c r="A22" s="18" t="s">
        <v>350</v>
      </c>
      <c r="B22" s="20" t="s">
        <v>302</v>
      </c>
      <c r="C22" s="19" t="s">
        <v>303</v>
      </c>
      <c r="D22" s="57"/>
      <c r="E22" s="57">
        <v>2277.9</v>
      </c>
      <c r="F22" s="57">
        <v>2277.9</v>
      </c>
      <c r="G22" s="57">
        <f t="shared" si="0"/>
        <v>100</v>
      </c>
    </row>
    <row r="23" spans="1:7" s="15" customFormat="1" ht="62">
      <c r="A23" s="18" t="s">
        <v>351</v>
      </c>
      <c r="B23" s="79" t="s">
        <v>201</v>
      </c>
      <c r="C23" s="57" t="s">
        <v>285</v>
      </c>
      <c r="D23" s="57">
        <v>532104.5</v>
      </c>
      <c r="E23" s="57">
        <v>828997.7</v>
      </c>
      <c r="F23" s="57">
        <v>70292.2</v>
      </c>
      <c r="G23" s="57">
        <f t="shared" si="0"/>
        <v>8.4791791340313729</v>
      </c>
    </row>
    <row r="24" spans="1:7" s="15" customFormat="1" ht="62">
      <c r="A24" s="18" t="s">
        <v>352</v>
      </c>
      <c r="B24" s="79" t="s">
        <v>180</v>
      </c>
      <c r="C24" s="57" t="s">
        <v>309</v>
      </c>
      <c r="D24" s="57"/>
      <c r="E24" s="57">
        <v>49734.8</v>
      </c>
      <c r="F24" s="57">
        <v>0</v>
      </c>
      <c r="G24" s="57">
        <f t="shared" si="0"/>
        <v>0</v>
      </c>
    </row>
    <row r="25" spans="1:7" s="80" customFormat="1" ht="31">
      <c r="A25" s="78" t="s">
        <v>119</v>
      </c>
      <c r="B25" s="79" t="s">
        <v>253</v>
      </c>
      <c r="C25" s="57" t="s">
        <v>254</v>
      </c>
      <c r="D25" s="57">
        <v>8026.5</v>
      </c>
      <c r="E25" s="57">
        <v>13558.9</v>
      </c>
      <c r="F25" s="57">
        <v>907.7</v>
      </c>
      <c r="G25" s="57">
        <f t="shared" si="0"/>
        <v>6.6944958661838356</v>
      </c>
    </row>
    <row r="26" spans="1:7" s="15" customFormat="1" ht="31">
      <c r="A26" s="18" t="s">
        <v>353</v>
      </c>
      <c r="B26" s="79" t="s">
        <v>115</v>
      </c>
      <c r="C26" s="57" t="s">
        <v>307</v>
      </c>
      <c r="D26" s="57">
        <v>100000</v>
      </c>
      <c r="E26" s="57">
        <v>100000</v>
      </c>
      <c r="F26" s="57">
        <v>0</v>
      </c>
      <c r="G26" s="57">
        <f t="shared" si="0"/>
        <v>0</v>
      </c>
    </row>
    <row r="27" spans="1:7" s="15" customFormat="1" ht="46.5">
      <c r="A27" s="18" t="s">
        <v>120</v>
      </c>
      <c r="B27" s="79" t="s">
        <v>300</v>
      </c>
      <c r="C27" s="57" t="s">
        <v>301</v>
      </c>
      <c r="D27" s="57"/>
      <c r="E27" s="57">
        <v>912.8</v>
      </c>
      <c r="F27" s="57">
        <v>407.8</v>
      </c>
      <c r="G27" s="57">
        <f t="shared" si="0"/>
        <v>44.675723049956183</v>
      </c>
    </row>
    <row r="28" spans="1:7" s="15" customFormat="1" ht="77.5">
      <c r="A28" s="18" t="s">
        <v>46</v>
      </c>
      <c r="B28" s="79" t="s">
        <v>384</v>
      </c>
      <c r="C28" s="57" t="s">
        <v>333</v>
      </c>
      <c r="D28" s="57"/>
      <c r="E28" s="57">
        <v>4206.6000000000004</v>
      </c>
      <c r="F28" s="57">
        <v>0</v>
      </c>
      <c r="G28" s="57">
        <f t="shared" si="0"/>
        <v>0</v>
      </c>
    </row>
    <row r="29" spans="1:7" s="15" customFormat="1" ht="31">
      <c r="A29" s="18" t="s">
        <v>354</v>
      </c>
      <c r="B29" s="79" t="s">
        <v>181</v>
      </c>
      <c r="C29" s="57" t="s">
        <v>116</v>
      </c>
      <c r="D29" s="57">
        <v>297767.8</v>
      </c>
      <c r="E29" s="57">
        <v>297767.8</v>
      </c>
      <c r="F29" s="57">
        <v>43929.599999999999</v>
      </c>
      <c r="G29" s="57">
        <f t="shared" si="0"/>
        <v>14.752971946597315</v>
      </c>
    </row>
    <row r="30" spans="1:7" s="15" customFormat="1" ht="31">
      <c r="A30" s="18" t="s">
        <v>355</v>
      </c>
      <c r="B30" s="79" t="s">
        <v>182</v>
      </c>
      <c r="C30" s="57" t="s">
        <v>304</v>
      </c>
      <c r="D30" s="57"/>
      <c r="E30" s="57">
        <v>58384.800000000003</v>
      </c>
      <c r="F30" s="57">
        <v>505.2</v>
      </c>
      <c r="G30" s="57">
        <f t="shared" si="0"/>
        <v>0.86529370658116489</v>
      </c>
    </row>
    <row r="31" spans="1:7" s="15" customFormat="1" ht="46.5">
      <c r="A31" s="18" t="s">
        <v>356</v>
      </c>
      <c r="B31" s="79" t="s">
        <v>183</v>
      </c>
      <c r="C31" s="57" t="s">
        <v>279</v>
      </c>
      <c r="D31" s="57">
        <v>197769.1</v>
      </c>
      <c r="E31" s="57">
        <v>279191.3</v>
      </c>
      <c r="F31" s="57">
        <v>0</v>
      </c>
      <c r="G31" s="57">
        <f t="shared" si="0"/>
        <v>0</v>
      </c>
    </row>
    <row r="32" spans="1:7" s="15" customFormat="1" ht="62">
      <c r="A32" s="18" t="s">
        <v>121</v>
      </c>
      <c r="B32" s="79" t="s">
        <v>330</v>
      </c>
      <c r="C32" s="57" t="s">
        <v>331</v>
      </c>
      <c r="D32" s="57"/>
      <c r="E32" s="57">
        <v>20000</v>
      </c>
      <c r="F32" s="57">
        <v>0</v>
      </c>
      <c r="G32" s="57">
        <f t="shared" si="0"/>
        <v>0</v>
      </c>
    </row>
    <row r="33" spans="1:7" s="15" customFormat="1" ht="31">
      <c r="A33" s="18" t="s">
        <v>47</v>
      </c>
      <c r="B33" s="79" t="s">
        <v>184</v>
      </c>
      <c r="C33" s="57" t="s">
        <v>274</v>
      </c>
      <c r="D33" s="57">
        <v>481219.8</v>
      </c>
      <c r="E33" s="57">
        <v>481219.8</v>
      </c>
      <c r="F33" s="57">
        <v>195652.8</v>
      </c>
      <c r="G33" s="57">
        <f t="shared" si="0"/>
        <v>40.657678674069523</v>
      </c>
    </row>
    <row r="34" spans="1:7" s="15" customFormat="1" ht="46.5">
      <c r="A34" s="18" t="s">
        <v>357</v>
      </c>
      <c r="B34" s="79" t="s">
        <v>185</v>
      </c>
      <c r="C34" s="57" t="s">
        <v>273</v>
      </c>
      <c r="D34" s="57">
        <v>251856.9</v>
      </c>
      <c r="E34" s="57">
        <v>251856.9</v>
      </c>
      <c r="F34" s="57">
        <v>250776.3</v>
      </c>
      <c r="G34" s="57">
        <f t="shared" si="0"/>
        <v>99.570946835286222</v>
      </c>
    </row>
    <row r="35" spans="1:7" s="15" customFormat="1" ht="15.5">
      <c r="A35" s="18" t="s">
        <v>358</v>
      </c>
      <c r="B35" s="79" t="s">
        <v>374</v>
      </c>
      <c r="C35" s="57" t="s">
        <v>273</v>
      </c>
      <c r="D35" s="57"/>
      <c r="E35" s="57">
        <v>157535.1</v>
      </c>
      <c r="F35" s="57">
        <v>129562.19999999998</v>
      </c>
      <c r="G35" s="57">
        <f t="shared" si="0"/>
        <v>82.243385759744953</v>
      </c>
    </row>
    <row r="36" spans="1:7" s="15" customFormat="1" ht="31">
      <c r="A36" s="18" t="s">
        <v>48</v>
      </c>
      <c r="B36" s="79" t="s">
        <v>186</v>
      </c>
      <c r="C36" s="57" t="s">
        <v>271</v>
      </c>
      <c r="D36" s="57">
        <v>12723.4</v>
      </c>
      <c r="E36" s="57">
        <v>12723.4</v>
      </c>
      <c r="F36" s="57">
        <v>0</v>
      </c>
      <c r="G36" s="57">
        <f t="shared" si="0"/>
        <v>0</v>
      </c>
    </row>
    <row r="37" spans="1:7" s="15" customFormat="1" ht="31">
      <c r="A37" s="18" t="s">
        <v>122</v>
      </c>
      <c r="B37" s="79" t="s">
        <v>375</v>
      </c>
      <c r="C37" s="57" t="s">
        <v>308</v>
      </c>
      <c r="D37" s="57"/>
      <c r="E37" s="57">
        <v>17189.8</v>
      </c>
      <c r="F37" s="57">
        <v>0</v>
      </c>
      <c r="G37" s="57">
        <f t="shared" si="0"/>
        <v>0</v>
      </c>
    </row>
    <row r="38" spans="1:7" s="15" customFormat="1" ht="62">
      <c r="A38" s="18" t="s">
        <v>49</v>
      </c>
      <c r="B38" s="79" t="s">
        <v>187</v>
      </c>
      <c r="C38" s="57" t="s">
        <v>260</v>
      </c>
      <c r="D38" s="57">
        <v>11248.1</v>
      </c>
      <c r="E38" s="57">
        <v>11248.1</v>
      </c>
      <c r="F38" s="57">
        <v>0</v>
      </c>
      <c r="G38" s="57">
        <f t="shared" si="0"/>
        <v>0</v>
      </c>
    </row>
    <row r="39" spans="1:7" s="15" customFormat="1" ht="86.25" customHeight="1">
      <c r="A39" s="18" t="s">
        <v>123</v>
      </c>
      <c r="B39" s="79" t="s">
        <v>328</v>
      </c>
      <c r="C39" s="57" t="s">
        <v>260</v>
      </c>
      <c r="D39" s="57"/>
      <c r="E39" s="57">
        <v>9119.2000000000007</v>
      </c>
      <c r="F39" s="57">
        <v>0</v>
      </c>
      <c r="G39" s="57">
        <f t="shared" si="0"/>
        <v>0</v>
      </c>
    </row>
    <row r="40" spans="1:7" s="15" customFormat="1" ht="31">
      <c r="A40" s="18" t="s">
        <v>124</v>
      </c>
      <c r="B40" s="79" t="s">
        <v>275</v>
      </c>
      <c r="C40" s="57" t="s">
        <v>276</v>
      </c>
      <c r="D40" s="57">
        <v>147991</v>
      </c>
      <c r="E40" s="57">
        <v>147991</v>
      </c>
      <c r="F40" s="57">
        <v>0</v>
      </c>
      <c r="G40" s="57">
        <f t="shared" si="0"/>
        <v>0</v>
      </c>
    </row>
    <row r="41" spans="1:7" s="15" customFormat="1" ht="31">
      <c r="A41" s="18" t="s">
        <v>125</v>
      </c>
      <c r="B41" s="79" t="s">
        <v>263</v>
      </c>
      <c r="C41" s="57" t="s">
        <v>264</v>
      </c>
      <c r="D41" s="57">
        <v>43684.5</v>
      </c>
      <c r="E41" s="57">
        <v>15842.8</v>
      </c>
      <c r="F41" s="57">
        <v>6992.3</v>
      </c>
      <c r="G41" s="57">
        <f t="shared" si="0"/>
        <v>44.135506349887649</v>
      </c>
    </row>
    <row r="42" spans="1:7" s="15" customFormat="1" ht="31">
      <c r="A42" s="18" t="s">
        <v>126</v>
      </c>
      <c r="B42" s="79" t="s">
        <v>265</v>
      </c>
      <c r="C42" s="57" t="s">
        <v>391</v>
      </c>
      <c r="D42" s="57">
        <v>426.7</v>
      </c>
      <c r="E42" s="57">
        <v>426.7</v>
      </c>
      <c r="F42" s="57">
        <v>0</v>
      </c>
      <c r="G42" s="57">
        <f t="shared" si="0"/>
        <v>0</v>
      </c>
    </row>
    <row r="43" spans="1:7" s="15" customFormat="1" ht="46.5">
      <c r="A43" s="18" t="s">
        <v>359</v>
      </c>
      <c r="B43" s="79" t="s">
        <v>170</v>
      </c>
      <c r="C43" s="57" t="s">
        <v>266</v>
      </c>
      <c r="D43" s="57">
        <v>3119.7</v>
      </c>
      <c r="E43" s="57">
        <v>3119.7</v>
      </c>
      <c r="F43" s="57">
        <v>1697</v>
      </c>
      <c r="G43" s="57">
        <f t="shared" si="0"/>
        <v>54.39625605026125</v>
      </c>
    </row>
    <row r="44" spans="1:7" s="15" customFormat="1" ht="31">
      <c r="A44" s="18" t="s">
        <v>127</v>
      </c>
      <c r="B44" s="79" t="s">
        <v>188</v>
      </c>
      <c r="C44" s="57" t="s">
        <v>262</v>
      </c>
      <c r="D44" s="57">
        <v>5115.3</v>
      </c>
      <c r="E44" s="57">
        <v>5115.3</v>
      </c>
      <c r="F44" s="57">
        <v>0</v>
      </c>
      <c r="G44" s="57">
        <f t="shared" si="0"/>
        <v>0</v>
      </c>
    </row>
    <row r="45" spans="1:7" s="15" customFormat="1" ht="46.5">
      <c r="A45" s="18" t="s">
        <v>128</v>
      </c>
      <c r="B45" s="79" t="s">
        <v>287</v>
      </c>
      <c r="C45" s="57" t="s">
        <v>286</v>
      </c>
      <c r="D45" s="57">
        <v>16494.3</v>
      </c>
      <c r="E45" s="57">
        <v>16494.3</v>
      </c>
      <c r="F45" s="57">
        <v>0</v>
      </c>
      <c r="G45" s="57">
        <f t="shared" si="0"/>
        <v>0</v>
      </c>
    </row>
    <row r="46" spans="1:7" s="15" customFormat="1" ht="46.5">
      <c r="A46" s="18" t="s">
        <v>129</v>
      </c>
      <c r="B46" s="79" t="s">
        <v>269</v>
      </c>
      <c r="C46" s="57" t="s">
        <v>270</v>
      </c>
      <c r="D46" s="57">
        <v>16180.9</v>
      </c>
      <c r="E46" s="57">
        <v>16180.9</v>
      </c>
      <c r="F46" s="57">
        <v>16180.9</v>
      </c>
      <c r="G46" s="57">
        <f t="shared" si="0"/>
        <v>100</v>
      </c>
    </row>
    <row r="47" spans="1:7" s="15" customFormat="1" ht="46.5">
      <c r="A47" s="18" t="s">
        <v>50</v>
      </c>
      <c r="B47" s="79" t="s">
        <v>189</v>
      </c>
      <c r="C47" s="57" t="s">
        <v>256</v>
      </c>
      <c r="D47" s="57">
        <v>6500</v>
      </c>
      <c r="E47" s="57">
        <v>6500</v>
      </c>
      <c r="F47" s="57">
        <v>6500</v>
      </c>
      <c r="G47" s="57">
        <f t="shared" si="0"/>
        <v>100</v>
      </c>
    </row>
    <row r="48" spans="1:7" s="15" customFormat="1" ht="31">
      <c r="A48" s="18" t="s">
        <v>130</v>
      </c>
      <c r="B48" s="79" t="s">
        <v>376</v>
      </c>
      <c r="C48" s="57" t="s">
        <v>261</v>
      </c>
      <c r="D48" s="57">
        <v>297260.79999999999</v>
      </c>
      <c r="E48" s="57">
        <v>297260.79999999999</v>
      </c>
      <c r="F48" s="57">
        <v>7843.7999999999993</v>
      </c>
      <c r="G48" s="57">
        <f t="shared" si="0"/>
        <v>2.6386930264602664</v>
      </c>
    </row>
    <row r="49" spans="1:7" s="15" customFormat="1" ht="46.5">
      <c r="A49" s="18" t="s">
        <v>131</v>
      </c>
      <c r="B49" s="79" t="s">
        <v>329</v>
      </c>
      <c r="C49" s="57" t="s">
        <v>261</v>
      </c>
      <c r="D49" s="57"/>
      <c r="E49" s="57">
        <v>8654.2000000000007</v>
      </c>
      <c r="F49" s="57">
        <v>7061.1</v>
      </c>
      <c r="G49" s="57">
        <f t="shared" si="0"/>
        <v>81.591597143583456</v>
      </c>
    </row>
    <row r="50" spans="1:7" s="15" customFormat="1" ht="31">
      <c r="A50" s="18" t="s">
        <v>51</v>
      </c>
      <c r="B50" s="79" t="s">
        <v>283</v>
      </c>
      <c r="C50" s="57" t="s">
        <v>284</v>
      </c>
      <c r="D50" s="57">
        <v>30463.599999999999</v>
      </c>
      <c r="E50" s="57">
        <v>30463.599999999999</v>
      </c>
      <c r="F50" s="57">
        <v>4675.8999999999996</v>
      </c>
      <c r="G50" s="57">
        <f t="shared" si="0"/>
        <v>15.34913798763114</v>
      </c>
    </row>
    <row r="51" spans="1:7" s="15" customFormat="1" ht="77.5">
      <c r="A51" s="18" t="s">
        <v>132</v>
      </c>
      <c r="B51" s="79" t="s">
        <v>386</v>
      </c>
      <c r="C51" s="57" t="s">
        <v>299</v>
      </c>
      <c r="D51" s="57"/>
      <c r="E51" s="57">
        <v>25952.799999999999</v>
      </c>
      <c r="F51" s="57">
        <v>1233.5</v>
      </c>
      <c r="G51" s="57">
        <f t="shared" si="0"/>
        <v>4.7528590364045495</v>
      </c>
    </row>
    <row r="52" spans="1:7" s="15" customFormat="1" ht="31">
      <c r="A52" s="18" t="s">
        <v>133</v>
      </c>
      <c r="B52" s="79" t="s">
        <v>159</v>
      </c>
      <c r="C52" s="57" t="s">
        <v>311</v>
      </c>
      <c r="D52" s="57">
        <v>25757.200000000001</v>
      </c>
      <c r="E52" s="57">
        <v>25757.200000000001</v>
      </c>
      <c r="F52" s="57">
        <v>9440.5999999999985</v>
      </c>
      <c r="G52" s="57">
        <f t="shared" si="0"/>
        <v>36.652275868495018</v>
      </c>
    </row>
    <row r="53" spans="1:7" s="15" customFormat="1" ht="31">
      <c r="A53" s="18" t="s">
        <v>134</v>
      </c>
      <c r="B53" s="79" t="s">
        <v>377</v>
      </c>
      <c r="C53" s="57" t="s">
        <v>317</v>
      </c>
      <c r="D53" s="57"/>
      <c r="E53" s="57">
        <v>2096.6999999999998</v>
      </c>
      <c r="F53" s="57">
        <v>2096.6999999999998</v>
      </c>
      <c r="G53" s="57">
        <f t="shared" si="0"/>
        <v>100</v>
      </c>
    </row>
    <row r="54" spans="1:7" s="15" customFormat="1" ht="46.5">
      <c r="A54" s="18" t="s">
        <v>52</v>
      </c>
      <c r="B54" s="79" t="s">
        <v>114</v>
      </c>
      <c r="C54" s="57" t="s">
        <v>117</v>
      </c>
      <c r="D54" s="57">
        <v>3075</v>
      </c>
      <c r="E54" s="57">
        <v>3075</v>
      </c>
      <c r="F54" s="57">
        <v>2625</v>
      </c>
      <c r="G54" s="57">
        <f t="shared" si="0"/>
        <v>85.365853658536579</v>
      </c>
    </row>
    <row r="55" spans="1:7" s="15" customFormat="1" ht="15.5">
      <c r="A55" s="18" t="s">
        <v>135</v>
      </c>
      <c r="B55" s="79" t="s">
        <v>190</v>
      </c>
      <c r="C55" s="57" t="s">
        <v>169</v>
      </c>
      <c r="D55" s="57">
        <v>11111.1</v>
      </c>
      <c r="E55" s="57">
        <v>11111.1</v>
      </c>
      <c r="F55" s="57">
        <v>4229.7</v>
      </c>
      <c r="G55" s="57">
        <f t="shared" si="0"/>
        <v>38.067338067338063</v>
      </c>
    </row>
    <row r="56" spans="1:7" s="15" customFormat="1" ht="31">
      <c r="A56" s="18" t="s">
        <v>136</v>
      </c>
      <c r="B56" s="79" t="s">
        <v>318</v>
      </c>
      <c r="C56" s="57" t="s">
        <v>319</v>
      </c>
      <c r="D56" s="57"/>
      <c r="E56" s="57">
        <v>22179.5</v>
      </c>
      <c r="F56" s="57">
        <v>3608.8</v>
      </c>
      <c r="G56" s="57">
        <f t="shared" si="0"/>
        <v>16.270880768277014</v>
      </c>
    </row>
    <row r="57" spans="1:7" s="15" customFormat="1" ht="46.5">
      <c r="A57" s="18" t="s">
        <v>360</v>
      </c>
      <c r="B57" s="79" t="s">
        <v>332</v>
      </c>
      <c r="C57" s="57" t="s">
        <v>319</v>
      </c>
      <c r="D57" s="57"/>
      <c r="E57" s="57">
        <v>14808.2</v>
      </c>
      <c r="F57" s="57">
        <v>0</v>
      </c>
      <c r="G57" s="57">
        <f t="shared" si="0"/>
        <v>0</v>
      </c>
    </row>
    <row r="58" spans="1:7" s="15" customFormat="1" ht="31">
      <c r="A58" s="18" t="s">
        <v>361</v>
      </c>
      <c r="B58" s="79" t="s">
        <v>322</v>
      </c>
      <c r="C58" s="57" t="s">
        <v>235</v>
      </c>
      <c r="D58" s="57"/>
      <c r="E58" s="57">
        <v>10013.1</v>
      </c>
      <c r="F58" s="57">
        <v>0</v>
      </c>
      <c r="G58" s="57">
        <f t="shared" si="0"/>
        <v>0</v>
      </c>
    </row>
    <row r="59" spans="1:7" s="15" customFormat="1" ht="23.25" customHeight="1">
      <c r="A59" s="18" t="s">
        <v>137</v>
      </c>
      <c r="B59" s="79" t="s">
        <v>323</v>
      </c>
      <c r="C59" s="57" t="s">
        <v>324</v>
      </c>
      <c r="D59" s="57">
        <v>60000</v>
      </c>
      <c r="E59" s="57">
        <v>60000</v>
      </c>
      <c r="F59" s="57">
        <v>8866.9</v>
      </c>
      <c r="G59" s="57">
        <f t="shared" si="0"/>
        <v>14.778166666666667</v>
      </c>
    </row>
    <row r="60" spans="1:7" s="15" customFormat="1" ht="31">
      <c r="A60" s="18" t="s">
        <v>362</v>
      </c>
      <c r="B60" s="79" t="s">
        <v>291</v>
      </c>
      <c r="C60" s="57" t="s">
        <v>292</v>
      </c>
      <c r="D60" s="57">
        <v>16000</v>
      </c>
      <c r="E60" s="57">
        <v>16000</v>
      </c>
      <c r="F60" s="57">
        <v>10215.200000000001</v>
      </c>
      <c r="G60" s="57">
        <f t="shared" si="0"/>
        <v>63.845000000000006</v>
      </c>
    </row>
    <row r="61" spans="1:7" s="15" customFormat="1" ht="46.5">
      <c r="A61" s="18" t="s">
        <v>363</v>
      </c>
      <c r="B61" s="79" t="s">
        <v>388</v>
      </c>
      <c r="C61" s="57" t="s">
        <v>257</v>
      </c>
      <c r="D61" s="57">
        <v>86363.8</v>
      </c>
      <c r="E61" s="57">
        <v>86363.8</v>
      </c>
      <c r="F61" s="57">
        <v>5579.7</v>
      </c>
      <c r="G61" s="57">
        <f t="shared" si="0"/>
        <v>6.4606930218448007</v>
      </c>
    </row>
    <row r="62" spans="1:7" s="15" customFormat="1" ht="31">
      <c r="A62" s="18" t="s">
        <v>364</v>
      </c>
      <c r="B62" s="79" t="s">
        <v>280</v>
      </c>
      <c r="C62" s="57" t="s">
        <v>327</v>
      </c>
      <c r="D62" s="57">
        <v>3000</v>
      </c>
      <c r="E62" s="57">
        <v>3000</v>
      </c>
      <c r="F62" s="57">
        <v>2409.6999999999998</v>
      </c>
      <c r="G62" s="57">
        <f t="shared" si="0"/>
        <v>80.323333333333323</v>
      </c>
    </row>
    <row r="63" spans="1:7" s="15" customFormat="1" ht="46.5">
      <c r="A63" s="78" t="s">
        <v>365</v>
      </c>
      <c r="B63" s="79" t="s">
        <v>315</v>
      </c>
      <c r="C63" s="57" t="s">
        <v>316</v>
      </c>
      <c r="D63" s="57"/>
      <c r="E63" s="57">
        <v>3098.7</v>
      </c>
      <c r="F63" s="57">
        <v>0</v>
      </c>
      <c r="G63" s="57">
        <f t="shared" si="0"/>
        <v>0</v>
      </c>
    </row>
    <row r="64" spans="1:7" s="80" customFormat="1" ht="31">
      <c r="A64" s="18" t="s">
        <v>366</v>
      </c>
      <c r="B64" s="79" t="s">
        <v>310</v>
      </c>
      <c r="C64" s="57" t="s">
        <v>379</v>
      </c>
      <c r="D64" s="57"/>
      <c r="E64" s="57">
        <v>161339.1</v>
      </c>
      <c r="F64" s="57">
        <v>2325</v>
      </c>
      <c r="G64" s="57">
        <f t="shared" si="0"/>
        <v>1.4410641933666419</v>
      </c>
    </row>
    <row r="65" spans="1:7" s="15" customFormat="1" ht="77.5">
      <c r="A65" s="18" t="s">
        <v>367</v>
      </c>
      <c r="B65" s="79" t="s">
        <v>191</v>
      </c>
      <c r="C65" s="57" t="s">
        <v>255</v>
      </c>
      <c r="D65" s="57">
        <v>43611.8</v>
      </c>
      <c r="E65" s="57">
        <v>43611.8</v>
      </c>
      <c r="F65" s="57">
        <v>15043.8</v>
      </c>
      <c r="G65" s="57">
        <f t="shared" si="0"/>
        <v>34.494792693720505</v>
      </c>
    </row>
    <row r="66" spans="1:7" s="15" customFormat="1" ht="46.5">
      <c r="A66" s="18" t="s">
        <v>53</v>
      </c>
      <c r="B66" s="79" t="s">
        <v>192</v>
      </c>
      <c r="C66" s="57" t="s">
        <v>267</v>
      </c>
      <c r="D66" s="57">
        <v>751937.1</v>
      </c>
      <c r="E66" s="57">
        <v>751937.1</v>
      </c>
      <c r="F66" s="57">
        <v>386650.00000000006</v>
      </c>
      <c r="G66" s="57">
        <f t="shared" si="0"/>
        <v>51.420524402905521</v>
      </c>
    </row>
    <row r="67" spans="1:7" s="15" customFormat="1" ht="62">
      <c r="A67" s="18" t="s">
        <v>54</v>
      </c>
      <c r="B67" s="79" t="s">
        <v>193</v>
      </c>
      <c r="C67" s="57" t="s">
        <v>158</v>
      </c>
      <c r="D67" s="57">
        <v>27332</v>
      </c>
      <c r="E67" s="57">
        <v>27332</v>
      </c>
      <c r="F67" s="57">
        <v>0</v>
      </c>
      <c r="G67" s="57">
        <f t="shared" si="0"/>
        <v>0</v>
      </c>
    </row>
    <row r="68" spans="1:7" s="15" customFormat="1" ht="31">
      <c r="A68" s="18" t="s">
        <v>55</v>
      </c>
      <c r="B68" s="79" t="s">
        <v>305</v>
      </c>
      <c r="C68" s="57" t="s">
        <v>306</v>
      </c>
      <c r="D68" s="57"/>
      <c r="E68" s="57">
        <v>1135402</v>
      </c>
      <c r="F68" s="57">
        <v>18961.699999999997</v>
      </c>
      <c r="G68" s="57">
        <f t="shared" si="0"/>
        <v>1.6700428570673644</v>
      </c>
    </row>
    <row r="69" spans="1:7" s="15" customFormat="1" ht="31">
      <c r="A69" s="18" t="s">
        <v>138</v>
      </c>
      <c r="B69" s="79" t="s">
        <v>380</v>
      </c>
      <c r="C69" s="57" t="s">
        <v>312</v>
      </c>
      <c r="D69" s="57"/>
      <c r="E69" s="57">
        <v>12309.3</v>
      </c>
      <c r="F69" s="57">
        <v>2706.5</v>
      </c>
      <c r="G69" s="57">
        <f t="shared" si="0"/>
        <v>21.987440390598977</v>
      </c>
    </row>
    <row r="70" spans="1:7" s="15" customFormat="1" ht="46.5">
      <c r="A70" s="18" t="s">
        <v>139</v>
      </c>
      <c r="B70" s="79" t="s">
        <v>313</v>
      </c>
      <c r="C70" s="57" t="s">
        <v>314</v>
      </c>
      <c r="D70" s="57"/>
      <c r="E70" s="57">
        <v>3250.5</v>
      </c>
      <c r="F70" s="57">
        <v>781.2</v>
      </c>
      <c r="G70" s="57">
        <f t="shared" ref="G70:G128" si="1">F70/E70*100</f>
        <v>24.033225657591142</v>
      </c>
    </row>
    <row r="71" spans="1:7" s="15" customFormat="1" ht="62">
      <c r="A71" s="18" t="s">
        <v>56</v>
      </c>
      <c r="B71" s="79" t="s">
        <v>320</v>
      </c>
      <c r="C71" s="57" t="s">
        <v>321</v>
      </c>
      <c r="D71" s="57"/>
      <c r="E71" s="57">
        <v>237600</v>
      </c>
      <c r="F71" s="57">
        <v>0</v>
      </c>
      <c r="G71" s="57">
        <f t="shared" si="1"/>
        <v>0</v>
      </c>
    </row>
    <row r="72" spans="1:7" s="15" customFormat="1" ht="62">
      <c r="A72" s="18" t="s">
        <v>239</v>
      </c>
      <c r="B72" s="79" t="s">
        <v>325</v>
      </c>
      <c r="C72" s="57" t="s">
        <v>326</v>
      </c>
      <c r="D72" s="57"/>
      <c r="E72" s="57">
        <v>250844.3</v>
      </c>
      <c r="F72" s="57">
        <v>99959.6</v>
      </c>
      <c r="G72" s="57">
        <f t="shared" si="1"/>
        <v>39.849261075495839</v>
      </c>
    </row>
    <row r="73" spans="1:7" s="15" customFormat="1" ht="77.5">
      <c r="A73" s="18" t="s">
        <v>140</v>
      </c>
      <c r="B73" s="79" t="s">
        <v>268</v>
      </c>
      <c r="C73" s="57" t="s">
        <v>236</v>
      </c>
      <c r="D73" s="57">
        <v>4177.7</v>
      </c>
      <c r="E73" s="57">
        <v>4177.7</v>
      </c>
      <c r="F73" s="57">
        <v>3864.2</v>
      </c>
      <c r="G73" s="57">
        <f t="shared" si="1"/>
        <v>92.495870933767392</v>
      </c>
    </row>
    <row r="74" spans="1:7" s="15" customFormat="1" ht="46.5">
      <c r="A74" s="78" t="s">
        <v>368</v>
      </c>
      <c r="B74" s="79" t="s">
        <v>196</v>
      </c>
      <c r="C74" s="57" t="s">
        <v>290</v>
      </c>
      <c r="D74" s="57">
        <v>8632.4</v>
      </c>
      <c r="E74" s="57">
        <v>8632.4</v>
      </c>
      <c r="F74" s="57">
        <v>3849.5</v>
      </c>
      <c r="G74" s="57">
        <f t="shared" si="1"/>
        <v>44.593624021129699</v>
      </c>
    </row>
    <row r="75" spans="1:7" s="80" customFormat="1" ht="46.5">
      <c r="A75" s="18" t="s">
        <v>369</v>
      </c>
      <c r="B75" s="79" t="s">
        <v>288</v>
      </c>
      <c r="C75" s="57" t="s">
        <v>289</v>
      </c>
      <c r="D75" s="57">
        <v>83774</v>
      </c>
      <c r="E75" s="57">
        <v>94119.3</v>
      </c>
      <c r="F75" s="57">
        <v>0</v>
      </c>
      <c r="G75" s="57">
        <f t="shared" si="1"/>
        <v>0</v>
      </c>
    </row>
    <row r="76" spans="1:7" s="15" customFormat="1" ht="31">
      <c r="A76" s="18" t="s">
        <v>370</v>
      </c>
      <c r="B76" s="79" t="s">
        <v>197</v>
      </c>
      <c r="C76" s="57" t="s">
        <v>272</v>
      </c>
      <c r="D76" s="57">
        <v>1744.7</v>
      </c>
      <c r="E76" s="57">
        <v>1744.7</v>
      </c>
      <c r="F76" s="57">
        <v>55.5</v>
      </c>
      <c r="G76" s="57">
        <f t="shared" si="1"/>
        <v>3.181062646873388</v>
      </c>
    </row>
    <row r="77" spans="1:7" s="15" customFormat="1" ht="31">
      <c r="A77" s="18" t="s">
        <v>141</v>
      </c>
      <c r="B77" s="79" t="s">
        <v>198</v>
      </c>
      <c r="C77" s="57" t="s">
        <v>258</v>
      </c>
      <c r="D77" s="57">
        <v>11400</v>
      </c>
      <c r="E77" s="57">
        <v>11400</v>
      </c>
      <c r="F77" s="57">
        <v>0</v>
      </c>
      <c r="G77" s="57">
        <f t="shared" si="1"/>
        <v>0</v>
      </c>
    </row>
    <row r="78" spans="1:7" s="15" customFormat="1" ht="46.5">
      <c r="A78" s="18" t="s">
        <v>142</v>
      </c>
      <c r="B78" s="79" t="s">
        <v>294</v>
      </c>
      <c r="C78" s="57" t="s">
        <v>295</v>
      </c>
      <c r="D78" s="57">
        <v>6565.7</v>
      </c>
      <c r="E78" s="57">
        <v>6565.7</v>
      </c>
      <c r="F78" s="57">
        <v>0</v>
      </c>
      <c r="G78" s="57">
        <f t="shared" si="1"/>
        <v>0</v>
      </c>
    </row>
    <row r="79" spans="1:7" s="15" customFormat="1" ht="31">
      <c r="A79" s="18" t="s">
        <v>143</v>
      </c>
      <c r="B79" s="79" t="s">
        <v>199</v>
      </c>
      <c r="C79" s="57" t="s">
        <v>298</v>
      </c>
      <c r="D79" s="57">
        <v>9867.5</v>
      </c>
      <c r="E79" s="57">
        <v>9867.5</v>
      </c>
      <c r="F79" s="57">
        <v>0</v>
      </c>
      <c r="G79" s="57">
        <f t="shared" si="1"/>
        <v>0</v>
      </c>
    </row>
    <row r="80" spans="1:7" s="15" customFormat="1" ht="46.5">
      <c r="A80" s="18" t="s">
        <v>371</v>
      </c>
      <c r="B80" s="79" t="s">
        <v>390</v>
      </c>
      <c r="C80" s="57" t="s">
        <v>293</v>
      </c>
      <c r="D80" s="57">
        <v>14682.2</v>
      </c>
      <c r="E80" s="57">
        <v>14682.2</v>
      </c>
      <c r="F80" s="57">
        <v>6469.2000000000007</v>
      </c>
      <c r="G80" s="57">
        <f t="shared" si="1"/>
        <v>44.061516666439637</v>
      </c>
    </row>
    <row r="81" spans="1:8" s="15" customFormat="1" ht="46.5">
      <c r="A81" s="18" t="s">
        <v>233</v>
      </c>
      <c r="B81" s="79" t="s">
        <v>296</v>
      </c>
      <c r="C81" s="57" t="s">
        <v>297</v>
      </c>
      <c r="D81" s="57">
        <v>8830.2000000000007</v>
      </c>
      <c r="E81" s="57">
        <v>8830.2000000000007</v>
      </c>
      <c r="F81" s="57">
        <v>7720.7999999999993</v>
      </c>
      <c r="G81" s="57">
        <f t="shared" si="1"/>
        <v>87.436298158592081</v>
      </c>
    </row>
    <row r="82" spans="1:8" s="15" customFormat="1" ht="31">
      <c r="A82" s="18" t="s">
        <v>240</v>
      </c>
      <c r="B82" s="79" t="s">
        <v>200</v>
      </c>
      <c r="C82" s="57" t="s">
        <v>259</v>
      </c>
      <c r="D82" s="57">
        <v>600000</v>
      </c>
      <c r="E82" s="57">
        <v>600000</v>
      </c>
      <c r="F82" s="57">
        <v>590616.20000000007</v>
      </c>
      <c r="G82" s="57">
        <f t="shared" si="1"/>
        <v>98.436033333333356</v>
      </c>
      <c r="H82" s="65"/>
    </row>
    <row r="83" spans="1:8" s="15" customFormat="1" ht="15.5">
      <c r="A83" s="18"/>
      <c r="B83" s="20"/>
      <c r="C83" s="19"/>
      <c r="D83" s="57"/>
      <c r="E83" s="57"/>
      <c r="F83" s="57"/>
      <c r="G83" s="57"/>
    </row>
    <row r="84" spans="1:8" s="15" customFormat="1" ht="27.75" customHeight="1">
      <c r="A84" s="16" t="s">
        <v>57</v>
      </c>
      <c r="B84" s="17" t="s">
        <v>58</v>
      </c>
      <c r="C84" s="17"/>
      <c r="D84" s="56">
        <f>SUM(D86:D110)</f>
        <v>17529331.599999998</v>
      </c>
      <c r="E84" s="56">
        <f>SUM(E86:E110)</f>
        <v>17518634.900000002</v>
      </c>
      <c r="F84" s="56">
        <f>SUM(F86:F110)</f>
        <v>10588110.9</v>
      </c>
      <c r="G84" s="56">
        <f t="shared" si="1"/>
        <v>60.439132160919684</v>
      </c>
    </row>
    <row r="85" spans="1:8" s="15" customFormat="1" ht="15.5">
      <c r="A85" s="18"/>
      <c r="B85" s="19" t="s">
        <v>34</v>
      </c>
      <c r="C85" s="19"/>
      <c r="D85" s="57"/>
      <c r="E85" s="57"/>
      <c r="F85" s="57"/>
      <c r="G85" s="57"/>
    </row>
    <row r="86" spans="1:8" s="15" customFormat="1" ht="62">
      <c r="A86" s="18" t="s">
        <v>59</v>
      </c>
      <c r="B86" s="20" t="s">
        <v>205</v>
      </c>
      <c r="C86" s="19" t="s">
        <v>95</v>
      </c>
      <c r="D86" s="57">
        <v>1459.2</v>
      </c>
      <c r="E86" s="57">
        <v>1459.2</v>
      </c>
      <c r="F86" s="57">
        <v>377.79999999999995</v>
      </c>
      <c r="G86" s="57">
        <f t="shared" si="1"/>
        <v>25.890899122807014</v>
      </c>
    </row>
    <row r="87" spans="1:8" s="15" customFormat="1" ht="62">
      <c r="A87" s="18" t="s">
        <v>60</v>
      </c>
      <c r="B87" s="20" t="s">
        <v>206</v>
      </c>
      <c r="C87" s="19" t="s">
        <v>106</v>
      </c>
      <c r="D87" s="57">
        <v>255</v>
      </c>
      <c r="E87" s="57">
        <v>255</v>
      </c>
      <c r="F87" s="57">
        <v>206.60000000000002</v>
      </c>
      <c r="G87" s="57">
        <f t="shared" si="1"/>
        <v>81.019607843137265</v>
      </c>
    </row>
    <row r="88" spans="1:8" s="15" customFormat="1" ht="46.5">
      <c r="A88" s="18" t="s">
        <v>61</v>
      </c>
      <c r="B88" s="20" t="s">
        <v>207</v>
      </c>
      <c r="C88" s="19" t="s">
        <v>94</v>
      </c>
      <c r="D88" s="57">
        <v>47507.199999999997</v>
      </c>
      <c r="E88" s="57">
        <v>48702.7</v>
      </c>
      <c r="F88" s="57">
        <v>25238.199999999997</v>
      </c>
      <c r="G88" s="57">
        <f t="shared" si="1"/>
        <v>51.820946271972602</v>
      </c>
    </row>
    <row r="89" spans="1:8" s="15" customFormat="1" ht="62">
      <c r="A89" s="18" t="s">
        <v>62</v>
      </c>
      <c r="B89" s="20" t="s">
        <v>208</v>
      </c>
      <c r="C89" s="19" t="s">
        <v>202</v>
      </c>
      <c r="D89" s="57">
        <v>7264</v>
      </c>
      <c r="E89" s="57">
        <v>7264</v>
      </c>
      <c r="F89" s="57">
        <v>0</v>
      </c>
      <c r="G89" s="57">
        <f t="shared" si="1"/>
        <v>0</v>
      </c>
    </row>
    <row r="90" spans="1:8" s="15" customFormat="1" ht="77.5">
      <c r="A90" s="18" t="s">
        <v>63</v>
      </c>
      <c r="B90" s="20" t="s">
        <v>209</v>
      </c>
      <c r="C90" s="19" t="s">
        <v>112</v>
      </c>
      <c r="D90" s="57">
        <v>20.399999999999999</v>
      </c>
      <c r="E90" s="57">
        <v>20.399999999999999</v>
      </c>
      <c r="F90" s="57">
        <v>0</v>
      </c>
      <c r="G90" s="57">
        <f t="shared" si="1"/>
        <v>0</v>
      </c>
    </row>
    <row r="91" spans="1:8" s="15" customFormat="1" ht="77.5">
      <c r="A91" s="18" t="s">
        <v>64</v>
      </c>
      <c r="B91" s="20" t="s">
        <v>210</v>
      </c>
      <c r="C91" s="19" t="s">
        <v>96</v>
      </c>
      <c r="D91" s="57">
        <v>1463.8</v>
      </c>
      <c r="E91" s="57">
        <v>2399.6</v>
      </c>
      <c r="F91" s="57">
        <v>0</v>
      </c>
      <c r="G91" s="57">
        <f t="shared" si="1"/>
        <v>0</v>
      </c>
    </row>
    <row r="92" spans="1:8" s="15" customFormat="1" ht="108.5">
      <c r="A92" s="18" t="s">
        <v>65</v>
      </c>
      <c r="B92" s="20" t="s">
        <v>211</v>
      </c>
      <c r="C92" s="19" t="s">
        <v>97</v>
      </c>
      <c r="D92" s="57">
        <v>126</v>
      </c>
      <c r="E92" s="57">
        <v>126</v>
      </c>
      <c r="F92" s="57">
        <v>4.8</v>
      </c>
      <c r="G92" s="57">
        <f t="shared" si="1"/>
        <v>3.8095238095238093</v>
      </c>
    </row>
    <row r="93" spans="1:8" s="15" customFormat="1" ht="62">
      <c r="A93" s="18" t="s">
        <v>66</v>
      </c>
      <c r="B93" s="20" t="s">
        <v>212</v>
      </c>
      <c r="C93" s="19" t="s">
        <v>164</v>
      </c>
      <c r="D93" s="57">
        <v>832974.2</v>
      </c>
      <c r="E93" s="57">
        <v>832974.2</v>
      </c>
      <c r="F93" s="57">
        <v>500777.5</v>
      </c>
      <c r="G93" s="57">
        <f t="shared" si="1"/>
        <v>60.119208974299568</v>
      </c>
    </row>
    <row r="94" spans="1:8" s="15" customFormat="1" ht="62">
      <c r="A94" s="18" t="s">
        <v>67</v>
      </c>
      <c r="B94" s="20" t="s">
        <v>213</v>
      </c>
      <c r="C94" s="19" t="s">
        <v>165</v>
      </c>
      <c r="D94" s="57">
        <v>1180335.1000000001</v>
      </c>
      <c r="E94" s="57">
        <v>1180335.1000000001</v>
      </c>
      <c r="F94" s="57">
        <v>442583</v>
      </c>
      <c r="G94" s="57">
        <f t="shared" si="1"/>
        <v>37.496385560337906</v>
      </c>
    </row>
    <row r="95" spans="1:8" s="15" customFormat="1" ht="77.5">
      <c r="A95" s="18" t="s">
        <v>68</v>
      </c>
      <c r="B95" s="20" t="s">
        <v>214</v>
      </c>
      <c r="C95" s="19" t="s">
        <v>113</v>
      </c>
      <c r="D95" s="57">
        <v>26.1</v>
      </c>
      <c r="E95" s="57">
        <v>26.1</v>
      </c>
      <c r="F95" s="57">
        <v>0</v>
      </c>
      <c r="G95" s="57">
        <f t="shared" si="1"/>
        <v>0</v>
      </c>
    </row>
    <row r="96" spans="1:8" s="15" customFormat="1" ht="77.5">
      <c r="A96" s="18" t="s">
        <v>69</v>
      </c>
      <c r="B96" s="20" t="s">
        <v>228</v>
      </c>
      <c r="C96" s="19" t="s">
        <v>160</v>
      </c>
      <c r="D96" s="57">
        <v>9076.7999999999993</v>
      </c>
      <c r="E96" s="57">
        <v>9076.7999999999993</v>
      </c>
      <c r="F96" s="57">
        <v>0</v>
      </c>
      <c r="G96" s="57">
        <f t="shared" si="1"/>
        <v>0</v>
      </c>
    </row>
    <row r="97" spans="1:7" s="15" customFormat="1" ht="46.5">
      <c r="A97" s="18" t="s">
        <v>70</v>
      </c>
      <c r="B97" s="20" t="s">
        <v>215</v>
      </c>
      <c r="C97" s="19" t="s">
        <v>161</v>
      </c>
      <c r="D97" s="57">
        <v>55821.3</v>
      </c>
      <c r="E97" s="57">
        <v>55821.3</v>
      </c>
      <c r="F97" s="57">
        <v>22441.199999999997</v>
      </c>
      <c r="G97" s="57">
        <f t="shared" si="1"/>
        <v>40.201858430384092</v>
      </c>
    </row>
    <row r="98" spans="1:7" s="15" customFormat="1" ht="31">
      <c r="A98" s="18" t="s">
        <v>71</v>
      </c>
      <c r="B98" s="20" t="s">
        <v>216</v>
      </c>
      <c r="C98" s="19" t="s">
        <v>98</v>
      </c>
      <c r="D98" s="57">
        <v>3032.9</v>
      </c>
      <c r="E98" s="57">
        <v>3032.9</v>
      </c>
      <c r="F98" s="57">
        <v>1145.5000000000002</v>
      </c>
      <c r="G98" s="57">
        <f t="shared" si="1"/>
        <v>37.769131854001124</v>
      </c>
    </row>
    <row r="99" spans="1:7" s="15" customFormat="1" ht="139.5">
      <c r="A99" s="18" t="s">
        <v>72</v>
      </c>
      <c r="B99" s="20" t="s">
        <v>217</v>
      </c>
      <c r="C99" s="19" t="s">
        <v>105</v>
      </c>
      <c r="D99" s="57">
        <v>23090</v>
      </c>
      <c r="E99" s="57">
        <v>23090</v>
      </c>
      <c r="F99" s="57">
        <v>9551.1999999999989</v>
      </c>
      <c r="G99" s="57">
        <f t="shared" si="1"/>
        <v>41.36509311390212</v>
      </c>
    </row>
    <row r="100" spans="1:7" s="15" customFormat="1" ht="46.5">
      <c r="A100" s="18" t="s">
        <v>73</v>
      </c>
      <c r="B100" s="20" t="s">
        <v>218</v>
      </c>
      <c r="C100" s="19" t="s">
        <v>99</v>
      </c>
      <c r="D100" s="57">
        <v>25270.799999999999</v>
      </c>
      <c r="E100" s="57">
        <v>25270.799999999999</v>
      </c>
      <c r="F100" s="57">
        <v>11242</v>
      </c>
      <c r="G100" s="57">
        <f t="shared" si="1"/>
        <v>44.48612628013359</v>
      </c>
    </row>
    <row r="101" spans="1:7" s="15" customFormat="1" ht="62">
      <c r="A101" s="18" t="s">
        <v>74</v>
      </c>
      <c r="B101" s="20" t="s">
        <v>219</v>
      </c>
      <c r="C101" s="19" t="s">
        <v>100</v>
      </c>
      <c r="D101" s="57">
        <v>5119576.3</v>
      </c>
      <c r="E101" s="57">
        <v>5988515.2999999998</v>
      </c>
      <c r="F101" s="57">
        <v>3460832.9000000004</v>
      </c>
      <c r="G101" s="57">
        <f t="shared" si="1"/>
        <v>57.791167369982347</v>
      </c>
    </row>
    <row r="102" spans="1:7" s="15" customFormat="1" ht="93">
      <c r="A102" s="18" t="s">
        <v>75</v>
      </c>
      <c r="B102" s="20" t="s">
        <v>220</v>
      </c>
      <c r="C102" s="19" t="s">
        <v>101</v>
      </c>
      <c r="D102" s="57">
        <v>10005703.300000001</v>
      </c>
      <c r="E102" s="57">
        <v>9123756.1999999993</v>
      </c>
      <c r="F102" s="57">
        <v>6032576.7000000011</v>
      </c>
      <c r="G102" s="57">
        <f t="shared" si="1"/>
        <v>66.11944212187521</v>
      </c>
    </row>
    <row r="103" spans="1:7" s="15" customFormat="1" ht="93">
      <c r="A103" s="18" t="s">
        <v>144</v>
      </c>
      <c r="B103" s="20" t="s">
        <v>334</v>
      </c>
      <c r="C103" s="19" t="s">
        <v>335</v>
      </c>
      <c r="D103" s="57">
        <v>27668.5</v>
      </c>
      <c r="E103" s="57">
        <v>27668.5</v>
      </c>
      <c r="F103" s="57">
        <v>12656.5</v>
      </c>
      <c r="G103" s="57">
        <f t="shared" si="1"/>
        <v>45.743354356036647</v>
      </c>
    </row>
    <row r="104" spans="1:7" s="15" customFormat="1" ht="155">
      <c r="A104" s="18" t="s">
        <v>76</v>
      </c>
      <c r="B104" s="20" t="s">
        <v>221</v>
      </c>
      <c r="C104" s="19" t="s">
        <v>104</v>
      </c>
      <c r="D104" s="57">
        <v>99246.6</v>
      </c>
      <c r="E104" s="57">
        <v>99246.6</v>
      </c>
      <c r="F104" s="57">
        <v>43105.100000000006</v>
      </c>
      <c r="G104" s="57">
        <f t="shared" si="1"/>
        <v>43.432319092039428</v>
      </c>
    </row>
    <row r="105" spans="1:7" s="15" customFormat="1" ht="62">
      <c r="A105" s="18" t="s">
        <v>145</v>
      </c>
      <c r="B105" s="20" t="s">
        <v>222</v>
      </c>
      <c r="C105" s="19" t="s">
        <v>104</v>
      </c>
      <c r="D105" s="57">
        <v>6726</v>
      </c>
      <c r="E105" s="57">
        <v>6726</v>
      </c>
      <c r="F105" s="57">
        <v>926.2</v>
      </c>
      <c r="G105" s="57">
        <f t="shared" si="1"/>
        <v>13.770443056794528</v>
      </c>
    </row>
    <row r="106" spans="1:7" s="15" customFormat="1" ht="77.5">
      <c r="A106" s="18" t="s">
        <v>146</v>
      </c>
      <c r="B106" s="20" t="s">
        <v>223</v>
      </c>
      <c r="C106" s="19" t="s">
        <v>162</v>
      </c>
      <c r="D106" s="57">
        <v>375.4</v>
      </c>
      <c r="E106" s="57">
        <v>513.79999999999995</v>
      </c>
      <c r="F106" s="57">
        <v>142.9</v>
      </c>
      <c r="G106" s="57">
        <f t="shared" si="1"/>
        <v>27.81237835733749</v>
      </c>
    </row>
    <row r="107" spans="1:7" s="15" customFormat="1" ht="62">
      <c r="A107" s="18" t="s">
        <v>147</v>
      </c>
      <c r="B107" s="20" t="s">
        <v>224</v>
      </c>
      <c r="C107" s="19" t="s">
        <v>118</v>
      </c>
      <c r="D107" s="57">
        <v>882.2</v>
      </c>
      <c r="E107" s="57">
        <v>923.9</v>
      </c>
      <c r="F107" s="57">
        <v>66.900000000000006</v>
      </c>
      <c r="G107" s="57">
        <f t="shared" si="1"/>
        <v>7.2410434029656896</v>
      </c>
    </row>
    <row r="108" spans="1:7" s="15" customFormat="1" ht="77.5">
      <c r="A108" s="18" t="s">
        <v>148</v>
      </c>
      <c r="B108" s="20" t="s">
        <v>225</v>
      </c>
      <c r="C108" s="19" t="s">
        <v>102</v>
      </c>
      <c r="D108" s="57">
        <v>35554.699999999997</v>
      </c>
      <c r="E108" s="57">
        <v>35554.699999999997</v>
      </c>
      <c r="F108" s="57">
        <v>7389.5999999999995</v>
      </c>
      <c r="G108" s="57">
        <f t="shared" si="1"/>
        <v>20.783750108986997</v>
      </c>
    </row>
    <row r="109" spans="1:7" s="15" customFormat="1" ht="62">
      <c r="A109" s="18" t="s">
        <v>149</v>
      </c>
      <c r="B109" s="20" t="s">
        <v>226</v>
      </c>
      <c r="C109" s="19" t="s">
        <v>103</v>
      </c>
      <c r="D109" s="57">
        <v>10596.3</v>
      </c>
      <c r="E109" s="57">
        <v>10596.3</v>
      </c>
      <c r="F109" s="57">
        <v>1519.1</v>
      </c>
      <c r="G109" s="57">
        <f t="shared" si="1"/>
        <v>14.336136198484375</v>
      </c>
    </row>
    <row r="110" spans="1:7" s="15" customFormat="1" ht="31">
      <c r="A110" s="18" t="s">
        <v>150</v>
      </c>
      <c r="B110" s="20" t="s">
        <v>227</v>
      </c>
      <c r="C110" s="19" t="s">
        <v>163</v>
      </c>
      <c r="D110" s="57">
        <v>35279.5</v>
      </c>
      <c r="E110" s="57">
        <v>35279.5</v>
      </c>
      <c r="F110" s="57">
        <v>15327.2</v>
      </c>
      <c r="G110" s="57">
        <f t="shared" si="1"/>
        <v>43.445060162417271</v>
      </c>
    </row>
    <row r="111" spans="1:7" s="15" customFormat="1" ht="15.5">
      <c r="A111" s="18"/>
      <c r="B111" s="20"/>
      <c r="C111" s="19"/>
      <c r="D111" s="57"/>
      <c r="E111" s="57"/>
      <c r="F111" s="57"/>
      <c r="G111" s="57"/>
    </row>
    <row r="112" spans="1:7" s="15" customFormat="1" ht="27" customHeight="1">
      <c r="A112" s="16" t="s">
        <v>77</v>
      </c>
      <c r="B112" s="17" t="s">
        <v>2</v>
      </c>
      <c r="C112" s="17"/>
      <c r="D112" s="56">
        <f>SUM(D114:D127)</f>
        <v>1148762.7</v>
      </c>
      <c r="E112" s="56">
        <f>SUM(E114:E127)</f>
        <v>1097911.7</v>
      </c>
      <c r="F112" s="56">
        <f>SUM(F114:F127)</f>
        <v>598270.69999999995</v>
      </c>
      <c r="G112" s="56">
        <f t="shared" si="1"/>
        <v>54.491695461483836</v>
      </c>
    </row>
    <row r="113" spans="1:7" s="15" customFormat="1" ht="20.25" customHeight="1">
      <c r="A113" s="18"/>
      <c r="B113" s="19" t="s">
        <v>34</v>
      </c>
      <c r="C113" s="19"/>
      <c r="D113" s="57"/>
      <c r="E113" s="57"/>
      <c r="F113" s="57"/>
      <c r="G113" s="57"/>
    </row>
    <row r="114" spans="1:7" s="15" customFormat="1" ht="33.75" customHeight="1">
      <c r="A114" s="18" t="s">
        <v>151</v>
      </c>
      <c r="B114" s="20" t="s">
        <v>166</v>
      </c>
      <c r="C114" s="19" t="s">
        <v>92</v>
      </c>
      <c r="D114" s="57">
        <v>3900</v>
      </c>
      <c r="E114" s="57">
        <v>5000</v>
      </c>
      <c r="F114" s="57">
        <v>0</v>
      </c>
      <c r="G114" s="57">
        <f t="shared" si="1"/>
        <v>0</v>
      </c>
    </row>
    <row r="115" spans="1:7" s="15" customFormat="1" ht="31">
      <c r="A115" s="18" t="s">
        <v>152</v>
      </c>
      <c r="B115" s="19" t="s">
        <v>167</v>
      </c>
      <c r="C115" s="19" t="s">
        <v>93</v>
      </c>
      <c r="D115" s="57">
        <v>10000</v>
      </c>
      <c r="E115" s="57">
        <v>10000</v>
      </c>
      <c r="F115" s="57">
        <v>8236.2000000000007</v>
      </c>
      <c r="G115" s="57">
        <f t="shared" si="1"/>
        <v>82.361999999999995</v>
      </c>
    </row>
    <row r="116" spans="1:7" s="15" customFormat="1" ht="31">
      <c r="A116" s="18" t="s">
        <v>78</v>
      </c>
      <c r="B116" s="19" t="s">
        <v>241</v>
      </c>
      <c r="C116" s="19" t="s">
        <v>242</v>
      </c>
      <c r="D116" s="57">
        <v>375107.6</v>
      </c>
      <c r="E116" s="57">
        <v>0</v>
      </c>
      <c r="F116" s="57">
        <v>0</v>
      </c>
      <c r="G116" s="57">
        <v>0</v>
      </c>
    </row>
    <row r="117" spans="1:7" s="15" customFormat="1" ht="46.5">
      <c r="A117" s="18" t="s">
        <v>79</v>
      </c>
      <c r="B117" s="19" t="s">
        <v>336</v>
      </c>
      <c r="C117" s="19" t="s">
        <v>337</v>
      </c>
      <c r="D117" s="57">
        <v>20000</v>
      </c>
      <c r="E117" s="57">
        <v>20000</v>
      </c>
      <c r="F117" s="57">
        <v>0</v>
      </c>
      <c r="G117" s="57">
        <f t="shared" si="1"/>
        <v>0</v>
      </c>
    </row>
    <row r="118" spans="1:7" s="15" customFormat="1" ht="46.5">
      <c r="A118" s="18" t="s">
        <v>153</v>
      </c>
      <c r="B118" s="19" t="s">
        <v>338</v>
      </c>
      <c r="C118" s="19" t="s">
        <v>339</v>
      </c>
      <c r="D118" s="57">
        <v>30000</v>
      </c>
      <c r="E118" s="57">
        <v>30000</v>
      </c>
      <c r="F118" s="57">
        <v>135</v>
      </c>
      <c r="G118" s="57">
        <f t="shared" si="1"/>
        <v>0.44999999999999996</v>
      </c>
    </row>
    <row r="119" spans="1:7" s="15" customFormat="1" ht="31">
      <c r="A119" s="18" t="s">
        <v>80</v>
      </c>
      <c r="B119" s="19" t="s">
        <v>340</v>
      </c>
      <c r="C119" s="19" t="s">
        <v>341</v>
      </c>
      <c r="D119" s="57">
        <v>50000</v>
      </c>
      <c r="E119" s="57">
        <v>50000</v>
      </c>
      <c r="F119" s="57">
        <v>0</v>
      </c>
      <c r="G119" s="57">
        <f t="shared" si="1"/>
        <v>0</v>
      </c>
    </row>
    <row r="120" spans="1:7" s="15" customFormat="1" ht="155">
      <c r="A120" s="18" t="s">
        <v>81</v>
      </c>
      <c r="B120" s="19" t="s">
        <v>392</v>
      </c>
      <c r="C120" s="19" t="s">
        <v>394</v>
      </c>
      <c r="D120" s="57"/>
      <c r="E120" s="57"/>
      <c r="F120" s="57">
        <v>6519.9</v>
      </c>
      <c r="G120" s="57"/>
    </row>
    <row r="121" spans="1:7" s="15" customFormat="1" ht="46.5">
      <c r="A121" s="18" t="s">
        <v>107</v>
      </c>
      <c r="B121" s="19" t="s">
        <v>342</v>
      </c>
      <c r="C121" s="19" t="s">
        <v>343</v>
      </c>
      <c r="D121" s="57"/>
      <c r="E121" s="57">
        <v>136938.20000000001</v>
      </c>
      <c r="F121" s="57">
        <v>0</v>
      </c>
      <c r="G121" s="57">
        <f t="shared" si="1"/>
        <v>0</v>
      </c>
    </row>
    <row r="122" spans="1:7" s="15" customFormat="1" ht="77.5">
      <c r="A122" s="18" t="s">
        <v>154</v>
      </c>
      <c r="B122" s="20" t="s">
        <v>229</v>
      </c>
      <c r="C122" s="19" t="s">
        <v>91</v>
      </c>
      <c r="D122" s="57">
        <v>578322.30000000005</v>
      </c>
      <c r="E122" s="57">
        <v>578322.30000000005</v>
      </c>
      <c r="F122" s="57">
        <v>453173.3</v>
      </c>
      <c r="G122" s="57">
        <f t="shared" si="1"/>
        <v>78.359990614230156</v>
      </c>
    </row>
    <row r="123" spans="1:7" s="15" customFormat="1" ht="62">
      <c r="A123" s="18" t="s">
        <v>372</v>
      </c>
      <c r="B123" s="20" t="s">
        <v>231</v>
      </c>
      <c r="C123" s="19" t="s">
        <v>203</v>
      </c>
      <c r="D123" s="57">
        <v>79218.8</v>
      </c>
      <c r="E123" s="57">
        <v>79218.8</v>
      </c>
      <c r="F123" s="57">
        <v>48576.599999999991</v>
      </c>
      <c r="G123" s="57">
        <f t="shared" si="1"/>
        <v>61.319535261831767</v>
      </c>
    </row>
    <row r="124" spans="1:7" s="15" customFormat="1" ht="62">
      <c r="A124" s="18" t="s">
        <v>234</v>
      </c>
      <c r="B124" s="20" t="s">
        <v>344</v>
      </c>
      <c r="C124" s="19" t="s">
        <v>345</v>
      </c>
      <c r="D124" s="57"/>
      <c r="E124" s="57">
        <v>132613.1</v>
      </c>
      <c r="F124" s="57">
        <v>27648.899999999998</v>
      </c>
      <c r="G124" s="57">
        <f t="shared" si="1"/>
        <v>20.849297693817576</v>
      </c>
    </row>
    <row r="125" spans="1:7" s="15" customFormat="1" ht="77.5">
      <c r="A125" s="18" t="s">
        <v>237</v>
      </c>
      <c r="B125" s="20" t="s">
        <v>230</v>
      </c>
      <c r="C125" s="19" t="s">
        <v>89</v>
      </c>
      <c r="D125" s="57">
        <v>1764</v>
      </c>
      <c r="E125" s="57">
        <v>1764</v>
      </c>
      <c r="F125" s="57">
        <v>375.5</v>
      </c>
      <c r="G125" s="57">
        <f t="shared" si="1"/>
        <v>21.286848072562357</v>
      </c>
    </row>
    <row r="126" spans="1:7" s="15" customFormat="1" ht="31">
      <c r="A126" s="18" t="s">
        <v>238</v>
      </c>
      <c r="B126" s="20" t="s">
        <v>168</v>
      </c>
      <c r="C126" s="19" t="s">
        <v>90</v>
      </c>
      <c r="D126" s="57">
        <v>450</v>
      </c>
      <c r="E126" s="57">
        <v>450</v>
      </c>
      <c r="F126" s="57">
        <v>0</v>
      </c>
      <c r="G126" s="57">
        <f t="shared" si="1"/>
        <v>0</v>
      </c>
    </row>
    <row r="127" spans="1:7" s="15" customFormat="1" ht="31">
      <c r="A127" s="18" t="s">
        <v>393</v>
      </c>
      <c r="B127" s="20" t="s">
        <v>346</v>
      </c>
      <c r="C127" s="19" t="s">
        <v>347</v>
      </c>
      <c r="D127" s="57"/>
      <c r="E127" s="57">
        <v>53605.3</v>
      </c>
      <c r="F127" s="57">
        <v>53605.3</v>
      </c>
      <c r="G127" s="57">
        <f t="shared" si="1"/>
        <v>100</v>
      </c>
    </row>
    <row r="128" spans="1:7" s="15" customFormat="1" ht="37.5" customHeight="1">
      <c r="A128" s="16"/>
      <c r="B128" s="17" t="s">
        <v>82</v>
      </c>
      <c r="C128" s="17"/>
      <c r="D128" s="56">
        <f>SUM(D5+D10+D84+D112)</f>
        <v>27813000.799999997</v>
      </c>
      <c r="E128" s="56">
        <f>SUM(E5+E10+E84+E112)</f>
        <v>30305315.299999997</v>
      </c>
      <c r="F128" s="56">
        <f>SUM(F5+F10+F84+F112)</f>
        <v>14844054.899999999</v>
      </c>
      <c r="G128" s="56">
        <f t="shared" si="1"/>
        <v>48.981687710736338</v>
      </c>
    </row>
    <row r="131" spans="4:6">
      <c r="D131" s="60"/>
      <c r="E131" s="60"/>
      <c r="F131" s="60"/>
    </row>
    <row r="132" spans="4:6">
      <c r="D132" s="60"/>
      <c r="E132" s="60"/>
      <c r="F132" s="60"/>
    </row>
    <row r="133" spans="4:6">
      <c r="E133" s="60"/>
    </row>
  </sheetData>
  <mergeCells count="2">
    <mergeCell ref="F3:G3"/>
    <mergeCell ref="A2:G2"/>
  </mergeCells>
  <printOptions gridLines="1"/>
  <pageMargins left="0.39370078740157483" right="0" top="0.19685039370078741" bottom="0" header="0.31496062992125984" footer="0.31496062992125984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view="pageBreakPreview" zoomScale="77" zoomScaleNormal="100" zoomScaleSheetLayoutView="77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4" sqref="A4:A5"/>
    </sheetView>
  </sheetViews>
  <sheetFormatPr defaultColWidth="9.1796875" defaultRowHeight="13"/>
  <cols>
    <col min="1" max="1" width="4.81640625" style="1" customWidth="1"/>
    <col min="2" max="2" width="23.1796875" style="2" customWidth="1"/>
    <col min="3" max="5" width="15" style="2" customWidth="1"/>
    <col min="6" max="6" width="14.1796875" style="2" customWidth="1"/>
    <col min="7" max="7" width="16" style="2" customWidth="1"/>
    <col min="8" max="8" width="15.54296875" style="2" customWidth="1"/>
    <col min="9" max="9" width="16.453125" style="2" customWidth="1"/>
    <col min="10" max="10" width="12.54296875" style="2" customWidth="1"/>
    <col min="11" max="11" width="13.7265625" style="2" customWidth="1"/>
    <col min="12" max="12" width="17" style="2" customWidth="1"/>
    <col min="13" max="13" width="15.1796875" style="2" customWidth="1"/>
    <col min="14" max="14" width="12.453125" style="5" customWidth="1"/>
    <col min="15" max="16384" width="9.1796875" style="5"/>
  </cols>
  <sheetData>
    <row r="1" spans="1:14" ht="26.25" hidden="1" customHeight="1">
      <c r="A1" s="1" t="s">
        <v>0</v>
      </c>
      <c r="H1" s="103"/>
      <c r="I1" s="103"/>
      <c r="J1" s="103"/>
      <c r="K1" s="103"/>
      <c r="L1" s="103"/>
      <c r="M1" s="103"/>
    </row>
    <row r="2" spans="1:14" ht="38.25" customHeight="1">
      <c r="A2" s="1" t="s">
        <v>1</v>
      </c>
      <c r="B2" s="103" t="s">
        <v>396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4" ht="15.75" customHeight="1">
      <c r="M3" s="113" t="s">
        <v>83</v>
      </c>
      <c r="N3" s="113"/>
    </row>
    <row r="4" spans="1:14" ht="77.25" customHeight="1">
      <c r="A4" s="107" t="s">
        <v>30</v>
      </c>
      <c r="B4" s="105" t="s">
        <v>232</v>
      </c>
      <c r="C4" s="109" t="s">
        <v>85</v>
      </c>
      <c r="D4" s="110"/>
      <c r="E4" s="110"/>
      <c r="F4" s="111"/>
      <c r="G4" s="109" t="s">
        <v>155</v>
      </c>
      <c r="H4" s="110"/>
      <c r="I4" s="110"/>
      <c r="J4" s="111"/>
      <c r="K4" s="112" t="s">
        <v>244</v>
      </c>
      <c r="L4" s="112"/>
      <c r="M4" s="112"/>
      <c r="N4" s="112"/>
    </row>
    <row r="5" spans="1:14" ht="108" customHeight="1">
      <c r="A5" s="108"/>
      <c r="B5" s="106"/>
      <c r="C5" s="91" t="s">
        <v>108</v>
      </c>
      <c r="D5" s="35" t="s">
        <v>243</v>
      </c>
      <c r="E5" s="35" t="s">
        <v>109</v>
      </c>
      <c r="F5" s="35" t="s">
        <v>399</v>
      </c>
      <c r="G5" s="52" t="s">
        <v>108</v>
      </c>
      <c r="H5" s="35" t="s">
        <v>243</v>
      </c>
      <c r="I5" s="35" t="s">
        <v>109</v>
      </c>
      <c r="J5" s="35" t="s">
        <v>399</v>
      </c>
      <c r="K5" s="35" t="s">
        <v>108</v>
      </c>
      <c r="L5" s="35" t="s">
        <v>243</v>
      </c>
      <c r="M5" s="35" t="s">
        <v>109</v>
      </c>
      <c r="N5" s="35" t="s">
        <v>399</v>
      </c>
    </row>
    <row r="6" spans="1:14" s="25" customFormat="1" ht="38.25" customHeight="1">
      <c r="A6" s="28"/>
      <c r="B6" s="29" t="s">
        <v>204</v>
      </c>
      <c r="C6" s="30">
        <f t="shared" ref="C6:E6" si="0">SUM(C7:C27)</f>
        <v>2035421.3</v>
      </c>
      <c r="D6" s="30">
        <f t="shared" si="0"/>
        <v>2035421.3</v>
      </c>
      <c r="E6" s="30">
        <f t="shared" si="0"/>
        <v>1020273.1000000001</v>
      </c>
      <c r="F6" s="30">
        <f>E6/D6*100</f>
        <v>50.125892855695284</v>
      </c>
      <c r="G6" s="30">
        <f>SUM(G7:G27)</f>
        <v>1938693.5</v>
      </c>
      <c r="H6" s="30">
        <f>SUM(H7:H27)</f>
        <v>1938693.5</v>
      </c>
      <c r="I6" s="30">
        <f t="shared" ref="I6:M6" si="1">SUM(I7:I27)</f>
        <v>971908.9</v>
      </c>
      <c r="J6" s="30">
        <f>I6/H6*100</f>
        <v>50.132158590308372</v>
      </c>
      <c r="K6" s="30">
        <f t="shared" si="1"/>
        <v>96727.799999999988</v>
      </c>
      <c r="L6" s="30">
        <f t="shared" si="1"/>
        <v>96727.799999999988</v>
      </c>
      <c r="M6" s="30">
        <f t="shared" si="1"/>
        <v>48364.2</v>
      </c>
      <c r="N6" s="30">
        <f>M6/L6*100</f>
        <v>50.00031014868528</v>
      </c>
    </row>
    <row r="7" spans="1:14" ht="16.5" customHeight="1">
      <c r="A7" s="31">
        <v>1</v>
      </c>
      <c r="B7" s="32" t="s">
        <v>3</v>
      </c>
      <c r="C7" s="27">
        <f>G7+K7</f>
        <v>85610</v>
      </c>
      <c r="D7" s="27">
        <f>H7+L7</f>
        <v>85610</v>
      </c>
      <c r="E7" s="27">
        <f>I7+M7</f>
        <v>42805.2</v>
      </c>
      <c r="F7" s="27">
        <f t="shared" ref="F7:F35" si="2">E7/D7*100</f>
        <v>50.000233617568036</v>
      </c>
      <c r="G7" s="27">
        <v>85610</v>
      </c>
      <c r="H7" s="27">
        <v>85610</v>
      </c>
      <c r="I7" s="27">
        <v>42805.2</v>
      </c>
      <c r="J7" s="27">
        <f t="shared" ref="J7:J35" si="3">I7/H7*100</f>
        <v>50.000233617568036</v>
      </c>
      <c r="K7" s="27"/>
      <c r="L7" s="33"/>
      <c r="M7" s="33"/>
      <c r="N7" s="33"/>
    </row>
    <row r="8" spans="1:14" ht="16.5" customHeight="1">
      <c r="A8" s="31">
        <v>2</v>
      </c>
      <c r="B8" s="32" t="s">
        <v>4</v>
      </c>
      <c r="C8" s="27">
        <f t="shared" ref="C8:C33" si="4">G8+K8</f>
        <v>100610.5</v>
      </c>
      <c r="D8" s="27">
        <f t="shared" ref="D8:D33" si="5">H8+L8</f>
        <v>100610.5</v>
      </c>
      <c r="E8" s="27">
        <f t="shared" ref="E8:E33" si="6">I8+M8</f>
        <v>50305.2</v>
      </c>
      <c r="F8" s="27">
        <f t="shared" si="2"/>
        <v>49.999950303397753</v>
      </c>
      <c r="G8" s="27">
        <v>100610.5</v>
      </c>
      <c r="H8" s="27">
        <v>100610.5</v>
      </c>
      <c r="I8" s="27">
        <v>50305.2</v>
      </c>
      <c r="J8" s="27">
        <f t="shared" si="3"/>
        <v>49.999950303397753</v>
      </c>
      <c r="K8" s="27"/>
      <c r="L8" s="33"/>
      <c r="M8" s="33"/>
      <c r="N8" s="33"/>
    </row>
    <row r="9" spans="1:14" ht="16.5" customHeight="1">
      <c r="A9" s="31">
        <v>3</v>
      </c>
      <c r="B9" s="32" t="s">
        <v>5</v>
      </c>
      <c r="C9" s="27">
        <f t="shared" si="4"/>
        <v>96906.3</v>
      </c>
      <c r="D9" s="27">
        <f t="shared" si="5"/>
        <v>96906.3</v>
      </c>
      <c r="E9" s="27">
        <f t="shared" si="6"/>
        <v>48453</v>
      </c>
      <c r="F9" s="27">
        <f t="shared" si="2"/>
        <v>49.999845211302052</v>
      </c>
      <c r="G9" s="27">
        <v>96906.3</v>
      </c>
      <c r="H9" s="27">
        <v>96906.3</v>
      </c>
      <c r="I9" s="27">
        <v>48453</v>
      </c>
      <c r="J9" s="27">
        <f t="shared" si="3"/>
        <v>49.999845211302052</v>
      </c>
      <c r="K9" s="27"/>
      <c r="L9" s="33"/>
      <c r="M9" s="33"/>
      <c r="N9" s="33"/>
    </row>
    <row r="10" spans="1:14" ht="16.5" customHeight="1">
      <c r="A10" s="31">
        <v>4</v>
      </c>
      <c r="B10" s="32" t="s">
        <v>6</v>
      </c>
      <c r="C10" s="27">
        <f t="shared" si="4"/>
        <v>100425.4</v>
      </c>
      <c r="D10" s="27">
        <f t="shared" si="5"/>
        <v>100425.4</v>
      </c>
      <c r="E10" s="27">
        <f t="shared" si="6"/>
        <v>50212.800000000003</v>
      </c>
      <c r="F10" s="27">
        <f t="shared" si="2"/>
        <v>50.000099576401993</v>
      </c>
      <c r="G10" s="27">
        <v>100425.4</v>
      </c>
      <c r="H10" s="27">
        <v>100425.4</v>
      </c>
      <c r="I10" s="27">
        <v>50212.800000000003</v>
      </c>
      <c r="J10" s="27">
        <f t="shared" si="3"/>
        <v>50.000099576401993</v>
      </c>
      <c r="K10" s="27"/>
      <c r="L10" s="33"/>
      <c r="M10" s="33"/>
      <c r="N10" s="33"/>
    </row>
    <row r="11" spans="1:14" ht="16.5" customHeight="1">
      <c r="A11" s="31">
        <v>5</v>
      </c>
      <c r="B11" s="32" t="s">
        <v>7</v>
      </c>
      <c r="C11" s="27">
        <f t="shared" si="4"/>
        <v>103014.8</v>
      </c>
      <c r="D11" s="27">
        <f t="shared" si="5"/>
        <v>103014.8</v>
      </c>
      <c r="E11" s="27">
        <f t="shared" si="6"/>
        <v>51507.6</v>
      </c>
      <c r="F11" s="27">
        <f t="shared" si="2"/>
        <v>50.000194146860444</v>
      </c>
      <c r="G11" s="27">
        <v>72787</v>
      </c>
      <c r="H11" s="27">
        <v>72787</v>
      </c>
      <c r="I11" s="27">
        <v>36393.599999999999</v>
      </c>
      <c r="J11" s="27">
        <f t="shared" si="3"/>
        <v>50.000137387170781</v>
      </c>
      <c r="K11" s="27">
        <v>30227.8</v>
      </c>
      <c r="L11" s="33">
        <v>30227.8</v>
      </c>
      <c r="M11" s="33">
        <v>15114</v>
      </c>
      <c r="N11" s="33">
        <f t="shared" ref="N11:N35" si="7">M11/L11*100</f>
        <v>50.000330821296956</v>
      </c>
    </row>
    <row r="12" spans="1:14" ht="16.5" customHeight="1">
      <c r="A12" s="31">
        <v>6</v>
      </c>
      <c r="B12" s="32" t="s">
        <v>8</v>
      </c>
      <c r="C12" s="27">
        <f t="shared" si="4"/>
        <v>185289.5</v>
      </c>
      <c r="D12" s="27">
        <f t="shared" si="5"/>
        <v>185289.5</v>
      </c>
      <c r="E12" s="27">
        <f t="shared" si="6"/>
        <v>92644.800000000003</v>
      </c>
      <c r="F12" s="27">
        <f t="shared" si="2"/>
        <v>50.000026984799462</v>
      </c>
      <c r="G12" s="27">
        <v>185289.5</v>
      </c>
      <c r="H12" s="27">
        <v>185289.5</v>
      </c>
      <c r="I12" s="27">
        <v>92644.800000000003</v>
      </c>
      <c r="J12" s="27">
        <f t="shared" si="3"/>
        <v>50.000026984799462</v>
      </c>
      <c r="K12" s="27"/>
      <c r="L12" s="33"/>
      <c r="M12" s="33"/>
      <c r="N12" s="33"/>
    </row>
    <row r="13" spans="1:14" ht="16.5" customHeight="1">
      <c r="A13" s="31">
        <v>7</v>
      </c>
      <c r="B13" s="32" t="s">
        <v>9</v>
      </c>
      <c r="C13" s="27">
        <f t="shared" si="4"/>
        <v>74975.900000000009</v>
      </c>
      <c r="D13" s="27">
        <f t="shared" si="5"/>
        <v>74975.900000000009</v>
      </c>
      <c r="E13" s="27">
        <f t="shared" si="6"/>
        <v>37488</v>
      </c>
      <c r="F13" s="27">
        <f t="shared" si="2"/>
        <v>50.000066688095771</v>
      </c>
      <c r="G13" s="27">
        <v>66888.100000000006</v>
      </c>
      <c r="H13" s="27">
        <v>66888.100000000006</v>
      </c>
      <c r="I13" s="27">
        <v>33444</v>
      </c>
      <c r="J13" s="27">
        <f t="shared" si="3"/>
        <v>49.999925248287809</v>
      </c>
      <c r="K13" s="27">
        <v>8087.8</v>
      </c>
      <c r="L13" s="33">
        <v>8087.8</v>
      </c>
      <c r="M13" s="33">
        <v>4044</v>
      </c>
      <c r="N13" s="33">
        <f t="shared" si="7"/>
        <v>50.001236430178785</v>
      </c>
    </row>
    <row r="14" spans="1:14" ht="16.5" customHeight="1">
      <c r="A14" s="31">
        <v>8</v>
      </c>
      <c r="B14" s="32" t="s">
        <v>10</v>
      </c>
      <c r="C14" s="27">
        <f t="shared" si="4"/>
        <v>89254.8</v>
      </c>
      <c r="D14" s="27">
        <f t="shared" si="5"/>
        <v>89254.8</v>
      </c>
      <c r="E14" s="27">
        <f t="shared" si="6"/>
        <v>44627.4</v>
      </c>
      <c r="F14" s="27">
        <f t="shared" si="2"/>
        <v>50</v>
      </c>
      <c r="G14" s="27">
        <v>72408.5</v>
      </c>
      <c r="H14" s="27">
        <v>72408.5</v>
      </c>
      <c r="I14" s="27">
        <v>36204</v>
      </c>
      <c r="J14" s="27">
        <f t="shared" si="3"/>
        <v>49.999654736667658</v>
      </c>
      <c r="K14" s="27">
        <v>16846.3</v>
      </c>
      <c r="L14" s="33">
        <v>16846.3</v>
      </c>
      <c r="M14" s="33">
        <v>8423.4</v>
      </c>
      <c r="N14" s="33">
        <f t="shared" si="7"/>
        <v>50.001484005389905</v>
      </c>
    </row>
    <row r="15" spans="1:14" ht="16.5" customHeight="1">
      <c r="A15" s="31">
        <v>9</v>
      </c>
      <c r="B15" s="32" t="s">
        <v>11</v>
      </c>
      <c r="C15" s="27">
        <f t="shared" si="4"/>
        <v>64527.4</v>
      </c>
      <c r="D15" s="27">
        <f t="shared" si="5"/>
        <v>64527.4</v>
      </c>
      <c r="E15" s="27">
        <f t="shared" si="6"/>
        <v>32263.8</v>
      </c>
      <c r="F15" s="27">
        <f t="shared" si="2"/>
        <v>50.000154972926225</v>
      </c>
      <c r="G15" s="27">
        <v>61718.8</v>
      </c>
      <c r="H15" s="27">
        <v>61718.8</v>
      </c>
      <c r="I15" s="27">
        <v>30859.200000000001</v>
      </c>
      <c r="J15" s="27">
        <f t="shared" si="3"/>
        <v>49.999675949629605</v>
      </c>
      <c r="K15" s="27">
        <v>2808.6</v>
      </c>
      <c r="L15" s="33">
        <v>2808.6</v>
      </c>
      <c r="M15" s="33">
        <v>1404.6</v>
      </c>
      <c r="N15" s="33">
        <f t="shared" si="7"/>
        <v>50.010681478316599</v>
      </c>
    </row>
    <row r="16" spans="1:14" ht="16.5" customHeight="1">
      <c r="A16" s="31">
        <v>10</v>
      </c>
      <c r="B16" s="32" t="s">
        <v>12</v>
      </c>
      <c r="C16" s="27">
        <f t="shared" si="4"/>
        <v>77787.5</v>
      </c>
      <c r="D16" s="27">
        <f t="shared" si="5"/>
        <v>77787.5</v>
      </c>
      <c r="E16" s="27">
        <f t="shared" si="6"/>
        <v>38893.800000000003</v>
      </c>
      <c r="F16" s="27">
        <f t="shared" si="2"/>
        <v>50.000064277679577</v>
      </c>
      <c r="G16" s="27">
        <v>77787.5</v>
      </c>
      <c r="H16" s="27">
        <v>77787.5</v>
      </c>
      <c r="I16" s="27">
        <v>38893.800000000003</v>
      </c>
      <c r="J16" s="27">
        <f t="shared" si="3"/>
        <v>50.000064277679577</v>
      </c>
      <c r="K16" s="27"/>
      <c r="L16" s="33"/>
      <c r="M16" s="33"/>
      <c r="N16" s="33"/>
    </row>
    <row r="17" spans="1:14" ht="16.5" customHeight="1">
      <c r="A17" s="31">
        <v>11</v>
      </c>
      <c r="B17" s="32" t="s">
        <v>13</v>
      </c>
      <c r="C17" s="27">
        <f t="shared" si="4"/>
        <v>106476</v>
      </c>
      <c r="D17" s="27">
        <f t="shared" si="5"/>
        <v>106476</v>
      </c>
      <c r="E17" s="27">
        <f t="shared" si="6"/>
        <v>53238</v>
      </c>
      <c r="F17" s="27">
        <f t="shared" si="2"/>
        <v>50</v>
      </c>
      <c r="G17" s="27">
        <v>101067.5</v>
      </c>
      <c r="H17" s="27">
        <v>101067.5</v>
      </c>
      <c r="I17" s="27">
        <v>50533.8</v>
      </c>
      <c r="J17" s="27">
        <f t="shared" si="3"/>
        <v>50.0000494718876</v>
      </c>
      <c r="K17" s="27">
        <v>5408.5</v>
      </c>
      <c r="L17" s="33">
        <v>5408.5</v>
      </c>
      <c r="M17" s="33">
        <v>2704.2</v>
      </c>
      <c r="N17" s="33">
        <f t="shared" si="7"/>
        <v>49.999075529259493</v>
      </c>
    </row>
    <row r="18" spans="1:14" ht="16.5" customHeight="1">
      <c r="A18" s="31">
        <v>12</v>
      </c>
      <c r="B18" s="32" t="s">
        <v>14</v>
      </c>
      <c r="C18" s="27">
        <f t="shared" si="4"/>
        <v>125473.8</v>
      </c>
      <c r="D18" s="27">
        <f t="shared" si="5"/>
        <v>125473.8</v>
      </c>
      <c r="E18" s="27">
        <f t="shared" si="6"/>
        <v>62737.2</v>
      </c>
      <c r="F18" s="27">
        <f t="shared" si="2"/>
        <v>50.000239093739083</v>
      </c>
      <c r="G18" s="27">
        <v>125473.8</v>
      </c>
      <c r="H18" s="27">
        <v>125473.8</v>
      </c>
      <c r="I18" s="27">
        <v>62737.2</v>
      </c>
      <c r="J18" s="27">
        <f t="shared" si="3"/>
        <v>50.000239093739083</v>
      </c>
      <c r="K18" s="27"/>
      <c r="L18" s="33"/>
      <c r="M18" s="33"/>
      <c r="N18" s="33"/>
    </row>
    <row r="19" spans="1:14" ht="16.5" customHeight="1">
      <c r="A19" s="31">
        <v>13</v>
      </c>
      <c r="B19" s="32" t="s">
        <v>15</v>
      </c>
      <c r="C19" s="27">
        <f t="shared" si="4"/>
        <v>58837.4</v>
      </c>
      <c r="D19" s="27">
        <f t="shared" si="5"/>
        <v>58837.4</v>
      </c>
      <c r="E19" s="27">
        <f t="shared" si="6"/>
        <v>29418.600000000002</v>
      </c>
      <c r="F19" s="27">
        <f t="shared" si="2"/>
        <v>49.999830040076553</v>
      </c>
      <c r="G19" s="27">
        <v>56308.800000000003</v>
      </c>
      <c r="H19" s="27">
        <v>56308.800000000003</v>
      </c>
      <c r="I19" s="27">
        <v>28154.400000000001</v>
      </c>
      <c r="J19" s="27">
        <f t="shared" si="3"/>
        <v>50</v>
      </c>
      <c r="K19" s="27">
        <v>2528.6</v>
      </c>
      <c r="L19" s="33">
        <v>2528.6</v>
      </c>
      <c r="M19" s="33">
        <v>1264.2</v>
      </c>
      <c r="N19" s="33">
        <f t="shared" si="7"/>
        <v>49.996045242426646</v>
      </c>
    </row>
    <row r="20" spans="1:14" ht="16.5" customHeight="1">
      <c r="A20" s="31">
        <v>14</v>
      </c>
      <c r="B20" s="32" t="s">
        <v>16</v>
      </c>
      <c r="C20" s="27">
        <f t="shared" si="4"/>
        <v>89749.5</v>
      </c>
      <c r="D20" s="27">
        <f t="shared" si="5"/>
        <v>89749.5</v>
      </c>
      <c r="E20" s="27">
        <f t="shared" si="6"/>
        <v>44874.6</v>
      </c>
      <c r="F20" s="27">
        <f t="shared" si="2"/>
        <v>49.999832868149682</v>
      </c>
      <c r="G20" s="27">
        <v>89749.5</v>
      </c>
      <c r="H20" s="27">
        <v>89749.5</v>
      </c>
      <c r="I20" s="27">
        <v>44874.6</v>
      </c>
      <c r="J20" s="27">
        <f t="shared" si="3"/>
        <v>49.999832868149682</v>
      </c>
      <c r="K20" s="27"/>
      <c r="L20" s="33"/>
      <c r="M20" s="33"/>
      <c r="N20" s="33"/>
    </row>
    <row r="21" spans="1:14" ht="16.5" customHeight="1">
      <c r="A21" s="31">
        <v>15</v>
      </c>
      <c r="B21" s="32" t="s">
        <v>17</v>
      </c>
      <c r="C21" s="27">
        <f t="shared" si="4"/>
        <v>116536.9</v>
      </c>
      <c r="D21" s="27">
        <f t="shared" si="5"/>
        <v>116536.9</v>
      </c>
      <c r="E21" s="27">
        <f t="shared" si="6"/>
        <v>58268.4</v>
      </c>
      <c r="F21" s="27">
        <f t="shared" si="2"/>
        <v>49.999957095134675</v>
      </c>
      <c r="G21" s="27">
        <v>107890.4</v>
      </c>
      <c r="H21" s="27">
        <v>107890.4</v>
      </c>
      <c r="I21" s="27">
        <v>53945.4</v>
      </c>
      <c r="J21" s="27">
        <f t="shared" si="3"/>
        <v>50.00018537330476</v>
      </c>
      <c r="K21" s="27">
        <v>8646.5</v>
      </c>
      <c r="L21" s="33">
        <v>8646.5</v>
      </c>
      <c r="M21" s="33">
        <v>4323</v>
      </c>
      <c r="N21" s="33">
        <f t="shared" si="7"/>
        <v>49.997108656681895</v>
      </c>
    </row>
    <row r="22" spans="1:14" ht="16.5" customHeight="1">
      <c r="A22" s="31">
        <v>16</v>
      </c>
      <c r="B22" s="32" t="s">
        <v>18</v>
      </c>
      <c r="C22" s="27">
        <f t="shared" si="4"/>
        <v>197434.8</v>
      </c>
      <c r="D22" s="27">
        <f t="shared" si="5"/>
        <v>197434.8</v>
      </c>
      <c r="E22" s="27">
        <f t="shared" si="6"/>
        <v>98717.4</v>
      </c>
      <c r="F22" s="27">
        <f t="shared" si="2"/>
        <v>50</v>
      </c>
      <c r="G22" s="27">
        <v>197434.8</v>
      </c>
      <c r="H22" s="27">
        <v>197434.8</v>
      </c>
      <c r="I22" s="27">
        <v>98717.4</v>
      </c>
      <c r="J22" s="27">
        <f t="shared" si="3"/>
        <v>50</v>
      </c>
      <c r="K22" s="27"/>
      <c r="L22" s="33"/>
      <c r="M22" s="33"/>
      <c r="N22" s="33"/>
    </row>
    <row r="23" spans="1:14" ht="16.5" customHeight="1">
      <c r="A23" s="31">
        <v>17</v>
      </c>
      <c r="B23" s="32" t="s">
        <v>19</v>
      </c>
      <c r="C23" s="27">
        <f t="shared" si="4"/>
        <v>69221.399999999994</v>
      </c>
      <c r="D23" s="27">
        <f t="shared" si="5"/>
        <v>69221.399999999994</v>
      </c>
      <c r="E23" s="27">
        <f t="shared" si="6"/>
        <v>34610.400000000001</v>
      </c>
      <c r="F23" s="27">
        <f t="shared" si="2"/>
        <v>49.999566608014291</v>
      </c>
      <c r="G23" s="27">
        <v>69221.399999999994</v>
      </c>
      <c r="H23" s="27">
        <v>69221.399999999994</v>
      </c>
      <c r="I23" s="27">
        <v>34610.400000000001</v>
      </c>
      <c r="J23" s="27">
        <f t="shared" si="3"/>
        <v>49.999566608014291</v>
      </c>
      <c r="K23" s="27"/>
      <c r="L23" s="33"/>
      <c r="M23" s="33"/>
      <c r="N23" s="33"/>
    </row>
    <row r="24" spans="1:14" ht="16.5" customHeight="1">
      <c r="A24" s="31">
        <v>18</v>
      </c>
      <c r="B24" s="32" t="s">
        <v>20</v>
      </c>
      <c r="C24" s="27">
        <f t="shared" si="4"/>
        <v>66040.3</v>
      </c>
      <c r="D24" s="27">
        <f t="shared" si="5"/>
        <v>66040.3</v>
      </c>
      <c r="E24" s="27">
        <f t="shared" si="6"/>
        <v>33020.400000000001</v>
      </c>
      <c r="F24" s="27">
        <f t="shared" si="2"/>
        <v>50.00037855672975</v>
      </c>
      <c r="G24" s="27">
        <v>46119.3</v>
      </c>
      <c r="H24" s="27">
        <v>46119.3</v>
      </c>
      <c r="I24" s="27">
        <v>23059.8</v>
      </c>
      <c r="J24" s="27">
        <f t="shared" si="3"/>
        <v>50.000325243444706</v>
      </c>
      <c r="K24" s="27">
        <v>19921</v>
      </c>
      <c r="L24" s="33">
        <v>19921</v>
      </c>
      <c r="M24" s="33">
        <v>9960.6</v>
      </c>
      <c r="N24" s="33">
        <f t="shared" si="7"/>
        <v>50.000501982832191</v>
      </c>
    </row>
    <row r="25" spans="1:14" ht="16.5" customHeight="1">
      <c r="A25" s="31">
        <v>19</v>
      </c>
      <c r="B25" s="32" t="s">
        <v>21</v>
      </c>
      <c r="C25" s="27">
        <f t="shared" si="4"/>
        <v>105752.5</v>
      </c>
      <c r="D25" s="27">
        <f t="shared" si="5"/>
        <v>105752.5</v>
      </c>
      <c r="E25" s="27">
        <f t="shared" si="6"/>
        <v>52876.2</v>
      </c>
      <c r="F25" s="27">
        <f t="shared" si="2"/>
        <v>49.999952719793853</v>
      </c>
      <c r="G25" s="27">
        <v>105752.5</v>
      </c>
      <c r="H25" s="27">
        <v>105752.5</v>
      </c>
      <c r="I25" s="27">
        <v>52876.2</v>
      </c>
      <c r="J25" s="27">
        <f t="shared" si="3"/>
        <v>49.999952719793853</v>
      </c>
      <c r="K25" s="27"/>
      <c r="L25" s="33"/>
      <c r="M25" s="33"/>
      <c r="N25" s="33"/>
    </row>
    <row r="26" spans="1:14" ht="16.5" customHeight="1">
      <c r="A26" s="31">
        <v>20</v>
      </c>
      <c r="B26" s="32" t="s">
        <v>22</v>
      </c>
      <c r="C26" s="27">
        <f t="shared" si="4"/>
        <v>62873.3</v>
      </c>
      <c r="D26" s="27">
        <f t="shared" si="5"/>
        <v>62873.3</v>
      </c>
      <c r="E26" s="27">
        <f t="shared" si="6"/>
        <v>31436.400000000001</v>
      </c>
      <c r="F26" s="27">
        <f t="shared" si="2"/>
        <v>49.999602374934987</v>
      </c>
      <c r="G26" s="27">
        <v>62873.3</v>
      </c>
      <c r="H26" s="27">
        <v>62873.3</v>
      </c>
      <c r="I26" s="27">
        <v>31436.400000000001</v>
      </c>
      <c r="J26" s="27">
        <f t="shared" si="3"/>
        <v>49.999602374934987</v>
      </c>
      <c r="K26" s="27"/>
      <c r="L26" s="33"/>
      <c r="M26" s="33"/>
      <c r="N26" s="33"/>
    </row>
    <row r="27" spans="1:14" ht="16.5" customHeight="1">
      <c r="A27" s="31">
        <v>21</v>
      </c>
      <c r="B27" s="32" t="s">
        <v>23</v>
      </c>
      <c r="C27" s="27">
        <f t="shared" si="4"/>
        <v>58623.299999999996</v>
      </c>
      <c r="D27" s="27">
        <f t="shared" si="5"/>
        <v>58623.299999999996</v>
      </c>
      <c r="E27" s="27">
        <f t="shared" si="6"/>
        <v>31873.9</v>
      </c>
      <c r="F27" s="27">
        <f t="shared" si="2"/>
        <v>54.370702434015151</v>
      </c>
      <c r="G27" s="27">
        <v>56370.6</v>
      </c>
      <c r="H27" s="27">
        <v>56370.6</v>
      </c>
      <c r="I27" s="27">
        <v>30747.7</v>
      </c>
      <c r="J27" s="27">
        <f t="shared" si="3"/>
        <v>54.545631942892214</v>
      </c>
      <c r="K27" s="27">
        <v>2252.6999999999998</v>
      </c>
      <c r="L27" s="33">
        <v>2252.6999999999998</v>
      </c>
      <c r="M27" s="33">
        <v>1126.2</v>
      </c>
      <c r="N27" s="33">
        <f t="shared" si="7"/>
        <v>49.993341323744843</v>
      </c>
    </row>
    <row r="28" spans="1:14" ht="27.75" customHeight="1">
      <c r="A28" s="31"/>
      <c r="B28" s="34" t="s">
        <v>84</v>
      </c>
      <c r="C28" s="30">
        <f t="shared" ref="C28:E28" si="8">SUM(C29:C33)</f>
        <v>191410.6</v>
      </c>
      <c r="D28" s="30">
        <f t="shared" si="8"/>
        <v>191410.6</v>
      </c>
      <c r="E28" s="30">
        <f t="shared" si="8"/>
        <v>95705.4</v>
      </c>
      <c r="F28" s="30">
        <f t="shared" si="2"/>
        <v>50.000052243710634</v>
      </c>
      <c r="G28" s="30">
        <f>SUM(G29:G33)</f>
        <v>174188.4</v>
      </c>
      <c r="H28" s="30">
        <f t="shared" ref="H28:M28" si="9">SUM(H29:H33)</f>
        <v>174188.4</v>
      </c>
      <c r="I28" s="30">
        <f t="shared" si="9"/>
        <v>87094.2</v>
      </c>
      <c r="J28" s="30">
        <f t="shared" si="3"/>
        <v>50</v>
      </c>
      <c r="K28" s="30">
        <f t="shared" si="9"/>
        <v>17222.2</v>
      </c>
      <c r="L28" s="30">
        <f t="shared" si="9"/>
        <v>17222.2</v>
      </c>
      <c r="M28" s="30">
        <f t="shared" si="9"/>
        <v>8611.1999999999989</v>
      </c>
      <c r="N28" s="30">
        <f t="shared" si="7"/>
        <v>50.000580645910496</v>
      </c>
    </row>
    <row r="29" spans="1:14" ht="18" customHeight="1">
      <c r="A29" s="31">
        <v>22</v>
      </c>
      <c r="B29" s="32" t="s">
        <v>24</v>
      </c>
      <c r="C29" s="27">
        <f t="shared" si="4"/>
        <v>50460.9</v>
      </c>
      <c r="D29" s="27">
        <f t="shared" si="5"/>
        <v>50460.9</v>
      </c>
      <c r="E29" s="27">
        <f t="shared" si="6"/>
        <v>25230.6</v>
      </c>
      <c r="F29" s="27">
        <f t="shared" si="2"/>
        <v>50.00029725985862</v>
      </c>
      <c r="G29" s="27">
        <v>50460.9</v>
      </c>
      <c r="H29" s="27">
        <v>50460.9</v>
      </c>
      <c r="I29" s="27">
        <v>25230.6</v>
      </c>
      <c r="J29" s="27">
        <f t="shared" si="3"/>
        <v>50.00029725985862</v>
      </c>
      <c r="K29" s="27"/>
      <c r="L29" s="33"/>
      <c r="M29" s="33"/>
      <c r="N29" s="33"/>
    </row>
    <row r="30" spans="1:14" ht="18" customHeight="1">
      <c r="A30" s="31">
        <v>23</v>
      </c>
      <c r="B30" s="32" t="s">
        <v>25</v>
      </c>
      <c r="C30" s="27">
        <f t="shared" si="4"/>
        <v>23283.599999999999</v>
      </c>
      <c r="D30" s="27">
        <f t="shared" si="5"/>
        <v>23283.599999999999</v>
      </c>
      <c r="E30" s="27">
        <f t="shared" si="6"/>
        <v>11641.8</v>
      </c>
      <c r="F30" s="27">
        <f t="shared" si="2"/>
        <v>50</v>
      </c>
      <c r="G30" s="27">
        <v>23283.599999999999</v>
      </c>
      <c r="H30" s="27">
        <v>23283.599999999999</v>
      </c>
      <c r="I30" s="27">
        <v>11641.8</v>
      </c>
      <c r="J30" s="27">
        <f t="shared" si="3"/>
        <v>50</v>
      </c>
      <c r="K30" s="27"/>
      <c r="L30" s="33"/>
      <c r="M30" s="33"/>
      <c r="N30" s="33"/>
    </row>
    <row r="31" spans="1:14" ht="18" customHeight="1">
      <c r="A31" s="31">
        <v>24</v>
      </c>
      <c r="B31" s="32" t="s">
        <v>26</v>
      </c>
      <c r="C31" s="27">
        <f t="shared" si="4"/>
        <v>80346.7</v>
      </c>
      <c r="D31" s="27">
        <f t="shared" si="5"/>
        <v>80346.7</v>
      </c>
      <c r="E31" s="27">
        <f t="shared" si="6"/>
        <v>40173</v>
      </c>
      <c r="F31" s="27">
        <f t="shared" si="2"/>
        <v>49.999564387834226</v>
      </c>
      <c r="G31" s="27">
        <v>66811.5</v>
      </c>
      <c r="H31" s="27">
        <v>66811.5</v>
      </c>
      <c r="I31" s="27">
        <v>33405.599999999999</v>
      </c>
      <c r="J31" s="27">
        <f t="shared" si="3"/>
        <v>49.999775487752856</v>
      </c>
      <c r="K31" s="27">
        <v>13535.2</v>
      </c>
      <c r="L31" s="33">
        <v>13535.2</v>
      </c>
      <c r="M31" s="33">
        <v>6767.4</v>
      </c>
      <c r="N31" s="33">
        <f t="shared" si="7"/>
        <v>49.998522371298534</v>
      </c>
    </row>
    <row r="32" spans="1:14" s="2" customFormat="1" ht="18" customHeight="1">
      <c r="A32" s="31">
        <v>26</v>
      </c>
      <c r="B32" s="32" t="s">
        <v>27</v>
      </c>
      <c r="C32" s="27">
        <f t="shared" si="4"/>
        <v>0</v>
      </c>
      <c r="D32" s="27">
        <f t="shared" si="5"/>
        <v>0</v>
      </c>
      <c r="E32" s="27">
        <f t="shared" si="6"/>
        <v>0</v>
      </c>
      <c r="F32" s="27"/>
      <c r="G32" s="27">
        <v>0</v>
      </c>
      <c r="H32" s="27">
        <v>0</v>
      </c>
      <c r="I32" s="27">
        <v>0</v>
      </c>
      <c r="J32" s="27"/>
      <c r="K32" s="27"/>
      <c r="L32" s="33"/>
      <c r="M32" s="33"/>
      <c r="N32" s="33"/>
    </row>
    <row r="33" spans="1:14" ht="18" customHeight="1">
      <c r="A33" s="31">
        <v>25</v>
      </c>
      <c r="B33" s="32" t="s">
        <v>28</v>
      </c>
      <c r="C33" s="27">
        <f t="shared" si="4"/>
        <v>37319.4</v>
      </c>
      <c r="D33" s="27">
        <f t="shared" si="5"/>
        <v>37319.4</v>
      </c>
      <c r="E33" s="27">
        <f t="shared" si="6"/>
        <v>18660</v>
      </c>
      <c r="F33" s="27">
        <f t="shared" si="2"/>
        <v>50.000803871444873</v>
      </c>
      <c r="G33" s="27">
        <v>33632.400000000001</v>
      </c>
      <c r="H33" s="27">
        <v>33632.400000000001</v>
      </c>
      <c r="I33" s="27">
        <v>16816.2</v>
      </c>
      <c r="J33" s="27">
        <f t="shared" si="3"/>
        <v>50</v>
      </c>
      <c r="K33" s="27">
        <v>3687</v>
      </c>
      <c r="L33" s="33">
        <v>3687</v>
      </c>
      <c r="M33" s="33">
        <v>1843.8</v>
      </c>
      <c r="N33" s="33">
        <f t="shared" si="7"/>
        <v>50.008136696501218</v>
      </c>
    </row>
    <row r="34" spans="1:14" ht="14">
      <c r="A34" s="31"/>
      <c r="B34" s="32"/>
      <c r="C34" s="32"/>
      <c r="D34" s="32"/>
      <c r="E34" s="32"/>
      <c r="F34" s="32"/>
      <c r="G34" s="32"/>
      <c r="H34" s="27"/>
      <c r="I34" s="27"/>
      <c r="J34" s="27"/>
      <c r="K34" s="27"/>
      <c r="L34" s="33"/>
      <c r="M34" s="33"/>
      <c r="N34" s="33"/>
    </row>
    <row r="35" spans="1:14" s="26" customFormat="1" ht="33.75" customHeight="1">
      <c r="A35" s="104" t="s">
        <v>29</v>
      </c>
      <c r="B35" s="104"/>
      <c r="C35" s="30">
        <f t="shared" ref="C35:E35" si="10">SUM(C6+C28)</f>
        <v>2226831.9</v>
      </c>
      <c r="D35" s="30">
        <f t="shared" si="10"/>
        <v>2226831.9</v>
      </c>
      <c r="E35" s="30">
        <f t="shared" si="10"/>
        <v>1115978.5</v>
      </c>
      <c r="F35" s="30">
        <f t="shared" si="2"/>
        <v>50.115076041438066</v>
      </c>
      <c r="G35" s="30">
        <f>SUM(G6+G28)</f>
        <v>2112881.9</v>
      </c>
      <c r="H35" s="30">
        <f>SUM(H6+H28)</f>
        <v>2112881.9</v>
      </c>
      <c r="I35" s="30">
        <f t="shared" ref="I35:M35" si="11">SUM(I6+I28)</f>
        <v>1059003.1000000001</v>
      </c>
      <c r="J35" s="30">
        <f t="shared" si="3"/>
        <v>50.121263284994775</v>
      </c>
      <c r="K35" s="30">
        <f t="shared" si="11"/>
        <v>113949.99999999999</v>
      </c>
      <c r="L35" s="30">
        <f t="shared" si="11"/>
        <v>113949.99999999999</v>
      </c>
      <c r="M35" s="30">
        <f t="shared" si="11"/>
        <v>56975.399999999994</v>
      </c>
      <c r="N35" s="30">
        <f t="shared" si="7"/>
        <v>50.000351031154011</v>
      </c>
    </row>
  </sheetData>
  <mergeCells count="9">
    <mergeCell ref="H1:M1"/>
    <mergeCell ref="A35:B35"/>
    <mergeCell ref="B2:M2"/>
    <mergeCell ref="B4:B5"/>
    <mergeCell ref="A4:A5"/>
    <mergeCell ref="C4:F4"/>
    <mergeCell ref="G4:J4"/>
    <mergeCell ref="K4:N4"/>
    <mergeCell ref="M3:N3"/>
  </mergeCells>
  <pageMargins left="0.39370078740157483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37"/>
  <sheetViews>
    <sheetView showGridLines="0" view="pageBreakPreview" zoomScale="78" zoomScaleNormal="100" zoomScaleSheetLayoutView="78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5.81640625" style="1" customWidth="1"/>
    <col min="2" max="2" width="19.81640625" style="2" customWidth="1"/>
    <col min="3" max="3" width="12.7265625" style="2" customWidth="1"/>
    <col min="4" max="9" width="12.7265625" style="6" customWidth="1"/>
    <col min="10" max="10" width="11.81640625" style="6" customWidth="1"/>
    <col min="11" max="13" width="12.7265625" style="2" customWidth="1"/>
    <col min="14" max="14" width="11.7265625" style="2" customWidth="1"/>
    <col min="15" max="21" width="12.7265625" style="2" customWidth="1"/>
    <col min="22" max="22" width="11.81640625" style="2" customWidth="1"/>
    <col min="23" max="25" width="12.7265625" style="2" customWidth="1"/>
    <col min="26" max="26" width="11.26953125" style="2" customWidth="1"/>
    <col min="27" max="29" width="12.7265625" style="2" customWidth="1"/>
    <col min="30" max="30" width="12" style="2" customWidth="1"/>
    <col min="31" max="33" width="12.7265625" style="2" customWidth="1"/>
    <col min="34" max="34" width="12" style="2" customWidth="1"/>
    <col min="35" max="37" width="12.7265625" style="2" customWidth="1"/>
    <col min="38" max="38" width="11.54296875" style="2" customWidth="1"/>
    <col min="39" max="41" width="12.7265625" style="2" customWidth="1"/>
    <col min="42" max="42" width="11.54296875" style="2" customWidth="1"/>
    <col min="43" max="45" width="12.7265625" style="2" customWidth="1"/>
    <col min="46" max="46" width="11.54296875" style="2" customWidth="1"/>
    <col min="47" max="49" width="12.7265625" style="2" customWidth="1"/>
    <col min="50" max="50" width="11.54296875" style="2" customWidth="1"/>
    <col min="51" max="53" width="12.7265625" style="2" customWidth="1"/>
    <col min="54" max="54" width="12" style="2" customWidth="1"/>
    <col min="55" max="57" width="12.7265625" style="2" customWidth="1"/>
    <col min="58" max="58" width="11.81640625" style="2" customWidth="1"/>
    <col min="59" max="61" width="12.7265625" style="5" customWidth="1"/>
    <col min="62" max="62" width="11.453125" style="5" customWidth="1"/>
    <col min="63" max="69" width="12.7265625" style="2" customWidth="1"/>
    <col min="70" max="70" width="11.54296875" style="2" customWidth="1"/>
    <col min="71" max="73" width="12.7265625" style="2" customWidth="1"/>
    <col min="74" max="74" width="12" style="2" customWidth="1"/>
    <col min="75" max="77" width="12.7265625" style="2" customWidth="1"/>
    <col min="78" max="78" width="11.453125" style="2" customWidth="1"/>
    <col min="79" max="81" width="12.7265625" style="2" customWidth="1"/>
    <col min="82" max="82" width="11.54296875" style="2" customWidth="1"/>
    <col min="83" max="85" width="12.7265625" style="2" customWidth="1"/>
    <col min="86" max="86" width="11.54296875" style="2" customWidth="1"/>
    <col min="87" max="89" width="12.7265625" style="2" customWidth="1"/>
    <col min="90" max="90" width="11.26953125" style="2" customWidth="1"/>
    <col min="91" max="93" width="12.7265625" style="2" customWidth="1"/>
    <col min="94" max="94" width="12" style="2" customWidth="1"/>
    <col min="95" max="101" width="12.7265625" style="2" customWidth="1"/>
    <col min="102" max="102" width="11.453125" style="2" customWidth="1"/>
    <col min="103" max="105" width="12.7265625" style="2" customWidth="1"/>
    <col min="106" max="106" width="11.453125" style="2" customWidth="1"/>
    <col min="107" max="109" width="12.7265625" style="2" customWidth="1"/>
    <col min="110" max="110" width="11.26953125" style="2" customWidth="1"/>
    <col min="111" max="117" width="12.7265625" style="2" customWidth="1"/>
    <col min="118" max="118" width="11.81640625" style="2" customWidth="1"/>
    <col min="119" max="121" width="12.7265625" style="2" customWidth="1"/>
    <col min="122" max="122" width="11.81640625" style="2" customWidth="1"/>
    <col min="123" max="125" width="12.7265625" style="2" customWidth="1"/>
    <col min="126" max="126" width="11.54296875" style="2" customWidth="1"/>
    <col min="127" max="134" width="12.7265625" style="2" customWidth="1"/>
    <col min="135" max="137" width="12.7265625" style="5" customWidth="1"/>
    <col min="138" max="138" width="12.1796875" style="5" customWidth="1"/>
    <col min="139" max="141" width="12.7265625" style="5" customWidth="1"/>
    <col min="142" max="142" width="12" style="5" customWidth="1"/>
    <col min="143" max="145" width="12.7265625" style="5" customWidth="1"/>
    <col min="146" max="146" width="12" style="5" customWidth="1"/>
    <col min="147" max="147" width="12.7265625" style="5" customWidth="1"/>
    <col min="148" max="149" width="12.7265625" style="2" customWidth="1"/>
    <col min="150" max="150" width="11.81640625" style="2" customWidth="1"/>
    <col min="151" max="153" width="12.7265625" style="2" customWidth="1"/>
    <col min="154" max="154" width="11.453125" style="2" customWidth="1"/>
    <col min="155" max="157" width="12.7265625" style="2" customWidth="1"/>
    <col min="158" max="158" width="11.54296875" style="2" customWidth="1"/>
    <col min="159" max="165" width="12.7265625" style="2" customWidth="1"/>
    <col min="166" max="166" width="12" style="2" customWidth="1"/>
    <col min="167" max="169" width="12.7265625" style="2" customWidth="1"/>
    <col min="170" max="170" width="12" style="2" customWidth="1"/>
    <col min="171" max="173" width="12.7265625" style="2" customWidth="1"/>
    <col min="174" max="174" width="11.54296875" style="2" customWidth="1"/>
    <col min="175" max="181" width="12.7265625" style="2" customWidth="1"/>
    <col min="182" max="182" width="11.54296875" style="2" customWidth="1"/>
    <col min="183" max="185" width="12.7265625" style="2" customWidth="1"/>
    <col min="186" max="186" width="11.54296875" style="2" customWidth="1"/>
    <col min="187" max="189" width="12.7265625" style="2" customWidth="1"/>
    <col min="190" max="190" width="11.26953125" style="2" customWidth="1"/>
    <col min="191" max="201" width="12.7265625" style="2" customWidth="1"/>
    <col min="202" max="202" width="12.26953125" style="2" customWidth="1"/>
    <col min="203" max="205" width="12.7265625" style="2" customWidth="1"/>
    <col min="206" max="206" width="11.26953125" style="2" customWidth="1"/>
    <col min="207" max="209" width="12.7265625" style="2" customWidth="1"/>
    <col min="210" max="210" width="11.81640625" style="2" customWidth="1"/>
    <col min="211" max="217" width="12.7265625" style="2" customWidth="1"/>
    <col min="218" max="218" width="11.453125" style="2" customWidth="1"/>
    <col min="219" max="221" width="12.7265625" style="2" customWidth="1"/>
    <col min="222" max="222" width="12.54296875" style="2" customWidth="1"/>
    <col min="223" max="225" width="12.7265625" style="2" customWidth="1"/>
    <col min="226" max="226" width="11.81640625" style="2" customWidth="1"/>
    <col min="227" max="229" width="12.7265625" style="2" customWidth="1"/>
    <col min="230" max="230" width="12" style="2" customWidth="1"/>
    <col min="231" max="233" width="12.7265625" style="2" customWidth="1"/>
    <col min="234" max="234" width="11.54296875" style="2" customWidth="1"/>
    <col min="235" max="237" width="12.7265625" style="2" customWidth="1"/>
    <col min="238" max="238" width="12" style="2" customWidth="1"/>
    <col min="239" max="241" width="12.7265625" style="2" customWidth="1"/>
    <col min="242" max="242" width="12.1796875" style="2" customWidth="1"/>
    <col min="243" max="253" width="12.7265625" style="2" customWidth="1"/>
    <col min="254" max="254" width="11.54296875" style="2" customWidth="1"/>
    <col min="255" max="257" width="12.7265625" style="2" customWidth="1"/>
    <col min="258" max="258" width="12" style="2" customWidth="1"/>
    <col min="259" max="265" width="12.7265625" style="2" customWidth="1"/>
    <col min="266" max="266" width="11.81640625" style="2" customWidth="1"/>
    <col min="267" max="269" width="12.7265625" style="2" customWidth="1"/>
    <col min="270" max="270" width="12" style="2" customWidth="1"/>
    <col min="271" max="273" width="12.7265625" style="2" customWidth="1"/>
    <col min="274" max="274" width="12" style="2" customWidth="1"/>
    <col min="275" max="277" width="12.7265625" style="2" customWidth="1"/>
    <col min="278" max="278" width="11.54296875" style="2" customWidth="1"/>
    <col min="279" max="281" width="12.7265625" style="2" customWidth="1"/>
    <col min="282" max="282" width="11.7265625" style="2" customWidth="1"/>
    <col min="283" max="290" width="12.7265625" style="2" customWidth="1"/>
    <col min="291" max="16384" width="9.1796875" style="5"/>
  </cols>
  <sheetData>
    <row r="1" spans="1:290" ht="26.25" hidden="1" customHeight="1">
      <c r="A1" s="1" t="s">
        <v>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92"/>
      <c r="AE1" s="48"/>
      <c r="AF1" s="47"/>
      <c r="AG1" s="23"/>
      <c r="AH1" s="92"/>
      <c r="AI1" s="46"/>
      <c r="AJ1" s="24"/>
      <c r="AK1" s="24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81"/>
      <c r="BH1" s="81"/>
      <c r="BI1" s="81"/>
      <c r="BJ1" s="81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24"/>
      <c r="CO1" s="24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24"/>
      <c r="IW1" s="24"/>
      <c r="IX1" s="46"/>
      <c r="IY1" s="46"/>
      <c r="IZ1" s="46"/>
      <c r="JA1" s="46"/>
      <c r="JB1" s="46"/>
      <c r="JC1" s="46"/>
      <c r="JD1" s="24"/>
      <c r="JE1" s="24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</row>
    <row r="2" spans="1:290" s="2" customFormat="1" ht="63" customHeight="1">
      <c r="A2" s="1" t="s">
        <v>1</v>
      </c>
      <c r="C2" s="103" t="s">
        <v>397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43"/>
      <c r="T2" s="43"/>
      <c r="U2" s="43"/>
      <c r="V2" s="92"/>
      <c r="W2" s="50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50"/>
      <c r="AK2" s="50"/>
      <c r="AL2" s="92"/>
      <c r="AM2" s="50"/>
      <c r="AN2" s="50"/>
      <c r="AO2" s="50"/>
      <c r="AP2" s="92"/>
      <c r="AQ2" s="88"/>
      <c r="AR2" s="88"/>
      <c r="AS2" s="88"/>
      <c r="AT2" s="92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81"/>
      <c r="BH2" s="81"/>
      <c r="BI2" s="81"/>
      <c r="BJ2" s="81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</row>
    <row r="3" spans="1:290" ht="30" customHeight="1">
      <c r="D3" s="2"/>
      <c r="E3" s="2"/>
      <c r="F3" s="2"/>
      <c r="G3" s="2"/>
      <c r="H3" s="2"/>
      <c r="I3" s="2"/>
      <c r="J3" s="2"/>
      <c r="K3" s="95"/>
      <c r="L3" s="95"/>
      <c r="M3" s="95"/>
      <c r="N3" s="95"/>
      <c r="O3" s="95"/>
      <c r="P3" s="95"/>
      <c r="Q3" s="114" t="s">
        <v>398</v>
      </c>
      <c r="R3" s="114"/>
      <c r="S3" s="95"/>
      <c r="T3" s="114"/>
      <c r="U3" s="114"/>
      <c r="V3" s="96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7"/>
      <c r="BH3" s="97"/>
      <c r="BI3" s="97"/>
      <c r="BJ3" s="97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3"/>
      <c r="IS3" s="3"/>
      <c r="IT3" s="3"/>
      <c r="JO3" s="95"/>
      <c r="JP3" s="95"/>
      <c r="JQ3" s="95"/>
      <c r="JR3" s="95"/>
      <c r="JS3" s="95"/>
    </row>
    <row r="4" spans="1:290" ht="175.5" customHeight="1">
      <c r="A4" s="121" t="s">
        <v>30</v>
      </c>
      <c r="B4" s="112" t="s">
        <v>232</v>
      </c>
      <c r="C4" s="117" t="s">
        <v>87</v>
      </c>
      <c r="D4" s="117"/>
      <c r="E4" s="117"/>
      <c r="F4" s="117"/>
      <c r="G4" s="112" t="s">
        <v>281</v>
      </c>
      <c r="H4" s="112"/>
      <c r="I4" s="112"/>
      <c r="J4" s="112"/>
      <c r="K4" s="112" t="s">
        <v>171</v>
      </c>
      <c r="L4" s="112"/>
      <c r="M4" s="112"/>
      <c r="N4" s="112"/>
      <c r="O4" s="112" t="s">
        <v>172</v>
      </c>
      <c r="P4" s="112"/>
      <c r="Q4" s="112"/>
      <c r="R4" s="112"/>
      <c r="S4" s="112" t="s">
        <v>173</v>
      </c>
      <c r="T4" s="112"/>
      <c r="U4" s="112"/>
      <c r="V4" s="112"/>
      <c r="W4" s="112" t="s">
        <v>174</v>
      </c>
      <c r="X4" s="112"/>
      <c r="Y4" s="112"/>
      <c r="Z4" s="112"/>
      <c r="AA4" s="112" t="s">
        <v>175</v>
      </c>
      <c r="AB4" s="112"/>
      <c r="AC4" s="112"/>
      <c r="AD4" s="112"/>
      <c r="AE4" s="112" t="s">
        <v>176</v>
      </c>
      <c r="AF4" s="112"/>
      <c r="AG4" s="112"/>
      <c r="AH4" s="112"/>
      <c r="AI4" s="112" t="s">
        <v>177</v>
      </c>
      <c r="AJ4" s="112"/>
      <c r="AK4" s="112"/>
      <c r="AL4" s="112"/>
      <c r="AM4" s="112" t="s">
        <v>178</v>
      </c>
      <c r="AN4" s="112"/>
      <c r="AO4" s="112"/>
      <c r="AP4" s="112"/>
      <c r="AQ4" s="118" t="s">
        <v>278</v>
      </c>
      <c r="AR4" s="118"/>
      <c r="AS4" s="118"/>
      <c r="AT4" s="118"/>
      <c r="AU4" s="112" t="s">
        <v>179</v>
      </c>
      <c r="AV4" s="112"/>
      <c r="AW4" s="112"/>
      <c r="AX4" s="112"/>
      <c r="AY4" s="112" t="s">
        <v>201</v>
      </c>
      <c r="AZ4" s="112"/>
      <c r="BA4" s="112"/>
      <c r="BB4" s="112"/>
      <c r="BC4" s="112" t="s">
        <v>180</v>
      </c>
      <c r="BD4" s="112"/>
      <c r="BE4" s="112"/>
      <c r="BF4" s="112"/>
      <c r="BG4" s="115" t="s">
        <v>382</v>
      </c>
      <c r="BH4" s="115"/>
      <c r="BI4" s="115"/>
      <c r="BJ4" s="115"/>
      <c r="BK4" s="112" t="s">
        <v>115</v>
      </c>
      <c r="BL4" s="112"/>
      <c r="BM4" s="112"/>
      <c r="BN4" s="112"/>
      <c r="BO4" s="112" t="s">
        <v>300</v>
      </c>
      <c r="BP4" s="112"/>
      <c r="BQ4" s="112"/>
      <c r="BR4" s="112"/>
      <c r="BS4" s="112" t="s">
        <v>383</v>
      </c>
      <c r="BT4" s="112"/>
      <c r="BU4" s="112"/>
      <c r="BV4" s="112"/>
      <c r="BW4" s="112" t="s">
        <v>181</v>
      </c>
      <c r="BX4" s="112"/>
      <c r="BY4" s="112"/>
      <c r="BZ4" s="112"/>
      <c r="CA4" s="112" t="s">
        <v>182</v>
      </c>
      <c r="CB4" s="112"/>
      <c r="CC4" s="112"/>
      <c r="CD4" s="112"/>
      <c r="CE4" s="112" t="s">
        <v>183</v>
      </c>
      <c r="CF4" s="112"/>
      <c r="CG4" s="112"/>
      <c r="CH4" s="112"/>
      <c r="CI4" s="112" t="s">
        <v>330</v>
      </c>
      <c r="CJ4" s="112"/>
      <c r="CK4" s="112"/>
      <c r="CL4" s="112"/>
      <c r="CM4" s="112" t="s">
        <v>184</v>
      </c>
      <c r="CN4" s="112"/>
      <c r="CO4" s="112"/>
      <c r="CP4" s="112"/>
      <c r="CQ4" s="112" t="s">
        <v>185</v>
      </c>
      <c r="CR4" s="112"/>
      <c r="CS4" s="112"/>
      <c r="CT4" s="112"/>
      <c r="CU4" s="112" t="s">
        <v>374</v>
      </c>
      <c r="CV4" s="112"/>
      <c r="CW4" s="112"/>
      <c r="CX4" s="112"/>
      <c r="CY4" s="112" t="s">
        <v>186</v>
      </c>
      <c r="CZ4" s="112"/>
      <c r="DA4" s="112"/>
      <c r="DB4" s="112"/>
      <c r="DC4" s="112" t="s">
        <v>375</v>
      </c>
      <c r="DD4" s="112"/>
      <c r="DE4" s="112"/>
      <c r="DF4" s="112"/>
      <c r="DG4" s="112" t="s">
        <v>187</v>
      </c>
      <c r="DH4" s="112"/>
      <c r="DI4" s="112"/>
      <c r="DJ4" s="112"/>
      <c r="DK4" s="118" t="s">
        <v>328</v>
      </c>
      <c r="DL4" s="118"/>
      <c r="DM4" s="118"/>
      <c r="DN4" s="118"/>
      <c r="DO4" s="112" t="s">
        <v>275</v>
      </c>
      <c r="DP4" s="112"/>
      <c r="DQ4" s="112"/>
      <c r="DR4" s="112"/>
      <c r="DS4" s="112" t="s">
        <v>263</v>
      </c>
      <c r="DT4" s="112"/>
      <c r="DU4" s="112"/>
      <c r="DV4" s="112"/>
      <c r="DW4" s="112" t="s">
        <v>265</v>
      </c>
      <c r="DX4" s="112"/>
      <c r="DY4" s="112"/>
      <c r="DZ4" s="112"/>
      <c r="EA4" s="112" t="s">
        <v>170</v>
      </c>
      <c r="EB4" s="112"/>
      <c r="EC4" s="112"/>
      <c r="ED4" s="112"/>
      <c r="EE4" s="115" t="s">
        <v>188</v>
      </c>
      <c r="EF4" s="115"/>
      <c r="EG4" s="115"/>
      <c r="EH4" s="115"/>
      <c r="EI4" s="115" t="s">
        <v>287</v>
      </c>
      <c r="EJ4" s="115"/>
      <c r="EK4" s="115"/>
      <c r="EL4" s="115"/>
      <c r="EM4" s="115" t="s">
        <v>269</v>
      </c>
      <c r="EN4" s="115"/>
      <c r="EO4" s="115"/>
      <c r="EP4" s="115"/>
      <c r="EQ4" s="112" t="s">
        <v>189</v>
      </c>
      <c r="ER4" s="112"/>
      <c r="ES4" s="112"/>
      <c r="ET4" s="112"/>
      <c r="EU4" s="112" t="s">
        <v>376</v>
      </c>
      <c r="EV4" s="112"/>
      <c r="EW4" s="112"/>
      <c r="EX4" s="112"/>
      <c r="EY4" s="112" t="s">
        <v>329</v>
      </c>
      <c r="EZ4" s="112"/>
      <c r="FA4" s="112"/>
      <c r="FB4" s="112"/>
      <c r="FC4" s="112" t="s">
        <v>283</v>
      </c>
      <c r="FD4" s="112"/>
      <c r="FE4" s="112"/>
      <c r="FF4" s="112"/>
      <c r="FG4" s="116" t="s">
        <v>385</v>
      </c>
      <c r="FH4" s="116"/>
      <c r="FI4" s="116"/>
      <c r="FJ4" s="116"/>
      <c r="FK4" s="112" t="s">
        <v>159</v>
      </c>
      <c r="FL4" s="112"/>
      <c r="FM4" s="112"/>
      <c r="FN4" s="112"/>
      <c r="FO4" s="112" t="s">
        <v>387</v>
      </c>
      <c r="FP4" s="112"/>
      <c r="FQ4" s="112"/>
      <c r="FR4" s="112"/>
      <c r="FS4" s="112" t="s">
        <v>114</v>
      </c>
      <c r="FT4" s="112"/>
      <c r="FU4" s="112"/>
      <c r="FV4" s="112"/>
      <c r="FW4" s="115" t="s">
        <v>190</v>
      </c>
      <c r="FX4" s="115"/>
      <c r="FY4" s="115"/>
      <c r="FZ4" s="115"/>
      <c r="GA4" s="112" t="s">
        <v>318</v>
      </c>
      <c r="GB4" s="112"/>
      <c r="GC4" s="112"/>
      <c r="GD4" s="112"/>
      <c r="GE4" s="112" t="s">
        <v>332</v>
      </c>
      <c r="GF4" s="112"/>
      <c r="GG4" s="112"/>
      <c r="GH4" s="112"/>
      <c r="GI4" s="112" t="s">
        <v>322</v>
      </c>
      <c r="GJ4" s="112"/>
      <c r="GK4" s="112"/>
      <c r="GL4" s="112"/>
      <c r="GM4" s="112" t="s">
        <v>323</v>
      </c>
      <c r="GN4" s="112"/>
      <c r="GO4" s="112"/>
      <c r="GP4" s="112"/>
      <c r="GQ4" s="115" t="s">
        <v>378</v>
      </c>
      <c r="GR4" s="115"/>
      <c r="GS4" s="115"/>
      <c r="GT4" s="115"/>
      <c r="GU4" s="112" t="s">
        <v>388</v>
      </c>
      <c r="GV4" s="112"/>
      <c r="GW4" s="112"/>
      <c r="GX4" s="112"/>
      <c r="GY4" s="112" t="s">
        <v>280</v>
      </c>
      <c r="GZ4" s="112"/>
      <c r="HA4" s="112"/>
      <c r="HB4" s="112"/>
      <c r="HC4" s="112" t="s">
        <v>315</v>
      </c>
      <c r="HD4" s="112"/>
      <c r="HE4" s="112"/>
      <c r="HF4" s="112"/>
      <c r="HG4" s="112" t="s">
        <v>310</v>
      </c>
      <c r="HH4" s="112"/>
      <c r="HI4" s="112"/>
      <c r="HJ4" s="112"/>
      <c r="HK4" s="116" t="s">
        <v>191</v>
      </c>
      <c r="HL4" s="116"/>
      <c r="HM4" s="116"/>
      <c r="HN4" s="116"/>
      <c r="HO4" s="112" t="s">
        <v>192</v>
      </c>
      <c r="HP4" s="112"/>
      <c r="HQ4" s="112"/>
      <c r="HR4" s="112"/>
      <c r="HS4" s="112" t="s">
        <v>193</v>
      </c>
      <c r="HT4" s="112"/>
      <c r="HU4" s="112"/>
      <c r="HV4" s="112"/>
      <c r="HW4" s="112" t="s">
        <v>305</v>
      </c>
      <c r="HX4" s="112"/>
      <c r="HY4" s="112"/>
      <c r="HZ4" s="112"/>
      <c r="IA4" s="112" t="s">
        <v>380</v>
      </c>
      <c r="IB4" s="112"/>
      <c r="IC4" s="112"/>
      <c r="ID4" s="112"/>
      <c r="IE4" s="112" t="s">
        <v>381</v>
      </c>
      <c r="IF4" s="112"/>
      <c r="IG4" s="112"/>
      <c r="IH4" s="112"/>
      <c r="II4" s="112" t="s">
        <v>320</v>
      </c>
      <c r="IJ4" s="112"/>
      <c r="IK4" s="112"/>
      <c r="IL4" s="112"/>
      <c r="IM4" s="112" t="s">
        <v>194</v>
      </c>
      <c r="IN4" s="112"/>
      <c r="IO4" s="112"/>
      <c r="IP4" s="112"/>
      <c r="IQ4" s="112" t="s">
        <v>195</v>
      </c>
      <c r="IR4" s="112"/>
      <c r="IS4" s="112"/>
      <c r="IT4" s="112"/>
      <c r="IU4" s="112" t="s">
        <v>196</v>
      </c>
      <c r="IV4" s="112"/>
      <c r="IW4" s="112"/>
      <c r="IX4" s="112"/>
      <c r="IY4" s="112" t="s">
        <v>288</v>
      </c>
      <c r="IZ4" s="112"/>
      <c r="JA4" s="112"/>
      <c r="JB4" s="112"/>
      <c r="JC4" s="112" t="s">
        <v>197</v>
      </c>
      <c r="JD4" s="112"/>
      <c r="JE4" s="112"/>
      <c r="JF4" s="112"/>
      <c r="JG4" s="112" t="s">
        <v>198</v>
      </c>
      <c r="JH4" s="112"/>
      <c r="JI4" s="112"/>
      <c r="JJ4" s="112"/>
      <c r="JK4" s="115" t="s">
        <v>294</v>
      </c>
      <c r="JL4" s="115"/>
      <c r="JM4" s="115"/>
      <c r="JN4" s="115"/>
      <c r="JO4" s="112" t="s">
        <v>199</v>
      </c>
      <c r="JP4" s="112"/>
      <c r="JQ4" s="112"/>
      <c r="JR4" s="112"/>
      <c r="JS4" s="112" t="s">
        <v>389</v>
      </c>
      <c r="JT4" s="112"/>
      <c r="JU4" s="112"/>
      <c r="JV4" s="112"/>
      <c r="JW4" s="109" t="s">
        <v>296</v>
      </c>
      <c r="JX4" s="110"/>
      <c r="JY4" s="110"/>
      <c r="JZ4" s="111"/>
      <c r="KA4" s="112" t="s">
        <v>200</v>
      </c>
      <c r="KB4" s="112"/>
      <c r="KC4" s="112"/>
      <c r="KD4" s="112"/>
    </row>
    <row r="5" spans="1:290" s="37" customFormat="1" ht="91.5" customHeight="1">
      <c r="A5" s="121"/>
      <c r="B5" s="112"/>
      <c r="C5" s="36" t="s">
        <v>108</v>
      </c>
      <c r="D5" s="36" t="s">
        <v>243</v>
      </c>
      <c r="E5" s="36" t="s">
        <v>109</v>
      </c>
      <c r="F5" s="35" t="s">
        <v>399</v>
      </c>
      <c r="G5" s="36" t="s">
        <v>108</v>
      </c>
      <c r="H5" s="36" t="s">
        <v>243</v>
      </c>
      <c r="I5" s="36" t="s">
        <v>109</v>
      </c>
      <c r="J5" s="35" t="s">
        <v>399</v>
      </c>
      <c r="K5" s="36" t="s">
        <v>108</v>
      </c>
      <c r="L5" s="36" t="s">
        <v>243</v>
      </c>
      <c r="M5" s="36" t="s">
        <v>109</v>
      </c>
      <c r="N5" s="35" t="s">
        <v>399</v>
      </c>
      <c r="O5" s="36" t="s">
        <v>108</v>
      </c>
      <c r="P5" s="36" t="s">
        <v>243</v>
      </c>
      <c r="Q5" s="36" t="s">
        <v>109</v>
      </c>
      <c r="R5" s="35" t="s">
        <v>399</v>
      </c>
      <c r="S5" s="36" t="s">
        <v>108</v>
      </c>
      <c r="T5" s="36" t="s">
        <v>243</v>
      </c>
      <c r="U5" s="36" t="s">
        <v>109</v>
      </c>
      <c r="V5" s="35" t="s">
        <v>399</v>
      </c>
      <c r="W5" s="36" t="s">
        <v>108</v>
      </c>
      <c r="X5" s="36" t="s">
        <v>243</v>
      </c>
      <c r="Y5" s="36" t="s">
        <v>109</v>
      </c>
      <c r="Z5" s="35" t="s">
        <v>399</v>
      </c>
      <c r="AA5" s="36" t="s">
        <v>108</v>
      </c>
      <c r="AB5" s="36" t="s">
        <v>243</v>
      </c>
      <c r="AC5" s="36" t="s">
        <v>109</v>
      </c>
      <c r="AD5" s="35" t="s">
        <v>399</v>
      </c>
      <c r="AE5" s="36" t="s">
        <v>108</v>
      </c>
      <c r="AF5" s="36" t="s">
        <v>243</v>
      </c>
      <c r="AG5" s="36" t="s">
        <v>109</v>
      </c>
      <c r="AH5" s="35" t="s">
        <v>399</v>
      </c>
      <c r="AI5" s="36" t="s">
        <v>108</v>
      </c>
      <c r="AJ5" s="36" t="s">
        <v>243</v>
      </c>
      <c r="AK5" s="36" t="s">
        <v>109</v>
      </c>
      <c r="AL5" s="35" t="s">
        <v>399</v>
      </c>
      <c r="AM5" s="36" t="s">
        <v>108</v>
      </c>
      <c r="AN5" s="36" t="s">
        <v>243</v>
      </c>
      <c r="AO5" s="36" t="s">
        <v>109</v>
      </c>
      <c r="AP5" s="35" t="s">
        <v>399</v>
      </c>
      <c r="AQ5" s="36" t="s">
        <v>108</v>
      </c>
      <c r="AR5" s="36" t="s">
        <v>243</v>
      </c>
      <c r="AS5" s="36" t="s">
        <v>109</v>
      </c>
      <c r="AT5" s="35" t="s">
        <v>399</v>
      </c>
      <c r="AU5" s="36" t="s">
        <v>108</v>
      </c>
      <c r="AV5" s="36" t="s">
        <v>243</v>
      </c>
      <c r="AW5" s="36" t="s">
        <v>109</v>
      </c>
      <c r="AX5" s="35" t="s">
        <v>399</v>
      </c>
      <c r="AY5" s="36" t="s">
        <v>108</v>
      </c>
      <c r="AZ5" s="36" t="s">
        <v>243</v>
      </c>
      <c r="BA5" s="36" t="s">
        <v>109</v>
      </c>
      <c r="BB5" s="35" t="s">
        <v>399</v>
      </c>
      <c r="BC5" s="36" t="s">
        <v>108</v>
      </c>
      <c r="BD5" s="36" t="s">
        <v>243</v>
      </c>
      <c r="BE5" s="36" t="s">
        <v>109</v>
      </c>
      <c r="BF5" s="35" t="s">
        <v>399</v>
      </c>
      <c r="BG5" s="36" t="s">
        <v>108</v>
      </c>
      <c r="BH5" s="36" t="s">
        <v>243</v>
      </c>
      <c r="BI5" s="36" t="s">
        <v>109</v>
      </c>
      <c r="BJ5" s="35" t="s">
        <v>399</v>
      </c>
      <c r="BK5" s="36" t="s">
        <v>108</v>
      </c>
      <c r="BL5" s="36" t="s">
        <v>243</v>
      </c>
      <c r="BM5" s="36" t="s">
        <v>109</v>
      </c>
      <c r="BN5" s="35" t="s">
        <v>399</v>
      </c>
      <c r="BO5" s="36" t="s">
        <v>108</v>
      </c>
      <c r="BP5" s="36" t="s">
        <v>243</v>
      </c>
      <c r="BQ5" s="36" t="s">
        <v>109</v>
      </c>
      <c r="BR5" s="35" t="s">
        <v>399</v>
      </c>
      <c r="BS5" s="36" t="s">
        <v>108</v>
      </c>
      <c r="BT5" s="36" t="s">
        <v>243</v>
      </c>
      <c r="BU5" s="36" t="s">
        <v>109</v>
      </c>
      <c r="BV5" s="35" t="s">
        <v>399</v>
      </c>
      <c r="BW5" s="36" t="s">
        <v>108</v>
      </c>
      <c r="BX5" s="36" t="s">
        <v>243</v>
      </c>
      <c r="BY5" s="36" t="s">
        <v>109</v>
      </c>
      <c r="BZ5" s="35" t="s">
        <v>399</v>
      </c>
      <c r="CA5" s="36" t="s">
        <v>108</v>
      </c>
      <c r="CB5" s="36" t="s">
        <v>243</v>
      </c>
      <c r="CC5" s="36" t="s">
        <v>109</v>
      </c>
      <c r="CD5" s="35" t="s">
        <v>399</v>
      </c>
      <c r="CE5" s="36" t="s">
        <v>108</v>
      </c>
      <c r="CF5" s="36" t="s">
        <v>243</v>
      </c>
      <c r="CG5" s="36" t="s">
        <v>109</v>
      </c>
      <c r="CH5" s="35" t="s">
        <v>399</v>
      </c>
      <c r="CI5" s="36" t="s">
        <v>108</v>
      </c>
      <c r="CJ5" s="36" t="s">
        <v>243</v>
      </c>
      <c r="CK5" s="36" t="s">
        <v>109</v>
      </c>
      <c r="CL5" s="35" t="s">
        <v>399</v>
      </c>
      <c r="CM5" s="36" t="s">
        <v>108</v>
      </c>
      <c r="CN5" s="36" t="s">
        <v>243</v>
      </c>
      <c r="CO5" s="36" t="s">
        <v>109</v>
      </c>
      <c r="CP5" s="35" t="s">
        <v>399</v>
      </c>
      <c r="CQ5" s="36" t="s">
        <v>108</v>
      </c>
      <c r="CR5" s="36" t="s">
        <v>243</v>
      </c>
      <c r="CS5" s="36" t="s">
        <v>109</v>
      </c>
      <c r="CT5" s="35" t="s">
        <v>399</v>
      </c>
      <c r="CU5" s="36" t="s">
        <v>108</v>
      </c>
      <c r="CV5" s="36" t="s">
        <v>243</v>
      </c>
      <c r="CW5" s="36" t="s">
        <v>109</v>
      </c>
      <c r="CX5" s="35" t="s">
        <v>399</v>
      </c>
      <c r="CY5" s="36" t="s">
        <v>108</v>
      </c>
      <c r="CZ5" s="36" t="s">
        <v>243</v>
      </c>
      <c r="DA5" s="36" t="s">
        <v>109</v>
      </c>
      <c r="DB5" s="35" t="s">
        <v>399</v>
      </c>
      <c r="DC5" s="36" t="s">
        <v>108</v>
      </c>
      <c r="DD5" s="36" t="s">
        <v>243</v>
      </c>
      <c r="DE5" s="36" t="s">
        <v>109</v>
      </c>
      <c r="DF5" s="35" t="s">
        <v>399</v>
      </c>
      <c r="DG5" s="36" t="s">
        <v>108</v>
      </c>
      <c r="DH5" s="36" t="s">
        <v>243</v>
      </c>
      <c r="DI5" s="36" t="s">
        <v>109</v>
      </c>
      <c r="DJ5" s="35" t="s">
        <v>399</v>
      </c>
      <c r="DK5" s="36" t="s">
        <v>108</v>
      </c>
      <c r="DL5" s="36" t="s">
        <v>243</v>
      </c>
      <c r="DM5" s="36" t="s">
        <v>109</v>
      </c>
      <c r="DN5" s="35" t="s">
        <v>399</v>
      </c>
      <c r="DO5" s="36" t="s">
        <v>108</v>
      </c>
      <c r="DP5" s="36" t="s">
        <v>243</v>
      </c>
      <c r="DQ5" s="36" t="s">
        <v>109</v>
      </c>
      <c r="DR5" s="35" t="s">
        <v>399</v>
      </c>
      <c r="DS5" s="36" t="s">
        <v>108</v>
      </c>
      <c r="DT5" s="36" t="s">
        <v>243</v>
      </c>
      <c r="DU5" s="36" t="s">
        <v>109</v>
      </c>
      <c r="DV5" s="35" t="s">
        <v>399</v>
      </c>
      <c r="DW5" s="36" t="s">
        <v>108</v>
      </c>
      <c r="DX5" s="36" t="s">
        <v>243</v>
      </c>
      <c r="DY5" s="36" t="s">
        <v>109</v>
      </c>
      <c r="DZ5" s="35" t="s">
        <v>399</v>
      </c>
      <c r="EA5" s="36" t="s">
        <v>108</v>
      </c>
      <c r="EB5" s="36" t="s">
        <v>243</v>
      </c>
      <c r="EC5" s="36" t="s">
        <v>109</v>
      </c>
      <c r="ED5" s="35" t="s">
        <v>399</v>
      </c>
      <c r="EE5" s="36" t="s">
        <v>108</v>
      </c>
      <c r="EF5" s="36" t="s">
        <v>243</v>
      </c>
      <c r="EG5" s="36" t="s">
        <v>109</v>
      </c>
      <c r="EH5" s="35" t="s">
        <v>399</v>
      </c>
      <c r="EI5" s="36" t="s">
        <v>108</v>
      </c>
      <c r="EJ5" s="36" t="s">
        <v>243</v>
      </c>
      <c r="EK5" s="36" t="s">
        <v>109</v>
      </c>
      <c r="EL5" s="35" t="s">
        <v>399</v>
      </c>
      <c r="EM5" s="36" t="s">
        <v>108</v>
      </c>
      <c r="EN5" s="36" t="s">
        <v>243</v>
      </c>
      <c r="EO5" s="36" t="s">
        <v>109</v>
      </c>
      <c r="EP5" s="35" t="s">
        <v>399</v>
      </c>
      <c r="EQ5" s="36" t="s">
        <v>108</v>
      </c>
      <c r="ER5" s="36" t="s">
        <v>243</v>
      </c>
      <c r="ES5" s="36" t="s">
        <v>109</v>
      </c>
      <c r="ET5" s="35" t="s">
        <v>399</v>
      </c>
      <c r="EU5" s="36" t="s">
        <v>108</v>
      </c>
      <c r="EV5" s="36" t="s">
        <v>243</v>
      </c>
      <c r="EW5" s="36" t="s">
        <v>109</v>
      </c>
      <c r="EX5" s="35" t="s">
        <v>399</v>
      </c>
      <c r="EY5" s="36" t="s">
        <v>108</v>
      </c>
      <c r="EZ5" s="36" t="s">
        <v>243</v>
      </c>
      <c r="FA5" s="36" t="s">
        <v>109</v>
      </c>
      <c r="FB5" s="35" t="s">
        <v>399</v>
      </c>
      <c r="FC5" s="36" t="s">
        <v>108</v>
      </c>
      <c r="FD5" s="36" t="s">
        <v>243</v>
      </c>
      <c r="FE5" s="36" t="s">
        <v>109</v>
      </c>
      <c r="FF5" s="35" t="s">
        <v>399</v>
      </c>
      <c r="FG5" s="36" t="s">
        <v>108</v>
      </c>
      <c r="FH5" s="36" t="s">
        <v>243</v>
      </c>
      <c r="FI5" s="36" t="s">
        <v>109</v>
      </c>
      <c r="FJ5" s="35" t="s">
        <v>399</v>
      </c>
      <c r="FK5" s="36" t="s">
        <v>108</v>
      </c>
      <c r="FL5" s="36" t="s">
        <v>243</v>
      </c>
      <c r="FM5" s="36" t="s">
        <v>109</v>
      </c>
      <c r="FN5" s="35" t="s">
        <v>399</v>
      </c>
      <c r="FO5" s="36" t="s">
        <v>108</v>
      </c>
      <c r="FP5" s="36" t="s">
        <v>243</v>
      </c>
      <c r="FQ5" s="36" t="s">
        <v>109</v>
      </c>
      <c r="FR5" s="35" t="s">
        <v>399</v>
      </c>
      <c r="FS5" s="36" t="s">
        <v>108</v>
      </c>
      <c r="FT5" s="36" t="s">
        <v>243</v>
      </c>
      <c r="FU5" s="36" t="s">
        <v>109</v>
      </c>
      <c r="FV5" s="35" t="s">
        <v>399</v>
      </c>
      <c r="FW5" s="36" t="s">
        <v>108</v>
      </c>
      <c r="FX5" s="36" t="s">
        <v>243</v>
      </c>
      <c r="FY5" s="36" t="s">
        <v>109</v>
      </c>
      <c r="FZ5" s="35" t="s">
        <v>399</v>
      </c>
      <c r="GA5" s="36" t="s">
        <v>108</v>
      </c>
      <c r="GB5" s="36" t="s">
        <v>243</v>
      </c>
      <c r="GC5" s="36" t="s">
        <v>109</v>
      </c>
      <c r="GD5" s="35" t="s">
        <v>399</v>
      </c>
      <c r="GE5" s="36" t="s">
        <v>108</v>
      </c>
      <c r="GF5" s="36" t="s">
        <v>243</v>
      </c>
      <c r="GG5" s="36" t="s">
        <v>109</v>
      </c>
      <c r="GH5" s="35" t="s">
        <v>399</v>
      </c>
      <c r="GI5" s="36" t="s">
        <v>108</v>
      </c>
      <c r="GJ5" s="36" t="s">
        <v>243</v>
      </c>
      <c r="GK5" s="36" t="s">
        <v>109</v>
      </c>
      <c r="GL5" s="35" t="s">
        <v>399</v>
      </c>
      <c r="GM5" s="36" t="s">
        <v>108</v>
      </c>
      <c r="GN5" s="36" t="s">
        <v>243</v>
      </c>
      <c r="GO5" s="36" t="s">
        <v>109</v>
      </c>
      <c r="GP5" s="35" t="s">
        <v>399</v>
      </c>
      <c r="GQ5" s="36" t="s">
        <v>108</v>
      </c>
      <c r="GR5" s="36" t="s">
        <v>243</v>
      </c>
      <c r="GS5" s="36" t="s">
        <v>109</v>
      </c>
      <c r="GT5" s="35" t="s">
        <v>399</v>
      </c>
      <c r="GU5" s="36" t="s">
        <v>108</v>
      </c>
      <c r="GV5" s="36" t="s">
        <v>243</v>
      </c>
      <c r="GW5" s="36" t="s">
        <v>109</v>
      </c>
      <c r="GX5" s="35" t="s">
        <v>399</v>
      </c>
      <c r="GY5" s="36" t="s">
        <v>108</v>
      </c>
      <c r="GZ5" s="36" t="s">
        <v>243</v>
      </c>
      <c r="HA5" s="36" t="s">
        <v>109</v>
      </c>
      <c r="HB5" s="35" t="s">
        <v>399</v>
      </c>
      <c r="HC5" s="36" t="s">
        <v>108</v>
      </c>
      <c r="HD5" s="36" t="s">
        <v>243</v>
      </c>
      <c r="HE5" s="36" t="s">
        <v>109</v>
      </c>
      <c r="HF5" s="35" t="s">
        <v>399</v>
      </c>
      <c r="HG5" s="36" t="s">
        <v>108</v>
      </c>
      <c r="HH5" s="36" t="s">
        <v>243</v>
      </c>
      <c r="HI5" s="36" t="s">
        <v>109</v>
      </c>
      <c r="HJ5" s="35" t="s">
        <v>399</v>
      </c>
      <c r="HK5" s="36" t="s">
        <v>108</v>
      </c>
      <c r="HL5" s="36" t="s">
        <v>243</v>
      </c>
      <c r="HM5" s="36" t="s">
        <v>109</v>
      </c>
      <c r="HN5" s="35" t="s">
        <v>399</v>
      </c>
      <c r="HO5" s="36" t="s">
        <v>108</v>
      </c>
      <c r="HP5" s="36" t="s">
        <v>243</v>
      </c>
      <c r="HQ5" s="36" t="s">
        <v>109</v>
      </c>
      <c r="HR5" s="35" t="s">
        <v>399</v>
      </c>
      <c r="HS5" s="36" t="s">
        <v>108</v>
      </c>
      <c r="HT5" s="36" t="s">
        <v>243</v>
      </c>
      <c r="HU5" s="36" t="s">
        <v>109</v>
      </c>
      <c r="HV5" s="35" t="s">
        <v>399</v>
      </c>
      <c r="HW5" s="36" t="s">
        <v>108</v>
      </c>
      <c r="HX5" s="36" t="s">
        <v>243</v>
      </c>
      <c r="HY5" s="36" t="s">
        <v>109</v>
      </c>
      <c r="HZ5" s="35" t="s">
        <v>399</v>
      </c>
      <c r="IA5" s="36" t="s">
        <v>108</v>
      </c>
      <c r="IB5" s="36" t="s">
        <v>243</v>
      </c>
      <c r="IC5" s="36" t="s">
        <v>109</v>
      </c>
      <c r="ID5" s="35" t="s">
        <v>399</v>
      </c>
      <c r="IE5" s="36" t="s">
        <v>108</v>
      </c>
      <c r="IF5" s="36" t="s">
        <v>243</v>
      </c>
      <c r="IG5" s="36" t="s">
        <v>109</v>
      </c>
      <c r="IH5" s="35" t="s">
        <v>399</v>
      </c>
      <c r="II5" s="36" t="s">
        <v>108</v>
      </c>
      <c r="IJ5" s="36" t="s">
        <v>243</v>
      </c>
      <c r="IK5" s="36" t="s">
        <v>109</v>
      </c>
      <c r="IL5" s="35" t="s">
        <v>399</v>
      </c>
      <c r="IM5" s="36" t="s">
        <v>108</v>
      </c>
      <c r="IN5" s="36" t="s">
        <v>243</v>
      </c>
      <c r="IO5" s="36" t="s">
        <v>109</v>
      </c>
      <c r="IP5" s="35" t="s">
        <v>399</v>
      </c>
      <c r="IQ5" s="36" t="s">
        <v>108</v>
      </c>
      <c r="IR5" s="36" t="s">
        <v>243</v>
      </c>
      <c r="IS5" s="36" t="s">
        <v>109</v>
      </c>
      <c r="IT5" s="35" t="s">
        <v>399</v>
      </c>
      <c r="IU5" s="36" t="s">
        <v>108</v>
      </c>
      <c r="IV5" s="36" t="s">
        <v>243</v>
      </c>
      <c r="IW5" s="36" t="s">
        <v>109</v>
      </c>
      <c r="IX5" s="35" t="s">
        <v>399</v>
      </c>
      <c r="IY5" s="36" t="s">
        <v>108</v>
      </c>
      <c r="IZ5" s="36" t="s">
        <v>243</v>
      </c>
      <c r="JA5" s="36" t="s">
        <v>109</v>
      </c>
      <c r="JB5" s="35" t="s">
        <v>399</v>
      </c>
      <c r="JC5" s="36" t="s">
        <v>108</v>
      </c>
      <c r="JD5" s="36" t="s">
        <v>243</v>
      </c>
      <c r="JE5" s="36" t="s">
        <v>109</v>
      </c>
      <c r="JF5" s="35" t="s">
        <v>399</v>
      </c>
      <c r="JG5" s="36" t="s">
        <v>108</v>
      </c>
      <c r="JH5" s="36" t="s">
        <v>243</v>
      </c>
      <c r="JI5" s="36" t="s">
        <v>109</v>
      </c>
      <c r="JJ5" s="35" t="s">
        <v>399</v>
      </c>
      <c r="JK5" s="36" t="s">
        <v>108</v>
      </c>
      <c r="JL5" s="36" t="s">
        <v>243</v>
      </c>
      <c r="JM5" s="36" t="s">
        <v>109</v>
      </c>
      <c r="JN5" s="35" t="s">
        <v>399</v>
      </c>
      <c r="JO5" s="36" t="s">
        <v>108</v>
      </c>
      <c r="JP5" s="36" t="s">
        <v>243</v>
      </c>
      <c r="JQ5" s="36" t="s">
        <v>109</v>
      </c>
      <c r="JR5" s="35" t="s">
        <v>399</v>
      </c>
      <c r="JS5" s="36" t="s">
        <v>108</v>
      </c>
      <c r="JT5" s="36" t="s">
        <v>243</v>
      </c>
      <c r="JU5" s="36" t="s">
        <v>109</v>
      </c>
      <c r="JV5" s="35" t="s">
        <v>399</v>
      </c>
      <c r="JW5" s="36" t="s">
        <v>108</v>
      </c>
      <c r="JX5" s="36" t="s">
        <v>243</v>
      </c>
      <c r="JY5" s="36" t="s">
        <v>109</v>
      </c>
      <c r="JZ5" s="35" t="s">
        <v>399</v>
      </c>
      <c r="KA5" s="35" t="s">
        <v>399</v>
      </c>
      <c r="KB5" s="36" t="s">
        <v>108</v>
      </c>
      <c r="KC5" s="36" t="s">
        <v>243</v>
      </c>
      <c r="KD5" s="35" t="s">
        <v>399</v>
      </c>
    </row>
    <row r="6" spans="1:290" s="38" customFormat="1" ht="27.75" customHeight="1">
      <c r="A6" s="28"/>
      <c r="B6" s="29" t="s">
        <v>204</v>
      </c>
      <c r="C6" s="30">
        <f>SUM(C7:C27)</f>
        <v>3403588.4747299999</v>
      </c>
      <c r="D6" s="30">
        <f>SUM(D7:D27)</f>
        <v>4967724.236109999</v>
      </c>
      <c r="E6" s="30">
        <f>SUM(E7:E27)</f>
        <v>1648184.9</v>
      </c>
      <c r="F6" s="30">
        <f>E6/D6*100</f>
        <v>33.177866195137661</v>
      </c>
      <c r="G6" s="30">
        <f>SUM(G7:G27)</f>
        <v>0</v>
      </c>
      <c r="H6" s="30">
        <f t="shared" ref="H6:JG6" si="0">SUM(H7:H27)</f>
        <v>0</v>
      </c>
      <c r="I6" s="30">
        <f t="shared" si="0"/>
        <v>0</v>
      </c>
      <c r="J6" s="30">
        <v>0</v>
      </c>
      <c r="K6" s="30">
        <f t="shared" si="0"/>
        <v>365000</v>
      </c>
      <c r="L6" s="30">
        <f t="shared" si="0"/>
        <v>468101.70000000007</v>
      </c>
      <c r="M6" s="30">
        <f t="shared" si="0"/>
        <v>160472.5</v>
      </c>
      <c r="N6" s="30">
        <f>M6/L6*100</f>
        <v>34.281546082827724</v>
      </c>
      <c r="O6" s="30">
        <f t="shared" si="0"/>
        <v>335000.00000000006</v>
      </c>
      <c r="P6" s="30">
        <f t="shared" si="0"/>
        <v>335000.00000000006</v>
      </c>
      <c r="Q6" s="30">
        <f t="shared" si="0"/>
        <v>250728.1</v>
      </c>
      <c r="R6" s="30">
        <f>Q6/P6*100</f>
        <v>74.844208955223863</v>
      </c>
      <c r="S6" s="30">
        <f t="shared" si="0"/>
        <v>210000.00000000003</v>
      </c>
      <c r="T6" s="30">
        <f t="shared" si="0"/>
        <v>235290.00000000003</v>
      </c>
      <c r="U6" s="30">
        <f t="shared" si="0"/>
        <v>39526.799999999996</v>
      </c>
      <c r="V6" s="30">
        <f>U6/T6*100</f>
        <v>16.799183985719747</v>
      </c>
      <c r="W6" s="30">
        <f t="shared" si="0"/>
        <v>90000</v>
      </c>
      <c r="X6" s="30">
        <f t="shared" si="0"/>
        <v>90000</v>
      </c>
      <c r="Y6" s="30">
        <f t="shared" si="0"/>
        <v>79128.600000000006</v>
      </c>
      <c r="Z6" s="30">
        <f>Y6/X6*100</f>
        <v>87.920666666666676</v>
      </c>
      <c r="AA6" s="30">
        <f t="shared" si="0"/>
        <v>0</v>
      </c>
      <c r="AB6" s="30">
        <f t="shared" si="0"/>
        <v>0</v>
      </c>
      <c r="AC6" s="30">
        <f t="shared" si="0"/>
        <v>0</v>
      </c>
      <c r="AD6" s="30">
        <v>0</v>
      </c>
      <c r="AE6" s="30">
        <f t="shared" si="0"/>
        <v>25361.600000000002</v>
      </c>
      <c r="AF6" s="30">
        <f t="shared" si="0"/>
        <v>25361.600000000002</v>
      </c>
      <c r="AG6" s="30">
        <f t="shared" si="0"/>
        <v>3079.1</v>
      </c>
      <c r="AH6" s="30">
        <f>AG6/AF6*100</f>
        <v>12.140795533404832</v>
      </c>
      <c r="AI6" s="30">
        <f t="shared" si="0"/>
        <v>0</v>
      </c>
      <c r="AJ6" s="30">
        <f t="shared" si="0"/>
        <v>0</v>
      </c>
      <c r="AK6" s="30">
        <f t="shared" si="0"/>
        <v>0</v>
      </c>
      <c r="AL6" s="30">
        <v>0</v>
      </c>
      <c r="AM6" s="30">
        <f t="shared" si="0"/>
        <v>80000</v>
      </c>
      <c r="AN6" s="30">
        <f t="shared" si="0"/>
        <v>80000</v>
      </c>
      <c r="AO6" s="30">
        <f t="shared" si="0"/>
        <v>18136.2</v>
      </c>
      <c r="AP6" s="30">
        <f>AO6/AN6*100</f>
        <v>22.670249999999999</v>
      </c>
      <c r="AQ6" s="30">
        <f t="shared" si="0"/>
        <v>57729</v>
      </c>
      <c r="AR6" s="30">
        <f t="shared" si="0"/>
        <v>57729</v>
      </c>
      <c r="AS6" s="30">
        <f t="shared" si="0"/>
        <v>0</v>
      </c>
      <c r="AT6" s="30">
        <v>0</v>
      </c>
      <c r="AU6" s="30">
        <f t="shared" si="0"/>
        <v>0</v>
      </c>
      <c r="AV6" s="30">
        <f t="shared" si="0"/>
        <v>0</v>
      </c>
      <c r="AW6" s="30">
        <f t="shared" si="0"/>
        <v>0</v>
      </c>
      <c r="AX6" s="30">
        <v>0</v>
      </c>
      <c r="AY6" s="30">
        <f t="shared" si="0"/>
        <v>502889.27600000001</v>
      </c>
      <c r="AZ6" s="30">
        <f t="shared" si="0"/>
        <v>798446.37944999989</v>
      </c>
      <c r="BA6" s="30">
        <f t="shared" si="0"/>
        <v>70292.2</v>
      </c>
      <c r="BB6" s="30">
        <f>BA6/AZ6*100</f>
        <v>8.8036218597947595</v>
      </c>
      <c r="BC6" s="30">
        <f t="shared" si="0"/>
        <v>0</v>
      </c>
      <c r="BD6" s="30">
        <f t="shared" si="0"/>
        <v>8085.5</v>
      </c>
      <c r="BE6" s="30">
        <f t="shared" si="0"/>
        <v>0</v>
      </c>
      <c r="BF6" s="30">
        <v>0</v>
      </c>
      <c r="BG6" s="66">
        <f t="shared" si="0"/>
        <v>8026.5</v>
      </c>
      <c r="BH6" s="66">
        <f t="shared" si="0"/>
        <v>9832.9</v>
      </c>
      <c r="BI6" s="66">
        <f t="shared" si="0"/>
        <v>0</v>
      </c>
      <c r="BJ6" s="66">
        <v>0</v>
      </c>
      <c r="BK6" s="30">
        <f t="shared" si="0"/>
        <v>0</v>
      </c>
      <c r="BL6" s="30">
        <f t="shared" si="0"/>
        <v>97284.672000000006</v>
      </c>
      <c r="BM6" s="30">
        <f t="shared" si="0"/>
        <v>0</v>
      </c>
      <c r="BN6" s="30">
        <v>0</v>
      </c>
      <c r="BO6" s="30">
        <f t="shared" si="0"/>
        <v>0</v>
      </c>
      <c r="BP6" s="30">
        <f t="shared" si="0"/>
        <v>912.8</v>
      </c>
      <c r="BQ6" s="30">
        <f t="shared" si="0"/>
        <v>407.8</v>
      </c>
      <c r="BR6" s="30">
        <f>BQ6/BP6*100</f>
        <v>44.675723049956183</v>
      </c>
      <c r="BS6" s="30">
        <f t="shared" si="0"/>
        <v>0</v>
      </c>
      <c r="BT6" s="30">
        <f t="shared" si="0"/>
        <v>4206.6000000000004</v>
      </c>
      <c r="BU6" s="30">
        <f t="shared" si="0"/>
        <v>0</v>
      </c>
      <c r="BV6" s="30">
        <v>0</v>
      </c>
      <c r="BW6" s="30">
        <f t="shared" si="0"/>
        <v>102612.2504</v>
      </c>
      <c r="BX6" s="30">
        <f t="shared" si="0"/>
        <v>102612.2504</v>
      </c>
      <c r="BY6" s="30">
        <f t="shared" si="0"/>
        <v>24555.7</v>
      </c>
      <c r="BZ6" s="30">
        <f>BY6/BX6*100</f>
        <v>23.930573498074263</v>
      </c>
      <c r="CA6" s="30">
        <f t="shared" si="0"/>
        <v>0</v>
      </c>
      <c r="CB6" s="30">
        <f t="shared" si="0"/>
        <v>47209.1</v>
      </c>
      <c r="CC6" s="30">
        <f t="shared" si="0"/>
        <v>505.2</v>
      </c>
      <c r="CD6" s="30">
        <f>CC6/CB6*100</f>
        <v>1.0701326651005845</v>
      </c>
      <c r="CE6" s="30">
        <f t="shared" si="0"/>
        <v>72895.8</v>
      </c>
      <c r="CF6" s="30">
        <f t="shared" si="0"/>
        <v>92531.6</v>
      </c>
      <c r="CG6" s="30">
        <f t="shared" si="0"/>
        <v>0</v>
      </c>
      <c r="CH6" s="30">
        <v>0</v>
      </c>
      <c r="CI6" s="30">
        <f t="shared" si="0"/>
        <v>0</v>
      </c>
      <c r="CJ6" s="30">
        <f t="shared" si="0"/>
        <v>0</v>
      </c>
      <c r="CK6" s="30">
        <f t="shared" si="0"/>
        <v>0</v>
      </c>
      <c r="CL6" s="30">
        <v>0</v>
      </c>
      <c r="CM6" s="30">
        <f t="shared" si="0"/>
        <v>481219.80000000005</v>
      </c>
      <c r="CN6" s="30">
        <f t="shared" si="0"/>
        <v>481219.80000000005</v>
      </c>
      <c r="CO6" s="30">
        <f t="shared" si="0"/>
        <v>195652.8</v>
      </c>
      <c r="CP6" s="30">
        <f>CO6/CN6*100</f>
        <v>40.657678674069516</v>
      </c>
      <c r="CQ6" s="30">
        <f t="shared" si="0"/>
        <v>131399.02085999999</v>
      </c>
      <c r="CR6" s="30">
        <f t="shared" si="0"/>
        <v>131399.02085999999</v>
      </c>
      <c r="CS6" s="30">
        <f t="shared" si="0"/>
        <v>130773.9</v>
      </c>
      <c r="CT6" s="30">
        <f>CS6/CR6*100</f>
        <v>99.524257596511291</v>
      </c>
      <c r="CU6" s="30">
        <f t="shared" si="0"/>
        <v>0</v>
      </c>
      <c r="CV6" s="30">
        <f t="shared" si="0"/>
        <v>88312.914210000003</v>
      </c>
      <c r="CW6" s="30">
        <f t="shared" si="0"/>
        <v>71152.099999999991</v>
      </c>
      <c r="CX6" s="30">
        <f>CW6/CV6*100</f>
        <v>80.568171299167901</v>
      </c>
      <c r="CY6" s="30">
        <f t="shared" si="0"/>
        <v>11850.80071</v>
      </c>
      <c r="CZ6" s="30">
        <f t="shared" si="0"/>
        <v>11850.80071</v>
      </c>
      <c r="DA6" s="30">
        <f t="shared" si="0"/>
        <v>0</v>
      </c>
      <c r="DB6" s="30">
        <v>0</v>
      </c>
      <c r="DC6" s="30">
        <f t="shared" si="0"/>
        <v>0</v>
      </c>
      <c r="DD6" s="30">
        <f t="shared" si="0"/>
        <v>17189.8</v>
      </c>
      <c r="DE6" s="30">
        <f t="shared" si="0"/>
        <v>0</v>
      </c>
      <c r="DF6" s="30">
        <v>0</v>
      </c>
      <c r="DG6" s="30">
        <f t="shared" si="0"/>
        <v>11248.1</v>
      </c>
      <c r="DH6" s="30">
        <f t="shared" si="0"/>
        <v>11248.1</v>
      </c>
      <c r="DI6" s="30">
        <f t="shared" si="0"/>
        <v>0</v>
      </c>
      <c r="DJ6" s="30">
        <v>0</v>
      </c>
      <c r="DK6" s="30">
        <f t="shared" si="0"/>
        <v>0</v>
      </c>
      <c r="DL6" s="30">
        <f t="shared" si="0"/>
        <v>9119.2000000000007</v>
      </c>
      <c r="DM6" s="30">
        <f t="shared" si="0"/>
        <v>0</v>
      </c>
      <c r="DN6" s="30">
        <v>0</v>
      </c>
      <c r="DO6" s="30">
        <f t="shared" si="0"/>
        <v>0</v>
      </c>
      <c r="DP6" s="30">
        <f t="shared" si="0"/>
        <v>0</v>
      </c>
      <c r="DQ6" s="30">
        <f t="shared" si="0"/>
        <v>0</v>
      </c>
      <c r="DR6" s="30">
        <v>0</v>
      </c>
      <c r="DS6" s="30">
        <f t="shared" si="0"/>
        <v>31741.400000000005</v>
      </c>
      <c r="DT6" s="30">
        <f t="shared" si="0"/>
        <v>8116</v>
      </c>
      <c r="DU6" s="30">
        <f t="shared" si="0"/>
        <v>3057.3</v>
      </c>
      <c r="DV6" s="30">
        <f>DU6/DT6*100</f>
        <v>37.670034499753577</v>
      </c>
      <c r="DW6" s="30">
        <f t="shared" si="0"/>
        <v>0</v>
      </c>
      <c r="DX6" s="30">
        <f t="shared" si="0"/>
        <v>0</v>
      </c>
      <c r="DY6" s="30">
        <f t="shared" si="0"/>
        <v>0</v>
      </c>
      <c r="DZ6" s="30">
        <v>0</v>
      </c>
      <c r="EA6" s="30">
        <f t="shared" ref="EA6:EC6" si="1">SUM(EA7:EA27)</f>
        <v>2928.7878700000001</v>
      </c>
      <c r="EB6" s="30">
        <f t="shared" si="1"/>
        <v>2928.7878700000001</v>
      </c>
      <c r="EC6" s="30">
        <f t="shared" si="1"/>
        <v>1606.5</v>
      </c>
      <c r="ED6" s="30">
        <f>EC6/EB6*100</f>
        <v>54.852043620352745</v>
      </c>
      <c r="EE6" s="66">
        <f t="shared" si="0"/>
        <v>5115.3</v>
      </c>
      <c r="EF6" s="66">
        <f t="shared" si="0"/>
        <v>5115.3</v>
      </c>
      <c r="EG6" s="66">
        <f t="shared" si="0"/>
        <v>0</v>
      </c>
      <c r="EH6" s="66">
        <v>0</v>
      </c>
      <c r="EI6" s="66">
        <f t="shared" si="0"/>
        <v>16494.3</v>
      </c>
      <c r="EJ6" s="66">
        <f t="shared" si="0"/>
        <v>16494.3</v>
      </c>
      <c r="EK6" s="66">
        <f t="shared" si="0"/>
        <v>0</v>
      </c>
      <c r="EL6" s="66">
        <v>0</v>
      </c>
      <c r="EM6" s="66">
        <f t="shared" si="0"/>
        <v>0</v>
      </c>
      <c r="EN6" s="66">
        <f t="shared" si="0"/>
        <v>0</v>
      </c>
      <c r="EO6" s="66">
        <f t="shared" si="0"/>
        <v>0</v>
      </c>
      <c r="EP6" s="66">
        <v>0</v>
      </c>
      <c r="EQ6" s="66">
        <f t="shared" si="0"/>
        <v>5385.0999999999985</v>
      </c>
      <c r="ER6" s="30">
        <f t="shared" si="0"/>
        <v>5385.0999999999985</v>
      </c>
      <c r="ES6" s="30">
        <f t="shared" si="0"/>
        <v>5385.0999999999985</v>
      </c>
      <c r="ET6" s="30">
        <f>ES6/ER6*100</f>
        <v>100</v>
      </c>
      <c r="EU6" s="30">
        <f t="shared" si="0"/>
        <v>67007.299999999988</v>
      </c>
      <c r="EV6" s="30">
        <f t="shared" si="0"/>
        <v>201074.60000000003</v>
      </c>
      <c r="EW6" s="30">
        <f t="shared" si="0"/>
        <v>1537.9</v>
      </c>
      <c r="EX6" s="30">
        <f>EW6/EV6*100</f>
        <v>0.76484051192940328</v>
      </c>
      <c r="EY6" s="30">
        <f t="shared" si="0"/>
        <v>0</v>
      </c>
      <c r="EZ6" s="30">
        <f t="shared" si="0"/>
        <v>8654.1999999999989</v>
      </c>
      <c r="FA6" s="30">
        <f t="shared" si="0"/>
        <v>7061.1</v>
      </c>
      <c r="FB6" s="30">
        <f>FA6/EZ6*100</f>
        <v>81.591597143583471</v>
      </c>
      <c r="FC6" s="30">
        <f t="shared" si="0"/>
        <v>30463.599999999999</v>
      </c>
      <c r="FD6" s="30">
        <f t="shared" si="0"/>
        <v>30463.599999999999</v>
      </c>
      <c r="FE6" s="30">
        <f t="shared" si="0"/>
        <v>4675.8999999999996</v>
      </c>
      <c r="FF6" s="30">
        <f>FE6/FD6*100</f>
        <v>15.34913798763114</v>
      </c>
      <c r="FG6" s="30">
        <f t="shared" si="0"/>
        <v>0</v>
      </c>
      <c r="FH6" s="30">
        <f t="shared" si="0"/>
        <v>25952.799999999999</v>
      </c>
      <c r="FI6" s="30">
        <f t="shared" si="0"/>
        <v>1233.5</v>
      </c>
      <c r="FJ6" s="30">
        <f>FI6/FH6*100</f>
        <v>4.7528590364045495</v>
      </c>
      <c r="FK6" s="30">
        <f t="shared" si="0"/>
        <v>0</v>
      </c>
      <c r="FL6" s="30">
        <f t="shared" si="0"/>
        <v>25757.171720000002</v>
      </c>
      <c r="FM6" s="30">
        <f t="shared" si="0"/>
        <v>9440.5999999999985</v>
      </c>
      <c r="FN6" s="30">
        <f>FM6/FL6*100</f>
        <v>36.652316110737942</v>
      </c>
      <c r="FO6" s="30">
        <f t="shared" si="0"/>
        <v>0</v>
      </c>
      <c r="FP6" s="30">
        <f t="shared" si="0"/>
        <v>2096.6999999999998</v>
      </c>
      <c r="FQ6" s="30">
        <f t="shared" si="0"/>
        <v>2096.6999999999998</v>
      </c>
      <c r="FR6" s="30">
        <f>FQ6/FP6*100</f>
        <v>100</v>
      </c>
      <c r="FS6" s="30">
        <f t="shared" si="0"/>
        <v>0</v>
      </c>
      <c r="FT6" s="30">
        <f t="shared" si="0"/>
        <v>3075</v>
      </c>
      <c r="FU6" s="30">
        <f t="shared" si="0"/>
        <v>2625</v>
      </c>
      <c r="FV6" s="30">
        <f>FU6/FT6*100</f>
        <v>85.365853658536579</v>
      </c>
      <c r="FW6" s="30">
        <f t="shared" si="0"/>
        <v>11111.1</v>
      </c>
      <c r="FX6" s="30">
        <f t="shared" si="0"/>
        <v>11111.1</v>
      </c>
      <c r="FY6" s="30">
        <f t="shared" si="0"/>
        <v>4229.7</v>
      </c>
      <c r="FZ6" s="30">
        <f>FY6/FX6*100</f>
        <v>38.067338067338063</v>
      </c>
      <c r="GA6" s="30">
        <f t="shared" si="0"/>
        <v>0</v>
      </c>
      <c r="GB6" s="30">
        <f t="shared" si="0"/>
        <v>22179.5</v>
      </c>
      <c r="GC6" s="30">
        <f t="shared" si="0"/>
        <v>3608.8</v>
      </c>
      <c r="GD6" s="30">
        <f>GC6/GB6*100</f>
        <v>16.270880768277014</v>
      </c>
      <c r="GE6" s="30">
        <f t="shared" si="0"/>
        <v>0</v>
      </c>
      <c r="GF6" s="30">
        <f t="shared" si="0"/>
        <v>0</v>
      </c>
      <c r="GG6" s="30">
        <f t="shared" si="0"/>
        <v>0</v>
      </c>
      <c r="GH6" s="30">
        <v>0</v>
      </c>
      <c r="GI6" s="30">
        <f t="shared" si="0"/>
        <v>0</v>
      </c>
      <c r="GJ6" s="30">
        <f t="shared" si="0"/>
        <v>10013.1</v>
      </c>
      <c r="GK6" s="30">
        <f t="shared" si="0"/>
        <v>0</v>
      </c>
      <c r="GL6" s="30">
        <v>0</v>
      </c>
      <c r="GM6" s="30">
        <f t="shared" si="0"/>
        <v>0</v>
      </c>
      <c r="GN6" s="30">
        <f t="shared" si="0"/>
        <v>0</v>
      </c>
      <c r="GO6" s="30">
        <f t="shared" si="0"/>
        <v>8866.9</v>
      </c>
      <c r="GP6" s="30"/>
      <c r="GQ6" s="30">
        <f t="shared" si="0"/>
        <v>8000</v>
      </c>
      <c r="GR6" s="30">
        <f t="shared" si="0"/>
        <v>8000</v>
      </c>
      <c r="GS6" s="30">
        <f t="shared" si="0"/>
        <v>8000</v>
      </c>
      <c r="GT6" s="30">
        <f>GS6/GR6*100</f>
        <v>100</v>
      </c>
      <c r="GU6" s="30">
        <f t="shared" si="0"/>
        <v>22140.5</v>
      </c>
      <c r="GV6" s="30">
        <f t="shared" si="0"/>
        <v>22140.5</v>
      </c>
      <c r="GW6" s="30">
        <f t="shared" si="0"/>
        <v>5579.7</v>
      </c>
      <c r="GX6" s="30">
        <f>GW6/GV6*100</f>
        <v>25.201327883290801</v>
      </c>
      <c r="GY6" s="30">
        <f t="shared" si="0"/>
        <v>0</v>
      </c>
      <c r="GZ6" s="30">
        <f t="shared" si="0"/>
        <v>0</v>
      </c>
      <c r="HA6" s="30">
        <f t="shared" si="0"/>
        <v>0</v>
      </c>
      <c r="HB6" s="30">
        <v>0</v>
      </c>
      <c r="HC6" s="30">
        <f t="shared" si="0"/>
        <v>0</v>
      </c>
      <c r="HD6" s="30">
        <f t="shared" si="0"/>
        <v>0</v>
      </c>
      <c r="HE6" s="30">
        <f t="shared" si="0"/>
        <v>0</v>
      </c>
      <c r="HF6" s="30">
        <v>0</v>
      </c>
      <c r="HG6" s="30">
        <f t="shared" si="0"/>
        <v>0</v>
      </c>
      <c r="HH6" s="30">
        <f t="shared" si="0"/>
        <v>147595.1</v>
      </c>
      <c r="HI6" s="30">
        <f t="shared" si="0"/>
        <v>2325</v>
      </c>
      <c r="HJ6" s="30">
        <f>HI6/HH6*100</f>
        <v>1.5752555471014957</v>
      </c>
      <c r="HK6" s="30">
        <f t="shared" si="0"/>
        <v>30902.2</v>
      </c>
      <c r="HL6" s="30">
        <f t="shared" si="0"/>
        <v>30902.2</v>
      </c>
      <c r="HM6" s="30">
        <f t="shared" si="0"/>
        <v>10569.6</v>
      </c>
      <c r="HN6" s="30">
        <f>HM6/HL6*100</f>
        <v>34.203390049899362</v>
      </c>
      <c r="HO6" s="30">
        <f t="shared" si="0"/>
        <v>223089.05049999995</v>
      </c>
      <c r="HP6" s="30">
        <f t="shared" si="0"/>
        <v>223089.05049999995</v>
      </c>
      <c r="HQ6" s="30">
        <f t="shared" si="0"/>
        <v>99593.2</v>
      </c>
      <c r="HR6" s="30">
        <f>HQ6/HP6*100</f>
        <v>44.642800611139819</v>
      </c>
      <c r="HS6" s="30">
        <f t="shared" si="0"/>
        <v>0</v>
      </c>
      <c r="HT6" s="30">
        <f t="shared" si="0"/>
        <v>0</v>
      </c>
      <c r="HU6" s="30">
        <f t="shared" si="0"/>
        <v>0</v>
      </c>
      <c r="HV6" s="30">
        <v>0</v>
      </c>
      <c r="HW6" s="30">
        <f t="shared" si="0"/>
        <v>0</v>
      </c>
      <c r="HX6" s="30">
        <f t="shared" si="0"/>
        <v>465644.39999999997</v>
      </c>
      <c r="HY6" s="30">
        <f t="shared" si="0"/>
        <v>18961.699999999997</v>
      </c>
      <c r="HZ6" s="30">
        <f>HY6/HX6*100</f>
        <v>4.0721417459331626</v>
      </c>
      <c r="IA6" s="30">
        <f t="shared" si="0"/>
        <v>0</v>
      </c>
      <c r="IB6" s="30">
        <f t="shared" si="0"/>
        <v>12309.3</v>
      </c>
      <c r="IC6" s="30">
        <f t="shared" si="0"/>
        <v>2706.5</v>
      </c>
      <c r="ID6" s="30">
        <f>IC6/IB6*100</f>
        <v>21.987440390598977</v>
      </c>
      <c r="IE6" s="30">
        <f t="shared" si="0"/>
        <v>0</v>
      </c>
      <c r="IF6" s="30">
        <f t="shared" si="0"/>
        <v>1067.9000000000001</v>
      </c>
      <c r="IG6" s="30">
        <f t="shared" si="0"/>
        <v>781.2</v>
      </c>
      <c r="IH6" s="30">
        <f>IG6/IF6*100</f>
        <v>73.152916939788369</v>
      </c>
      <c r="II6" s="30">
        <f t="shared" si="0"/>
        <v>0</v>
      </c>
      <c r="IJ6" s="30">
        <f t="shared" si="0"/>
        <v>0</v>
      </c>
      <c r="IK6" s="30">
        <f t="shared" si="0"/>
        <v>0</v>
      </c>
      <c r="IL6" s="30">
        <v>0</v>
      </c>
      <c r="IM6" s="30">
        <f t="shared" si="0"/>
        <v>0</v>
      </c>
      <c r="IN6" s="30">
        <f t="shared" si="0"/>
        <v>0</v>
      </c>
      <c r="IO6" s="30">
        <f t="shared" si="0"/>
        <v>0</v>
      </c>
      <c r="IP6" s="30">
        <v>0</v>
      </c>
      <c r="IQ6" s="30">
        <f t="shared" si="0"/>
        <v>4082.3186999999998</v>
      </c>
      <c r="IR6" s="30">
        <f t="shared" si="0"/>
        <v>4082.3186999999998</v>
      </c>
      <c r="IS6" s="30">
        <f t="shared" si="0"/>
        <v>3768.7999999999997</v>
      </c>
      <c r="IT6" s="30">
        <f>IS6/IR6*100</f>
        <v>92.320082702019306</v>
      </c>
      <c r="IU6" s="30">
        <f t="shared" si="0"/>
        <v>4617.3</v>
      </c>
      <c r="IV6" s="30">
        <f t="shared" si="0"/>
        <v>4617.3</v>
      </c>
      <c r="IW6" s="30">
        <f t="shared" si="0"/>
        <v>2456.8000000000002</v>
      </c>
      <c r="IX6" s="30">
        <f>IW6/IV6*100</f>
        <v>53.20858510384857</v>
      </c>
      <c r="IY6" s="30">
        <f t="shared" si="0"/>
        <v>13443</v>
      </c>
      <c r="IZ6" s="30">
        <f t="shared" si="0"/>
        <v>25080.1</v>
      </c>
      <c r="JA6" s="30">
        <f t="shared" si="0"/>
        <v>0</v>
      </c>
      <c r="JB6" s="30">
        <v>0</v>
      </c>
      <c r="JC6" s="30">
        <f t="shared" si="0"/>
        <v>1744.7474700000002</v>
      </c>
      <c r="JD6" s="30">
        <f t="shared" si="0"/>
        <v>1744.7474700000002</v>
      </c>
      <c r="JE6" s="30">
        <f t="shared" si="0"/>
        <v>55.5</v>
      </c>
      <c r="JF6" s="30">
        <f>JE6/JD6*100</f>
        <v>3.1809760985066791</v>
      </c>
      <c r="JG6" s="30">
        <f t="shared" si="0"/>
        <v>11400.000000000002</v>
      </c>
      <c r="JH6" s="30">
        <f t="shared" ref="JH6:KC6" si="2">SUM(JH7:JH27)</f>
        <v>11400.000000000002</v>
      </c>
      <c r="JI6" s="30">
        <f t="shared" si="2"/>
        <v>0</v>
      </c>
      <c r="JJ6" s="30">
        <v>0</v>
      </c>
      <c r="JK6" s="30">
        <f t="shared" si="2"/>
        <v>6565.7</v>
      </c>
      <c r="JL6" s="30">
        <f t="shared" si="2"/>
        <v>6565.7</v>
      </c>
      <c r="JM6" s="30">
        <f t="shared" si="2"/>
        <v>0</v>
      </c>
      <c r="JN6" s="30">
        <v>0</v>
      </c>
      <c r="JO6" s="30">
        <f t="shared" si="2"/>
        <v>9867.5</v>
      </c>
      <c r="JP6" s="30">
        <f t="shared" si="2"/>
        <v>9867.5</v>
      </c>
      <c r="JQ6" s="30">
        <f t="shared" si="2"/>
        <v>0</v>
      </c>
      <c r="JR6" s="30"/>
      <c r="JS6" s="30">
        <f t="shared" si="2"/>
        <v>14682.222219999998</v>
      </c>
      <c r="JT6" s="30">
        <f t="shared" si="2"/>
        <v>14682.222219999998</v>
      </c>
      <c r="JU6" s="30">
        <f t="shared" si="2"/>
        <v>6469.2000000000007</v>
      </c>
      <c r="JV6" s="30">
        <f>JU6/JT6*100</f>
        <v>44.061449983965723</v>
      </c>
      <c r="JW6" s="30">
        <f t="shared" si="2"/>
        <v>8830.2000000000007</v>
      </c>
      <c r="JX6" s="30">
        <f t="shared" si="2"/>
        <v>8830.2000000000007</v>
      </c>
      <c r="JY6" s="30">
        <f t="shared" si="2"/>
        <v>7720.7999999999993</v>
      </c>
      <c r="JZ6" s="30">
        <f>JY6/JX6*100</f>
        <v>87.436298158592081</v>
      </c>
      <c r="KA6" s="30">
        <f t="shared" si="2"/>
        <v>388744.7</v>
      </c>
      <c r="KB6" s="30">
        <f t="shared" si="2"/>
        <v>388744.7</v>
      </c>
      <c r="KC6" s="30">
        <f t="shared" si="2"/>
        <v>379360.9</v>
      </c>
      <c r="KD6" s="30">
        <f>KC6/KB6*100</f>
        <v>97.586127862321987</v>
      </c>
    </row>
    <row r="7" spans="1:290" ht="14.25" customHeight="1">
      <c r="A7" s="31">
        <v>1</v>
      </c>
      <c r="B7" s="32" t="s">
        <v>3</v>
      </c>
      <c r="C7" s="27">
        <f t="shared" ref="C7:C27" si="3">G7+K7+O7+S7+W7+AA7+AE7+AI7+AM7+AQ7+AU7+AY7+BC7+BG7+BK7+BO7+BS7+BW7+CA7+CE7+CI7+CM7+CQ7+CU7+CY7+DC7+DG7+DK7+DO7+DS7+DW7+EA7+EE7+EI7+EM7+EQ7+EU7+EY7+FC7+FG7+FK7+FO7+FS7+FW7+GA7+GE7+GI7+GM7+GQ7+GU7+GY7+HC7+HG7+HK7+HO7+HS7+HW7+IA7+IE7+II7+IM7+IQ7+IU7+IY7+JC7+JG7+JK7+JO7+JS7+JW7+KA7</f>
        <v>88155.265220000001</v>
      </c>
      <c r="D7" s="27">
        <f t="shared" ref="D7:D27" si="4">H7+L7+P7+T7+X7+AB7+AF7+AJ7+AN7+AR7+AV7+AZ7+BD7+BH7+BL7+BP7+BT7+BX7+CB7+CF7+CJ7+CN7+CR7+CV7+CZ7+DD7+DH7+DL7+DP7+DT7+DX7+EB7+EF7+EJ7+EN7+ER7+EV7+EZ7+FD7+FH7+FL7+FP7+FT7+FX7+GB7+GF7+GJ7+GN7+GR7+GV7+GZ7+HD7+HH7+HL7+HP7+HT7+HX7+IB7+IF7+IJ7+IN7+IR7+IV7+IZ7+JD7+JH7+JL7+JP7+JT7+JX7+KB7</f>
        <v>92252.262430000017</v>
      </c>
      <c r="E7" s="27">
        <f t="shared" ref="E7:E27" si="5">I7+M7+Q7+U7+Y7+AC7+AG7+AK7+AO7+AS7+AW7+BA7+BE7+BI7+BM7+BQ7+BU7+BY7+CC7+CG7+CK7+CO7+CS7+CW7+DA7+DE7+DI7+DM7+DQ7+DU7+DY7+EC7+EG7+EK7+EO7+ES7+EW7+FA7+FE7+FI7+FM7+FQ7+FU7+FY7+GC7+GG7+GK7+GO7+GS7+GW7+HA7+HE7+HI7+HM7+HQ7+HU7+HY7+IC7+IG7+IK7+IO7+IS7+IW7+JA7+JE7+JI7+JM7+JQ7+JU7+JY7+KC7</f>
        <v>48326.700000000012</v>
      </c>
      <c r="F7" s="27">
        <f t="shared" ref="F7:F35" si="6">E7/D7*100</f>
        <v>52.385381915885013</v>
      </c>
      <c r="G7" s="27"/>
      <c r="H7" s="27"/>
      <c r="I7" s="27"/>
      <c r="J7" s="27"/>
      <c r="K7" s="27">
        <v>16295.7</v>
      </c>
      <c r="L7" s="27">
        <v>16295.7</v>
      </c>
      <c r="M7" s="27">
        <v>8568.5</v>
      </c>
      <c r="N7" s="27">
        <f t="shared" ref="N7:N35" si="7">M7/L7*100</f>
        <v>52.581355817792421</v>
      </c>
      <c r="O7" s="27">
        <v>11475.8</v>
      </c>
      <c r="P7" s="27">
        <v>11475.8</v>
      </c>
      <c r="Q7" s="27">
        <v>10222.4</v>
      </c>
      <c r="R7" s="27">
        <f t="shared" ref="R7:R35" si="8">Q7/P7*100</f>
        <v>89.077885637602606</v>
      </c>
      <c r="S7" s="27">
        <v>10980.9</v>
      </c>
      <c r="T7" s="27">
        <v>10980.9</v>
      </c>
      <c r="U7" s="27">
        <v>316</v>
      </c>
      <c r="V7" s="27">
        <f t="shared" ref="V7:V35" si="9">U7/T7*100</f>
        <v>2.8777240481199176</v>
      </c>
      <c r="W7" s="27">
        <v>4006.6</v>
      </c>
      <c r="X7" s="27">
        <v>4006.6</v>
      </c>
      <c r="Y7" s="27">
        <v>3696.6</v>
      </c>
      <c r="Z7" s="27">
        <f t="shared" ref="Z7:Z35" si="10">Y7/X7*100</f>
        <v>92.262766435381621</v>
      </c>
      <c r="AA7" s="27"/>
      <c r="AB7" s="27"/>
      <c r="AC7" s="27"/>
      <c r="AD7" s="27"/>
      <c r="AE7" s="39">
        <v>571.1</v>
      </c>
      <c r="AF7" s="27">
        <v>571.1</v>
      </c>
      <c r="AG7" s="27">
        <v>0</v>
      </c>
      <c r="AH7" s="27">
        <f t="shared" ref="AH7:AH35" si="11">AG7/AF7*100</f>
        <v>0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>
        <v>22744.934200000003</v>
      </c>
      <c r="AZ7" s="27">
        <v>10490.38192</v>
      </c>
      <c r="BA7" s="27">
        <v>1501.2</v>
      </c>
      <c r="BB7" s="27">
        <f t="shared" ref="BB7:BB35" si="12">BA7/AZ7*100</f>
        <v>14.31025115623245</v>
      </c>
      <c r="BC7" s="27"/>
      <c r="BD7" s="27"/>
      <c r="BE7" s="27"/>
      <c r="BF7" s="27"/>
      <c r="BG7" s="82"/>
      <c r="BH7" s="82"/>
      <c r="BI7" s="82"/>
      <c r="BJ7" s="82"/>
      <c r="BK7" s="27"/>
      <c r="BL7" s="27"/>
      <c r="BM7" s="27"/>
      <c r="BN7" s="27"/>
      <c r="BO7" s="27"/>
      <c r="BP7" s="27"/>
      <c r="BQ7" s="27"/>
      <c r="BR7" s="30"/>
      <c r="BS7" s="27"/>
      <c r="BT7" s="27"/>
      <c r="BU7" s="27"/>
      <c r="BV7" s="27"/>
      <c r="BW7" s="27">
        <v>1936.1914000000002</v>
      </c>
      <c r="BX7" s="27">
        <v>1936.1914000000002</v>
      </c>
      <c r="BY7" s="27">
        <v>0</v>
      </c>
      <c r="BZ7" s="27">
        <f t="shared" ref="BZ7:BZ35" si="13">BY7/BX7*100</f>
        <v>0</v>
      </c>
      <c r="CA7" s="27"/>
      <c r="CB7" s="27"/>
      <c r="CC7" s="27"/>
      <c r="CD7" s="30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30"/>
      <c r="CQ7" s="27">
        <v>1587.7436800000003</v>
      </c>
      <c r="CR7" s="27">
        <v>1587.7436800000003</v>
      </c>
      <c r="CS7" s="27">
        <v>1587.7</v>
      </c>
      <c r="CT7" s="27">
        <f t="shared" ref="CT7:CT35" si="14">CS7/CR7*100</f>
        <v>99.997248926224643</v>
      </c>
      <c r="CU7" s="27"/>
      <c r="CV7" s="27">
        <v>7182</v>
      </c>
      <c r="CW7" s="27">
        <v>7182</v>
      </c>
      <c r="CX7" s="27">
        <f t="shared" ref="CX7:CX35" si="15">CW7/CV7*100</f>
        <v>100</v>
      </c>
      <c r="CY7" s="27">
        <v>83.69847</v>
      </c>
      <c r="CZ7" s="27">
        <v>83.69847</v>
      </c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>
        <v>1068.8</v>
      </c>
      <c r="DT7" s="27">
        <v>132.5</v>
      </c>
      <c r="DU7" s="27">
        <v>0</v>
      </c>
      <c r="DV7" s="27">
        <f t="shared" ref="DV7:DV35" si="16">DU7/DT7*100</f>
        <v>0</v>
      </c>
      <c r="DW7" s="27"/>
      <c r="DX7" s="27"/>
      <c r="DY7" s="27"/>
      <c r="DZ7" s="27"/>
      <c r="EA7" s="27">
        <v>95.454549999999998</v>
      </c>
      <c r="EB7" s="27">
        <v>95.454549999999998</v>
      </c>
      <c r="EC7" s="27">
        <v>95.5</v>
      </c>
      <c r="ED7" s="27">
        <f t="shared" ref="ED7:ED35" si="17">EC7/EB7*100</f>
        <v>100.04761428344695</v>
      </c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>
        <v>28.9</v>
      </c>
      <c r="ER7" s="82">
        <v>28.9</v>
      </c>
      <c r="ES7" s="27">
        <v>28.9</v>
      </c>
      <c r="ET7" s="27">
        <f t="shared" ref="ET7:ET35" si="18">ES7/ER7*100</f>
        <v>100</v>
      </c>
      <c r="EU7" s="27"/>
      <c r="EV7" s="27"/>
      <c r="EW7" s="27"/>
      <c r="EX7" s="27"/>
      <c r="EY7" s="27"/>
      <c r="EZ7" s="27"/>
      <c r="FA7" s="27"/>
      <c r="FB7" s="30"/>
      <c r="FC7" s="27"/>
      <c r="FD7" s="27"/>
      <c r="FE7" s="27"/>
      <c r="FF7" s="30"/>
      <c r="FG7" s="27"/>
      <c r="FH7" s="27"/>
      <c r="FI7" s="27"/>
      <c r="FJ7" s="30"/>
      <c r="FK7" s="27"/>
      <c r="FL7" s="27">
        <v>624.94948999999997</v>
      </c>
      <c r="FM7" s="27">
        <v>624.9</v>
      </c>
      <c r="FN7" s="27">
        <f t="shared" ref="FN7:FN35" si="19">FM7/FL7*100</f>
        <v>99.99208096001486</v>
      </c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30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>
        <v>475</v>
      </c>
      <c r="GP7" s="27"/>
      <c r="GQ7" s="27"/>
      <c r="GR7" s="27"/>
      <c r="GS7" s="27"/>
      <c r="GT7" s="27"/>
      <c r="GU7" s="27"/>
      <c r="GV7" s="27"/>
      <c r="GW7" s="27"/>
      <c r="GX7" s="30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30"/>
      <c r="HK7" s="27">
        <v>683.7</v>
      </c>
      <c r="HL7" s="27">
        <v>683.7</v>
      </c>
      <c r="HM7" s="27">
        <v>399.9</v>
      </c>
      <c r="HN7" s="27">
        <f t="shared" ref="HN7:HN35" si="20">HM7/HL7*100</f>
        <v>58.490566037735846</v>
      </c>
      <c r="HO7" s="27">
        <v>4992.1863600000006</v>
      </c>
      <c r="HP7" s="27">
        <v>4992.1863600000006</v>
      </c>
      <c r="HQ7" s="27">
        <v>2272.6</v>
      </c>
      <c r="HR7" s="27">
        <f t="shared" ref="HR7:HR35" si="21">HQ7/HP7*100</f>
        <v>45.523140285972815</v>
      </c>
      <c r="HS7" s="27"/>
      <c r="HT7" s="27"/>
      <c r="HU7" s="27"/>
      <c r="HV7" s="27"/>
      <c r="HW7" s="27"/>
      <c r="HX7" s="27">
        <v>9480.9</v>
      </c>
      <c r="HY7" s="27">
        <v>0</v>
      </c>
      <c r="HZ7" s="27">
        <f t="shared" ref="HZ7:HZ35" si="22">HY7/HX7*100</f>
        <v>0</v>
      </c>
      <c r="IA7" s="27"/>
      <c r="IB7" s="27"/>
      <c r="IC7" s="27"/>
      <c r="ID7" s="30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>
        <v>297.97980000000001</v>
      </c>
      <c r="IR7" s="27">
        <v>297.97980000000001</v>
      </c>
      <c r="IS7" s="27">
        <v>272.89999999999998</v>
      </c>
      <c r="IT7" s="27">
        <f t="shared" ref="IT7:IT35" si="23">IS7/IR7*100</f>
        <v>91.583389209604121</v>
      </c>
      <c r="IU7" s="27"/>
      <c r="IV7" s="27"/>
      <c r="IW7" s="27"/>
      <c r="IX7" s="27"/>
      <c r="IY7" s="27"/>
      <c r="IZ7" s="27"/>
      <c r="JA7" s="27"/>
      <c r="JB7" s="27"/>
      <c r="JC7" s="27">
        <v>144.84848000000002</v>
      </c>
      <c r="JD7" s="27">
        <v>144.84848000000002</v>
      </c>
      <c r="JE7" s="27"/>
      <c r="JF7" s="27"/>
      <c r="JG7" s="27">
        <v>78.099999999999994</v>
      </c>
      <c r="JH7" s="27">
        <v>78.099999999999994</v>
      </c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>
        <v>792.82828000000006</v>
      </c>
      <c r="JT7" s="27">
        <v>792.82828000000006</v>
      </c>
      <c r="JU7" s="27">
        <v>792.8</v>
      </c>
      <c r="JV7" s="27">
        <f t="shared" ref="JV7:JV35" si="24">JU7/JT7*100</f>
        <v>99.99643302330233</v>
      </c>
      <c r="JW7" s="27"/>
      <c r="JX7" s="27"/>
      <c r="JY7" s="27"/>
      <c r="JZ7" s="30"/>
      <c r="KA7" s="27">
        <v>10289.799999999999</v>
      </c>
      <c r="KB7" s="27">
        <v>10289.799999999999</v>
      </c>
      <c r="KC7" s="27">
        <v>10289.799999999999</v>
      </c>
      <c r="KD7" s="27">
        <f t="shared" ref="KD7:KD35" si="25">KC7/KB7*100</f>
        <v>100</v>
      </c>
    </row>
    <row r="8" spans="1:290" ht="14">
      <c r="A8" s="31">
        <v>2</v>
      </c>
      <c r="B8" s="32" t="s">
        <v>4</v>
      </c>
      <c r="C8" s="27">
        <f t="shared" si="3"/>
        <v>113295.07168999998</v>
      </c>
      <c r="D8" s="27">
        <f t="shared" si="4"/>
        <v>169463.79184999998</v>
      </c>
      <c r="E8" s="27">
        <f t="shared" si="5"/>
        <v>54702</v>
      </c>
      <c r="F8" s="27">
        <f t="shared" si="6"/>
        <v>32.279461826523509</v>
      </c>
      <c r="G8" s="27"/>
      <c r="H8" s="27"/>
      <c r="I8" s="27"/>
      <c r="J8" s="27"/>
      <c r="K8" s="27">
        <v>31826.1</v>
      </c>
      <c r="L8" s="27">
        <v>31826.1</v>
      </c>
      <c r="M8" s="27">
        <v>10178.5</v>
      </c>
      <c r="N8" s="27">
        <f t="shared" si="7"/>
        <v>31.981612575841844</v>
      </c>
      <c r="O8" s="27">
        <v>21006.1</v>
      </c>
      <c r="P8" s="27">
        <v>21006.1</v>
      </c>
      <c r="Q8" s="27">
        <v>17177.2</v>
      </c>
      <c r="R8" s="27">
        <f t="shared" si="8"/>
        <v>81.772437530050794</v>
      </c>
      <c r="S8" s="27">
        <v>7180.5</v>
      </c>
      <c r="T8" s="27">
        <v>7180.5</v>
      </c>
      <c r="U8" s="27">
        <v>0</v>
      </c>
      <c r="V8" s="27">
        <f t="shared" si="9"/>
        <v>0</v>
      </c>
      <c r="W8" s="27">
        <v>2343</v>
      </c>
      <c r="X8" s="27">
        <v>2343</v>
      </c>
      <c r="Y8" s="27">
        <v>1660.3</v>
      </c>
      <c r="Z8" s="27">
        <f t="shared" si="10"/>
        <v>70.862142552283387</v>
      </c>
      <c r="AA8" s="27"/>
      <c r="AB8" s="27"/>
      <c r="AC8" s="27"/>
      <c r="AD8" s="27"/>
      <c r="AE8" s="39">
        <v>98.2</v>
      </c>
      <c r="AF8" s="27">
        <v>98.2</v>
      </c>
      <c r="AG8" s="27">
        <v>0</v>
      </c>
      <c r="AH8" s="27">
        <f t="shared" si="11"/>
        <v>0</v>
      </c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>
        <v>11238.252640000001</v>
      </c>
      <c r="AZ8" s="27">
        <v>26133.362960000002</v>
      </c>
      <c r="BA8" s="27">
        <v>3958.1</v>
      </c>
      <c r="BB8" s="27">
        <f t="shared" si="12"/>
        <v>15.145773645964772</v>
      </c>
      <c r="BC8" s="27"/>
      <c r="BD8" s="27"/>
      <c r="BE8" s="27"/>
      <c r="BF8" s="27"/>
      <c r="BG8" s="82">
        <v>874</v>
      </c>
      <c r="BH8" s="82">
        <v>826.5</v>
      </c>
      <c r="BI8" s="82"/>
      <c r="BJ8" s="82"/>
      <c r="BK8" s="27"/>
      <c r="BL8" s="27">
        <v>8207.0347999999994</v>
      </c>
      <c r="BM8" s="27">
        <v>0</v>
      </c>
      <c r="BN8" s="27"/>
      <c r="BO8" s="27"/>
      <c r="BP8" s="27"/>
      <c r="BQ8" s="27"/>
      <c r="BR8" s="30"/>
      <c r="BS8" s="27"/>
      <c r="BT8" s="27"/>
      <c r="BU8" s="27"/>
      <c r="BV8" s="27"/>
      <c r="BW8" s="27">
        <v>2786.3637999999996</v>
      </c>
      <c r="BX8" s="27">
        <v>2786.3637999999996</v>
      </c>
      <c r="BY8" s="27">
        <v>0</v>
      </c>
      <c r="BZ8" s="27">
        <f t="shared" si="13"/>
        <v>0</v>
      </c>
      <c r="CA8" s="27"/>
      <c r="CB8" s="27">
        <v>505.2</v>
      </c>
      <c r="CC8" s="27">
        <v>505.2</v>
      </c>
      <c r="CD8" s="27">
        <f t="shared" ref="CD8:CD35" si="26">CC8/CB8*100</f>
        <v>100</v>
      </c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30"/>
      <c r="CQ8" s="27">
        <v>2646.2394699999995</v>
      </c>
      <c r="CR8" s="27">
        <v>2646.2394699999995</v>
      </c>
      <c r="CS8" s="27">
        <v>2646.2</v>
      </c>
      <c r="CT8" s="27">
        <f t="shared" si="14"/>
        <v>99.998508449426168</v>
      </c>
      <c r="CU8" s="27"/>
      <c r="CV8" s="27">
        <v>1870.55</v>
      </c>
      <c r="CW8" s="27">
        <v>1870.6</v>
      </c>
      <c r="CX8" s="27">
        <f t="shared" si="15"/>
        <v>100.00267301061186</v>
      </c>
      <c r="CY8" s="27">
        <v>316.73446999999999</v>
      </c>
      <c r="CZ8" s="27">
        <v>316.73446999999999</v>
      </c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>
        <v>1198.9000000000001</v>
      </c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82">
        <v>5115.3</v>
      </c>
      <c r="EF8" s="82">
        <v>5115.3</v>
      </c>
      <c r="EG8" s="82">
        <v>0</v>
      </c>
      <c r="EH8" s="82"/>
      <c r="EI8" s="82"/>
      <c r="EJ8" s="82"/>
      <c r="EK8" s="82"/>
      <c r="EL8" s="82"/>
      <c r="EM8" s="82"/>
      <c r="EN8" s="82"/>
      <c r="EO8" s="82"/>
      <c r="EP8" s="82"/>
      <c r="EQ8" s="82">
        <v>534.29999999999995</v>
      </c>
      <c r="ER8" s="82">
        <v>534.29999999999995</v>
      </c>
      <c r="ES8" s="27">
        <v>534.29999999999995</v>
      </c>
      <c r="ET8" s="27">
        <f t="shared" si="18"/>
        <v>100</v>
      </c>
      <c r="EU8" s="27">
        <v>5738.4</v>
      </c>
      <c r="EV8" s="27">
        <v>14954</v>
      </c>
      <c r="EW8" s="27"/>
      <c r="EX8" s="27">
        <f t="shared" ref="EX8:EX35" si="27">EW8/EV8*100</f>
        <v>0</v>
      </c>
      <c r="EY8" s="27"/>
      <c r="EZ8" s="27"/>
      <c r="FA8" s="27"/>
      <c r="FB8" s="30"/>
      <c r="FC8" s="27"/>
      <c r="FD8" s="27"/>
      <c r="FE8" s="27"/>
      <c r="FF8" s="30"/>
      <c r="FG8" s="27"/>
      <c r="FH8" s="27"/>
      <c r="FI8" s="27"/>
      <c r="FJ8" s="30"/>
      <c r="FK8" s="27"/>
      <c r="FL8" s="27">
        <v>2840.52504</v>
      </c>
      <c r="FM8" s="27">
        <v>1167.5</v>
      </c>
      <c r="FN8" s="27">
        <f t="shared" si="19"/>
        <v>41.101556351708837</v>
      </c>
      <c r="FO8" s="27"/>
      <c r="FP8" s="27"/>
      <c r="FQ8" s="27"/>
      <c r="FR8" s="27"/>
      <c r="FS8" s="27"/>
      <c r="FT8" s="27">
        <v>375</v>
      </c>
      <c r="FU8" s="27">
        <v>375</v>
      </c>
      <c r="FV8" s="27">
        <f t="shared" ref="FV8:FV35" si="28">FU8/FT8*100</f>
        <v>100</v>
      </c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30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30"/>
      <c r="HK8" s="27">
        <v>1126.5</v>
      </c>
      <c r="HL8" s="27">
        <v>1126.5</v>
      </c>
      <c r="HM8" s="27">
        <v>258.39999999999998</v>
      </c>
      <c r="HN8" s="27">
        <f t="shared" si="20"/>
        <v>22.938304482911668</v>
      </c>
      <c r="HO8" s="27">
        <v>5345.1601000000001</v>
      </c>
      <c r="HP8" s="27">
        <v>5345.1601000000001</v>
      </c>
      <c r="HQ8" s="27">
        <v>2351.8000000000002</v>
      </c>
      <c r="HR8" s="27">
        <f t="shared" si="21"/>
        <v>43.998682097473569</v>
      </c>
      <c r="HS8" s="27"/>
      <c r="HT8" s="27"/>
      <c r="HU8" s="27"/>
      <c r="HV8" s="27"/>
      <c r="HW8" s="27"/>
      <c r="HX8" s="27">
        <v>19506.099999999999</v>
      </c>
      <c r="HY8" s="27">
        <v>0</v>
      </c>
      <c r="HZ8" s="27">
        <f t="shared" si="22"/>
        <v>0</v>
      </c>
      <c r="IA8" s="27"/>
      <c r="IB8" s="27"/>
      <c r="IC8" s="27"/>
      <c r="ID8" s="30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>
        <v>33.131309999999999</v>
      </c>
      <c r="JD8" s="27">
        <v>33.131309999999999</v>
      </c>
      <c r="JE8" s="27"/>
      <c r="JF8" s="27"/>
      <c r="JG8" s="27">
        <v>1590</v>
      </c>
      <c r="JH8" s="27">
        <v>1590</v>
      </c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>
        <v>278.98990000000003</v>
      </c>
      <c r="JT8" s="27">
        <v>278.98990000000003</v>
      </c>
      <c r="JU8" s="27">
        <v>0</v>
      </c>
      <c r="JV8" s="27">
        <f t="shared" si="24"/>
        <v>0</v>
      </c>
      <c r="JW8" s="27"/>
      <c r="JX8" s="27"/>
      <c r="JY8" s="27"/>
      <c r="JZ8" s="30"/>
      <c r="KA8" s="27">
        <v>12018.9</v>
      </c>
      <c r="KB8" s="27">
        <v>12018.9</v>
      </c>
      <c r="KC8" s="27">
        <v>12018.9</v>
      </c>
      <c r="KD8" s="27">
        <f t="shared" si="25"/>
        <v>100</v>
      </c>
    </row>
    <row r="9" spans="1:290" ht="12.75" customHeight="1">
      <c r="A9" s="31">
        <v>3</v>
      </c>
      <c r="B9" s="32" t="s">
        <v>5</v>
      </c>
      <c r="C9" s="27">
        <f t="shared" si="3"/>
        <v>123192.20233999999</v>
      </c>
      <c r="D9" s="27">
        <f t="shared" si="4"/>
        <v>196535.1347</v>
      </c>
      <c r="E9" s="27">
        <f t="shared" si="5"/>
        <v>100356.59999999998</v>
      </c>
      <c r="F9" s="27">
        <f t="shared" si="6"/>
        <v>51.062930886728608</v>
      </c>
      <c r="G9" s="27"/>
      <c r="H9" s="27"/>
      <c r="I9" s="27"/>
      <c r="J9" s="27"/>
      <c r="K9" s="27">
        <v>12077.1</v>
      </c>
      <c r="L9" s="27">
        <v>23646.5</v>
      </c>
      <c r="M9" s="27">
        <v>11530.6</v>
      </c>
      <c r="N9" s="27">
        <f t="shared" si="7"/>
        <v>48.76239612627662</v>
      </c>
      <c r="O9" s="27">
        <v>12227.9</v>
      </c>
      <c r="P9" s="27">
        <v>12227.9</v>
      </c>
      <c r="Q9" s="27">
        <v>7556.4</v>
      </c>
      <c r="R9" s="27">
        <f t="shared" si="8"/>
        <v>61.796383679945045</v>
      </c>
      <c r="S9" s="27">
        <v>8891.9</v>
      </c>
      <c r="T9" s="27">
        <v>20352.099999999999</v>
      </c>
      <c r="U9" s="27">
        <v>12205.6</v>
      </c>
      <c r="V9" s="27">
        <f t="shared" si="9"/>
        <v>59.972189602055813</v>
      </c>
      <c r="W9" s="27">
        <v>4847.2</v>
      </c>
      <c r="X9" s="27">
        <v>4847.2</v>
      </c>
      <c r="Y9" s="27">
        <v>4414.3</v>
      </c>
      <c r="Z9" s="27">
        <f t="shared" si="10"/>
        <v>91.069070803763012</v>
      </c>
      <c r="AA9" s="27"/>
      <c r="AB9" s="27"/>
      <c r="AC9" s="27"/>
      <c r="AD9" s="27"/>
      <c r="AE9" s="39">
        <v>338.4</v>
      </c>
      <c r="AF9" s="27">
        <v>338.4</v>
      </c>
      <c r="AG9" s="27">
        <v>0</v>
      </c>
      <c r="AH9" s="27">
        <f t="shared" si="11"/>
        <v>0</v>
      </c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>
        <v>9828.6447799999987</v>
      </c>
      <c r="AZ9" s="27">
        <v>32285.82</v>
      </c>
      <c r="BA9" s="27">
        <v>5637.2</v>
      </c>
      <c r="BB9" s="27">
        <f t="shared" si="12"/>
        <v>17.460296811417521</v>
      </c>
      <c r="BC9" s="27"/>
      <c r="BD9" s="27"/>
      <c r="BE9" s="27"/>
      <c r="BF9" s="27"/>
      <c r="BG9" s="82"/>
      <c r="BH9" s="82">
        <v>0</v>
      </c>
      <c r="BI9" s="82"/>
      <c r="BJ9" s="82"/>
      <c r="BK9" s="27"/>
      <c r="BL9" s="27"/>
      <c r="BM9" s="27"/>
      <c r="BN9" s="27"/>
      <c r="BO9" s="27"/>
      <c r="BP9" s="27"/>
      <c r="BQ9" s="27"/>
      <c r="BR9" s="30"/>
      <c r="BS9" s="27"/>
      <c r="BT9" s="27"/>
      <c r="BU9" s="27"/>
      <c r="BV9" s="27"/>
      <c r="BW9" s="27">
        <v>6259.9963999999991</v>
      </c>
      <c r="BX9" s="27">
        <v>6259.9963999999991</v>
      </c>
      <c r="BY9" s="27">
        <v>2051.6</v>
      </c>
      <c r="BZ9" s="27">
        <f t="shared" si="13"/>
        <v>32.77318178649432</v>
      </c>
      <c r="CA9" s="27"/>
      <c r="CB9" s="27"/>
      <c r="CC9" s="27"/>
      <c r="CD9" s="30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30"/>
      <c r="CQ9" s="27">
        <v>7938.7184000000007</v>
      </c>
      <c r="CR9" s="27">
        <v>7938.7184000000007</v>
      </c>
      <c r="CS9" s="27">
        <v>7938.7</v>
      </c>
      <c r="CT9" s="27">
        <f t="shared" si="14"/>
        <v>99.999768224553719</v>
      </c>
      <c r="CU9" s="27"/>
      <c r="CV9" s="27">
        <v>6642.8571400000001</v>
      </c>
      <c r="CW9" s="27">
        <v>6642.8</v>
      </c>
      <c r="CX9" s="27">
        <f t="shared" si="15"/>
        <v>99.999139827956611</v>
      </c>
      <c r="CY9" s="27">
        <v>362.57760999999999</v>
      </c>
      <c r="CZ9" s="27">
        <v>362.57760999999999</v>
      </c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>
        <v>4798.8</v>
      </c>
      <c r="DT9" s="27">
        <v>1095.5</v>
      </c>
      <c r="DU9" s="27">
        <v>1057.4000000000001</v>
      </c>
      <c r="DV9" s="27">
        <f t="shared" si="16"/>
        <v>96.522136010953901</v>
      </c>
      <c r="DW9" s="27"/>
      <c r="DX9" s="27"/>
      <c r="DY9" s="27"/>
      <c r="DZ9" s="27"/>
      <c r="EA9" s="27">
        <v>283.33332999999999</v>
      </c>
      <c r="EB9" s="27">
        <v>283.33332999999999</v>
      </c>
      <c r="EC9" s="27">
        <v>283.3</v>
      </c>
      <c r="ED9" s="27">
        <f t="shared" si="17"/>
        <v>99.988236470449849</v>
      </c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>
        <v>400.5</v>
      </c>
      <c r="ER9" s="82">
        <v>400.5</v>
      </c>
      <c r="ES9" s="27">
        <v>400.5</v>
      </c>
      <c r="ET9" s="27">
        <f t="shared" si="18"/>
        <v>100</v>
      </c>
      <c r="EU9" s="27"/>
      <c r="EV9" s="27"/>
      <c r="EW9" s="27"/>
      <c r="EX9" s="27"/>
      <c r="EY9" s="27"/>
      <c r="EZ9" s="27">
        <v>4517.7</v>
      </c>
      <c r="FA9" s="27">
        <v>4517.7</v>
      </c>
      <c r="FB9" s="30">
        <f t="shared" ref="FB9:FB35" si="29">FA9/EZ9*100</f>
        <v>100</v>
      </c>
      <c r="FC9" s="27"/>
      <c r="FD9" s="27"/>
      <c r="FE9" s="27"/>
      <c r="FF9" s="30"/>
      <c r="FG9" s="27"/>
      <c r="FH9" s="27"/>
      <c r="FI9" s="27"/>
      <c r="FJ9" s="30"/>
      <c r="FK9" s="27"/>
      <c r="FL9" s="27"/>
      <c r="FM9" s="27"/>
      <c r="FN9" s="27"/>
      <c r="FO9" s="27"/>
      <c r="FP9" s="27"/>
      <c r="FQ9" s="27"/>
      <c r="FR9" s="27"/>
      <c r="FS9" s="27"/>
      <c r="FT9" s="27">
        <v>75</v>
      </c>
      <c r="FU9" s="27">
        <v>75</v>
      </c>
      <c r="FV9" s="27">
        <f t="shared" si="28"/>
        <v>100</v>
      </c>
      <c r="FW9" s="27"/>
      <c r="FX9" s="27"/>
      <c r="FY9" s="27"/>
      <c r="FZ9" s="27"/>
      <c r="GA9" s="27"/>
      <c r="GB9" s="27">
        <v>4557.6000000000004</v>
      </c>
      <c r="GC9" s="27">
        <v>236.6</v>
      </c>
      <c r="GD9" s="27">
        <f t="shared" ref="GD9:GD35" si="30">GC9/GB9*100</f>
        <v>5.1913287695278214</v>
      </c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>
        <v>2816.7</v>
      </c>
      <c r="GV9" s="27">
        <v>2816.7</v>
      </c>
      <c r="GW9" s="27"/>
      <c r="GX9" s="30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30"/>
      <c r="HK9" s="27">
        <v>1502</v>
      </c>
      <c r="HL9" s="27">
        <v>1502</v>
      </c>
      <c r="HM9" s="27">
        <v>868.9</v>
      </c>
      <c r="HN9" s="27">
        <f t="shared" si="20"/>
        <v>57.849533954727029</v>
      </c>
      <c r="HO9" s="27">
        <v>19231.339899999999</v>
      </c>
      <c r="HP9" s="27">
        <v>19231.339899999999</v>
      </c>
      <c r="HQ9" s="27">
        <v>9905.7999999999993</v>
      </c>
      <c r="HR9" s="27">
        <f t="shared" si="21"/>
        <v>51.508631491662207</v>
      </c>
      <c r="HS9" s="27"/>
      <c r="HT9" s="27"/>
      <c r="HU9" s="27"/>
      <c r="HV9" s="27"/>
      <c r="HW9" s="27"/>
      <c r="HX9" s="27">
        <v>15766.3</v>
      </c>
      <c r="HY9" s="27">
        <v>0</v>
      </c>
      <c r="HZ9" s="27">
        <f t="shared" si="22"/>
        <v>0</v>
      </c>
      <c r="IA9" s="27"/>
      <c r="IB9" s="27"/>
      <c r="IC9" s="27"/>
      <c r="ID9" s="30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>
        <v>119.19192</v>
      </c>
      <c r="IR9" s="27">
        <v>119.19192</v>
      </c>
      <c r="IS9" s="27">
        <v>78.7</v>
      </c>
      <c r="IT9" s="27">
        <f t="shared" si="23"/>
        <v>66.027965654047691</v>
      </c>
      <c r="IU9" s="27"/>
      <c r="IV9" s="27"/>
      <c r="IW9" s="27"/>
      <c r="IX9" s="27"/>
      <c r="IY9" s="27"/>
      <c r="IZ9" s="27"/>
      <c r="JA9" s="27"/>
      <c r="JB9" s="27"/>
      <c r="JC9" s="27">
        <v>207.57576</v>
      </c>
      <c r="JD9" s="27">
        <v>207.57576</v>
      </c>
      <c r="JE9" s="27"/>
      <c r="JF9" s="27"/>
      <c r="JG9" s="27">
        <v>506.3</v>
      </c>
      <c r="JH9" s="27">
        <v>506.3</v>
      </c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>
        <v>1042.4242400000001</v>
      </c>
      <c r="JT9" s="27">
        <v>1042.4242400000001</v>
      </c>
      <c r="JU9" s="27">
        <v>1042.4000000000001</v>
      </c>
      <c r="JV9" s="27">
        <f t="shared" si="24"/>
        <v>99.997674651157382</v>
      </c>
      <c r="JW9" s="27"/>
      <c r="JX9" s="27"/>
      <c r="JY9" s="27"/>
      <c r="JZ9" s="30"/>
      <c r="KA9" s="27">
        <v>29511.599999999999</v>
      </c>
      <c r="KB9" s="27">
        <v>29511.599999999999</v>
      </c>
      <c r="KC9" s="27">
        <v>23913.1</v>
      </c>
      <c r="KD9" s="27">
        <f t="shared" si="25"/>
        <v>81.029493487306681</v>
      </c>
    </row>
    <row r="10" spans="1:290" ht="14">
      <c r="A10" s="31">
        <v>4</v>
      </c>
      <c r="B10" s="32" t="s">
        <v>6</v>
      </c>
      <c r="C10" s="27">
        <f t="shared" si="3"/>
        <v>135944.94717000003</v>
      </c>
      <c r="D10" s="27">
        <f t="shared" si="4"/>
        <v>216624.90517000004</v>
      </c>
      <c r="E10" s="27">
        <f t="shared" si="5"/>
        <v>80194.700000000012</v>
      </c>
      <c r="F10" s="27">
        <f t="shared" si="6"/>
        <v>37.020073909353066</v>
      </c>
      <c r="G10" s="27"/>
      <c r="H10" s="27"/>
      <c r="I10" s="27"/>
      <c r="J10" s="27"/>
      <c r="K10" s="27">
        <v>20433.7</v>
      </c>
      <c r="L10" s="27">
        <v>20433.7</v>
      </c>
      <c r="M10" s="27">
        <v>0</v>
      </c>
      <c r="N10" s="27">
        <f t="shared" si="7"/>
        <v>0</v>
      </c>
      <c r="O10" s="27">
        <v>17767</v>
      </c>
      <c r="P10" s="27">
        <v>17767</v>
      </c>
      <c r="Q10" s="27">
        <v>13312.2</v>
      </c>
      <c r="R10" s="27">
        <f t="shared" si="8"/>
        <v>74.926549220464906</v>
      </c>
      <c r="S10" s="27">
        <v>11710.6</v>
      </c>
      <c r="T10" s="27">
        <v>11710.6</v>
      </c>
      <c r="U10" s="27">
        <v>0</v>
      </c>
      <c r="V10" s="27">
        <f t="shared" si="9"/>
        <v>0</v>
      </c>
      <c r="W10" s="27">
        <v>5745.6</v>
      </c>
      <c r="X10" s="27">
        <v>5745.6</v>
      </c>
      <c r="Y10" s="27">
        <v>5601.4</v>
      </c>
      <c r="Z10" s="27">
        <f t="shared" si="10"/>
        <v>97.490253411306028</v>
      </c>
      <c r="AA10" s="27"/>
      <c r="AB10" s="27"/>
      <c r="AC10" s="27"/>
      <c r="AD10" s="27"/>
      <c r="AE10" s="39">
        <v>3242.8</v>
      </c>
      <c r="AF10" s="27">
        <v>3242.8</v>
      </c>
      <c r="AG10" s="27">
        <v>0</v>
      </c>
      <c r="AH10" s="27">
        <f t="shared" si="11"/>
        <v>0</v>
      </c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>
        <v>7816.9882400000006</v>
      </c>
      <c r="AZ10" s="27">
        <v>18627.400000000001</v>
      </c>
      <c r="BA10" s="27">
        <v>0</v>
      </c>
      <c r="BB10" s="27">
        <f t="shared" si="12"/>
        <v>0</v>
      </c>
      <c r="BC10" s="27"/>
      <c r="BD10" s="27"/>
      <c r="BE10" s="27"/>
      <c r="BF10" s="27"/>
      <c r="BG10" s="82"/>
      <c r="BH10" s="82">
        <v>0</v>
      </c>
      <c r="BI10" s="82"/>
      <c r="BJ10" s="82"/>
      <c r="BK10" s="27"/>
      <c r="BL10" s="27"/>
      <c r="BM10" s="27"/>
      <c r="BN10" s="27"/>
      <c r="BO10" s="27"/>
      <c r="BP10" s="27"/>
      <c r="BQ10" s="27"/>
      <c r="BR10" s="30"/>
      <c r="BS10" s="27"/>
      <c r="BT10" s="27"/>
      <c r="BU10" s="27"/>
      <c r="BV10" s="27"/>
      <c r="BW10" s="27">
        <v>6721.1765999999998</v>
      </c>
      <c r="BX10" s="27">
        <v>6721.1765999999998</v>
      </c>
      <c r="BY10" s="27">
        <v>0</v>
      </c>
      <c r="BZ10" s="27">
        <f t="shared" si="13"/>
        <v>0</v>
      </c>
      <c r="CA10" s="27"/>
      <c r="CB10" s="27"/>
      <c r="CC10" s="27"/>
      <c r="CD10" s="30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30"/>
      <c r="CQ10" s="27">
        <v>15227.520410000001</v>
      </c>
      <c r="CR10" s="27">
        <v>15227.520410000001</v>
      </c>
      <c r="CS10" s="27">
        <v>15227.5</v>
      </c>
      <c r="CT10" s="27">
        <f t="shared" si="14"/>
        <v>99.999865966359252</v>
      </c>
      <c r="CU10" s="27"/>
      <c r="CV10" s="27">
        <v>6642.8571400000001</v>
      </c>
      <c r="CW10" s="27">
        <v>6642.8</v>
      </c>
      <c r="CX10" s="27">
        <f t="shared" si="15"/>
        <v>99.999139827956611</v>
      </c>
      <c r="CY10" s="27">
        <v>188.40839000000003</v>
      </c>
      <c r="CZ10" s="27">
        <v>188.40839000000003</v>
      </c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>
        <v>1950.4</v>
      </c>
      <c r="DM10" s="27">
        <v>0</v>
      </c>
      <c r="DN10" s="27"/>
      <c r="DO10" s="27"/>
      <c r="DP10" s="27"/>
      <c r="DQ10" s="27"/>
      <c r="DR10" s="27"/>
      <c r="DS10" s="27">
        <v>892.8</v>
      </c>
      <c r="DT10" s="27">
        <v>187.4</v>
      </c>
      <c r="DU10" s="27">
        <v>0</v>
      </c>
      <c r="DV10" s="27">
        <f t="shared" si="16"/>
        <v>0</v>
      </c>
      <c r="DW10" s="27"/>
      <c r="DX10" s="27"/>
      <c r="DY10" s="27"/>
      <c r="DZ10" s="27"/>
      <c r="EA10" s="27"/>
      <c r="EB10" s="27"/>
      <c r="EC10" s="27"/>
      <c r="ED10" s="27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>
        <v>550.5</v>
      </c>
      <c r="ER10" s="82">
        <v>550.5</v>
      </c>
      <c r="ES10" s="27">
        <v>550.5</v>
      </c>
      <c r="ET10" s="27">
        <f t="shared" si="18"/>
        <v>100</v>
      </c>
      <c r="EU10" s="27"/>
      <c r="EV10" s="27">
        <v>16010.4</v>
      </c>
      <c r="EW10" s="27"/>
      <c r="EX10" s="27"/>
      <c r="EY10" s="27"/>
      <c r="EZ10" s="27"/>
      <c r="FA10" s="27"/>
      <c r="FB10" s="27"/>
      <c r="FC10" s="27"/>
      <c r="FD10" s="27"/>
      <c r="FE10" s="27"/>
      <c r="FF10" s="30"/>
      <c r="FG10" s="27"/>
      <c r="FH10" s="27"/>
      <c r="FI10" s="27"/>
      <c r="FJ10" s="30"/>
      <c r="FK10" s="27"/>
      <c r="FL10" s="27">
        <v>5601.0890999999992</v>
      </c>
      <c r="FM10" s="27">
        <v>652.29999999999995</v>
      </c>
      <c r="FN10" s="27">
        <f t="shared" si="19"/>
        <v>11.645949356527824</v>
      </c>
      <c r="FO10" s="27"/>
      <c r="FP10" s="27"/>
      <c r="FQ10" s="27"/>
      <c r="FR10" s="27"/>
      <c r="FS10" s="27"/>
      <c r="FT10" s="27">
        <v>225</v>
      </c>
      <c r="FU10" s="27">
        <v>225</v>
      </c>
      <c r="FV10" s="27">
        <f t="shared" si="28"/>
        <v>100</v>
      </c>
      <c r="FW10" s="27"/>
      <c r="FX10" s="27"/>
      <c r="FY10" s="27"/>
      <c r="FZ10" s="27"/>
      <c r="GA10" s="27"/>
      <c r="GB10" s="27">
        <v>2107</v>
      </c>
      <c r="GC10" s="27">
        <v>629.29999999999995</v>
      </c>
      <c r="GD10" s="27">
        <f t="shared" si="30"/>
        <v>29.867109634551493</v>
      </c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>
        <v>1752.8</v>
      </c>
      <c r="GP10" s="27"/>
      <c r="GQ10" s="27"/>
      <c r="GR10" s="27"/>
      <c r="GS10" s="27"/>
      <c r="GT10" s="27"/>
      <c r="GU10" s="27"/>
      <c r="GV10" s="27"/>
      <c r="GW10" s="27"/>
      <c r="GX10" s="30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30"/>
      <c r="HK10" s="27">
        <v>1353.1</v>
      </c>
      <c r="HL10" s="27">
        <v>1353.1</v>
      </c>
      <c r="HM10" s="27">
        <v>510.8</v>
      </c>
      <c r="HN10" s="27">
        <f t="shared" si="20"/>
        <v>37.750351045746804</v>
      </c>
      <c r="HO10" s="27">
        <v>16379.308080000001</v>
      </c>
      <c r="HP10" s="27">
        <v>16379.308080000001</v>
      </c>
      <c r="HQ10" s="27">
        <v>6553.4</v>
      </c>
      <c r="HR10" s="27">
        <f t="shared" si="21"/>
        <v>40.010237111310254</v>
      </c>
      <c r="HS10" s="27"/>
      <c r="HT10" s="27"/>
      <c r="HU10" s="27"/>
      <c r="HV10" s="27"/>
      <c r="HW10" s="27"/>
      <c r="HX10" s="27">
        <v>31214.6</v>
      </c>
      <c r="HY10" s="27">
        <v>0</v>
      </c>
      <c r="HZ10" s="27">
        <f t="shared" si="22"/>
        <v>0</v>
      </c>
      <c r="IA10" s="27"/>
      <c r="IB10" s="27">
        <v>6823.6</v>
      </c>
      <c r="IC10" s="27">
        <v>2706.5</v>
      </c>
      <c r="ID10" s="27">
        <f t="shared" ref="ID10:ID35" si="31">IC10/IB10*100</f>
        <v>39.663813822615623</v>
      </c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>
        <v>150</v>
      </c>
      <c r="JD10" s="27">
        <v>150</v>
      </c>
      <c r="JE10" s="27"/>
      <c r="JF10" s="27"/>
      <c r="JG10" s="27">
        <v>760.7</v>
      </c>
      <c r="JH10" s="27">
        <v>760.7</v>
      </c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>
        <v>1174.5454499999998</v>
      </c>
      <c r="JT10" s="27">
        <v>1174.5454499999998</v>
      </c>
      <c r="JU10" s="27">
        <v>0</v>
      </c>
      <c r="JV10" s="27">
        <f t="shared" si="24"/>
        <v>0</v>
      </c>
      <c r="JW10" s="27"/>
      <c r="JX10" s="27"/>
      <c r="JY10" s="27"/>
      <c r="JZ10" s="30"/>
      <c r="KA10" s="27">
        <v>25830.2</v>
      </c>
      <c r="KB10" s="27">
        <v>25830.2</v>
      </c>
      <c r="KC10" s="27">
        <v>25830.2</v>
      </c>
      <c r="KD10" s="27">
        <f t="shared" si="25"/>
        <v>100</v>
      </c>
    </row>
    <row r="11" spans="1:290" ht="12.75" customHeight="1">
      <c r="A11" s="31">
        <v>5</v>
      </c>
      <c r="B11" s="32" t="s">
        <v>7</v>
      </c>
      <c r="C11" s="27">
        <f t="shared" si="3"/>
        <v>97300.805570000011</v>
      </c>
      <c r="D11" s="27">
        <f t="shared" si="4"/>
        <v>152570.42151000001</v>
      </c>
      <c r="E11" s="27">
        <f t="shared" si="5"/>
        <v>54814.900000000009</v>
      </c>
      <c r="F11" s="27">
        <f t="shared" si="6"/>
        <v>35.927606057250912</v>
      </c>
      <c r="G11" s="27"/>
      <c r="H11" s="27"/>
      <c r="I11" s="27"/>
      <c r="J11" s="27"/>
      <c r="K11" s="27">
        <v>13178.4</v>
      </c>
      <c r="L11" s="27">
        <v>13178.4</v>
      </c>
      <c r="M11" s="27">
        <v>0</v>
      </c>
      <c r="N11" s="27">
        <f t="shared" si="7"/>
        <v>0</v>
      </c>
      <c r="O11" s="27">
        <v>12951.4</v>
      </c>
      <c r="P11" s="27">
        <v>12951.4</v>
      </c>
      <c r="Q11" s="27">
        <v>10798.3</v>
      </c>
      <c r="R11" s="27">
        <f t="shared" si="8"/>
        <v>83.375542412403291</v>
      </c>
      <c r="S11" s="27">
        <v>7605.3</v>
      </c>
      <c r="T11" s="27">
        <v>7605.3</v>
      </c>
      <c r="U11" s="27">
        <v>0</v>
      </c>
      <c r="V11" s="27">
        <f t="shared" si="9"/>
        <v>0</v>
      </c>
      <c r="W11" s="27">
        <v>3417.5</v>
      </c>
      <c r="X11" s="27">
        <v>3417.5</v>
      </c>
      <c r="Y11" s="27">
        <v>3063.7</v>
      </c>
      <c r="Z11" s="27">
        <f t="shared" si="10"/>
        <v>89.647403072421355</v>
      </c>
      <c r="AA11" s="27"/>
      <c r="AB11" s="27"/>
      <c r="AC11" s="27"/>
      <c r="AD11" s="27"/>
      <c r="AE11" s="39">
        <v>1335.9</v>
      </c>
      <c r="AF11" s="27">
        <v>1335.9</v>
      </c>
      <c r="AG11" s="27">
        <v>0</v>
      </c>
      <c r="AH11" s="27">
        <f t="shared" si="11"/>
        <v>0</v>
      </c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>
        <v>10177.009269999999</v>
      </c>
      <c r="AZ11" s="27">
        <v>15092.776</v>
      </c>
      <c r="BA11" s="27">
        <v>3962.4</v>
      </c>
      <c r="BB11" s="27">
        <f t="shared" si="12"/>
        <v>26.253619612455655</v>
      </c>
      <c r="BC11" s="27"/>
      <c r="BD11" s="27">
        <v>8085.5</v>
      </c>
      <c r="BE11" s="27">
        <v>0</v>
      </c>
      <c r="BF11" s="27"/>
      <c r="BG11" s="82">
        <v>3666</v>
      </c>
      <c r="BH11" s="82">
        <v>0</v>
      </c>
      <c r="BI11" s="82"/>
      <c r="BJ11" s="82"/>
      <c r="BK11" s="27"/>
      <c r="BL11" s="27"/>
      <c r="BM11" s="27"/>
      <c r="BN11" s="27"/>
      <c r="BO11" s="27"/>
      <c r="BP11" s="27"/>
      <c r="BQ11" s="27"/>
      <c r="BR11" s="30"/>
      <c r="BS11" s="27"/>
      <c r="BT11" s="27"/>
      <c r="BU11" s="27"/>
      <c r="BV11" s="27"/>
      <c r="BW11" s="27">
        <v>4798.0802999999996</v>
      </c>
      <c r="BX11" s="27">
        <v>4798.0802999999996</v>
      </c>
      <c r="BY11" s="27">
        <v>0</v>
      </c>
      <c r="BZ11" s="27">
        <f t="shared" si="13"/>
        <v>0</v>
      </c>
      <c r="CA11" s="27"/>
      <c r="CB11" s="27"/>
      <c r="CC11" s="27"/>
      <c r="CD11" s="30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30"/>
      <c r="CQ11" s="27">
        <v>2910.8634200000001</v>
      </c>
      <c r="CR11" s="27">
        <v>2910.8634200000001</v>
      </c>
      <c r="CS11" s="27">
        <v>2910.9</v>
      </c>
      <c r="CT11" s="27">
        <f t="shared" si="14"/>
        <v>100.00125667180907</v>
      </c>
      <c r="CU11" s="27"/>
      <c r="CV11" s="27">
        <v>350.14921000000004</v>
      </c>
      <c r="CW11" s="27">
        <v>0</v>
      </c>
      <c r="CX11" s="27">
        <f t="shared" si="15"/>
        <v>0</v>
      </c>
      <c r="CY11" s="27">
        <v>125.895</v>
      </c>
      <c r="CZ11" s="27">
        <v>125.895</v>
      </c>
      <c r="DA11" s="27"/>
      <c r="DB11" s="27"/>
      <c r="DC11" s="27"/>
      <c r="DD11" s="27"/>
      <c r="DE11" s="27"/>
      <c r="DF11" s="27"/>
      <c r="DG11" s="27">
        <v>3486.9</v>
      </c>
      <c r="DH11" s="27">
        <v>3486.9</v>
      </c>
      <c r="DI11" s="27">
        <v>0</v>
      </c>
      <c r="DJ11" s="27"/>
      <c r="DK11" s="27"/>
      <c r="DL11" s="27"/>
      <c r="DM11" s="27"/>
      <c r="DN11" s="27"/>
      <c r="DO11" s="27"/>
      <c r="DP11" s="27"/>
      <c r="DQ11" s="27"/>
      <c r="DR11" s="27"/>
      <c r="DS11" s="27">
        <v>0</v>
      </c>
      <c r="DT11" s="27"/>
      <c r="DU11" s="27"/>
      <c r="DV11" s="27"/>
      <c r="DW11" s="27"/>
      <c r="DX11" s="27"/>
      <c r="DY11" s="27"/>
      <c r="DZ11" s="27"/>
      <c r="EA11" s="27">
        <v>377.77778000000001</v>
      </c>
      <c r="EB11" s="27">
        <v>377.77778000000001</v>
      </c>
      <c r="EC11" s="27">
        <v>0</v>
      </c>
      <c r="ED11" s="27">
        <f t="shared" si="17"/>
        <v>0</v>
      </c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>
        <v>541.5</v>
      </c>
      <c r="ER11" s="82">
        <v>541.5</v>
      </c>
      <c r="ES11" s="27">
        <v>541.5</v>
      </c>
      <c r="ET11" s="27">
        <f t="shared" si="18"/>
        <v>100</v>
      </c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30"/>
      <c r="FG11" s="27"/>
      <c r="FH11" s="27"/>
      <c r="FI11" s="27"/>
      <c r="FJ11" s="30"/>
      <c r="FK11" s="27"/>
      <c r="FL11" s="27"/>
      <c r="FM11" s="27"/>
      <c r="FN11" s="27"/>
      <c r="FO11" s="27"/>
      <c r="FP11" s="27"/>
      <c r="FQ11" s="27"/>
      <c r="FR11" s="27"/>
      <c r="FS11" s="27"/>
      <c r="FT11" s="27">
        <v>75</v>
      </c>
      <c r="FU11" s="27">
        <v>75</v>
      </c>
      <c r="FV11" s="27">
        <f t="shared" si="28"/>
        <v>100</v>
      </c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30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30"/>
      <c r="HK11" s="27">
        <v>1184.8</v>
      </c>
      <c r="HL11" s="27">
        <v>1184.8</v>
      </c>
      <c r="HM11" s="27">
        <v>468.9</v>
      </c>
      <c r="HN11" s="27">
        <f t="shared" si="20"/>
        <v>39.576299797434167</v>
      </c>
      <c r="HO11" s="27">
        <v>10042.263640000001</v>
      </c>
      <c r="HP11" s="27">
        <v>10042.263640000001</v>
      </c>
      <c r="HQ11" s="27">
        <v>4159</v>
      </c>
      <c r="HR11" s="27">
        <f t="shared" si="21"/>
        <v>41.414965281672281</v>
      </c>
      <c r="HS11" s="27"/>
      <c r="HT11" s="27"/>
      <c r="HU11" s="27"/>
      <c r="HV11" s="27"/>
      <c r="HW11" s="27"/>
      <c r="HX11" s="27">
        <v>45509.2</v>
      </c>
      <c r="HY11" s="27">
        <v>12594.4</v>
      </c>
      <c r="HZ11" s="27">
        <f t="shared" si="22"/>
        <v>27.674404296274162</v>
      </c>
      <c r="IA11" s="27"/>
      <c r="IB11" s="27"/>
      <c r="IC11" s="27"/>
      <c r="ID11" s="30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>
        <v>64.545450000000002</v>
      </c>
      <c r="JD11" s="27">
        <v>64.545450000000002</v>
      </c>
      <c r="JE11" s="27">
        <v>55.5</v>
      </c>
      <c r="JF11" s="27">
        <f>JE11/JD11*100</f>
        <v>85.985921548304333</v>
      </c>
      <c r="JG11" s="27">
        <v>1383.6</v>
      </c>
      <c r="JH11" s="27">
        <v>1383.6</v>
      </c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>
        <v>1057.07071</v>
      </c>
      <c r="JT11" s="27">
        <v>1057.07071</v>
      </c>
      <c r="JU11" s="27">
        <v>963.4</v>
      </c>
      <c r="JV11" s="27">
        <f t="shared" si="24"/>
        <v>91.138652399137982</v>
      </c>
      <c r="JW11" s="27"/>
      <c r="JX11" s="27"/>
      <c r="JY11" s="27"/>
      <c r="JZ11" s="30"/>
      <c r="KA11" s="27">
        <v>18996</v>
      </c>
      <c r="KB11" s="27">
        <v>18996</v>
      </c>
      <c r="KC11" s="27">
        <v>15221.9</v>
      </c>
      <c r="KD11" s="27">
        <f t="shared" si="25"/>
        <v>80.132133080648558</v>
      </c>
    </row>
    <row r="12" spans="1:290" ht="14">
      <c r="A12" s="31">
        <v>6</v>
      </c>
      <c r="B12" s="32" t="s">
        <v>8</v>
      </c>
      <c r="C12" s="27">
        <f t="shared" si="3"/>
        <v>390088.63159000006</v>
      </c>
      <c r="D12" s="27">
        <f t="shared" si="4"/>
        <v>530433.43804000004</v>
      </c>
      <c r="E12" s="27">
        <f t="shared" si="5"/>
        <v>156655.6</v>
      </c>
      <c r="F12" s="27">
        <f t="shared" si="6"/>
        <v>29.53350764967924</v>
      </c>
      <c r="G12" s="27"/>
      <c r="H12" s="27"/>
      <c r="I12" s="27"/>
      <c r="J12" s="27"/>
      <c r="K12" s="27">
        <v>24754.3</v>
      </c>
      <c r="L12" s="27">
        <v>24754.3</v>
      </c>
      <c r="M12" s="27">
        <v>0</v>
      </c>
      <c r="N12" s="27">
        <f t="shared" si="7"/>
        <v>0</v>
      </c>
      <c r="O12" s="27">
        <v>18327.400000000001</v>
      </c>
      <c r="P12" s="27">
        <v>18327.400000000001</v>
      </c>
      <c r="Q12" s="27">
        <v>13932.2</v>
      </c>
      <c r="R12" s="27">
        <f t="shared" si="8"/>
        <v>76.018420507000457</v>
      </c>
      <c r="S12" s="27">
        <v>17459.900000000001</v>
      </c>
      <c r="T12" s="27">
        <v>17459.900000000001</v>
      </c>
      <c r="U12" s="27">
        <v>6084.2</v>
      </c>
      <c r="V12" s="27">
        <f t="shared" si="9"/>
        <v>34.846705880331498</v>
      </c>
      <c r="W12" s="27">
        <v>7664.2</v>
      </c>
      <c r="X12" s="27">
        <v>7664.2</v>
      </c>
      <c r="Y12" s="27">
        <v>6438.2</v>
      </c>
      <c r="Z12" s="27">
        <f t="shared" si="10"/>
        <v>84.003548967928808</v>
      </c>
      <c r="AA12" s="27"/>
      <c r="AB12" s="27"/>
      <c r="AC12" s="27"/>
      <c r="AD12" s="27"/>
      <c r="AE12" s="39">
        <v>885.1</v>
      </c>
      <c r="AF12" s="27">
        <v>885.1</v>
      </c>
      <c r="AG12" s="27">
        <v>223.3</v>
      </c>
      <c r="AH12" s="27">
        <f t="shared" si="11"/>
        <v>25.228787707603662</v>
      </c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>
        <v>16868.194480000002</v>
      </c>
      <c r="AZ12" s="27">
        <v>18741.496890000002</v>
      </c>
      <c r="BA12" s="27">
        <v>5323.4</v>
      </c>
      <c r="BB12" s="27">
        <f t="shared" si="12"/>
        <v>28.404348015768331</v>
      </c>
      <c r="BC12" s="27"/>
      <c r="BD12" s="27"/>
      <c r="BE12" s="27"/>
      <c r="BF12" s="27"/>
      <c r="BG12" s="82"/>
      <c r="BH12" s="82">
        <v>0</v>
      </c>
      <c r="BI12" s="82"/>
      <c r="BJ12" s="82"/>
      <c r="BK12" s="27"/>
      <c r="BL12" s="27"/>
      <c r="BM12" s="27"/>
      <c r="BN12" s="27"/>
      <c r="BO12" s="27"/>
      <c r="BP12" s="27"/>
      <c r="BQ12" s="27"/>
      <c r="BR12" s="30"/>
      <c r="BS12" s="27"/>
      <c r="BT12" s="27"/>
      <c r="BU12" s="27"/>
      <c r="BV12" s="27"/>
      <c r="BW12" s="27">
        <v>5711.0728999999992</v>
      </c>
      <c r="BX12" s="27">
        <v>5711.0728999999992</v>
      </c>
      <c r="BY12" s="27">
        <v>2991</v>
      </c>
      <c r="BZ12" s="27">
        <f t="shared" si="13"/>
        <v>52.371945733699185</v>
      </c>
      <c r="CA12" s="27"/>
      <c r="CB12" s="27"/>
      <c r="CC12" s="27"/>
      <c r="CD12" s="30"/>
      <c r="CE12" s="27"/>
      <c r="CF12" s="27"/>
      <c r="CG12" s="27"/>
      <c r="CH12" s="27"/>
      <c r="CI12" s="27"/>
      <c r="CJ12" s="27"/>
      <c r="CK12" s="27"/>
      <c r="CL12" s="27"/>
      <c r="CM12" s="27">
        <v>235553.7</v>
      </c>
      <c r="CN12" s="27">
        <v>235553.7</v>
      </c>
      <c r="CO12" s="27">
        <v>74301.2</v>
      </c>
      <c r="CP12" s="27">
        <f t="shared" ref="CP12:CP35" si="32">CO12/CN12*100</f>
        <v>31.54321074132989</v>
      </c>
      <c r="CQ12" s="27">
        <v>3969.3592100000001</v>
      </c>
      <c r="CR12" s="27">
        <v>3969.3592100000001</v>
      </c>
      <c r="CS12" s="27">
        <v>3969.4</v>
      </c>
      <c r="CT12" s="27">
        <f t="shared" si="14"/>
        <v>100.00102762178584</v>
      </c>
      <c r="CU12" s="27"/>
      <c r="CV12" s="27">
        <v>7600</v>
      </c>
      <c r="CW12" s="27">
        <v>6822.9</v>
      </c>
      <c r="CX12" s="27">
        <f t="shared" si="15"/>
        <v>89.774999999999991</v>
      </c>
      <c r="CY12" s="27">
        <v>1342.8221699999999</v>
      </c>
      <c r="CZ12" s="27">
        <v>1342.8221699999999</v>
      </c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>
        <v>2365.5</v>
      </c>
      <c r="DT12" s="27">
        <v>2297.1</v>
      </c>
      <c r="DU12" s="27">
        <v>0</v>
      </c>
      <c r="DV12" s="27">
        <f t="shared" si="16"/>
        <v>0</v>
      </c>
      <c r="DW12" s="27"/>
      <c r="DX12" s="27"/>
      <c r="DY12" s="27"/>
      <c r="DZ12" s="27"/>
      <c r="EA12" s="27">
        <v>377.77778000000001</v>
      </c>
      <c r="EB12" s="27">
        <v>377.77778000000001</v>
      </c>
      <c r="EC12" s="27">
        <v>0</v>
      </c>
      <c r="ED12" s="27">
        <f t="shared" si="17"/>
        <v>0</v>
      </c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>
        <v>550.5</v>
      </c>
      <c r="ER12" s="82">
        <v>550.5</v>
      </c>
      <c r="ES12" s="27">
        <v>550.5</v>
      </c>
      <c r="ET12" s="27">
        <f t="shared" si="18"/>
        <v>100</v>
      </c>
      <c r="EU12" s="27">
        <v>11210.7</v>
      </c>
      <c r="EV12" s="27">
        <v>11210.7</v>
      </c>
      <c r="EW12" s="27">
        <v>741.3</v>
      </c>
      <c r="EX12" s="27">
        <f t="shared" si="27"/>
        <v>6.6124327651261732</v>
      </c>
      <c r="EY12" s="27"/>
      <c r="EZ12" s="27"/>
      <c r="FA12" s="27"/>
      <c r="FB12" s="27"/>
      <c r="FC12" s="27"/>
      <c r="FD12" s="27"/>
      <c r="FE12" s="27"/>
      <c r="FF12" s="30"/>
      <c r="FG12" s="27"/>
      <c r="FH12" s="27"/>
      <c r="FI12" s="27"/>
      <c r="FJ12" s="30"/>
      <c r="FK12" s="27"/>
      <c r="FL12" s="27">
        <v>3440.4040399999999</v>
      </c>
      <c r="FM12" s="27">
        <v>952.6</v>
      </c>
      <c r="FN12" s="27">
        <f t="shared" si="19"/>
        <v>27.688608341478403</v>
      </c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>
        <v>950</v>
      </c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30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30"/>
      <c r="HK12" s="27">
        <v>1631.5</v>
      </c>
      <c r="HL12" s="27">
        <v>1631.5</v>
      </c>
      <c r="HM12" s="27">
        <v>674.3</v>
      </c>
      <c r="HN12" s="27">
        <f t="shared" si="20"/>
        <v>41.3300643579528</v>
      </c>
      <c r="HO12" s="27">
        <v>13273.903029999999</v>
      </c>
      <c r="HP12" s="27">
        <v>13273.903029999999</v>
      </c>
      <c r="HQ12" s="27">
        <v>5688.5</v>
      </c>
      <c r="HR12" s="27">
        <f t="shared" si="21"/>
        <v>42.854765377926682</v>
      </c>
      <c r="HS12" s="27"/>
      <c r="HT12" s="27"/>
      <c r="HU12" s="27"/>
      <c r="HV12" s="27"/>
      <c r="HW12" s="27"/>
      <c r="HX12" s="27">
        <v>126549.5</v>
      </c>
      <c r="HY12" s="27">
        <v>0</v>
      </c>
      <c r="HZ12" s="27">
        <f t="shared" si="22"/>
        <v>0</v>
      </c>
      <c r="IA12" s="27"/>
      <c r="IB12" s="27"/>
      <c r="IC12" s="27"/>
      <c r="ID12" s="30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>
        <v>268.18182000000002</v>
      </c>
      <c r="IR12" s="27">
        <v>268.18182000000002</v>
      </c>
      <c r="IS12" s="27">
        <v>259.10000000000002</v>
      </c>
      <c r="IT12" s="27">
        <f t="shared" si="23"/>
        <v>96.613558667026723</v>
      </c>
      <c r="IU12" s="27"/>
      <c r="IV12" s="27"/>
      <c r="IW12" s="27"/>
      <c r="IX12" s="27"/>
      <c r="IY12" s="27"/>
      <c r="IZ12" s="27"/>
      <c r="JA12" s="27"/>
      <c r="JB12" s="27"/>
      <c r="JC12" s="27">
        <v>141.31313</v>
      </c>
      <c r="JD12" s="27">
        <v>141.31313</v>
      </c>
      <c r="JE12" s="27"/>
      <c r="JF12" s="27"/>
      <c r="JG12" s="27">
        <v>29.7</v>
      </c>
      <c r="JH12" s="27">
        <v>29.7</v>
      </c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>
        <v>660.70706999999993</v>
      </c>
      <c r="JT12" s="27">
        <v>660.70706999999993</v>
      </c>
      <c r="JU12" s="27">
        <v>660.7</v>
      </c>
      <c r="JV12" s="27">
        <f t="shared" si="24"/>
        <v>99.998929934259678</v>
      </c>
      <c r="JW12" s="27"/>
      <c r="JX12" s="27"/>
      <c r="JY12" s="27"/>
      <c r="JZ12" s="30"/>
      <c r="KA12" s="27">
        <v>27042.799999999999</v>
      </c>
      <c r="KB12" s="27">
        <v>27042.799999999999</v>
      </c>
      <c r="KC12" s="27">
        <v>27042.799999999999</v>
      </c>
      <c r="KD12" s="27">
        <f t="shared" si="25"/>
        <v>100</v>
      </c>
    </row>
    <row r="13" spans="1:290" ht="14.25" customHeight="1">
      <c r="A13" s="31">
        <v>7</v>
      </c>
      <c r="B13" s="32" t="s">
        <v>9</v>
      </c>
      <c r="C13" s="27">
        <f t="shared" si="3"/>
        <v>96614.573220000006</v>
      </c>
      <c r="D13" s="27">
        <f t="shared" si="4"/>
        <v>163665.33966</v>
      </c>
      <c r="E13" s="27">
        <f t="shared" si="5"/>
        <v>67885.8</v>
      </c>
      <c r="F13" s="27">
        <f t="shared" si="6"/>
        <v>41.478421846083378</v>
      </c>
      <c r="G13" s="27"/>
      <c r="H13" s="27"/>
      <c r="I13" s="27"/>
      <c r="J13" s="27"/>
      <c r="K13" s="27">
        <v>17173</v>
      </c>
      <c r="L13" s="27">
        <v>17173</v>
      </c>
      <c r="M13" s="27">
        <v>16450.2</v>
      </c>
      <c r="N13" s="27">
        <f t="shared" si="7"/>
        <v>95.791067373202125</v>
      </c>
      <c r="O13" s="27">
        <v>12932.6</v>
      </c>
      <c r="P13" s="27">
        <v>12932.6</v>
      </c>
      <c r="Q13" s="27">
        <v>10998.9</v>
      </c>
      <c r="R13" s="27">
        <f t="shared" si="8"/>
        <v>85.047863538654241</v>
      </c>
      <c r="S13" s="27">
        <v>12737.1</v>
      </c>
      <c r="T13" s="27">
        <v>12737.1</v>
      </c>
      <c r="U13" s="27">
        <v>0</v>
      </c>
      <c r="V13" s="27">
        <f t="shared" si="9"/>
        <v>0</v>
      </c>
      <c r="W13" s="27">
        <v>4504.8</v>
      </c>
      <c r="X13" s="27">
        <v>4504.8</v>
      </c>
      <c r="Y13" s="27">
        <v>3800.4</v>
      </c>
      <c r="Z13" s="27">
        <f t="shared" si="10"/>
        <v>84.363345764517845</v>
      </c>
      <c r="AA13" s="27"/>
      <c r="AB13" s="27"/>
      <c r="AC13" s="27"/>
      <c r="AD13" s="27"/>
      <c r="AE13" s="39">
        <v>1846.7</v>
      </c>
      <c r="AF13" s="27">
        <v>1846.7</v>
      </c>
      <c r="AG13" s="27">
        <v>0</v>
      </c>
      <c r="AH13" s="27">
        <f t="shared" si="11"/>
        <v>0</v>
      </c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>
        <v>6809.1544000000004</v>
      </c>
      <c r="AZ13" s="27">
        <v>6809.1544000000004</v>
      </c>
      <c r="BA13" s="27">
        <v>194.8</v>
      </c>
      <c r="BB13" s="27">
        <f t="shared" si="12"/>
        <v>2.860854499054978</v>
      </c>
      <c r="BC13" s="27"/>
      <c r="BD13" s="27"/>
      <c r="BE13" s="27"/>
      <c r="BF13" s="27"/>
      <c r="BG13" s="82"/>
      <c r="BH13" s="82">
        <v>0</v>
      </c>
      <c r="BI13" s="82"/>
      <c r="BJ13" s="82"/>
      <c r="BK13" s="27"/>
      <c r="BL13" s="27">
        <v>11001.064400000001</v>
      </c>
      <c r="BM13" s="27">
        <v>0</v>
      </c>
      <c r="BN13" s="27"/>
      <c r="BO13" s="27"/>
      <c r="BP13" s="27"/>
      <c r="BQ13" s="27"/>
      <c r="BR13" s="30"/>
      <c r="BS13" s="27"/>
      <c r="BT13" s="27"/>
      <c r="BU13" s="27"/>
      <c r="BV13" s="27"/>
      <c r="BW13" s="27">
        <v>4829.0823</v>
      </c>
      <c r="BX13" s="27">
        <v>4829.0823</v>
      </c>
      <c r="BY13" s="27">
        <v>2065.6999999999998</v>
      </c>
      <c r="BZ13" s="27">
        <f t="shared" si="13"/>
        <v>42.776243428280353</v>
      </c>
      <c r="CA13" s="27"/>
      <c r="CB13" s="27"/>
      <c r="CC13" s="27"/>
      <c r="CD13" s="30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>
        <v>5800.55692</v>
      </c>
      <c r="CR13" s="27">
        <v>5800.55692</v>
      </c>
      <c r="CS13" s="27">
        <v>5800.6</v>
      </c>
      <c r="CT13" s="27">
        <f t="shared" si="14"/>
        <v>100.00074268730734</v>
      </c>
      <c r="CU13" s="27"/>
      <c r="CV13" s="27">
        <v>1835.82</v>
      </c>
      <c r="CW13" s="27">
        <v>1835.8</v>
      </c>
      <c r="CX13" s="27">
        <f t="shared" si="15"/>
        <v>99.99891056857426</v>
      </c>
      <c r="CY13" s="27">
        <v>1490.7705100000001</v>
      </c>
      <c r="CZ13" s="27">
        <v>1490.7705100000001</v>
      </c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>
        <v>1508.7</v>
      </c>
      <c r="DT13" s="27">
        <v>1617.3</v>
      </c>
      <c r="DU13" s="27">
        <v>1372.1</v>
      </c>
      <c r="DV13" s="27">
        <f t="shared" si="16"/>
        <v>84.838929079329745</v>
      </c>
      <c r="DW13" s="27"/>
      <c r="DX13" s="27"/>
      <c r="DY13" s="27"/>
      <c r="DZ13" s="27"/>
      <c r="EA13" s="27"/>
      <c r="EB13" s="27"/>
      <c r="EC13" s="27"/>
      <c r="ED13" s="27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>
        <v>23.5</v>
      </c>
      <c r="ER13" s="82">
        <v>23.5</v>
      </c>
      <c r="ES13" s="27">
        <v>23.5</v>
      </c>
      <c r="ET13" s="27">
        <f t="shared" si="18"/>
        <v>100</v>
      </c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30"/>
      <c r="FG13" s="27"/>
      <c r="FH13" s="27"/>
      <c r="FI13" s="27"/>
      <c r="FJ13" s="30"/>
      <c r="FK13" s="27"/>
      <c r="FL13" s="27">
        <v>4070.1820400000001</v>
      </c>
      <c r="FM13" s="27">
        <v>375.8</v>
      </c>
      <c r="FN13" s="27">
        <f t="shared" si="19"/>
        <v>9.2330022664047711</v>
      </c>
      <c r="FO13" s="27"/>
      <c r="FP13" s="27"/>
      <c r="FQ13" s="27"/>
      <c r="FR13" s="27"/>
      <c r="FS13" s="27"/>
      <c r="FT13" s="27">
        <v>150</v>
      </c>
      <c r="FU13" s="27">
        <v>150</v>
      </c>
      <c r="FV13" s="27">
        <f t="shared" si="28"/>
        <v>100</v>
      </c>
      <c r="FW13" s="27">
        <v>5050.5</v>
      </c>
      <c r="FX13" s="27">
        <v>5050.5</v>
      </c>
      <c r="FY13" s="27">
        <v>3670.6</v>
      </c>
      <c r="FZ13" s="27">
        <f>FY13/FX13*100</f>
        <v>72.677952677952675</v>
      </c>
      <c r="GA13" s="27"/>
      <c r="GB13" s="27">
        <v>1880</v>
      </c>
      <c r="GC13" s="27"/>
      <c r="GD13" s="27"/>
      <c r="GE13" s="27"/>
      <c r="GF13" s="27"/>
      <c r="GG13" s="27"/>
      <c r="GH13" s="27"/>
      <c r="GI13" s="27"/>
      <c r="GJ13" s="27">
        <v>10013.1</v>
      </c>
      <c r="GK13" s="27">
        <v>0</v>
      </c>
      <c r="GL13" s="27">
        <v>0</v>
      </c>
      <c r="GM13" s="27"/>
      <c r="GN13" s="27"/>
      <c r="GO13" s="27">
        <v>1667.1</v>
      </c>
      <c r="GP13" s="27"/>
      <c r="GQ13" s="27"/>
      <c r="GR13" s="27"/>
      <c r="GS13" s="27"/>
      <c r="GT13" s="27"/>
      <c r="GU13" s="27"/>
      <c r="GV13" s="27"/>
      <c r="GW13" s="27"/>
      <c r="GX13" s="30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30"/>
      <c r="HK13" s="27">
        <v>581.1</v>
      </c>
      <c r="HL13" s="27">
        <v>581.1</v>
      </c>
      <c r="HM13" s="27">
        <v>270</v>
      </c>
      <c r="HN13" s="27">
        <f t="shared" si="20"/>
        <v>46.463603510583376</v>
      </c>
      <c r="HO13" s="27">
        <v>7284.6060599999992</v>
      </c>
      <c r="HP13" s="27">
        <v>7284.6060599999992</v>
      </c>
      <c r="HQ13" s="27">
        <v>3406.9</v>
      </c>
      <c r="HR13" s="27">
        <f t="shared" si="21"/>
        <v>46.768486475986606</v>
      </c>
      <c r="HS13" s="27"/>
      <c r="HT13" s="27"/>
      <c r="HU13" s="27"/>
      <c r="HV13" s="27"/>
      <c r="HW13" s="27"/>
      <c r="HX13" s="27">
        <v>37992</v>
      </c>
      <c r="HY13" s="27">
        <v>3016.2</v>
      </c>
      <c r="HZ13" s="27">
        <f t="shared" si="22"/>
        <v>7.9390397978521792</v>
      </c>
      <c r="IA13" s="27"/>
      <c r="IB13" s="27"/>
      <c r="IC13" s="27"/>
      <c r="ID13" s="30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>
        <v>71.515149999999991</v>
      </c>
      <c r="IR13" s="27">
        <v>71.515149999999991</v>
      </c>
      <c r="IS13" s="27">
        <v>0</v>
      </c>
      <c r="IT13" s="27">
        <f t="shared" si="23"/>
        <v>0</v>
      </c>
      <c r="IU13" s="27"/>
      <c r="IV13" s="27"/>
      <c r="IW13" s="27"/>
      <c r="IX13" s="27"/>
      <c r="IY13" s="27"/>
      <c r="IZ13" s="27"/>
      <c r="JA13" s="27"/>
      <c r="JB13" s="27"/>
      <c r="JC13" s="27">
        <v>61.111110000000004</v>
      </c>
      <c r="JD13" s="27">
        <v>61.111110000000004</v>
      </c>
      <c r="JE13" s="27"/>
      <c r="JF13" s="27"/>
      <c r="JG13" s="27">
        <v>784.9</v>
      </c>
      <c r="JH13" s="27">
        <v>784.9</v>
      </c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>
        <v>337.67677000000003</v>
      </c>
      <c r="JT13" s="27">
        <v>337.67677000000003</v>
      </c>
      <c r="JU13" s="27">
        <v>0</v>
      </c>
      <c r="JV13" s="27">
        <f t="shared" si="24"/>
        <v>0</v>
      </c>
      <c r="JW13" s="27"/>
      <c r="JX13" s="27"/>
      <c r="JY13" s="27"/>
      <c r="JZ13" s="30"/>
      <c r="KA13" s="27">
        <v>12787.2</v>
      </c>
      <c r="KB13" s="27">
        <v>12787.2</v>
      </c>
      <c r="KC13" s="27">
        <v>12787.2</v>
      </c>
      <c r="KD13" s="27">
        <f t="shared" si="25"/>
        <v>100</v>
      </c>
    </row>
    <row r="14" spans="1:290" ht="14">
      <c r="A14" s="31">
        <v>8</v>
      </c>
      <c r="B14" s="32" t="s">
        <v>10</v>
      </c>
      <c r="C14" s="27">
        <f t="shared" si="3"/>
        <v>191507.26263999997</v>
      </c>
      <c r="D14" s="27">
        <f t="shared" si="4"/>
        <v>225910.65505999999</v>
      </c>
      <c r="E14" s="27">
        <f t="shared" si="5"/>
        <v>55879.600000000006</v>
      </c>
      <c r="F14" s="27">
        <f t="shared" si="6"/>
        <v>24.735265357518816</v>
      </c>
      <c r="G14" s="27"/>
      <c r="H14" s="27"/>
      <c r="I14" s="27"/>
      <c r="J14" s="27"/>
      <c r="K14" s="27">
        <v>13757.1</v>
      </c>
      <c r="L14" s="27">
        <v>13757.1</v>
      </c>
      <c r="M14" s="27">
        <v>5814</v>
      </c>
      <c r="N14" s="27">
        <f t="shared" si="7"/>
        <v>42.261813899731777</v>
      </c>
      <c r="O14" s="27">
        <v>10864.9</v>
      </c>
      <c r="P14" s="27">
        <v>10864.9</v>
      </c>
      <c r="Q14" s="27">
        <v>6195.4</v>
      </c>
      <c r="R14" s="27">
        <f t="shared" si="8"/>
        <v>57.022153908457504</v>
      </c>
      <c r="S14" s="27">
        <v>7484.6</v>
      </c>
      <c r="T14" s="27">
        <v>7484.6</v>
      </c>
      <c r="U14" s="27">
        <v>841.5</v>
      </c>
      <c r="V14" s="27">
        <f t="shared" si="9"/>
        <v>11.243085802848515</v>
      </c>
      <c r="W14" s="27">
        <v>2612.1999999999998</v>
      </c>
      <c r="X14" s="27">
        <v>2612.1999999999998</v>
      </c>
      <c r="Y14" s="27">
        <v>2147.3000000000002</v>
      </c>
      <c r="Z14" s="27">
        <f t="shared" si="10"/>
        <v>82.202740984610685</v>
      </c>
      <c r="AA14" s="27"/>
      <c r="AB14" s="27"/>
      <c r="AC14" s="27"/>
      <c r="AD14" s="27"/>
      <c r="AE14" s="39">
        <v>691.2</v>
      </c>
      <c r="AF14" s="27">
        <v>691.2</v>
      </c>
      <c r="AG14" s="27">
        <v>654.9</v>
      </c>
      <c r="AH14" s="27">
        <f t="shared" si="11"/>
        <v>94.748263888888886</v>
      </c>
      <c r="AI14" s="27"/>
      <c r="AJ14" s="27"/>
      <c r="AK14" s="27"/>
      <c r="AL14" s="27"/>
      <c r="AM14" s="27"/>
      <c r="AN14" s="27"/>
      <c r="AO14" s="27"/>
      <c r="AP14" s="27"/>
      <c r="AQ14" s="27">
        <v>57729</v>
      </c>
      <c r="AR14" s="27">
        <v>57729</v>
      </c>
      <c r="AS14" s="27">
        <v>0</v>
      </c>
      <c r="AT14" s="27"/>
      <c r="AU14" s="27"/>
      <c r="AV14" s="27"/>
      <c r="AW14" s="27"/>
      <c r="AX14" s="27"/>
      <c r="AY14" s="27">
        <v>9538.4696500000009</v>
      </c>
      <c r="AZ14" s="27">
        <v>12515.54185</v>
      </c>
      <c r="BA14" s="27">
        <v>1384.3</v>
      </c>
      <c r="BB14" s="27">
        <f t="shared" si="12"/>
        <v>11.060647765721786</v>
      </c>
      <c r="BC14" s="27"/>
      <c r="BD14" s="27"/>
      <c r="BE14" s="27"/>
      <c r="BF14" s="27"/>
      <c r="BG14" s="82"/>
      <c r="BH14" s="82">
        <v>0</v>
      </c>
      <c r="BI14" s="82"/>
      <c r="BJ14" s="82"/>
      <c r="BK14" s="27"/>
      <c r="BL14" s="27">
        <v>9205.9182000000001</v>
      </c>
      <c r="BM14" s="27">
        <v>0</v>
      </c>
      <c r="BN14" s="27"/>
      <c r="BO14" s="27"/>
      <c r="BP14" s="27"/>
      <c r="BQ14" s="27"/>
      <c r="BR14" s="30"/>
      <c r="BS14" s="27"/>
      <c r="BT14" s="27"/>
      <c r="BU14" s="27"/>
      <c r="BV14" s="27"/>
      <c r="BW14" s="27">
        <v>4252.0411000000004</v>
      </c>
      <c r="BX14" s="27">
        <v>4252.0411000000004</v>
      </c>
      <c r="BY14" s="27">
        <v>0</v>
      </c>
      <c r="BZ14" s="27">
        <f t="shared" si="13"/>
        <v>0</v>
      </c>
      <c r="CA14" s="27"/>
      <c r="CB14" s="27"/>
      <c r="CC14" s="27"/>
      <c r="CD14" s="30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>
        <v>3651.8104699999999</v>
      </c>
      <c r="CR14" s="27">
        <v>3651.8104699999999</v>
      </c>
      <c r="CS14" s="27">
        <v>3651.8</v>
      </c>
      <c r="CT14" s="27">
        <f t="shared" si="14"/>
        <v>99.999713292897169</v>
      </c>
      <c r="CU14" s="27"/>
      <c r="CV14" s="27">
        <v>0</v>
      </c>
      <c r="CW14" s="27"/>
      <c r="CX14" s="27"/>
      <c r="CY14" s="27">
        <v>728.45455000000004</v>
      </c>
      <c r="CZ14" s="27">
        <v>728.45455000000004</v>
      </c>
      <c r="DA14" s="27"/>
      <c r="DB14" s="27"/>
      <c r="DC14" s="27"/>
      <c r="DD14" s="27"/>
      <c r="DE14" s="27"/>
      <c r="DF14" s="27"/>
      <c r="DG14" s="27">
        <v>2328.6999999999998</v>
      </c>
      <c r="DH14" s="27">
        <v>2328.6999999999998</v>
      </c>
      <c r="DI14" s="27">
        <v>0</v>
      </c>
      <c r="DJ14" s="27"/>
      <c r="DK14" s="27"/>
      <c r="DL14" s="27">
        <v>1252.9000000000001</v>
      </c>
      <c r="DM14" s="27">
        <v>0</v>
      </c>
      <c r="DN14" s="27"/>
      <c r="DO14" s="27"/>
      <c r="DP14" s="27"/>
      <c r="DQ14" s="27"/>
      <c r="DR14" s="27"/>
      <c r="DS14" s="27">
        <v>733.2</v>
      </c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>
        <v>530.70000000000005</v>
      </c>
      <c r="ER14" s="82">
        <v>530.70000000000005</v>
      </c>
      <c r="ES14" s="27">
        <v>530.70000000000005</v>
      </c>
      <c r="ET14" s="27">
        <f t="shared" si="18"/>
        <v>100</v>
      </c>
      <c r="EU14" s="27">
        <v>11661.3</v>
      </c>
      <c r="EV14" s="27">
        <v>25856.1</v>
      </c>
      <c r="EW14" s="27"/>
      <c r="EX14" s="27">
        <f t="shared" si="27"/>
        <v>0</v>
      </c>
      <c r="EY14" s="27"/>
      <c r="EZ14" s="27"/>
      <c r="FA14" s="27"/>
      <c r="FB14" s="27"/>
      <c r="FC14" s="27">
        <v>30463.599999999999</v>
      </c>
      <c r="FD14" s="27">
        <v>30463.599999999999</v>
      </c>
      <c r="FE14" s="27">
        <v>4675.8999999999996</v>
      </c>
      <c r="FF14" s="27">
        <f t="shared" ref="FF14:FF35" si="33">FE14/FD14*100</f>
        <v>15.34913798763114</v>
      </c>
      <c r="FG14" s="27"/>
      <c r="FH14" s="27"/>
      <c r="FI14" s="27"/>
      <c r="FJ14" s="30"/>
      <c r="FK14" s="27"/>
      <c r="FL14" s="27">
        <v>1720.2020199999999</v>
      </c>
      <c r="FM14" s="27">
        <v>1720.2</v>
      </c>
      <c r="FN14" s="27">
        <f t="shared" si="19"/>
        <v>99.999882571931877</v>
      </c>
      <c r="FO14" s="27"/>
      <c r="FP14" s="27"/>
      <c r="FQ14" s="27"/>
      <c r="FR14" s="27"/>
      <c r="FS14" s="27"/>
      <c r="FT14" s="27">
        <v>300</v>
      </c>
      <c r="FU14" s="27">
        <v>300</v>
      </c>
      <c r="FV14" s="27">
        <f t="shared" si="28"/>
        <v>100</v>
      </c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30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30"/>
      <c r="HK14" s="27">
        <v>1689.8</v>
      </c>
      <c r="HL14" s="27">
        <v>1689.8</v>
      </c>
      <c r="HM14" s="27">
        <v>999.2</v>
      </c>
      <c r="HN14" s="27">
        <f t="shared" si="20"/>
        <v>59.131258137057642</v>
      </c>
      <c r="HO14" s="27">
        <v>10957.060609999999</v>
      </c>
      <c r="HP14" s="27">
        <v>10957.060609999999</v>
      </c>
      <c r="HQ14" s="27">
        <v>5545.1</v>
      </c>
      <c r="HR14" s="27">
        <f t="shared" si="21"/>
        <v>50.607550668645985</v>
      </c>
      <c r="HS14" s="27"/>
      <c r="HT14" s="27"/>
      <c r="HU14" s="27"/>
      <c r="HV14" s="27"/>
      <c r="HW14" s="27"/>
      <c r="HX14" s="27"/>
      <c r="HY14" s="27"/>
      <c r="HZ14" s="27"/>
      <c r="IA14" s="27"/>
      <c r="IB14" s="27">
        <v>5485.7</v>
      </c>
      <c r="IC14" s="27"/>
      <c r="ID14" s="30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>
        <v>542.32322999999997</v>
      </c>
      <c r="IR14" s="27">
        <v>542.32322999999997</v>
      </c>
      <c r="IS14" s="27">
        <v>489.6</v>
      </c>
      <c r="IT14" s="27">
        <f t="shared" si="23"/>
        <v>90.278264495511294</v>
      </c>
      <c r="IU14" s="27"/>
      <c r="IV14" s="27"/>
      <c r="IW14" s="27"/>
      <c r="IX14" s="27"/>
      <c r="IY14" s="27"/>
      <c r="IZ14" s="27"/>
      <c r="JA14" s="27"/>
      <c r="JB14" s="27"/>
      <c r="JC14" s="27">
        <v>171.01009999999999</v>
      </c>
      <c r="JD14" s="27">
        <v>171.01009999999999</v>
      </c>
      <c r="JE14" s="27"/>
      <c r="JF14" s="27"/>
      <c r="JG14" s="27">
        <v>190.1</v>
      </c>
      <c r="JH14" s="27">
        <v>190.1</v>
      </c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>
        <v>1189.2929299999998</v>
      </c>
      <c r="JT14" s="27">
        <v>1189.2929299999998</v>
      </c>
      <c r="JU14" s="27">
        <v>1189.3</v>
      </c>
      <c r="JV14" s="27">
        <f t="shared" si="24"/>
        <v>100.00059447086767</v>
      </c>
      <c r="JW14" s="27"/>
      <c r="JX14" s="27"/>
      <c r="JY14" s="27"/>
      <c r="JZ14" s="30"/>
      <c r="KA14" s="27">
        <v>19740.400000000001</v>
      </c>
      <c r="KB14" s="27">
        <v>19740.400000000001</v>
      </c>
      <c r="KC14" s="27">
        <v>19740.400000000001</v>
      </c>
      <c r="KD14" s="27">
        <f t="shared" si="25"/>
        <v>100</v>
      </c>
    </row>
    <row r="15" spans="1:290" ht="12.75" customHeight="1">
      <c r="A15" s="31">
        <v>9</v>
      </c>
      <c r="B15" s="32" t="s">
        <v>11</v>
      </c>
      <c r="C15" s="27">
        <f t="shared" si="3"/>
        <v>159132.41972000003</v>
      </c>
      <c r="D15" s="27">
        <f t="shared" si="4"/>
        <v>226852.83849000005</v>
      </c>
      <c r="E15" s="27">
        <f t="shared" si="5"/>
        <v>75953.299999999988</v>
      </c>
      <c r="F15" s="27">
        <f t="shared" si="6"/>
        <v>33.481309074890902</v>
      </c>
      <c r="G15" s="27"/>
      <c r="H15" s="27"/>
      <c r="I15" s="27"/>
      <c r="J15" s="27"/>
      <c r="K15" s="27">
        <v>18162.3</v>
      </c>
      <c r="L15" s="27">
        <v>36324.6</v>
      </c>
      <c r="M15" s="27">
        <v>26419.8</v>
      </c>
      <c r="N15" s="27">
        <f t="shared" si="7"/>
        <v>72.732528369204346</v>
      </c>
      <c r="O15" s="27">
        <v>15920.2</v>
      </c>
      <c r="P15" s="27">
        <v>15920.2</v>
      </c>
      <c r="Q15" s="27">
        <v>10001.1</v>
      </c>
      <c r="R15" s="27">
        <f t="shared" si="8"/>
        <v>62.820190701121845</v>
      </c>
      <c r="S15" s="27">
        <v>6451.8</v>
      </c>
      <c r="T15" s="27">
        <v>6451.8</v>
      </c>
      <c r="U15" s="27">
        <v>0</v>
      </c>
      <c r="V15" s="27">
        <f t="shared" si="9"/>
        <v>0</v>
      </c>
      <c r="W15" s="27">
        <v>2961.1</v>
      </c>
      <c r="X15" s="27">
        <v>2961.1</v>
      </c>
      <c r="Y15" s="27">
        <v>2701.6</v>
      </c>
      <c r="Z15" s="27">
        <f t="shared" si="10"/>
        <v>91.236364864408486</v>
      </c>
      <c r="AA15" s="27"/>
      <c r="AB15" s="27"/>
      <c r="AC15" s="27"/>
      <c r="AD15" s="27"/>
      <c r="AE15" s="39">
        <v>962.8</v>
      </c>
      <c r="AF15" s="27">
        <v>962.8</v>
      </c>
      <c r="AG15" s="27">
        <v>0</v>
      </c>
      <c r="AH15" s="27">
        <f t="shared" si="11"/>
        <v>0</v>
      </c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>
        <v>67866.779129999995</v>
      </c>
      <c r="AZ15" s="27">
        <v>82468.882900000011</v>
      </c>
      <c r="BA15" s="27">
        <v>8200.2999999999993</v>
      </c>
      <c r="BB15" s="27">
        <f t="shared" si="12"/>
        <v>9.9435080379874989</v>
      </c>
      <c r="BC15" s="27"/>
      <c r="BD15" s="27"/>
      <c r="BE15" s="27"/>
      <c r="BF15" s="27"/>
      <c r="BG15" s="82"/>
      <c r="BH15" s="82">
        <v>0</v>
      </c>
      <c r="BI15" s="82"/>
      <c r="BJ15" s="82"/>
      <c r="BK15" s="27"/>
      <c r="BL15" s="27"/>
      <c r="BM15" s="27"/>
      <c r="BN15" s="27"/>
      <c r="BO15" s="27"/>
      <c r="BP15" s="27"/>
      <c r="BQ15" s="27"/>
      <c r="BR15" s="30"/>
      <c r="BS15" s="27"/>
      <c r="BT15" s="27"/>
      <c r="BU15" s="27"/>
      <c r="BV15" s="27"/>
      <c r="BW15" s="27">
        <v>3002.7155999999995</v>
      </c>
      <c r="BX15" s="27">
        <v>3002.7155999999995</v>
      </c>
      <c r="BY15" s="27">
        <v>3002.7</v>
      </c>
      <c r="BZ15" s="27">
        <f t="shared" si="13"/>
        <v>99.999480470278314</v>
      </c>
      <c r="CA15" s="27"/>
      <c r="CB15" s="27"/>
      <c r="CC15" s="27"/>
      <c r="CD15" s="30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>
        <v>6880.2226199999996</v>
      </c>
      <c r="CR15" s="27">
        <v>6880.2226199999996</v>
      </c>
      <c r="CS15" s="27">
        <v>6862</v>
      </c>
      <c r="CT15" s="27">
        <f t="shared" si="14"/>
        <v>99.735144907273366</v>
      </c>
      <c r="CU15" s="27"/>
      <c r="CV15" s="27">
        <v>4989.915</v>
      </c>
      <c r="CW15" s="27">
        <v>4169.6000000000004</v>
      </c>
      <c r="CX15" s="27">
        <f t="shared" si="15"/>
        <v>83.560541612432289</v>
      </c>
      <c r="CY15" s="27">
        <v>323.15944999999999</v>
      </c>
      <c r="CZ15" s="27">
        <v>323.15944999999999</v>
      </c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>
        <v>725.4</v>
      </c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82"/>
      <c r="EF15" s="82"/>
      <c r="EG15" s="82"/>
      <c r="EH15" s="82"/>
      <c r="EI15" s="82">
        <v>16494.3</v>
      </c>
      <c r="EJ15" s="82">
        <v>16494.3</v>
      </c>
      <c r="EK15" s="82">
        <v>0</v>
      </c>
      <c r="EL15" s="82"/>
      <c r="EM15" s="82"/>
      <c r="EN15" s="82"/>
      <c r="EO15" s="82"/>
      <c r="EP15" s="82"/>
      <c r="EQ15" s="82">
        <v>27.1</v>
      </c>
      <c r="ER15" s="82">
        <v>27.1</v>
      </c>
      <c r="ES15" s="27">
        <v>27.1</v>
      </c>
      <c r="ET15" s="27">
        <f t="shared" si="18"/>
        <v>100</v>
      </c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30"/>
      <c r="FG15" s="27"/>
      <c r="FH15" s="27"/>
      <c r="FI15" s="27"/>
      <c r="FJ15" s="30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30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30"/>
      <c r="HK15" s="27">
        <v>951.7</v>
      </c>
      <c r="HL15" s="27">
        <v>951.7</v>
      </c>
      <c r="HM15" s="27">
        <v>143.1</v>
      </c>
      <c r="HN15" s="27">
        <f t="shared" si="20"/>
        <v>15.036250919407376</v>
      </c>
      <c r="HO15" s="27">
        <v>6106.1843399999998</v>
      </c>
      <c r="HP15" s="27">
        <v>6106.1843399999998</v>
      </c>
      <c r="HQ15" s="27">
        <v>2526.6</v>
      </c>
      <c r="HR15" s="27">
        <f t="shared" si="21"/>
        <v>41.377722310951391</v>
      </c>
      <c r="HS15" s="27"/>
      <c r="HT15" s="27"/>
      <c r="HU15" s="27"/>
      <c r="HV15" s="27"/>
      <c r="HW15" s="27"/>
      <c r="HX15" s="27">
        <v>30691.5</v>
      </c>
      <c r="HY15" s="27">
        <v>0</v>
      </c>
      <c r="HZ15" s="27">
        <f t="shared" si="22"/>
        <v>0</v>
      </c>
      <c r="IA15" s="27"/>
      <c r="IB15" s="27"/>
      <c r="IC15" s="27"/>
      <c r="ID15" s="30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>
        <v>89.393940000000001</v>
      </c>
      <c r="IR15" s="27">
        <v>89.393940000000001</v>
      </c>
      <c r="IS15" s="27">
        <v>74</v>
      </c>
      <c r="IT15" s="27">
        <f t="shared" si="23"/>
        <v>82.779660455731118</v>
      </c>
      <c r="IU15" s="27"/>
      <c r="IV15" s="27"/>
      <c r="IW15" s="27"/>
      <c r="IX15" s="27"/>
      <c r="IY15" s="27"/>
      <c r="IZ15" s="27"/>
      <c r="JA15" s="27"/>
      <c r="JB15" s="27"/>
      <c r="JC15" s="27">
        <v>1.7171700000000001</v>
      </c>
      <c r="JD15" s="27">
        <v>1.7171700000000001</v>
      </c>
      <c r="JE15" s="27"/>
      <c r="JF15" s="27"/>
      <c r="JG15" s="27">
        <v>380.1</v>
      </c>
      <c r="JH15" s="27">
        <v>380.1</v>
      </c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>
        <v>704.74747000000002</v>
      </c>
      <c r="JT15" s="27">
        <v>704.74747000000002</v>
      </c>
      <c r="JU15" s="27">
        <v>704.7</v>
      </c>
      <c r="JV15" s="27">
        <f t="shared" si="24"/>
        <v>99.993264253931983</v>
      </c>
      <c r="JW15" s="27"/>
      <c r="JX15" s="27"/>
      <c r="JY15" s="27"/>
      <c r="JZ15" s="30"/>
      <c r="KA15" s="27">
        <v>11120.7</v>
      </c>
      <c r="KB15" s="27">
        <v>11120.7</v>
      </c>
      <c r="KC15" s="27">
        <v>11120.7</v>
      </c>
      <c r="KD15" s="27">
        <f t="shared" si="25"/>
        <v>100</v>
      </c>
    </row>
    <row r="16" spans="1:290" ht="14">
      <c r="A16" s="31">
        <v>10</v>
      </c>
      <c r="B16" s="32" t="s">
        <v>12</v>
      </c>
      <c r="C16" s="27">
        <f t="shared" si="3"/>
        <v>87717.992509999982</v>
      </c>
      <c r="D16" s="27">
        <f t="shared" si="4"/>
        <v>197944.96560999998</v>
      </c>
      <c r="E16" s="27">
        <f t="shared" si="5"/>
        <v>78583.899999999994</v>
      </c>
      <c r="F16" s="27">
        <f t="shared" si="6"/>
        <v>39.69987302169104</v>
      </c>
      <c r="G16" s="27"/>
      <c r="H16" s="27"/>
      <c r="I16" s="27"/>
      <c r="J16" s="27"/>
      <c r="K16" s="27">
        <v>13626.4</v>
      </c>
      <c r="L16" s="27">
        <v>35059.9</v>
      </c>
      <c r="M16" s="27">
        <v>21661.5</v>
      </c>
      <c r="N16" s="27">
        <f t="shared" si="7"/>
        <v>61.784260651057188</v>
      </c>
      <c r="O16" s="27">
        <v>13985.2</v>
      </c>
      <c r="P16" s="27">
        <v>13985.2</v>
      </c>
      <c r="Q16" s="27">
        <v>8560.2000000000007</v>
      </c>
      <c r="R16" s="27">
        <f t="shared" si="8"/>
        <v>61.208992363355549</v>
      </c>
      <c r="S16" s="27">
        <v>8351.9</v>
      </c>
      <c r="T16" s="27">
        <v>12043.3</v>
      </c>
      <c r="U16" s="27">
        <v>6275.3</v>
      </c>
      <c r="V16" s="27">
        <f t="shared" si="9"/>
        <v>52.106150307639943</v>
      </c>
      <c r="W16" s="27">
        <v>3408.4</v>
      </c>
      <c r="X16" s="27">
        <v>3408.4</v>
      </c>
      <c r="Y16" s="27">
        <v>2723</v>
      </c>
      <c r="Z16" s="27">
        <f t="shared" si="10"/>
        <v>79.890857880530447</v>
      </c>
      <c r="AA16" s="27"/>
      <c r="AB16" s="27"/>
      <c r="AC16" s="27"/>
      <c r="AD16" s="27"/>
      <c r="AE16" s="39">
        <v>301.2</v>
      </c>
      <c r="AF16" s="27">
        <v>301.2</v>
      </c>
      <c r="AG16" s="27">
        <v>0</v>
      </c>
      <c r="AH16" s="27">
        <f t="shared" si="11"/>
        <v>0</v>
      </c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>
        <v>17116.290100000002</v>
      </c>
      <c r="AZ16" s="27">
        <v>29374.563200000001</v>
      </c>
      <c r="BA16" s="27">
        <v>2056.8000000000002</v>
      </c>
      <c r="BB16" s="27">
        <f t="shared" si="12"/>
        <v>7.0019764583256858</v>
      </c>
      <c r="BC16" s="27"/>
      <c r="BD16" s="27"/>
      <c r="BE16" s="27"/>
      <c r="BF16" s="27"/>
      <c r="BG16" s="82"/>
      <c r="BH16" s="82">
        <v>0</v>
      </c>
      <c r="BI16" s="82"/>
      <c r="BJ16" s="82"/>
      <c r="BK16" s="27"/>
      <c r="BL16" s="27"/>
      <c r="BM16" s="27"/>
      <c r="BN16" s="27"/>
      <c r="BO16" s="27"/>
      <c r="BP16" s="27"/>
      <c r="BQ16" s="27"/>
      <c r="BR16" s="30"/>
      <c r="BS16" s="27"/>
      <c r="BT16" s="27"/>
      <c r="BU16" s="27"/>
      <c r="BV16" s="27"/>
      <c r="BW16" s="27">
        <v>2944.1776999999997</v>
      </c>
      <c r="BX16" s="27">
        <v>2944.1776999999997</v>
      </c>
      <c r="BY16" s="27">
        <v>2944.2</v>
      </c>
      <c r="BZ16" s="27">
        <f t="shared" si="13"/>
        <v>100.00075742710774</v>
      </c>
      <c r="CA16" s="27"/>
      <c r="CB16" s="27"/>
      <c r="CC16" s="27"/>
      <c r="CD16" s="30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>
        <v>2752.0890499999996</v>
      </c>
      <c r="CR16" s="27">
        <v>2752.0890499999996</v>
      </c>
      <c r="CS16" s="27">
        <v>2752.1</v>
      </c>
      <c r="CT16" s="27">
        <f t="shared" si="14"/>
        <v>100.00039787956719</v>
      </c>
      <c r="CU16" s="27"/>
      <c r="CV16" s="27">
        <v>9880</v>
      </c>
      <c r="CW16" s="27">
        <v>9880</v>
      </c>
      <c r="CX16" s="27">
        <f t="shared" si="15"/>
        <v>100</v>
      </c>
      <c r="CY16" s="27">
        <v>610.72100999999998</v>
      </c>
      <c r="CZ16" s="27">
        <v>610.72100999999998</v>
      </c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>
        <v>1676.6</v>
      </c>
      <c r="DT16" s="27">
        <v>721.5</v>
      </c>
      <c r="DU16" s="27">
        <v>0</v>
      </c>
      <c r="DV16" s="27">
        <f t="shared" si="16"/>
        <v>0</v>
      </c>
      <c r="DW16" s="27"/>
      <c r="DX16" s="27"/>
      <c r="DY16" s="27"/>
      <c r="DZ16" s="27"/>
      <c r="EA16" s="27">
        <v>377.77778000000001</v>
      </c>
      <c r="EB16" s="27">
        <v>377.77778000000001</v>
      </c>
      <c r="EC16" s="27">
        <v>377.8</v>
      </c>
      <c r="ED16" s="27">
        <f t="shared" si="17"/>
        <v>100.00588176467129</v>
      </c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>
        <v>30.7</v>
      </c>
      <c r="ER16" s="82">
        <v>30.7</v>
      </c>
      <c r="ES16" s="27">
        <v>30.7</v>
      </c>
      <c r="ET16" s="27">
        <f t="shared" si="18"/>
        <v>100</v>
      </c>
      <c r="EU16" s="27">
        <v>5531.9</v>
      </c>
      <c r="EV16" s="27">
        <v>5531.9</v>
      </c>
      <c r="EW16" s="27"/>
      <c r="EX16" s="27">
        <f t="shared" si="27"/>
        <v>0</v>
      </c>
      <c r="EY16" s="27"/>
      <c r="EZ16" s="27">
        <v>2567.1</v>
      </c>
      <c r="FA16" s="27">
        <v>2543.4</v>
      </c>
      <c r="FB16" s="27">
        <f t="shared" si="29"/>
        <v>99.076779245062525</v>
      </c>
      <c r="FC16" s="27"/>
      <c r="FD16" s="27"/>
      <c r="FE16" s="27"/>
      <c r="FF16" s="30"/>
      <c r="FG16" s="27"/>
      <c r="FH16" s="27"/>
      <c r="FI16" s="27"/>
      <c r="FJ16" s="30"/>
      <c r="FK16" s="27"/>
      <c r="FL16" s="27"/>
      <c r="FM16" s="27"/>
      <c r="FN16" s="27"/>
      <c r="FO16" s="27"/>
      <c r="FP16" s="27">
        <v>2096.6999999999998</v>
      </c>
      <c r="FQ16" s="27">
        <v>2096.6999999999998</v>
      </c>
      <c r="FR16" s="27">
        <f>FQ16/FP16*100</f>
        <v>100</v>
      </c>
      <c r="FS16" s="27"/>
      <c r="FT16" s="27">
        <v>150</v>
      </c>
      <c r="FU16" s="27">
        <v>150</v>
      </c>
      <c r="FV16" s="27">
        <f t="shared" si="28"/>
        <v>100</v>
      </c>
      <c r="FW16" s="27"/>
      <c r="FX16" s="27"/>
      <c r="FY16" s="27"/>
      <c r="FZ16" s="27"/>
      <c r="GA16" s="27"/>
      <c r="GB16" s="27">
        <v>4895.2</v>
      </c>
      <c r="GC16" s="27">
        <v>2742.9</v>
      </c>
      <c r="GD16" s="27">
        <f t="shared" si="30"/>
        <v>56.032439941166857</v>
      </c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>
        <v>946.8</v>
      </c>
      <c r="GP16" s="27"/>
      <c r="GQ16" s="27"/>
      <c r="GR16" s="27"/>
      <c r="GS16" s="27"/>
      <c r="GT16" s="27"/>
      <c r="GU16" s="27"/>
      <c r="GV16" s="27"/>
      <c r="GW16" s="27"/>
      <c r="GX16" s="30"/>
      <c r="GY16" s="27"/>
      <c r="GZ16" s="27"/>
      <c r="HA16" s="27"/>
      <c r="HB16" s="27"/>
      <c r="HC16" s="27"/>
      <c r="HD16" s="27"/>
      <c r="HE16" s="27"/>
      <c r="HF16" s="27"/>
      <c r="HG16" s="27"/>
      <c r="HH16" s="27">
        <v>41633.800000000003</v>
      </c>
      <c r="HI16" s="27"/>
      <c r="HJ16" s="30"/>
      <c r="HK16" s="27">
        <v>950.9</v>
      </c>
      <c r="HL16" s="27">
        <v>950.9</v>
      </c>
      <c r="HM16" s="27">
        <v>415.4</v>
      </c>
      <c r="HN16" s="27">
        <f t="shared" si="20"/>
        <v>43.684930066253017</v>
      </c>
      <c r="HO16" s="27">
        <v>5245.2580800000005</v>
      </c>
      <c r="HP16" s="27">
        <v>5245.2580800000005</v>
      </c>
      <c r="HQ16" s="27">
        <v>2142.8000000000002</v>
      </c>
      <c r="HR16" s="27">
        <f t="shared" si="21"/>
        <v>40.852136678849554</v>
      </c>
      <c r="HS16" s="27"/>
      <c r="HT16" s="27"/>
      <c r="HU16" s="27"/>
      <c r="HV16" s="27"/>
      <c r="HW16" s="27"/>
      <c r="HX16" s="27">
        <v>12576.1</v>
      </c>
      <c r="HY16" s="27">
        <v>0</v>
      </c>
      <c r="HZ16" s="27">
        <f t="shared" si="22"/>
        <v>0</v>
      </c>
      <c r="IA16" s="27"/>
      <c r="IB16" s="27"/>
      <c r="IC16" s="27"/>
      <c r="ID16" s="30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>
        <v>52.323230000000002</v>
      </c>
      <c r="JD16" s="27">
        <v>52.323230000000002</v>
      </c>
      <c r="JE16" s="27"/>
      <c r="JF16" s="27"/>
      <c r="JG16" s="27">
        <v>266.3</v>
      </c>
      <c r="JH16" s="27">
        <v>266.3</v>
      </c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>
        <v>205.55555999999999</v>
      </c>
      <c r="JT16" s="27">
        <v>205.55555999999999</v>
      </c>
      <c r="JU16" s="27">
        <v>0</v>
      </c>
      <c r="JV16" s="27">
        <f t="shared" si="24"/>
        <v>0</v>
      </c>
      <c r="JW16" s="27"/>
      <c r="JX16" s="27"/>
      <c r="JY16" s="27"/>
      <c r="JZ16" s="30"/>
      <c r="KA16" s="27">
        <v>10284.299999999999</v>
      </c>
      <c r="KB16" s="27">
        <v>10284.299999999999</v>
      </c>
      <c r="KC16" s="27">
        <v>10284.299999999999</v>
      </c>
      <c r="KD16" s="27">
        <f t="shared" si="25"/>
        <v>100</v>
      </c>
    </row>
    <row r="17" spans="1:290" ht="12.75" customHeight="1">
      <c r="A17" s="31">
        <v>11</v>
      </c>
      <c r="B17" s="32" t="s">
        <v>13</v>
      </c>
      <c r="C17" s="27">
        <f t="shared" si="3"/>
        <v>188649.00781999997</v>
      </c>
      <c r="D17" s="27">
        <f t="shared" si="4"/>
        <v>244989.03505000001</v>
      </c>
      <c r="E17" s="27">
        <f t="shared" si="5"/>
        <v>61402.6</v>
      </c>
      <c r="F17" s="27">
        <f t="shared" si="6"/>
        <v>25.063407424527504</v>
      </c>
      <c r="G17" s="27"/>
      <c r="H17" s="27"/>
      <c r="I17" s="27"/>
      <c r="J17" s="27"/>
      <c r="K17" s="27">
        <v>20887.599999999999</v>
      </c>
      <c r="L17" s="27">
        <v>20887.599999999999</v>
      </c>
      <c r="M17" s="27">
        <v>636.79999999999995</v>
      </c>
      <c r="N17" s="27">
        <f t="shared" si="7"/>
        <v>3.0486987494973095</v>
      </c>
      <c r="O17" s="27">
        <v>20207.2</v>
      </c>
      <c r="P17" s="27">
        <v>20207.2</v>
      </c>
      <c r="Q17" s="27">
        <v>18344.8</v>
      </c>
      <c r="R17" s="27">
        <f t="shared" si="8"/>
        <v>90.783483114929325</v>
      </c>
      <c r="S17" s="27">
        <v>11525</v>
      </c>
      <c r="T17" s="27">
        <v>11525</v>
      </c>
      <c r="U17" s="27">
        <v>0</v>
      </c>
      <c r="V17" s="27">
        <f t="shared" si="9"/>
        <v>0</v>
      </c>
      <c r="W17" s="27">
        <v>5055.8</v>
      </c>
      <c r="X17" s="27">
        <v>5055.8</v>
      </c>
      <c r="Y17" s="27">
        <v>4819</v>
      </c>
      <c r="Z17" s="27">
        <f t="shared" si="10"/>
        <v>95.316270422089474</v>
      </c>
      <c r="AA17" s="27"/>
      <c r="AB17" s="27"/>
      <c r="AC17" s="27"/>
      <c r="AD17" s="27"/>
      <c r="AE17" s="39">
        <v>1139.5</v>
      </c>
      <c r="AF17" s="27">
        <v>1139.5</v>
      </c>
      <c r="AG17" s="27">
        <v>0</v>
      </c>
      <c r="AH17" s="27">
        <f t="shared" si="11"/>
        <v>0</v>
      </c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>
        <v>5482.1453799999999</v>
      </c>
      <c r="AZ17" s="27">
        <v>15364.337609999999</v>
      </c>
      <c r="BA17" s="27">
        <v>673.3</v>
      </c>
      <c r="BB17" s="27">
        <f t="shared" si="12"/>
        <v>4.3822260164458857</v>
      </c>
      <c r="BC17" s="27"/>
      <c r="BD17" s="27"/>
      <c r="BE17" s="27"/>
      <c r="BF17" s="27"/>
      <c r="BG17" s="82">
        <v>836</v>
      </c>
      <c r="BH17" s="82">
        <v>7562</v>
      </c>
      <c r="BI17" s="82"/>
      <c r="BJ17" s="82"/>
      <c r="BK17" s="27"/>
      <c r="BL17" s="27">
        <v>10903.434999999999</v>
      </c>
      <c r="BM17" s="27">
        <v>0</v>
      </c>
      <c r="BN17" s="27"/>
      <c r="BO17" s="27"/>
      <c r="BP17" s="27">
        <v>407.8</v>
      </c>
      <c r="BQ17" s="27">
        <v>407.8</v>
      </c>
      <c r="BR17" s="27">
        <f t="shared" ref="BR17:BR35" si="34">BQ17/BP17*100</f>
        <v>100</v>
      </c>
      <c r="BS17" s="27"/>
      <c r="BT17" s="27"/>
      <c r="BU17" s="27"/>
      <c r="BV17" s="27"/>
      <c r="BW17" s="27">
        <v>5740.9809999999998</v>
      </c>
      <c r="BX17" s="27">
        <v>5740.9809999999998</v>
      </c>
      <c r="BY17" s="27">
        <v>0</v>
      </c>
      <c r="BZ17" s="27">
        <f t="shared" si="13"/>
        <v>0</v>
      </c>
      <c r="CA17" s="27"/>
      <c r="CB17" s="27">
        <v>6035.2</v>
      </c>
      <c r="CC17" s="27"/>
      <c r="CD17" s="30"/>
      <c r="CE17" s="27">
        <v>72895.8</v>
      </c>
      <c r="CF17" s="27">
        <v>92531.6</v>
      </c>
      <c r="CG17" s="27">
        <v>0</v>
      </c>
      <c r="CH17" s="27"/>
      <c r="CI17" s="27"/>
      <c r="CJ17" s="27"/>
      <c r="CK17" s="27"/>
      <c r="CL17" s="27"/>
      <c r="CM17" s="27"/>
      <c r="CN17" s="27"/>
      <c r="CO17" s="27"/>
      <c r="CP17" s="27"/>
      <c r="CQ17" s="27">
        <v>13231.19735</v>
      </c>
      <c r="CR17" s="27">
        <v>13231.19735</v>
      </c>
      <c r="CS17" s="27">
        <v>13049.3</v>
      </c>
      <c r="CT17" s="27">
        <f t="shared" si="14"/>
        <v>98.625238931985237</v>
      </c>
      <c r="CU17" s="27"/>
      <c r="CV17" s="27">
        <v>0</v>
      </c>
      <c r="CW17" s="27"/>
      <c r="CX17" s="27"/>
      <c r="CY17" s="27">
        <v>190.49217000000002</v>
      </c>
      <c r="CZ17" s="27">
        <v>190.49217000000002</v>
      </c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>
        <v>1719.9</v>
      </c>
      <c r="DT17" s="27">
        <v>251.6</v>
      </c>
      <c r="DU17" s="27">
        <v>0</v>
      </c>
      <c r="DV17" s="27">
        <f t="shared" si="16"/>
        <v>0</v>
      </c>
      <c r="DW17" s="27"/>
      <c r="DX17" s="27"/>
      <c r="DY17" s="27"/>
      <c r="DZ17" s="27"/>
      <c r="EA17" s="27"/>
      <c r="EB17" s="27"/>
      <c r="EC17" s="27"/>
      <c r="ED17" s="27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>
        <v>384.3</v>
      </c>
      <c r="ER17" s="82">
        <v>384.3</v>
      </c>
      <c r="ES17" s="27">
        <v>384.3</v>
      </c>
      <c r="ET17" s="27">
        <f t="shared" si="18"/>
        <v>100</v>
      </c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30"/>
      <c r="FG17" s="27"/>
      <c r="FH17" s="27"/>
      <c r="FI17" s="27"/>
      <c r="FJ17" s="30"/>
      <c r="FK17" s="27"/>
      <c r="FL17" s="27"/>
      <c r="FM17" s="27"/>
      <c r="FN17" s="27"/>
      <c r="FO17" s="27"/>
      <c r="FP17" s="27"/>
      <c r="FQ17" s="27"/>
      <c r="FR17" s="27"/>
      <c r="FS17" s="27"/>
      <c r="FT17" s="27">
        <v>300</v>
      </c>
      <c r="FU17" s="27">
        <v>150</v>
      </c>
      <c r="FV17" s="27">
        <f t="shared" si="28"/>
        <v>50</v>
      </c>
      <c r="FW17" s="27"/>
      <c r="FX17" s="27"/>
      <c r="FY17" s="27"/>
      <c r="FZ17" s="27"/>
      <c r="GA17" s="27"/>
      <c r="GB17" s="27">
        <v>2850</v>
      </c>
      <c r="GC17" s="27"/>
      <c r="GD17" s="30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30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30"/>
      <c r="HK17" s="27">
        <v>1452.8</v>
      </c>
      <c r="HL17" s="27">
        <v>1452.8</v>
      </c>
      <c r="HM17" s="27">
        <v>359.3</v>
      </c>
      <c r="HN17" s="27">
        <f t="shared" si="20"/>
        <v>24.731552863436125</v>
      </c>
      <c r="HO17" s="27">
        <v>9080.6313100000007</v>
      </c>
      <c r="HP17" s="27">
        <v>9080.6313100000007</v>
      </c>
      <c r="HQ17" s="27">
        <v>3964.7</v>
      </c>
      <c r="HR17" s="27">
        <f t="shared" si="21"/>
        <v>43.661061270419523</v>
      </c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30"/>
      <c r="IE17" s="27"/>
      <c r="IF17" s="27">
        <v>1067.9000000000001</v>
      </c>
      <c r="IG17" s="27">
        <v>781.2</v>
      </c>
      <c r="IH17" s="27">
        <f>IG17/IF17*100</f>
        <v>73.152916939788369</v>
      </c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>
        <v>17.47475</v>
      </c>
      <c r="JD17" s="27">
        <v>17.47475</v>
      </c>
      <c r="JE17" s="27"/>
      <c r="JF17" s="27"/>
      <c r="JG17" s="27">
        <v>441.5</v>
      </c>
      <c r="JH17" s="27">
        <v>441.5</v>
      </c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>
        <v>528.58586000000003</v>
      </c>
      <c r="JT17" s="27">
        <v>528.58586000000003</v>
      </c>
      <c r="JU17" s="27">
        <v>0</v>
      </c>
      <c r="JV17" s="27">
        <f t="shared" si="24"/>
        <v>0</v>
      </c>
      <c r="JW17" s="27"/>
      <c r="JX17" s="27"/>
      <c r="JY17" s="27"/>
      <c r="JZ17" s="30"/>
      <c r="KA17" s="27">
        <v>17832.099999999999</v>
      </c>
      <c r="KB17" s="27">
        <v>17832.099999999999</v>
      </c>
      <c r="KC17" s="27">
        <v>17832.099999999999</v>
      </c>
      <c r="KD17" s="27">
        <f t="shared" si="25"/>
        <v>100</v>
      </c>
    </row>
    <row r="18" spans="1:290" ht="14">
      <c r="A18" s="31">
        <v>12</v>
      </c>
      <c r="B18" s="32" t="s">
        <v>14</v>
      </c>
      <c r="C18" s="27">
        <f t="shared" si="3"/>
        <v>176067.09829000002</v>
      </c>
      <c r="D18" s="27">
        <f t="shared" si="4"/>
        <v>237643.24981000004</v>
      </c>
      <c r="E18" s="27">
        <f t="shared" si="5"/>
        <v>88964.800000000003</v>
      </c>
      <c r="F18" s="27">
        <f t="shared" si="6"/>
        <v>37.436283198083231</v>
      </c>
      <c r="G18" s="27"/>
      <c r="H18" s="27"/>
      <c r="I18" s="27"/>
      <c r="J18" s="27"/>
      <c r="K18" s="27">
        <v>17453</v>
      </c>
      <c r="L18" s="27">
        <v>17453</v>
      </c>
      <c r="M18" s="27">
        <v>0</v>
      </c>
      <c r="N18" s="27">
        <f t="shared" si="7"/>
        <v>0</v>
      </c>
      <c r="O18" s="27">
        <v>21006.1</v>
      </c>
      <c r="P18" s="27">
        <v>21006.1</v>
      </c>
      <c r="Q18" s="27">
        <v>14721.7</v>
      </c>
      <c r="R18" s="27">
        <f t="shared" si="8"/>
        <v>70.082975897477411</v>
      </c>
      <c r="S18" s="27">
        <v>11812.5</v>
      </c>
      <c r="T18" s="27">
        <v>11812.5</v>
      </c>
      <c r="U18" s="27">
        <v>0</v>
      </c>
      <c r="V18" s="27">
        <f t="shared" si="9"/>
        <v>0</v>
      </c>
      <c r="W18" s="27">
        <v>5593.2</v>
      </c>
      <c r="X18" s="27">
        <v>5593.2</v>
      </c>
      <c r="Y18" s="27">
        <v>5314.3</v>
      </c>
      <c r="Z18" s="27">
        <f t="shared" si="10"/>
        <v>95.013587928198532</v>
      </c>
      <c r="AA18" s="27"/>
      <c r="AB18" s="27"/>
      <c r="AC18" s="27"/>
      <c r="AD18" s="27"/>
      <c r="AE18" s="39">
        <v>1132.5999999999999</v>
      </c>
      <c r="AF18" s="27">
        <v>1132.5999999999999</v>
      </c>
      <c r="AG18" s="27">
        <v>1132.5999999999999</v>
      </c>
      <c r="AH18" s="27">
        <f t="shared" si="11"/>
        <v>100</v>
      </c>
      <c r="AI18" s="27"/>
      <c r="AJ18" s="27"/>
      <c r="AK18" s="27"/>
      <c r="AL18" s="27"/>
      <c r="AM18" s="27">
        <v>30000</v>
      </c>
      <c r="AN18" s="27">
        <v>30000</v>
      </c>
      <c r="AO18" s="27">
        <v>18136.2</v>
      </c>
      <c r="AP18" s="27">
        <f t="shared" ref="AP18:AP35" si="35">AO18/AN18*100</f>
        <v>60.454000000000008</v>
      </c>
      <c r="AQ18" s="27"/>
      <c r="AR18" s="27"/>
      <c r="AS18" s="27"/>
      <c r="AT18" s="27"/>
      <c r="AU18" s="27"/>
      <c r="AV18" s="27"/>
      <c r="AW18" s="27"/>
      <c r="AX18" s="27"/>
      <c r="AY18" s="27">
        <v>4986.1558099999993</v>
      </c>
      <c r="AZ18" s="27">
        <v>31586.255809999999</v>
      </c>
      <c r="BA18" s="27">
        <v>0</v>
      </c>
      <c r="BB18" s="27">
        <f t="shared" si="12"/>
        <v>0</v>
      </c>
      <c r="BC18" s="27"/>
      <c r="BD18" s="27"/>
      <c r="BE18" s="27"/>
      <c r="BF18" s="27"/>
      <c r="BG18" s="82"/>
      <c r="BH18" s="82">
        <v>0</v>
      </c>
      <c r="BI18" s="82"/>
      <c r="BJ18" s="82"/>
      <c r="BK18" s="27"/>
      <c r="BL18" s="27"/>
      <c r="BM18" s="27"/>
      <c r="BN18" s="27"/>
      <c r="BO18" s="27"/>
      <c r="BP18" s="27">
        <v>505</v>
      </c>
      <c r="BQ18" s="27"/>
      <c r="BR18" s="30"/>
      <c r="BS18" s="27"/>
      <c r="BT18" s="27"/>
      <c r="BU18" s="27"/>
      <c r="BV18" s="27"/>
      <c r="BW18" s="27">
        <v>6294.2078000000001</v>
      </c>
      <c r="BX18" s="27">
        <v>6294.2078000000001</v>
      </c>
      <c r="BY18" s="27">
        <v>0</v>
      </c>
      <c r="BZ18" s="27">
        <f t="shared" si="13"/>
        <v>0</v>
      </c>
      <c r="CA18" s="27"/>
      <c r="CB18" s="27"/>
      <c r="CC18" s="27"/>
      <c r="CD18" s="30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>
        <v>10584.957879999998</v>
      </c>
      <c r="CR18" s="27">
        <v>10584.957879999998</v>
      </c>
      <c r="CS18" s="27">
        <v>10585</v>
      </c>
      <c r="CT18" s="27">
        <f t="shared" si="14"/>
        <v>100.0003979231706</v>
      </c>
      <c r="CU18" s="27"/>
      <c r="CV18" s="27">
        <v>0</v>
      </c>
      <c r="CW18" s="27"/>
      <c r="CX18" s="27"/>
      <c r="CY18" s="27">
        <v>1220.5737799999999</v>
      </c>
      <c r="CZ18" s="27">
        <v>1220.5737799999999</v>
      </c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>
        <v>1324.2</v>
      </c>
      <c r="DM18" s="27">
        <v>0</v>
      </c>
      <c r="DN18" s="27"/>
      <c r="DO18" s="27"/>
      <c r="DP18" s="27"/>
      <c r="DQ18" s="27"/>
      <c r="DR18" s="27"/>
      <c r="DS18" s="27">
        <v>1395</v>
      </c>
      <c r="DT18" s="27">
        <v>57.7</v>
      </c>
      <c r="DU18" s="27">
        <v>0</v>
      </c>
      <c r="DV18" s="27">
        <f t="shared" si="16"/>
        <v>0</v>
      </c>
      <c r="DW18" s="27"/>
      <c r="DX18" s="27"/>
      <c r="DY18" s="27"/>
      <c r="DZ18" s="27"/>
      <c r="EA18" s="27">
        <v>94.44444</v>
      </c>
      <c r="EB18" s="27">
        <v>94.44444</v>
      </c>
      <c r="EC18" s="27">
        <v>94.4</v>
      </c>
      <c r="ED18" s="27">
        <f t="shared" si="17"/>
        <v>99.952945880138628</v>
      </c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>
        <v>404.1</v>
      </c>
      <c r="ER18" s="82">
        <v>404.1</v>
      </c>
      <c r="ES18" s="27">
        <v>404.1</v>
      </c>
      <c r="ET18" s="27">
        <f t="shared" si="18"/>
        <v>100</v>
      </c>
      <c r="EU18" s="27">
        <v>17121</v>
      </c>
      <c r="EV18" s="27">
        <v>17121</v>
      </c>
      <c r="EW18" s="27"/>
      <c r="EX18" s="27">
        <f t="shared" si="27"/>
        <v>0</v>
      </c>
      <c r="EY18" s="27"/>
      <c r="EZ18" s="27"/>
      <c r="FA18" s="27"/>
      <c r="FB18" s="30"/>
      <c r="FC18" s="27"/>
      <c r="FD18" s="27"/>
      <c r="FE18" s="27"/>
      <c r="FF18" s="30"/>
      <c r="FG18" s="27"/>
      <c r="FH18" s="27"/>
      <c r="FI18" s="27"/>
      <c r="FJ18" s="30"/>
      <c r="FK18" s="27"/>
      <c r="FL18" s="27">
        <v>515.15152</v>
      </c>
      <c r="FM18" s="27">
        <v>274.2</v>
      </c>
      <c r="FN18" s="27">
        <f t="shared" si="19"/>
        <v>53.227058322568865</v>
      </c>
      <c r="FO18" s="27"/>
      <c r="FP18" s="27"/>
      <c r="FQ18" s="27"/>
      <c r="FR18" s="27"/>
      <c r="FS18" s="27"/>
      <c r="FT18" s="27">
        <v>75</v>
      </c>
      <c r="FU18" s="27">
        <v>75</v>
      </c>
      <c r="FV18" s="27">
        <f t="shared" si="28"/>
        <v>100</v>
      </c>
      <c r="FW18" s="27"/>
      <c r="FX18" s="27"/>
      <c r="FY18" s="27"/>
      <c r="FZ18" s="27"/>
      <c r="GA18" s="27"/>
      <c r="GB18" s="27"/>
      <c r="GC18" s="27"/>
      <c r="GD18" s="30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30"/>
      <c r="GY18" s="27"/>
      <c r="GZ18" s="27"/>
      <c r="HA18" s="27"/>
      <c r="HB18" s="27"/>
      <c r="HC18" s="27"/>
      <c r="HD18" s="27"/>
      <c r="HE18" s="27"/>
      <c r="HF18" s="27"/>
      <c r="HG18" s="27"/>
      <c r="HH18" s="27">
        <v>2984.3</v>
      </c>
      <c r="HI18" s="27">
        <v>2325</v>
      </c>
      <c r="HJ18" s="27">
        <f t="shared" ref="HJ18:HJ35" si="36">HI18/HH18*100</f>
        <v>77.907717052575137</v>
      </c>
      <c r="HK18" s="27">
        <v>2311.3000000000002</v>
      </c>
      <c r="HL18" s="27">
        <v>2311.3000000000002</v>
      </c>
      <c r="HM18" s="27">
        <v>879.4</v>
      </c>
      <c r="HN18" s="27">
        <f t="shared" si="20"/>
        <v>38.047851858261581</v>
      </c>
      <c r="HO18" s="27">
        <v>15192.54444</v>
      </c>
      <c r="HP18" s="27">
        <v>15192.54444</v>
      </c>
      <c r="HQ18" s="27">
        <v>6996.7</v>
      </c>
      <c r="HR18" s="27">
        <f t="shared" si="21"/>
        <v>46.053510178180531</v>
      </c>
      <c r="HS18" s="27"/>
      <c r="HT18" s="27"/>
      <c r="HU18" s="27"/>
      <c r="HV18" s="27"/>
      <c r="HW18" s="27"/>
      <c r="HX18" s="27">
        <v>19269.599999999999</v>
      </c>
      <c r="HY18" s="27">
        <v>0</v>
      </c>
      <c r="HZ18" s="27">
        <f t="shared" si="22"/>
        <v>0</v>
      </c>
      <c r="IA18" s="27"/>
      <c r="IB18" s="27"/>
      <c r="IC18" s="27"/>
      <c r="ID18" s="30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>
        <v>11640.1</v>
      </c>
      <c r="JA18" s="27">
        <v>0</v>
      </c>
      <c r="JB18" s="27"/>
      <c r="JC18" s="27">
        <v>160.50504999999998</v>
      </c>
      <c r="JD18" s="27">
        <v>160.50504999999998</v>
      </c>
      <c r="JE18" s="27"/>
      <c r="JF18" s="27"/>
      <c r="JG18" s="27">
        <v>397.8</v>
      </c>
      <c r="JH18" s="27">
        <v>397.8</v>
      </c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>
        <v>880.90908999999999</v>
      </c>
      <c r="JT18" s="27">
        <v>880.90908999999999</v>
      </c>
      <c r="JU18" s="27">
        <v>0</v>
      </c>
      <c r="JV18" s="27">
        <f t="shared" si="24"/>
        <v>0</v>
      </c>
      <c r="JW18" s="27"/>
      <c r="JX18" s="27"/>
      <c r="JY18" s="27"/>
      <c r="JZ18" s="30"/>
      <c r="KA18" s="27">
        <v>28026.2</v>
      </c>
      <c r="KB18" s="27">
        <v>28026.2</v>
      </c>
      <c r="KC18" s="27">
        <v>28026.2</v>
      </c>
      <c r="KD18" s="27">
        <f t="shared" si="25"/>
        <v>100</v>
      </c>
    </row>
    <row r="19" spans="1:290" ht="12.75" customHeight="1">
      <c r="A19" s="31">
        <v>13</v>
      </c>
      <c r="B19" s="32" t="s">
        <v>15</v>
      </c>
      <c r="C19" s="27">
        <f t="shared" si="3"/>
        <v>70424.51367</v>
      </c>
      <c r="D19" s="27">
        <f t="shared" si="4"/>
        <v>90935.905560000014</v>
      </c>
      <c r="E19" s="27">
        <f t="shared" si="5"/>
        <v>52736.9</v>
      </c>
      <c r="F19" s="27">
        <f t="shared" si="6"/>
        <v>57.993484174635398</v>
      </c>
      <c r="G19" s="27"/>
      <c r="H19" s="27"/>
      <c r="I19" s="27"/>
      <c r="J19" s="27"/>
      <c r="K19" s="27">
        <v>9837.2000000000007</v>
      </c>
      <c r="L19" s="27">
        <v>9837.2000000000007</v>
      </c>
      <c r="M19" s="27">
        <v>9626.2000000000007</v>
      </c>
      <c r="N19" s="27">
        <f t="shared" si="7"/>
        <v>97.855080714024311</v>
      </c>
      <c r="O19" s="27">
        <v>8252.1</v>
      </c>
      <c r="P19" s="27">
        <v>8252.1</v>
      </c>
      <c r="Q19" s="27">
        <v>6768.5</v>
      </c>
      <c r="R19" s="27">
        <f t="shared" si="8"/>
        <v>82.021546030707327</v>
      </c>
      <c r="S19" s="27">
        <v>6746.8</v>
      </c>
      <c r="T19" s="27">
        <v>6746.8</v>
      </c>
      <c r="U19" s="27">
        <v>0</v>
      </c>
      <c r="V19" s="27">
        <f t="shared" si="9"/>
        <v>0</v>
      </c>
      <c r="W19" s="27">
        <v>2399.9</v>
      </c>
      <c r="X19" s="27">
        <v>2399.9</v>
      </c>
      <c r="Y19" s="27">
        <v>1685.2</v>
      </c>
      <c r="Z19" s="27">
        <f t="shared" si="10"/>
        <v>70.219592483020122</v>
      </c>
      <c r="AA19" s="27"/>
      <c r="AB19" s="27"/>
      <c r="AC19" s="27"/>
      <c r="AD19" s="27"/>
      <c r="AE19" s="39">
        <v>143.69999999999999</v>
      </c>
      <c r="AF19" s="27">
        <v>143.69999999999999</v>
      </c>
      <c r="AG19" s="27">
        <v>0</v>
      </c>
      <c r="AH19" s="27">
        <f t="shared" si="11"/>
        <v>0</v>
      </c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>
        <v>13163.805399999999</v>
      </c>
      <c r="AZ19" s="27">
        <v>11963.036599999999</v>
      </c>
      <c r="BA19" s="27">
        <v>2514.6</v>
      </c>
      <c r="BB19" s="27">
        <f t="shared" si="12"/>
        <v>21.019746775663965</v>
      </c>
      <c r="BC19" s="27"/>
      <c r="BD19" s="27"/>
      <c r="BE19" s="27"/>
      <c r="BF19" s="27"/>
      <c r="BG19" s="82"/>
      <c r="BH19" s="82">
        <v>0</v>
      </c>
      <c r="BI19" s="82"/>
      <c r="BJ19" s="82"/>
      <c r="BK19" s="27"/>
      <c r="BL19" s="27"/>
      <c r="BM19" s="27"/>
      <c r="BN19" s="27"/>
      <c r="BO19" s="27"/>
      <c r="BP19" s="27"/>
      <c r="BQ19" s="27"/>
      <c r="BR19" s="30"/>
      <c r="BS19" s="27"/>
      <c r="BT19" s="27"/>
      <c r="BU19" s="27"/>
      <c r="BV19" s="27"/>
      <c r="BW19" s="27">
        <v>2620.7406999999998</v>
      </c>
      <c r="BX19" s="27">
        <v>2620.7406999999998</v>
      </c>
      <c r="BY19" s="27">
        <v>2620.6999999999998</v>
      </c>
      <c r="BZ19" s="27">
        <f t="shared" si="13"/>
        <v>99.998447003932895</v>
      </c>
      <c r="CA19" s="27"/>
      <c r="CB19" s="27"/>
      <c r="CC19" s="27"/>
      <c r="CD19" s="30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>
        <v>4233.98315</v>
      </c>
      <c r="CR19" s="27">
        <v>4233.98315</v>
      </c>
      <c r="CS19" s="27">
        <v>4234</v>
      </c>
      <c r="CT19" s="27">
        <f t="shared" si="14"/>
        <v>100.0003979704076</v>
      </c>
      <c r="CU19" s="27"/>
      <c r="CV19" s="27">
        <v>2776.4606899999999</v>
      </c>
      <c r="CW19" s="27">
        <v>2776.5</v>
      </c>
      <c r="CX19" s="27">
        <f t="shared" si="15"/>
        <v>100.0014158313187</v>
      </c>
      <c r="CY19" s="27">
        <v>1195.91572</v>
      </c>
      <c r="CZ19" s="27">
        <v>1195.91572</v>
      </c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>
        <v>1368.6</v>
      </c>
      <c r="DM19" s="27">
        <v>0</v>
      </c>
      <c r="DN19" s="27"/>
      <c r="DO19" s="27"/>
      <c r="DP19" s="27"/>
      <c r="DQ19" s="27"/>
      <c r="DR19" s="27"/>
      <c r="DS19" s="27">
        <v>85.5</v>
      </c>
      <c r="DT19" s="27">
        <v>88.4</v>
      </c>
      <c r="DU19" s="27">
        <v>0</v>
      </c>
      <c r="DV19" s="27">
        <f t="shared" si="16"/>
        <v>0</v>
      </c>
      <c r="DW19" s="27"/>
      <c r="DX19" s="27"/>
      <c r="DY19" s="27"/>
      <c r="DZ19" s="27"/>
      <c r="EA19" s="27"/>
      <c r="EB19" s="27"/>
      <c r="EC19" s="27"/>
      <c r="ED19" s="27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>
        <v>25.3</v>
      </c>
      <c r="ER19" s="82">
        <v>25.3</v>
      </c>
      <c r="ES19" s="27">
        <v>25.3</v>
      </c>
      <c r="ET19" s="27">
        <f t="shared" si="18"/>
        <v>100</v>
      </c>
      <c r="EU19" s="27"/>
      <c r="EV19" s="27"/>
      <c r="EW19" s="27"/>
      <c r="EX19" s="27"/>
      <c r="EY19" s="27"/>
      <c r="EZ19" s="27"/>
      <c r="FA19" s="27"/>
      <c r="FB19" s="30"/>
      <c r="FC19" s="27"/>
      <c r="FD19" s="27"/>
      <c r="FE19" s="27"/>
      <c r="FF19" s="30"/>
      <c r="FG19" s="27"/>
      <c r="FH19" s="27"/>
      <c r="FI19" s="27"/>
      <c r="FJ19" s="30"/>
      <c r="FK19" s="27"/>
      <c r="FL19" s="27"/>
      <c r="FM19" s="27"/>
      <c r="FN19" s="27"/>
      <c r="FO19" s="27"/>
      <c r="FP19" s="27"/>
      <c r="FQ19" s="27"/>
      <c r="FR19" s="27"/>
      <c r="FS19" s="27"/>
      <c r="FT19" s="27">
        <v>225</v>
      </c>
      <c r="FU19" s="27">
        <v>225</v>
      </c>
      <c r="FV19" s="27">
        <f t="shared" si="28"/>
        <v>100</v>
      </c>
      <c r="FW19" s="27"/>
      <c r="FX19" s="27"/>
      <c r="FY19" s="27"/>
      <c r="FZ19" s="27"/>
      <c r="GA19" s="27"/>
      <c r="GB19" s="27"/>
      <c r="GC19" s="27"/>
      <c r="GD19" s="30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>
        <v>8000</v>
      </c>
      <c r="GR19" s="27">
        <v>8000</v>
      </c>
      <c r="GS19" s="27">
        <v>8000</v>
      </c>
      <c r="GT19" s="27">
        <f>GS19/GR19*100</f>
        <v>100</v>
      </c>
      <c r="GU19" s="27"/>
      <c r="GV19" s="27"/>
      <c r="GW19" s="27"/>
      <c r="GX19" s="30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30"/>
      <c r="HK19" s="27">
        <v>640.9</v>
      </c>
      <c r="HL19" s="27">
        <v>640.9</v>
      </c>
      <c r="HM19" s="27">
        <v>200.3</v>
      </c>
      <c r="HN19" s="27">
        <f t="shared" si="20"/>
        <v>31.252925573412394</v>
      </c>
      <c r="HO19" s="27">
        <v>4019.1969700000004</v>
      </c>
      <c r="HP19" s="27">
        <v>4019.1969700000004</v>
      </c>
      <c r="HQ19" s="27">
        <v>1849.7</v>
      </c>
      <c r="HR19" s="27">
        <f t="shared" si="21"/>
        <v>46.021631032429838</v>
      </c>
      <c r="HS19" s="27"/>
      <c r="HT19" s="27"/>
      <c r="HU19" s="27"/>
      <c r="HV19" s="27"/>
      <c r="HW19" s="27"/>
      <c r="HX19" s="27">
        <v>17339.2</v>
      </c>
      <c r="HY19" s="27">
        <v>3351.1</v>
      </c>
      <c r="HZ19" s="27">
        <f t="shared" si="22"/>
        <v>19.326727876718646</v>
      </c>
      <c r="IA19" s="27"/>
      <c r="IB19" s="27"/>
      <c r="IC19" s="27"/>
      <c r="ID19" s="30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>
        <v>625.75757999999996</v>
      </c>
      <c r="IR19" s="27">
        <v>625.75757999999996</v>
      </c>
      <c r="IS19" s="27">
        <v>615.1</v>
      </c>
      <c r="IT19" s="27">
        <f t="shared" si="23"/>
        <v>98.296851633822811</v>
      </c>
      <c r="IU19" s="27"/>
      <c r="IV19" s="27"/>
      <c r="IW19" s="27"/>
      <c r="IX19" s="27"/>
      <c r="IY19" s="27"/>
      <c r="IZ19" s="27"/>
      <c r="JA19" s="27"/>
      <c r="JB19" s="27"/>
      <c r="JC19" s="27">
        <v>15.65657</v>
      </c>
      <c r="JD19" s="27">
        <v>15.65657</v>
      </c>
      <c r="JE19" s="27"/>
      <c r="JF19" s="27"/>
      <c r="JG19" s="27">
        <v>173.4</v>
      </c>
      <c r="JH19" s="27">
        <v>173.4</v>
      </c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>
        <v>425.75758000000002</v>
      </c>
      <c r="JT19" s="27">
        <v>425.75758000000002</v>
      </c>
      <c r="JU19" s="27">
        <v>425.8</v>
      </c>
      <c r="JV19" s="27">
        <f t="shared" si="24"/>
        <v>100.00996341627082</v>
      </c>
      <c r="JW19" s="27"/>
      <c r="JX19" s="27"/>
      <c r="JY19" s="27"/>
      <c r="JZ19" s="30"/>
      <c r="KA19" s="27">
        <v>7818.9</v>
      </c>
      <c r="KB19" s="27">
        <v>7818.9</v>
      </c>
      <c r="KC19" s="27">
        <v>7818.9</v>
      </c>
      <c r="KD19" s="27">
        <f t="shared" si="25"/>
        <v>100</v>
      </c>
    </row>
    <row r="20" spans="1:290" ht="14">
      <c r="A20" s="31">
        <v>14</v>
      </c>
      <c r="B20" s="32" t="s">
        <v>16</v>
      </c>
      <c r="C20" s="27">
        <f t="shared" si="3"/>
        <v>117346.29817999998</v>
      </c>
      <c r="D20" s="27">
        <f t="shared" si="4"/>
        <v>224171.42861</v>
      </c>
      <c r="E20" s="27">
        <f t="shared" si="5"/>
        <v>50002.200000000004</v>
      </c>
      <c r="F20" s="27">
        <f t="shared" si="6"/>
        <v>22.305340296952309</v>
      </c>
      <c r="G20" s="27"/>
      <c r="H20" s="27"/>
      <c r="I20" s="27"/>
      <c r="J20" s="27"/>
      <c r="K20" s="27">
        <v>22138.3</v>
      </c>
      <c r="L20" s="27">
        <v>22138.3</v>
      </c>
      <c r="M20" s="27">
        <v>0</v>
      </c>
      <c r="N20" s="27">
        <f t="shared" si="7"/>
        <v>0</v>
      </c>
      <c r="O20" s="27">
        <v>15442</v>
      </c>
      <c r="P20" s="27">
        <v>15442</v>
      </c>
      <c r="Q20" s="27">
        <v>11840.7</v>
      </c>
      <c r="R20" s="27">
        <f t="shared" si="8"/>
        <v>76.678539049345943</v>
      </c>
      <c r="S20" s="27">
        <v>19377.5</v>
      </c>
      <c r="T20" s="27">
        <v>19377.5</v>
      </c>
      <c r="U20" s="27">
        <v>1568.5</v>
      </c>
      <c r="V20" s="27">
        <f t="shared" si="9"/>
        <v>8.0944394271706877</v>
      </c>
      <c r="W20" s="27">
        <v>6729.8</v>
      </c>
      <c r="X20" s="27">
        <v>6729.8</v>
      </c>
      <c r="Y20" s="27">
        <v>6018</v>
      </c>
      <c r="Z20" s="27">
        <f t="shared" si="10"/>
        <v>89.423162649707265</v>
      </c>
      <c r="AA20" s="27"/>
      <c r="AB20" s="27"/>
      <c r="AC20" s="27"/>
      <c r="AD20" s="27"/>
      <c r="AE20" s="39">
        <v>926.7</v>
      </c>
      <c r="AF20" s="27">
        <v>926.7</v>
      </c>
      <c r="AG20" s="27">
        <v>0</v>
      </c>
      <c r="AH20" s="27">
        <f t="shared" si="11"/>
        <v>0</v>
      </c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>
        <v>4997.6761200000001</v>
      </c>
      <c r="AZ20" s="27">
        <v>11674.962240000001</v>
      </c>
      <c r="BA20" s="27">
        <v>0</v>
      </c>
      <c r="BB20" s="27">
        <f t="shared" si="12"/>
        <v>0</v>
      </c>
      <c r="BC20" s="27"/>
      <c r="BD20" s="27"/>
      <c r="BE20" s="27"/>
      <c r="BF20" s="27"/>
      <c r="BG20" s="82"/>
      <c r="BH20" s="82">
        <v>0</v>
      </c>
      <c r="BI20" s="82"/>
      <c r="BJ20" s="82"/>
      <c r="BK20" s="27"/>
      <c r="BL20" s="27">
        <v>19440.4784</v>
      </c>
      <c r="BM20" s="27">
        <v>0</v>
      </c>
      <c r="BN20" s="27"/>
      <c r="BO20" s="27"/>
      <c r="BP20" s="27"/>
      <c r="BQ20" s="27"/>
      <c r="BR20" s="30"/>
      <c r="BS20" s="27"/>
      <c r="BT20" s="27"/>
      <c r="BU20" s="27"/>
      <c r="BV20" s="27"/>
      <c r="BW20" s="27">
        <v>5022.6692999999996</v>
      </c>
      <c r="BX20" s="27">
        <v>5022.6692999999996</v>
      </c>
      <c r="BY20" s="27">
        <v>0</v>
      </c>
      <c r="BZ20" s="27">
        <f t="shared" si="13"/>
        <v>0</v>
      </c>
      <c r="CA20" s="27"/>
      <c r="CB20" s="27"/>
      <c r="CC20" s="27"/>
      <c r="CD20" s="30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>
        <v>2910.8634200000001</v>
      </c>
      <c r="CR20" s="27">
        <v>2910.8634200000001</v>
      </c>
      <c r="CS20" s="27">
        <v>2910.9</v>
      </c>
      <c r="CT20" s="27">
        <f t="shared" si="14"/>
        <v>100.00125667180907</v>
      </c>
      <c r="CU20" s="27"/>
      <c r="CV20" s="27">
        <v>8616.6666700000005</v>
      </c>
      <c r="CW20" s="27">
        <v>0</v>
      </c>
      <c r="CX20" s="27">
        <f t="shared" si="15"/>
        <v>0</v>
      </c>
      <c r="CY20" s="27">
        <v>1164.65903</v>
      </c>
      <c r="CZ20" s="27">
        <v>1164.65903</v>
      </c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>
        <v>1706.1</v>
      </c>
      <c r="DT20" s="27"/>
      <c r="DU20" s="27"/>
      <c r="DV20" s="27"/>
      <c r="DW20" s="27"/>
      <c r="DX20" s="27"/>
      <c r="DY20" s="27"/>
      <c r="DZ20" s="27"/>
      <c r="EA20" s="27">
        <v>283.33332999999999</v>
      </c>
      <c r="EB20" s="27">
        <v>283.33332999999999</v>
      </c>
      <c r="EC20" s="27">
        <v>283.3</v>
      </c>
      <c r="ED20" s="27">
        <f t="shared" si="17"/>
        <v>99.988236470449849</v>
      </c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>
        <v>37.9</v>
      </c>
      <c r="ER20" s="82">
        <v>37.9</v>
      </c>
      <c r="ES20" s="27">
        <v>37.9</v>
      </c>
      <c r="ET20" s="27">
        <f t="shared" si="18"/>
        <v>100</v>
      </c>
      <c r="EU20" s="27"/>
      <c r="EV20" s="27">
        <v>34846.800000000003</v>
      </c>
      <c r="EW20" s="27"/>
      <c r="EX20" s="27">
        <f t="shared" si="27"/>
        <v>0</v>
      </c>
      <c r="EY20" s="27"/>
      <c r="EZ20" s="27"/>
      <c r="FA20" s="27"/>
      <c r="FB20" s="30"/>
      <c r="FC20" s="27"/>
      <c r="FD20" s="27"/>
      <c r="FE20" s="27"/>
      <c r="FF20" s="30"/>
      <c r="FG20" s="27"/>
      <c r="FH20" s="27"/>
      <c r="FI20" s="27"/>
      <c r="FJ20" s="30"/>
      <c r="FK20" s="27"/>
      <c r="FL20" s="27">
        <v>652.39923999999996</v>
      </c>
      <c r="FM20" s="27">
        <v>652.4</v>
      </c>
      <c r="FN20" s="27">
        <f t="shared" si="19"/>
        <v>100.00011649308482</v>
      </c>
      <c r="FO20" s="27"/>
      <c r="FP20" s="27"/>
      <c r="FQ20" s="27"/>
      <c r="FR20" s="27"/>
      <c r="FS20" s="27"/>
      <c r="FT20" s="27">
        <v>150</v>
      </c>
      <c r="FU20" s="27">
        <v>150</v>
      </c>
      <c r="FV20" s="27">
        <f t="shared" si="28"/>
        <v>100</v>
      </c>
      <c r="FW20" s="27"/>
      <c r="FX20" s="27"/>
      <c r="FY20" s="27"/>
      <c r="FZ20" s="27"/>
      <c r="GA20" s="27"/>
      <c r="GB20" s="27"/>
      <c r="GC20" s="27"/>
      <c r="GD20" s="30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30"/>
      <c r="GY20" s="27"/>
      <c r="GZ20" s="27"/>
      <c r="HA20" s="27"/>
      <c r="HB20" s="27"/>
      <c r="HC20" s="27"/>
      <c r="HD20" s="27"/>
      <c r="HE20" s="27"/>
      <c r="HF20" s="27"/>
      <c r="HG20" s="27"/>
      <c r="HH20" s="27">
        <v>29169.5</v>
      </c>
      <c r="HI20" s="27"/>
      <c r="HJ20" s="30"/>
      <c r="HK20" s="27">
        <v>2097.6999999999998</v>
      </c>
      <c r="HL20" s="27">
        <v>2097.6999999999998</v>
      </c>
      <c r="HM20" s="27">
        <v>457.8</v>
      </c>
      <c r="HN20" s="27">
        <f t="shared" si="20"/>
        <v>21.823902369261575</v>
      </c>
      <c r="HO20" s="27">
        <v>9963.9701999999997</v>
      </c>
      <c r="HP20" s="27">
        <v>9963.9701999999997</v>
      </c>
      <c r="HQ20" s="27">
        <v>3841.4</v>
      </c>
      <c r="HR20" s="27">
        <f t="shared" si="21"/>
        <v>38.552905346906805</v>
      </c>
      <c r="HS20" s="27"/>
      <c r="HT20" s="27"/>
      <c r="HU20" s="27"/>
      <c r="HV20" s="27"/>
      <c r="HW20" s="27"/>
      <c r="HX20" s="27">
        <v>8978.1</v>
      </c>
      <c r="HY20" s="27">
        <v>0</v>
      </c>
      <c r="HZ20" s="27">
        <f t="shared" si="22"/>
        <v>0</v>
      </c>
      <c r="IA20" s="27"/>
      <c r="IB20" s="27"/>
      <c r="IC20" s="27"/>
      <c r="ID20" s="30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>
        <v>685.34900000000005</v>
      </c>
      <c r="IR20" s="27">
        <v>685.34900000000005</v>
      </c>
      <c r="IS20" s="27">
        <v>654.5</v>
      </c>
      <c r="IT20" s="27">
        <f t="shared" si="23"/>
        <v>95.498789667745925</v>
      </c>
      <c r="IU20" s="27"/>
      <c r="IV20" s="27"/>
      <c r="IW20" s="27"/>
      <c r="IX20" s="27"/>
      <c r="IY20" s="27"/>
      <c r="IZ20" s="27"/>
      <c r="JA20" s="27"/>
      <c r="JB20" s="27"/>
      <c r="JC20" s="27">
        <v>17.47475</v>
      </c>
      <c r="JD20" s="27">
        <v>17.47475</v>
      </c>
      <c r="JE20" s="27"/>
      <c r="JF20" s="27"/>
      <c r="JG20" s="27">
        <v>237.8</v>
      </c>
      <c r="JH20" s="27">
        <v>237.8</v>
      </c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>
        <v>910.30303000000004</v>
      </c>
      <c r="JT20" s="27">
        <v>910.30303000000004</v>
      </c>
      <c r="JU20" s="27">
        <v>0</v>
      </c>
      <c r="JV20" s="27">
        <f t="shared" si="24"/>
        <v>0</v>
      </c>
      <c r="JW20" s="27">
        <v>5397.1</v>
      </c>
      <c r="JX20" s="27">
        <v>5397.1</v>
      </c>
      <c r="JY20" s="27">
        <v>4287.7</v>
      </c>
      <c r="JZ20" s="27">
        <f t="shared" ref="JZ20:JZ35" si="37">JY20/JX20*100</f>
        <v>79.444516499601619</v>
      </c>
      <c r="KA20" s="27">
        <v>17299.099999999999</v>
      </c>
      <c r="KB20" s="27">
        <v>17299.099999999999</v>
      </c>
      <c r="KC20" s="27">
        <v>17299.099999999999</v>
      </c>
      <c r="KD20" s="27">
        <f t="shared" si="25"/>
        <v>100</v>
      </c>
    </row>
    <row r="21" spans="1:290" s="2" customFormat="1" ht="12.75" customHeight="1">
      <c r="A21" s="31">
        <v>15</v>
      </c>
      <c r="B21" s="32" t="s">
        <v>17</v>
      </c>
      <c r="C21" s="27">
        <f t="shared" si="3"/>
        <v>436194.38227999996</v>
      </c>
      <c r="D21" s="27">
        <f t="shared" si="4"/>
        <v>609843.94975000003</v>
      </c>
      <c r="E21" s="27">
        <f t="shared" si="5"/>
        <v>237786.7</v>
      </c>
      <c r="F21" s="27">
        <f t="shared" si="6"/>
        <v>38.991401012911339</v>
      </c>
      <c r="G21" s="27"/>
      <c r="H21" s="27"/>
      <c r="I21" s="27"/>
      <c r="J21" s="27"/>
      <c r="K21" s="27">
        <v>23818.2</v>
      </c>
      <c r="L21" s="27">
        <v>55436.2</v>
      </c>
      <c r="M21" s="27">
        <v>28350.400000000001</v>
      </c>
      <c r="N21" s="27">
        <f t="shared" si="7"/>
        <v>51.140590444510991</v>
      </c>
      <c r="O21" s="27">
        <v>25696</v>
      </c>
      <c r="P21" s="27">
        <v>25696</v>
      </c>
      <c r="Q21" s="27">
        <v>21279.3</v>
      </c>
      <c r="R21" s="27">
        <f t="shared" si="8"/>
        <v>82.811721668742209</v>
      </c>
      <c r="S21" s="27">
        <v>13654.6</v>
      </c>
      <c r="T21" s="27">
        <v>15254.6</v>
      </c>
      <c r="U21" s="27">
        <v>0</v>
      </c>
      <c r="V21" s="27">
        <f t="shared" si="9"/>
        <v>0</v>
      </c>
      <c r="W21" s="27">
        <v>5653</v>
      </c>
      <c r="X21" s="27">
        <v>5653</v>
      </c>
      <c r="Y21" s="27">
        <v>4223.8</v>
      </c>
      <c r="Z21" s="27">
        <f t="shared" si="10"/>
        <v>74.717848929771804</v>
      </c>
      <c r="AA21" s="27"/>
      <c r="AB21" s="27"/>
      <c r="AC21" s="27"/>
      <c r="AD21" s="27"/>
      <c r="AE21" s="39">
        <v>4374.8</v>
      </c>
      <c r="AF21" s="27">
        <v>4374.8</v>
      </c>
      <c r="AG21" s="27">
        <v>0</v>
      </c>
      <c r="AH21" s="27">
        <f t="shared" si="11"/>
        <v>0</v>
      </c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>
        <v>11674.062690000001</v>
      </c>
      <c r="AZ21" s="27">
        <v>57478.70203</v>
      </c>
      <c r="BA21" s="27">
        <v>786.5</v>
      </c>
      <c r="BB21" s="27">
        <f t="shared" si="12"/>
        <v>1.3683329167549749</v>
      </c>
      <c r="BC21" s="27"/>
      <c r="BD21" s="27"/>
      <c r="BE21" s="27"/>
      <c r="BF21" s="27"/>
      <c r="BG21" s="27"/>
      <c r="BH21" s="27">
        <v>0</v>
      </c>
      <c r="BI21" s="27"/>
      <c r="BJ21" s="27"/>
      <c r="BK21" s="27"/>
      <c r="BL21" s="27">
        <v>36259.555200000003</v>
      </c>
      <c r="BM21" s="27">
        <v>0</v>
      </c>
      <c r="BN21" s="27"/>
      <c r="BO21" s="27"/>
      <c r="BP21" s="27"/>
      <c r="BQ21" s="27"/>
      <c r="BR21" s="30"/>
      <c r="BS21" s="27"/>
      <c r="BT21" s="27"/>
      <c r="BU21" s="27"/>
      <c r="BV21" s="27"/>
      <c r="BW21" s="27">
        <v>9770.2325999999994</v>
      </c>
      <c r="BX21" s="27">
        <v>9770.2325999999994</v>
      </c>
      <c r="BY21" s="27">
        <v>0</v>
      </c>
      <c r="BZ21" s="27">
        <f t="shared" si="13"/>
        <v>0</v>
      </c>
      <c r="CA21" s="27"/>
      <c r="CB21" s="27">
        <v>19578.3</v>
      </c>
      <c r="CC21" s="27"/>
      <c r="CD21" s="30"/>
      <c r="CE21" s="27"/>
      <c r="CF21" s="27"/>
      <c r="CG21" s="27"/>
      <c r="CH21" s="27"/>
      <c r="CI21" s="27"/>
      <c r="CJ21" s="27"/>
      <c r="CK21" s="27"/>
      <c r="CL21" s="27"/>
      <c r="CM21" s="27">
        <v>245666.1</v>
      </c>
      <c r="CN21" s="27">
        <v>245666.1</v>
      </c>
      <c r="CO21" s="27">
        <v>121351.6</v>
      </c>
      <c r="CP21" s="27">
        <f t="shared" si="32"/>
        <v>49.396966044562113</v>
      </c>
      <c r="CQ21" s="27">
        <v>18589.832269999999</v>
      </c>
      <c r="CR21" s="27">
        <v>18589.832269999999</v>
      </c>
      <c r="CS21" s="27">
        <v>18584.3</v>
      </c>
      <c r="CT21" s="27">
        <f t="shared" si="14"/>
        <v>99.970240344723678</v>
      </c>
      <c r="CU21" s="27"/>
      <c r="CV21" s="27">
        <v>2782.08</v>
      </c>
      <c r="CW21" s="27">
        <v>2782.1</v>
      </c>
      <c r="CX21" s="27">
        <f t="shared" si="15"/>
        <v>100.00071888658846</v>
      </c>
      <c r="CY21" s="27">
        <v>1581.5885600000001</v>
      </c>
      <c r="CZ21" s="27">
        <v>1581.5885600000001</v>
      </c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>
        <v>2818.2</v>
      </c>
      <c r="DT21" s="27"/>
      <c r="DU21" s="27"/>
      <c r="DV21" s="27"/>
      <c r="DW21" s="27"/>
      <c r="DX21" s="27"/>
      <c r="DY21" s="27"/>
      <c r="DZ21" s="27"/>
      <c r="EA21" s="27">
        <v>283.33332999999999</v>
      </c>
      <c r="EB21" s="27">
        <v>283.33332999999999</v>
      </c>
      <c r="EC21" s="27">
        <v>0</v>
      </c>
      <c r="ED21" s="27">
        <f t="shared" si="17"/>
        <v>0</v>
      </c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>
        <v>41.5</v>
      </c>
      <c r="ER21" s="27">
        <v>41.5</v>
      </c>
      <c r="ES21" s="27">
        <v>41.5</v>
      </c>
      <c r="ET21" s="27">
        <f t="shared" si="18"/>
        <v>100</v>
      </c>
      <c r="EU21" s="27"/>
      <c r="EV21" s="27"/>
      <c r="EW21" s="27"/>
      <c r="EX21" s="27"/>
      <c r="EY21" s="27"/>
      <c r="EZ21" s="27">
        <v>1569.4</v>
      </c>
      <c r="FA21" s="27">
        <v>0</v>
      </c>
      <c r="FB21" s="30"/>
      <c r="FC21" s="27"/>
      <c r="FD21" s="27"/>
      <c r="FE21" s="27"/>
      <c r="FF21" s="30"/>
      <c r="FG21" s="27"/>
      <c r="FH21" s="27"/>
      <c r="FI21" s="27"/>
      <c r="FJ21" s="30"/>
      <c r="FK21" s="27"/>
      <c r="FL21" s="27">
        <v>1229.2929299999998</v>
      </c>
      <c r="FM21" s="27">
        <v>0</v>
      </c>
      <c r="FN21" s="27">
        <f t="shared" si="19"/>
        <v>0</v>
      </c>
      <c r="FO21" s="27"/>
      <c r="FP21" s="27"/>
      <c r="FQ21" s="27"/>
      <c r="FR21" s="27"/>
      <c r="FS21" s="27"/>
      <c r="FT21" s="27">
        <v>150</v>
      </c>
      <c r="FU21" s="27">
        <v>0</v>
      </c>
      <c r="FV21" s="27">
        <f t="shared" si="28"/>
        <v>0</v>
      </c>
      <c r="FW21" s="27"/>
      <c r="FX21" s="27"/>
      <c r="FY21" s="27"/>
      <c r="FZ21" s="27"/>
      <c r="GA21" s="27"/>
      <c r="GB21" s="27">
        <v>920</v>
      </c>
      <c r="GC21" s="27"/>
      <c r="GD21" s="30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30"/>
      <c r="GY21" s="27"/>
      <c r="GZ21" s="27"/>
      <c r="HA21" s="27"/>
      <c r="HB21" s="27"/>
      <c r="HC21" s="27"/>
      <c r="HD21" s="27"/>
      <c r="HE21" s="27"/>
      <c r="HF21" s="27"/>
      <c r="HG21" s="27"/>
      <c r="HH21" s="27">
        <v>36111.800000000003</v>
      </c>
      <c r="HI21" s="27"/>
      <c r="HJ21" s="30"/>
      <c r="HK21" s="27">
        <v>2680.4</v>
      </c>
      <c r="HL21" s="27">
        <v>2680.4</v>
      </c>
      <c r="HM21" s="27">
        <v>1016.6</v>
      </c>
      <c r="HN21" s="27">
        <f t="shared" si="20"/>
        <v>37.927175048500224</v>
      </c>
      <c r="HO21" s="27">
        <v>21722.25707</v>
      </c>
      <c r="HP21" s="27">
        <v>21722.25707</v>
      </c>
      <c r="HQ21" s="27">
        <v>8950.5</v>
      </c>
      <c r="HR21" s="27">
        <f t="shared" si="21"/>
        <v>41.204281724302419</v>
      </c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30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>
        <v>119.19192</v>
      </c>
      <c r="IR21" s="27">
        <v>119.19192</v>
      </c>
      <c r="IS21" s="27">
        <v>119.2</v>
      </c>
      <c r="IT21" s="27">
        <f t="shared" si="23"/>
        <v>100.00677898300489</v>
      </c>
      <c r="IU21" s="27">
        <v>4617.3</v>
      </c>
      <c r="IV21" s="27">
        <v>4617.3</v>
      </c>
      <c r="IW21" s="27">
        <v>2456.8000000000002</v>
      </c>
      <c r="IX21" s="27">
        <f>IW21/IV21*100</f>
        <v>53.20858510384857</v>
      </c>
      <c r="IY21" s="27"/>
      <c r="IZ21" s="27"/>
      <c r="JA21" s="27"/>
      <c r="JB21" s="27"/>
      <c r="JC21" s="27">
        <v>17.47475</v>
      </c>
      <c r="JD21" s="27">
        <v>17.47475</v>
      </c>
      <c r="JE21" s="27"/>
      <c r="JF21" s="27"/>
      <c r="JG21" s="27">
        <v>258.10000000000002</v>
      </c>
      <c r="JH21" s="27">
        <v>258.10000000000002</v>
      </c>
      <c r="JI21" s="27"/>
      <c r="JJ21" s="27"/>
      <c r="JK21" s="27">
        <v>6565.7</v>
      </c>
      <c r="JL21" s="27">
        <v>6565.7</v>
      </c>
      <c r="JM21" s="27">
        <v>0</v>
      </c>
      <c r="JN21" s="27"/>
      <c r="JO21" s="27">
        <v>7867.5</v>
      </c>
      <c r="JP21" s="27">
        <v>6712.2</v>
      </c>
      <c r="JQ21" s="27">
        <v>0</v>
      </c>
      <c r="JR21" s="27"/>
      <c r="JS21" s="27">
        <v>880.90908999999999</v>
      </c>
      <c r="JT21" s="27">
        <v>880.90908999999999</v>
      </c>
      <c r="JU21" s="27">
        <v>0</v>
      </c>
      <c r="JV21" s="27">
        <f t="shared" si="24"/>
        <v>0</v>
      </c>
      <c r="JW21" s="27"/>
      <c r="JX21" s="27"/>
      <c r="JY21" s="27"/>
      <c r="JZ21" s="30"/>
      <c r="KA21" s="27">
        <v>27844.1</v>
      </c>
      <c r="KB21" s="27">
        <v>27844.1</v>
      </c>
      <c r="KC21" s="27">
        <v>27844.1</v>
      </c>
      <c r="KD21" s="27">
        <f t="shared" si="25"/>
        <v>100</v>
      </c>
    </row>
    <row r="22" spans="1:290" ht="14">
      <c r="A22" s="31">
        <v>16</v>
      </c>
      <c r="B22" s="32" t="s">
        <v>18</v>
      </c>
      <c r="C22" s="27">
        <f t="shared" si="3"/>
        <v>362181.68345000001</v>
      </c>
      <c r="D22" s="27">
        <f t="shared" si="4"/>
        <v>659897.21376000019</v>
      </c>
      <c r="E22" s="27">
        <f t="shared" si="5"/>
        <v>122610.9</v>
      </c>
      <c r="F22" s="27">
        <f t="shared" si="6"/>
        <v>18.580302726447435</v>
      </c>
      <c r="G22" s="27"/>
      <c r="H22" s="27"/>
      <c r="I22" s="27"/>
      <c r="J22" s="27"/>
      <c r="K22" s="27">
        <v>12767.8</v>
      </c>
      <c r="L22" s="27">
        <v>12767.8</v>
      </c>
      <c r="M22" s="27">
        <v>0</v>
      </c>
      <c r="N22" s="27">
        <f t="shared" si="7"/>
        <v>0</v>
      </c>
      <c r="O22" s="27">
        <v>28158.5</v>
      </c>
      <c r="P22" s="27">
        <v>28158.5</v>
      </c>
      <c r="Q22" s="27">
        <v>22602</v>
      </c>
      <c r="R22" s="27">
        <f t="shared" si="8"/>
        <v>80.267059680025568</v>
      </c>
      <c r="S22" s="27">
        <v>19479.900000000001</v>
      </c>
      <c r="T22" s="27">
        <v>19479.900000000001</v>
      </c>
      <c r="U22" s="27">
        <v>0</v>
      </c>
      <c r="V22" s="27">
        <f t="shared" si="9"/>
        <v>0</v>
      </c>
      <c r="W22" s="27">
        <v>9622.6</v>
      </c>
      <c r="X22" s="27">
        <v>9622.6</v>
      </c>
      <c r="Y22" s="27">
        <v>9395.9</v>
      </c>
      <c r="Z22" s="27">
        <f t="shared" si="10"/>
        <v>97.64408787645749</v>
      </c>
      <c r="AA22" s="27"/>
      <c r="AB22" s="27"/>
      <c r="AC22" s="27"/>
      <c r="AD22" s="27"/>
      <c r="AE22" s="39">
        <v>4499.7</v>
      </c>
      <c r="AF22" s="27">
        <v>4499.7</v>
      </c>
      <c r="AG22" s="27">
        <v>0</v>
      </c>
      <c r="AH22" s="27">
        <f t="shared" si="11"/>
        <v>0</v>
      </c>
      <c r="AI22" s="27"/>
      <c r="AJ22" s="27"/>
      <c r="AK22" s="27"/>
      <c r="AL22" s="27"/>
      <c r="AM22" s="27">
        <v>50000</v>
      </c>
      <c r="AN22" s="27">
        <v>50000</v>
      </c>
      <c r="AO22" s="27">
        <v>0</v>
      </c>
      <c r="AP22" s="27">
        <f t="shared" si="35"/>
        <v>0</v>
      </c>
      <c r="AQ22" s="27"/>
      <c r="AR22" s="27"/>
      <c r="AS22" s="27"/>
      <c r="AT22" s="27"/>
      <c r="AU22" s="27"/>
      <c r="AV22" s="27"/>
      <c r="AW22" s="27"/>
      <c r="AX22" s="27"/>
      <c r="AY22" s="27">
        <v>98761.275150000001</v>
      </c>
      <c r="AZ22" s="27">
        <v>196312.16521000001</v>
      </c>
      <c r="BA22" s="27">
        <v>1417.4</v>
      </c>
      <c r="BB22" s="27">
        <f t="shared" si="12"/>
        <v>0.72201332937455609</v>
      </c>
      <c r="BC22" s="27"/>
      <c r="BD22" s="27"/>
      <c r="BE22" s="27"/>
      <c r="BF22" s="27"/>
      <c r="BG22" s="82"/>
      <c r="BH22" s="82">
        <v>1444.4</v>
      </c>
      <c r="BI22" s="82"/>
      <c r="BJ22" s="82"/>
      <c r="BK22" s="27"/>
      <c r="BL22" s="27"/>
      <c r="BM22" s="27"/>
      <c r="BN22" s="27"/>
      <c r="BO22" s="27"/>
      <c r="BP22" s="27"/>
      <c r="BQ22" s="27"/>
      <c r="BR22" s="30"/>
      <c r="BS22" s="27"/>
      <c r="BT22" s="27">
        <v>4206.6000000000004</v>
      </c>
      <c r="BU22" s="27">
        <v>0</v>
      </c>
      <c r="BV22" s="27"/>
      <c r="BW22" s="27">
        <v>15545.620200000001</v>
      </c>
      <c r="BX22" s="27">
        <v>15545.620200000001</v>
      </c>
      <c r="BY22" s="27">
        <v>3427.3</v>
      </c>
      <c r="BZ22" s="27">
        <f t="shared" si="13"/>
        <v>22.046724131340863</v>
      </c>
      <c r="CA22" s="27"/>
      <c r="CB22" s="27">
        <v>11594.5</v>
      </c>
      <c r="CC22" s="27"/>
      <c r="CD22" s="30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30"/>
      <c r="CQ22" s="27">
        <v>11114.20578</v>
      </c>
      <c r="CR22" s="27">
        <v>11114.20578</v>
      </c>
      <c r="CS22" s="27">
        <v>11114.2</v>
      </c>
      <c r="CT22" s="27">
        <f t="shared" si="14"/>
        <v>99.9999479944846</v>
      </c>
      <c r="CU22" s="27"/>
      <c r="CV22" s="27">
        <v>4759.01476</v>
      </c>
      <c r="CW22" s="27">
        <v>0</v>
      </c>
      <c r="CX22" s="27">
        <f t="shared" si="15"/>
        <v>0</v>
      </c>
      <c r="CY22" s="27">
        <v>0</v>
      </c>
      <c r="CZ22" s="27">
        <v>0</v>
      </c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>
        <v>1349.4</v>
      </c>
      <c r="DT22" s="27">
        <v>242.4</v>
      </c>
      <c r="DU22" s="27">
        <v>0</v>
      </c>
      <c r="DV22" s="27">
        <f t="shared" si="16"/>
        <v>0</v>
      </c>
      <c r="DW22" s="27"/>
      <c r="DX22" s="27"/>
      <c r="DY22" s="27"/>
      <c r="DZ22" s="27"/>
      <c r="EA22" s="27">
        <v>283.33332999999999</v>
      </c>
      <c r="EB22" s="27">
        <v>283.33332999999999</v>
      </c>
      <c r="EC22" s="27">
        <v>0</v>
      </c>
      <c r="ED22" s="27">
        <f t="shared" si="17"/>
        <v>0</v>
      </c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>
        <v>1116.7</v>
      </c>
      <c r="ER22" s="82">
        <v>1116.7</v>
      </c>
      <c r="ES22" s="27">
        <v>1116.7</v>
      </c>
      <c r="ET22" s="27">
        <f t="shared" si="18"/>
        <v>100</v>
      </c>
      <c r="EU22" s="27"/>
      <c r="EV22" s="27">
        <v>29479.8</v>
      </c>
      <c r="EW22" s="27"/>
      <c r="EX22" s="27">
        <f t="shared" si="27"/>
        <v>0</v>
      </c>
      <c r="EY22" s="27"/>
      <c r="EZ22" s="27"/>
      <c r="FA22" s="27"/>
      <c r="FB22" s="30"/>
      <c r="FC22" s="27"/>
      <c r="FD22" s="27"/>
      <c r="FE22" s="27"/>
      <c r="FF22" s="30"/>
      <c r="FG22" s="27"/>
      <c r="FH22" s="27">
        <v>25952.799999999999</v>
      </c>
      <c r="FI22" s="27">
        <v>1233.5</v>
      </c>
      <c r="FJ22" s="27">
        <f t="shared" ref="FJ22" si="38">FI22/FH22*100</f>
        <v>4.7528590364045495</v>
      </c>
      <c r="FK22" s="27"/>
      <c r="FL22" s="27">
        <v>624.92548999999997</v>
      </c>
      <c r="FM22" s="27">
        <v>514.9</v>
      </c>
      <c r="FN22" s="27">
        <f t="shared" si="19"/>
        <v>82.393822661962474</v>
      </c>
      <c r="FO22" s="27"/>
      <c r="FP22" s="27"/>
      <c r="FQ22" s="27"/>
      <c r="FR22" s="27"/>
      <c r="FS22" s="27"/>
      <c r="FT22" s="27">
        <v>225</v>
      </c>
      <c r="FU22" s="27">
        <v>225</v>
      </c>
      <c r="FV22" s="27">
        <f t="shared" si="28"/>
        <v>100</v>
      </c>
      <c r="FW22" s="27"/>
      <c r="FX22" s="27"/>
      <c r="FY22" s="27"/>
      <c r="FZ22" s="27"/>
      <c r="GA22" s="27"/>
      <c r="GB22" s="27"/>
      <c r="GC22" s="27"/>
      <c r="GD22" s="30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30"/>
      <c r="GY22" s="27"/>
      <c r="GZ22" s="27"/>
      <c r="HA22" s="27"/>
      <c r="HB22" s="27"/>
      <c r="HC22" s="27"/>
      <c r="HD22" s="27"/>
      <c r="HE22" s="27"/>
      <c r="HF22" s="27"/>
      <c r="HG22" s="27"/>
      <c r="HH22" s="27">
        <v>37695.699999999997</v>
      </c>
      <c r="HI22" s="27"/>
      <c r="HJ22" s="30"/>
      <c r="HK22" s="27">
        <v>3965.2</v>
      </c>
      <c r="HL22" s="27">
        <v>3965.2</v>
      </c>
      <c r="HM22" s="27">
        <v>961.2</v>
      </c>
      <c r="HN22" s="27">
        <f t="shared" si="20"/>
        <v>24.240895793402608</v>
      </c>
      <c r="HO22" s="27">
        <v>33458.834849999999</v>
      </c>
      <c r="HP22" s="27">
        <v>33458.834849999999</v>
      </c>
      <c r="HQ22" s="27">
        <v>15370.6</v>
      </c>
      <c r="HR22" s="27">
        <f t="shared" si="21"/>
        <v>45.938838184020028</v>
      </c>
      <c r="HS22" s="27"/>
      <c r="HT22" s="27"/>
      <c r="HU22" s="27"/>
      <c r="HV22" s="27"/>
      <c r="HW22" s="27"/>
      <c r="HX22" s="27">
        <v>84136.6</v>
      </c>
      <c r="HY22" s="27">
        <v>0</v>
      </c>
      <c r="HZ22" s="27"/>
      <c r="IA22" s="27"/>
      <c r="IB22" s="27"/>
      <c r="IC22" s="27"/>
      <c r="ID22" s="30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>
        <v>89.393940000000001</v>
      </c>
      <c r="IR22" s="27">
        <v>89.393940000000001</v>
      </c>
      <c r="IS22" s="27">
        <v>89.4</v>
      </c>
      <c r="IT22" s="27">
        <f t="shared" si="23"/>
        <v>100.00677898300489</v>
      </c>
      <c r="IU22" s="27"/>
      <c r="IV22" s="27"/>
      <c r="IW22" s="27"/>
      <c r="IX22" s="27"/>
      <c r="IY22" s="27">
        <v>13443</v>
      </c>
      <c r="IZ22" s="27">
        <v>13440</v>
      </c>
      <c r="JA22" s="27">
        <v>0</v>
      </c>
      <c r="JB22" s="27"/>
      <c r="JC22" s="27">
        <v>43.636360000000003</v>
      </c>
      <c r="JD22" s="27">
        <v>43.636360000000003</v>
      </c>
      <c r="JE22" s="27"/>
      <c r="JF22" s="27"/>
      <c r="JG22" s="27">
        <v>341.4</v>
      </c>
      <c r="JH22" s="27">
        <v>341.4</v>
      </c>
      <c r="JI22" s="27"/>
      <c r="JJ22" s="27"/>
      <c r="JK22" s="27"/>
      <c r="JL22" s="27"/>
      <c r="JM22" s="27"/>
      <c r="JN22" s="27"/>
      <c r="JO22" s="27">
        <v>2000</v>
      </c>
      <c r="JP22" s="27">
        <v>3155.3</v>
      </c>
      <c r="JQ22" s="27">
        <v>0</v>
      </c>
      <c r="JR22" s="27"/>
      <c r="JS22" s="27">
        <v>998.38383999999996</v>
      </c>
      <c r="JT22" s="27">
        <v>998.38383999999996</v>
      </c>
      <c r="JU22" s="27">
        <v>0</v>
      </c>
      <c r="JV22" s="27">
        <f t="shared" si="24"/>
        <v>0</v>
      </c>
      <c r="JW22" s="27"/>
      <c r="JX22" s="27"/>
      <c r="JY22" s="27"/>
      <c r="JZ22" s="30"/>
      <c r="KA22" s="27">
        <v>55142.8</v>
      </c>
      <c r="KB22" s="27">
        <v>55142.8</v>
      </c>
      <c r="KC22" s="27">
        <v>55142.8</v>
      </c>
      <c r="KD22" s="27">
        <f t="shared" si="25"/>
        <v>100</v>
      </c>
    </row>
    <row r="23" spans="1:290" ht="12.75" customHeight="1">
      <c r="A23" s="31">
        <v>17</v>
      </c>
      <c r="B23" s="32" t="s">
        <v>19</v>
      </c>
      <c r="C23" s="27">
        <f t="shared" si="3"/>
        <v>79462.264319999987</v>
      </c>
      <c r="D23" s="27">
        <f t="shared" si="4"/>
        <v>89866.408219999983</v>
      </c>
      <c r="E23" s="27">
        <f t="shared" si="5"/>
        <v>28150</v>
      </c>
      <c r="F23" s="27">
        <f t="shared" si="6"/>
        <v>31.324274061434171</v>
      </c>
      <c r="G23" s="27"/>
      <c r="H23" s="27"/>
      <c r="I23" s="27"/>
      <c r="J23" s="27"/>
      <c r="K23" s="27">
        <v>10751.8</v>
      </c>
      <c r="L23" s="27">
        <v>10751.8</v>
      </c>
      <c r="M23" s="27">
        <v>0</v>
      </c>
      <c r="N23" s="27">
        <f t="shared" si="7"/>
        <v>0</v>
      </c>
      <c r="O23" s="27">
        <v>11560.4</v>
      </c>
      <c r="P23" s="27">
        <v>11560.4</v>
      </c>
      <c r="Q23" s="27">
        <v>4956.7</v>
      </c>
      <c r="R23" s="27">
        <f t="shared" si="8"/>
        <v>42.876544064219232</v>
      </c>
      <c r="S23" s="27">
        <v>4515.8</v>
      </c>
      <c r="T23" s="27">
        <v>4515.8</v>
      </c>
      <c r="U23" s="27">
        <v>596.79999999999995</v>
      </c>
      <c r="V23" s="27">
        <f t="shared" si="9"/>
        <v>13.215820009743565</v>
      </c>
      <c r="W23" s="27">
        <v>1843</v>
      </c>
      <c r="X23" s="27">
        <v>1843</v>
      </c>
      <c r="Y23" s="27">
        <v>1679.5</v>
      </c>
      <c r="Z23" s="27">
        <f t="shared" si="10"/>
        <v>91.128594682582744</v>
      </c>
      <c r="AA23" s="27"/>
      <c r="AB23" s="27"/>
      <c r="AC23" s="27"/>
      <c r="AD23" s="27"/>
      <c r="AE23" s="39">
        <v>445.3</v>
      </c>
      <c r="AF23" s="27">
        <v>445.3</v>
      </c>
      <c r="AG23" s="27">
        <v>0</v>
      </c>
      <c r="AH23" s="27">
        <f t="shared" si="11"/>
        <v>0</v>
      </c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>
        <v>20617.52707</v>
      </c>
      <c r="AZ23" s="27">
        <v>23976.56972</v>
      </c>
      <c r="BA23" s="27">
        <v>2265.1</v>
      </c>
      <c r="BB23" s="27">
        <f t="shared" si="12"/>
        <v>9.4471395468659214</v>
      </c>
      <c r="BC23" s="27"/>
      <c r="BD23" s="27"/>
      <c r="BE23" s="27"/>
      <c r="BF23" s="27"/>
      <c r="BG23" s="82"/>
      <c r="BH23" s="82"/>
      <c r="BI23" s="82"/>
      <c r="BJ23" s="82"/>
      <c r="BK23" s="27"/>
      <c r="BL23" s="27"/>
      <c r="BM23" s="27"/>
      <c r="BN23" s="27"/>
      <c r="BO23" s="27"/>
      <c r="BP23" s="27"/>
      <c r="BQ23" s="27"/>
      <c r="BR23" s="30"/>
      <c r="BS23" s="27"/>
      <c r="BT23" s="27"/>
      <c r="BU23" s="27"/>
      <c r="BV23" s="27"/>
      <c r="BW23" s="27">
        <v>2761.2352999999998</v>
      </c>
      <c r="BX23" s="27">
        <v>2761.2352999999998</v>
      </c>
      <c r="BY23" s="27">
        <v>0</v>
      </c>
      <c r="BZ23" s="27">
        <f t="shared" si="13"/>
        <v>0</v>
      </c>
      <c r="CA23" s="27"/>
      <c r="CB23" s="27"/>
      <c r="CC23" s="27"/>
      <c r="CD23" s="30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30"/>
      <c r="CQ23" s="27">
        <v>3757.6600400000002</v>
      </c>
      <c r="CR23" s="27">
        <v>3757.6600400000002</v>
      </c>
      <c r="CS23" s="27">
        <v>3338.2</v>
      </c>
      <c r="CT23" s="27">
        <f t="shared" si="14"/>
        <v>88.837200929970223</v>
      </c>
      <c r="CU23" s="27"/>
      <c r="CV23" s="27">
        <v>446.5</v>
      </c>
      <c r="CW23" s="27">
        <v>0</v>
      </c>
      <c r="CX23" s="27">
        <f t="shared" si="15"/>
        <v>0</v>
      </c>
      <c r="CY23" s="27">
        <v>0</v>
      </c>
      <c r="CZ23" s="27">
        <v>0</v>
      </c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>
        <v>755.3</v>
      </c>
      <c r="DT23" s="27">
        <v>176.7</v>
      </c>
      <c r="DU23" s="27">
        <v>174</v>
      </c>
      <c r="DV23" s="27">
        <f t="shared" si="16"/>
        <v>98.47198641765705</v>
      </c>
      <c r="DW23" s="27"/>
      <c r="DX23" s="27"/>
      <c r="DY23" s="27"/>
      <c r="DZ23" s="27"/>
      <c r="EA23" s="27"/>
      <c r="EB23" s="27"/>
      <c r="EC23" s="27"/>
      <c r="ED23" s="27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>
        <v>23.5</v>
      </c>
      <c r="ER23" s="82">
        <v>23.5</v>
      </c>
      <c r="ES23" s="27">
        <v>23.5</v>
      </c>
      <c r="ET23" s="27">
        <f t="shared" si="18"/>
        <v>100</v>
      </c>
      <c r="EU23" s="27">
        <v>4497.2</v>
      </c>
      <c r="EV23" s="27">
        <v>4497.2</v>
      </c>
      <c r="EW23" s="27"/>
      <c r="EX23" s="27">
        <f t="shared" si="27"/>
        <v>0</v>
      </c>
      <c r="EY23" s="27"/>
      <c r="EZ23" s="27"/>
      <c r="FA23" s="27"/>
      <c r="FB23" s="30"/>
      <c r="FC23" s="27"/>
      <c r="FD23" s="27"/>
      <c r="FE23" s="27"/>
      <c r="FF23" s="30"/>
      <c r="FG23" s="27"/>
      <c r="FH23" s="27"/>
      <c r="FI23" s="27"/>
      <c r="FJ23" s="27"/>
      <c r="FK23" s="27"/>
      <c r="FL23" s="27">
        <v>542.50125000000003</v>
      </c>
      <c r="FM23" s="27">
        <v>510.8</v>
      </c>
      <c r="FN23" s="27">
        <f t="shared" si="19"/>
        <v>94.156465077269402</v>
      </c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30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>
        <v>1052</v>
      </c>
      <c r="GP23" s="27"/>
      <c r="GQ23" s="27"/>
      <c r="GR23" s="27"/>
      <c r="GS23" s="27"/>
      <c r="GT23" s="27"/>
      <c r="GU23" s="27"/>
      <c r="GV23" s="27"/>
      <c r="GW23" s="27"/>
      <c r="GX23" s="30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30"/>
      <c r="HK23" s="27">
        <v>769.1</v>
      </c>
      <c r="HL23" s="27">
        <v>769.1</v>
      </c>
      <c r="HM23" s="27">
        <v>220.7</v>
      </c>
      <c r="HN23" s="27">
        <f t="shared" si="20"/>
        <v>28.695878299310877</v>
      </c>
      <c r="HO23" s="27">
        <v>5822.1570700000002</v>
      </c>
      <c r="HP23" s="27">
        <v>5822.1570700000002</v>
      </c>
      <c r="HQ23" s="27">
        <v>2646.7</v>
      </c>
      <c r="HR23" s="27">
        <f t="shared" si="21"/>
        <v>45.459096485694772</v>
      </c>
      <c r="HS23" s="27"/>
      <c r="HT23" s="27"/>
      <c r="HU23" s="27"/>
      <c r="HV23" s="27"/>
      <c r="HW23" s="27"/>
      <c r="HX23" s="27">
        <v>6634.7</v>
      </c>
      <c r="HY23" s="27">
        <v>0</v>
      </c>
      <c r="HZ23" s="27">
        <f t="shared" si="22"/>
        <v>0</v>
      </c>
      <c r="IA23" s="27"/>
      <c r="IB23" s="27"/>
      <c r="IC23" s="27"/>
      <c r="ID23" s="30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>
        <v>744.94948999999997</v>
      </c>
      <c r="IR23" s="27">
        <v>744.94948999999997</v>
      </c>
      <c r="IS23" s="27">
        <v>732.2</v>
      </c>
      <c r="IT23" s="27">
        <f t="shared" si="23"/>
        <v>98.288543025917107</v>
      </c>
      <c r="IU23" s="27"/>
      <c r="IV23" s="27"/>
      <c r="IW23" s="27"/>
      <c r="IX23" s="27"/>
      <c r="IY23" s="27"/>
      <c r="IZ23" s="27"/>
      <c r="JA23" s="27"/>
      <c r="JB23" s="27"/>
      <c r="JC23" s="27">
        <v>12.22222</v>
      </c>
      <c r="JD23" s="27">
        <v>12.22222</v>
      </c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>
        <v>631.31313</v>
      </c>
      <c r="JT23" s="27">
        <v>631.31313</v>
      </c>
      <c r="JU23" s="27">
        <v>0</v>
      </c>
      <c r="JV23" s="27">
        <f t="shared" si="24"/>
        <v>0</v>
      </c>
      <c r="JW23" s="27"/>
      <c r="JX23" s="27"/>
      <c r="JY23" s="27"/>
      <c r="JZ23" s="30"/>
      <c r="KA23" s="27">
        <v>9953.7999999999993</v>
      </c>
      <c r="KB23" s="27">
        <v>9953.7999999999993</v>
      </c>
      <c r="KC23" s="27">
        <v>9953.7999999999993</v>
      </c>
      <c r="KD23" s="27">
        <f t="shared" si="25"/>
        <v>100</v>
      </c>
    </row>
    <row r="24" spans="1:290" ht="14">
      <c r="A24" s="31">
        <v>18</v>
      </c>
      <c r="B24" s="32" t="s">
        <v>20</v>
      </c>
      <c r="C24" s="27">
        <f t="shared" si="3"/>
        <v>115412.37281999999</v>
      </c>
      <c r="D24" s="27">
        <f t="shared" si="4"/>
        <v>118262.35389</v>
      </c>
      <c r="E24" s="27">
        <f t="shared" si="5"/>
        <v>43946.399999999987</v>
      </c>
      <c r="F24" s="27">
        <f t="shared" si="6"/>
        <v>37.160092416963124</v>
      </c>
      <c r="G24" s="27"/>
      <c r="H24" s="27"/>
      <c r="I24" s="27"/>
      <c r="J24" s="27"/>
      <c r="K24" s="27">
        <v>14018.4</v>
      </c>
      <c r="L24" s="27">
        <v>14018.4</v>
      </c>
      <c r="M24" s="27">
        <v>0</v>
      </c>
      <c r="N24" s="27">
        <f t="shared" si="7"/>
        <v>0</v>
      </c>
      <c r="O24" s="27">
        <v>12528.5</v>
      </c>
      <c r="P24" s="27">
        <v>12528.5</v>
      </c>
      <c r="Q24" s="27">
        <v>12230.3</v>
      </c>
      <c r="R24" s="27">
        <f t="shared" si="8"/>
        <v>97.61982679490761</v>
      </c>
      <c r="S24" s="27">
        <v>5007.1000000000004</v>
      </c>
      <c r="T24" s="27">
        <v>5007.1000000000004</v>
      </c>
      <c r="U24" s="27">
        <v>2385.4</v>
      </c>
      <c r="V24" s="27">
        <f t="shared" si="9"/>
        <v>47.640350702003154</v>
      </c>
      <c r="W24" s="27">
        <v>2699</v>
      </c>
      <c r="X24" s="27">
        <v>2699</v>
      </c>
      <c r="Y24" s="27">
        <v>2485.1999999999998</v>
      </c>
      <c r="Z24" s="27">
        <f t="shared" si="10"/>
        <v>92.078547610225996</v>
      </c>
      <c r="AA24" s="27"/>
      <c r="AB24" s="27"/>
      <c r="AC24" s="27"/>
      <c r="AD24" s="27"/>
      <c r="AE24" s="39">
        <v>567.6</v>
      </c>
      <c r="AF24" s="27">
        <v>567.6</v>
      </c>
      <c r="AG24" s="27">
        <v>0</v>
      </c>
      <c r="AH24" s="27">
        <f t="shared" si="11"/>
        <v>0</v>
      </c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>
        <v>56517.539159999993</v>
      </c>
      <c r="AZ24" s="27">
        <v>56497.04378</v>
      </c>
      <c r="BA24" s="27">
        <v>11193.4</v>
      </c>
      <c r="BB24" s="27">
        <f t="shared" si="12"/>
        <v>19.812364065608815</v>
      </c>
      <c r="BC24" s="27"/>
      <c r="BD24" s="27"/>
      <c r="BE24" s="27"/>
      <c r="BF24" s="27"/>
      <c r="BG24" s="82">
        <v>2650.5</v>
      </c>
      <c r="BH24" s="82"/>
      <c r="BI24" s="82"/>
      <c r="BJ24" s="82"/>
      <c r="BK24" s="27"/>
      <c r="BL24" s="27"/>
      <c r="BM24" s="27"/>
      <c r="BN24" s="27"/>
      <c r="BO24" s="27"/>
      <c r="BP24" s="27"/>
      <c r="BQ24" s="27"/>
      <c r="BR24" s="30"/>
      <c r="BS24" s="27"/>
      <c r="BT24" s="27"/>
      <c r="BU24" s="27"/>
      <c r="BV24" s="27"/>
      <c r="BW24" s="27">
        <v>0</v>
      </c>
      <c r="BX24" s="27">
        <v>0</v>
      </c>
      <c r="BY24" s="27"/>
      <c r="BZ24" s="27"/>
      <c r="CA24" s="27"/>
      <c r="CB24" s="27"/>
      <c r="CC24" s="27"/>
      <c r="CD24" s="30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30"/>
      <c r="CQ24" s="27">
        <v>3494.6238199999998</v>
      </c>
      <c r="CR24" s="27">
        <v>3494.6238199999998</v>
      </c>
      <c r="CS24" s="27">
        <v>3494.6</v>
      </c>
      <c r="CT24" s="27">
        <f t="shared" si="14"/>
        <v>99.999318381570461</v>
      </c>
      <c r="CU24" s="27"/>
      <c r="CV24" s="27">
        <v>4181.3769300000004</v>
      </c>
      <c r="CW24" s="27">
        <v>4181.3999999999996</v>
      </c>
      <c r="CX24" s="27">
        <f t="shared" si="15"/>
        <v>100.00055173213001</v>
      </c>
      <c r="CY24" s="27">
        <v>119.64367</v>
      </c>
      <c r="CZ24" s="27">
        <v>119.64367</v>
      </c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>
        <v>3011.7</v>
      </c>
      <c r="DT24" s="27">
        <v>461.1</v>
      </c>
      <c r="DU24" s="27">
        <v>0</v>
      </c>
      <c r="DV24" s="27">
        <f t="shared" si="16"/>
        <v>0</v>
      </c>
      <c r="DW24" s="27"/>
      <c r="DX24" s="27"/>
      <c r="DY24" s="27"/>
      <c r="DZ24" s="27"/>
      <c r="EA24" s="27"/>
      <c r="EB24" s="27"/>
      <c r="EC24" s="27"/>
      <c r="ED24" s="27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>
        <v>21.7</v>
      </c>
      <c r="ER24" s="82">
        <v>21.7</v>
      </c>
      <c r="ES24" s="27">
        <v>21.7</v>
      </c>
      <c r="ET24" s="27">
        <f t="shared" si="18"/>
        <v>100</v>
      </c>
      <c r="EU24" s="27">
        <v>5616.7</v>
      </c>
      <c r="EV24" s="27">
        <v>5616.7</v>
      </c>
      <c r="EW24" s="27"/>
      <c r="EX24" s="27">
        <f t="shared" si="27"/>
        <v>0</v>
      </c>
      <c r="EY24" s="27"/>
      <c r="EZ24" s="27"/>
      <c r="FA24" s="27"/>
      <c r="FB24" s="30"/>
      <c r="FC24" s="27"/>
      <c r="FD24" s="27"/>
      <c r="FE24" s="27"/>
      <c r="FF24" s="30"/>
      <c r="FG24" s="27"/>
      <c r="FH24" s="27"/>
      <c r="FI24" s="27"/>
      <c r="FJ24" s="27"/>
      <c r="FK24" s="27"/>
      <c r="FL24" s="27">
        <v>2865.1995200000001</v>
      </c>
      <c r="FM24" s="27">
        <v>1030.2</v>
      </c>
      <c r="FN24" s="27">
        <f t="shared" si="19"/>
        <v>35.955611216910995</v>
      </c>
      <c r="FO24" s="27"/>
      <c r="FP24" s="27"/>
      <c r="FQ24" s="27"/>
      <c r="FR24" s="27"/>
      <c r="FS24" s="27"/>
      <c r="FT24" s="27">
        <v>75</v>
      </c>
      <c r="FU24" s="27">
        <v>75</v>
      </c>
      <c r="FV24" s="27">
        <f t="shared" si="28"/>
        <v>100</v>
      </c>
      <c r="FW24" s="27"/>
      <c r="FX24" s="27"/>
      <c r="FY24" s="27"/>
      <c r="FZ24" s="27"/>
      <c r="GA24" s="27"/>
      <c r="GB24" s="27">
        <v>950</v>
      </c>
      <c r="GC24" s="27"/>
      <c r="GD24" s="30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>
        <v>862.5</v>
      </c>
      <c r="GP24" s="27"/>
      <c r="GQ24" s="27"/>
      <c r="GR24" s="27"/>
      <c r="GS24" s="27"/>
      <c r="GT24" s="27"/>
      <c r="GU24" s="27"/>
      <c r="GV24" s="27"/>
      <c r="GW24" s="27"/>
      <c r="GX24" s="30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30"/>
      <c r="HK24" s="27">
        <v>1281.9000000000001</v>
      </c>
      <c r="HL24" s="27">
        <v>1281.9000000000001</v>
      </c>
      <c r="HM24" s="27">
        <v>16.5</v>
      </c>
      <c r="HN24" s="27">
        <f t="shared" si="20"/>
        <v>1.2871518839223028</v>
      </c>
      <c r="HO24" s="27">
        <v>2149.9035400000002</v>
      </c>
      <c r="HP24" s="27">
        <v>2149.9035400000002</v>
      </c>
      <c r="HQ24" s="27">
        <v>437.7</v>
      </c>
      <c r="HR24" s="27">
        <f t="shared" si="21"/>
        <v>20.35905294616148</v>
      </c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30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>
        <v>71.515149999999991</v>
      </c>
      <c r="IR24" s="27">
        <v>71.515149999999991</v>
      </c>
      <c r="IS24" s="27">
        <v>71.5</v>
      </c>
      <c r="IT24" s="27">
        <f t="shared" si="23"/>
        <v>99.978815677517304</v>
      </c>
      <c r="IU24" s="27"/>
      <c r="IV24" s="27"/>
      <c r="IW24" s="27"/>
      <c r="IX24" s="27"/>
      <c r="IY24" s="27"/>
      <c r="IZ24" s="27"/>
      <c r="JA24" s="27"/>
      <c r="JB24" s="27"/>
      <c r="JC24" s="27">
        <v>27.878790000000002</v>
      </c>
      <c r="JD24" s="27">
        <v>27.878790000000002</v>
      </c>
      <c r="JE24" s="27"/>
      <c r="JF24" s="27"/>
      <c r="JG24" s="27">
        <v>20.3</v>
      </c>
      <c r="JH24" s="27">
        <v>20.3</v>
      </c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>
        <v>146.86869000000002</v>
      </c>
      <c r="JT24" s="27">
        <v>146.86869000000002</v>
      </c>
      <c r="JU24" s="27">
        <v>0</v>
      </c>
      <c r="JV24" s="27">
        <f t="shared" si="24"/>
        <v>0</v>
      </c>
      <c r="JW24" s="27"/>
      <c r="JX24" s="27"/>
      <c r="JY24" s="27"/>
      <c r="JZ24" s="30"/>
      <c r="KA24" s="27">
        <v>5461</v>
      </c>
      <c r="KB24" s="27">
        <v>5461</v>
      </c>
      <c r="KC24" s="27">
        <v>5461</v>
      </c>
      <c r="KD24" s="27">
        <f t="shared" si="25"/>
        <v>100</v>
      </c>
    </row>
    <row r="25" spans="1:290" ht="12.75" customHeight="1">
      <c r="A25" s="31">
        <v>19</v>
      </c>
      <c r="B25" s="32" t="s">
        <v>21</v>
      </c>
      <c r="C25" s="27">
        <f t="shared" si="3"/>
        <v>183658.38659999997</v>
      </c>
      <c r="D25" s="27">
        <f t="shared" si="4"/>
        <v>250119.52463999996</v>
      </c>
      <c r="E25" s="27">
        <f t="shared" si="5"/>
        <v>101036.20000000001</v>
      </c>
      <c r="F25" s="27">
        <f t="shared" si="6"/>
        <v>40.39516712876479</v>
      </c>
      <c r="G25" s="27"/>
      <c r="H25" s="27"/>
      <c r="I25" s="27"/>
      <c r="J25" s="27"/>
      <c r="K25" s="27">
        <v>24546.2</v>
      </c>
      <c r="L25" s="27">
        <v>44864.7</v>
      </c>
      <c r="M25" s="27">
        <v>21236</v>
      </c>
      <c r="N25" s="27">
        <f t="shared" si="7"/>
        <v>47.333426948135177</v>
      </c>
      <c r="O25" s="27">
        <v>21945.9</v>
      </c>
      <c r="P25" s="27">
        <v>21945.9</v>
      </c>
      <c r="Q25" s="27">
        <v>11664.1</v>
      </c>
      <c r="R25" s="27">
        <f t="shared" si="8"/>
        <v>53.149335411170199</v>
      </c>
      <c r="S25" s="27">
        <v>6125.4</v>
      </c>
      <c r="T25" s="27">
        <v>14663.8</v>
      </c>
      <c r="U25" s="27">
        <v>8538.4</v>
      </c>
      <c r="V25" s="27">
        <f t="shared" si="9"/>
        <v>58.227744513700408</v>
      </c>
      <c r="W25" s="27">
        <v>3492.4</v>
      </c>
      <c r="X25" s="27">
        <v>3492.4</v>
      </c>
      <c r="Y25" s="27">
        <v>2127.1</v>
      </c>
      <c r="Z25" s="27">
        <f t="shared" si="10"/>
        <v>60.906539915244529</v>
      </c>
      <c r="AA25" s="27"/>
      <c r="AB25" s="27"/>
      <c r="AC25" s="27"/>
      <c r="AD25" s="27"/>
      <c r="AE25" s="39">
        <v>1162.3</v>
      </c>
      <c r="AF25" s="27">
        <v>1162.3</v>
      </c>
      <c r="AG25" s="27">
        <v>1068.3</v>
      </c>
      <c r="AH25" s="27">
        <f t="shared" si="11"/>
        <v>91.912587111761169</v>
      </c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>
        <v>60503.273840000002</v>
      </c>
      <c r="AZ25" s="27">
        <v>70799.145209999988</v>
      </c>
      <c r="BA25" s="27">
        <v>6634.8</v>
      </c>
      <c r="BB25" s="27">
        <f t="shared" si="12"/>
        <v>9.3712995832368762</v>
      </c>
      <c r="BC25" s="27"/>
      <c r="BD25" s="27"/>
      <c r="BE25" s="27"/>
      <c r="BF25" s="27"/>
      <c r="BG25" s="82"/>
      <c r="BH25" s="82"/>
      <c r="BI25" s="82"/>
      <c r="BJ25" s="82"/>
      <c r="BK25" s="27"/>
      <c r="BL25" s="27"/>
      <c r="BM25" s="27"/>
      <c r="BN25" s="27"/>
      <c r="BO25" s="27"/>
      <c r="BP25" s="27"/>
      <c r="BQ25" s="27"/>
      <c r="BR25" s="30"/>
      <c r="BS25" s="27"/>
      <c r="BT25" s="27"/>
      <c r="BU25" s="27"/>
      <c r="BV25" s="27"/>
      <c r="BW25" s="27">
        <v>5799.8409000000001</v>
      </c>
      <c r="BX25" s="27">
        <v>5799.8409000000001</v>
      </c>
      <c r="BY25" s="27">
        <v>252.5</v>
      </c>
      <c r="BZ25" s="27">
        <f t="shared" si="13"/>
        <v>4.3535676987277361</v>
      </c>
      <c r="CA25" s="27"/>
      <c r="CB25" s="27">
        <v>9495.9</v>
      </c>
      <c r="CC25" s="27"/>
      <c r="CD25" s="30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30"/>
      <c r="CQ25" s="27">
        <v>2707.1029800000001</v>
      </c>
      <c r="CR25" s="27">
        <v>2707.1029800000001</v>
      </c>
      <c r="CS25" s="27">
        <v>2707.1</v>
      </c>
      <c r="CT25" s="27">
        <f t="shared" si="14"/>
        <v>99.999889919222795</v>
      </c>
      <c r="CU25" s="27"/>
      <c r="CV25" s="27">
        <v>15666.666670000001</v>
      </c>
      <c r="CW25" s="27">
        <v>15666.7</v>
      </c>
      <c r="CX25" s="27">
        <f t="shared" si="15"/>
        <v>100.00021274468081</v>
      </c>
      <c r="CY25" s="27">
        <v>195.52797000000001</v>
      </c>
      <c r="CZ25" s="27">
        <v>195.52797000000001</v>
      </c>
      <c r="DA25" s="27"/>
      <c r="DB25" s="27"/>
      <c r="DC25" s="27"/>
      <c r="DD25" s="27"/>
      <c r="DE25" s="27"/>
      <c r="DF25" s="27"/>
      <c r="DG25" s="27">
        <v>3306.5</v>
      </c>
      <c r="DH25" s="27">
        <v>3306.5</v>
      </c>
      <c r="DI25" s="27">
        <v>0</v>
      </c>
      <c r="DJ25" s="27"/>
      <c r="DK25" s="27"/>
      <c r="DL25" s="27"/>
      <c r="DM25" s="27"/>
      <c r="DN25" s="27"/>
      <c r="DO25" s="27"/>
      <c r="DP25" s="27"/>
      <c r="DQ25" s="27"/>
      <c r="DR25" s="27"/>
      <c r="DS25" s="27">
        <v>1748.4</v>
      </c>
      <c r="DT25" s="27">
        <v>524.5</v>
      </c>
      <c r="DU25" s="27">
        <v>453.8</v>
      </c>
      <c r="DV25" s="27">
        <f t="shared" si="16"/>
        <v>86.520495710200194</v>
      </c>
      <c r="DW25" s="27"/>
      <c r="DX25" s="27"/>
      <c r="DY25" s="27"/>
      <c r="DZ25" s="27"/>
      <c r="EA25" s="27"/>
      <c r="EB25" s="27"/>
      <c r="EC25" s="27"/>
      <c r="ED25" s="27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>
        <v>37.9</v>
      </c>
      <c r="ER25" s="82">
        <v>37.9</v>
      </c>
      <c r="ES25" s="27">
        <v>37.9</v>
      </c>
      <c r="ET25" s="27">
        <f t="shared" si="18"/>
        <v>100</v>
      </c>
      <c r="EU25" s="27"/>
      <c r="EV25" s="27"/>
      <c r="EW25" s="27"/>
      <c r="EX25" s="27"/>
      <c r="EY25" s="27"/>
      <c r="EZ25" s="27"/>
      <c r="FA25" s="27"/>
      <c r="FB25" s="30"/>
      <c r="FC25" s="27"/>
      <c r="FD25" s="27"/>
      <c r="FE25" s="27"/>
      <c r="FF25" s="30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>
        <v>300</v>
      </c>
      <c r="FU25" s="27">
        <v>150</v>
      </c>
      <c r="FV25" s="27">
        <f t="shared" si="28"/>
        <v>50</v>
      </c>
      <c r="FW25" s="27">
        <v>6060.6</v>
      </c>
      <c r="FX25" s="27">
        <v>6060.6</v>
      </c>
      <c r="FY25" s="27">
        <v>559.1</v>
      </c>
      <c r="FZ25" s="27">
        <f>FY25/FX25*100</f>
        <v>9.225159225159226</v>
      </c>
      <c r="GA25" s="27"/>
      <c r="GB25" s="27">
        <v>3069.7</v>
      </c>
      <c r="GC25" s="27"/>
      <c r="GD25" s="30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>
        <v>10651.4</v>
      </c>
      <c r="GV25" s="27">
        <v>10651.4</v>
      </c>
      <c r="GW25" s="27">
        <v>3530.6</v>
      </c>
      <c r="GX25" s="27">
        <f t="shared" ref="GX25:GX35" si="39">GW25/GV25*100</f>
        <v>33.146816380945225</v>
      </c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30"/>
      <c r="HK25" s="27">
        <v>1825.8</v>
      </c>
      <c r="HL25" s="27">
        <v>1825.8</v>
      </c>
      <c r="HM25" s="27">
        <v>778.7</v>
      </c>
      <c r="HN25" s="27">
        <f t="shared" si="20"/>
        <v>42.649797349107246</v>
      </c>
      <c r="HO25" s="27">
        <v>10714.340910000001</v>
      </c>
      <c r="HP25" s="27">
        <v>10714.340910000001</v>
      </c>
      <c r="HQ25" s="27">
        <v>5654.7</v>
      </c>
      <c r="HR25" s="27">
        <f t="shared" si="21"/>
        <v>52.776928114377121</v>
      </c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30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>
        <v>178.78788</v>
      </c>
      <c r="IR25" s="27">
        <v>178.78788</v>
      </c>
      <c r="IS25" s="27">
        <v>140.5</v>
      </c>
      <c r="IT25" s="27">
        <f t="shared" si="23"/>
        <v>78.58474522993393</v>
      </c>
      <c r="IU25" s="27"/>
      <c r="IV25" s="27"/>
      <c r="IW25" s="27"/>
      <c r="IX25" s="27"/>
      <c r="IY25" s="27"/>
      <c r="IZ25" s="27"/>
      <c r="JA25" s="27"/>
      <c r="JB25" s="27"/>
      <c r="JC25" s="27">
        <v>132.62626</v>
      </c>
      <c r="JD25" s="27">
        <v>132.62626</v>
      </c>
      <c r="JE25" s="27"/>
      <c r="JF25" s="27"/>
      <c r="JG25" s="27">
        <v>2159.6</v>
      </c>
      <c r="JH25" s="27">
        <v>2159.6</v>
      </c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>
        <v>528.58586000000003</v>
      </c>
      <c r="JT25" s="27">
        <v>528.58586000000003</v>
      </c>
      <c r="JU25" s="27">
        <v>0</v>
      </c>
      <c r="JV25" s="27">
        <f t="shared" si="24"/>
        <v>0</v>
      </c>
      <c r="JW25" s="27"/>
      <c r="JX25" s="27"/>
      <c r="JY25" s="27"/>
      <c r="JZ25" s="30"/>
      <c r="KA25" s="27">
        <v>19835.900000000001</v>
      </c>
      <c r="KB25" s="27">
        <v>19835.900000000001</v>
      </c>
      <c r="KC25" s="27">
        <v>19835.900000000001</v>
      </c>
      <c r="KD25" s="27">
        <f t="shared" si="25"/>
        <v>100</v>
      </c>
    </row>
    <row r="26" spans="1:290" ht="14">
      <c r="A26" s="31">
        <v>20</v>
      </c>
      <c r="B26" s="32" t="s">
        <v>22</v>
      </c>
      <c r="C26" s="27">
        <f t="shared" si="3"/>
        <v>77915.017739999996</v>
      </c>
      <c r="D26" s="27">
        <f t="shared" si="4"/>
        <v>118349.05378000002</v>
      </c>
      <c r="E26" s="27">
        <f t="shared" si="5"/>
        <v>34520.299999999996</v>
      </c>
      <c r="F26" s="27">
        <f t="shared" si="6"/>
        <v>29.168209544091539</v>
      </c>
      <c r="G26" s="27"/>
      <c r="H26" s="27"/>
      <c r="I26" s="27"/>
      <c r="J26" s="27"/>
      <c r="K26" s="27">
        <v>18892.2</v>
      </c>
      <c r="L26" s="27">
        <v>18892.2</v>
      </c>
      <c r="M26" s="27">
        <v>0</v>
      </c>
      <c r="N26" s="27">
        <f t="shared" si="7"/>
        <v>0</v>
      </c>
      <c r="O26" s="27">
        <v>12989</v>
      </c>
      <c r="P26" s="27">
        <v>12989</v>
      </c>
      <c r="Q26" s="27">
        <v>8142.7</v>
      </c>
      <c r="R26" s="27">
        <f t="shared" si="8"/>
        <v>62.689198552621448</v>
      </c>
      <c r="S26" s="27">
        <v>5671.2</v>
      </c>
      <c r="T26" s="27">
        <v>5671.2</v>
      </c>
      <c r="U26" s="27">
        <v>0</v>
      </c>
      <c r="V26" s="27">
        <f t="shared" si="9"/>
        <v>0</v>
      </c>
      <c r="W26" s="27">
        <v>2942.4</v>
      </c>
      <c r="X26" s="27">
        <v>2942.4</v>
      </c>
      <c r="Y26" s="27">
        <v>2675.5</v>
      </c>
      <c r="Z26" s="27">
        <f t="shared" si="10"/>
        <v>90.929173463839035</v>
      </c>
      <c r="AA26" s="27"/>
      <c r="AB26" s="27"/>
      <c r="AC26" s="27"/>
      <c r="AD26" s="27"/>
      <c r="AE26" s="39">
        <v>295.5</v>
      </c>
      <c r="AF26" s="27">
        <v>295.5</v>
      </c>
      <c r="AG26" s="27">
        <v>0</v>
      </c>
      <c r="AH26" s="27">
        <f t="shared" si="11"/>
        <v>0</v>
      </c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>
        <v>3467.4397199999999</v>
      </c>
      <c r="AZ26" s="27">
        <v>27165.739719999998</v>
      </c>
      <c r="BA26" s="27">
        <v>592.29999999999995</v>
      </c>
      <c r="BB26" s="27">
        <f t="shared" si="12"/>
        <v>2.1803197928894829</v>
      </c>
      <c r="BC26" s="27"/>
      <c r="BD26" s="27"/>
      <c r="BE26" s="27"/>
      <c r="BF26" s="27"/>
      <c r="BG26" s="82"/>
      <c r="BH26" s="82"/>
      <c r="BI26" s="82"/>
      <c r="BJ26" s="82"/>
      <c r="BK26" s="27"/>
      <c r="BL26" s="27">
        <v>2267.1860000000001</v>
      </c>
      <c r="BM26" s="27">
        <v>0</v>
      </c>
      <c r="BN26" s="27"/>
      <c r="BO26" s="27"/>
      <c r="BP26" s="27"/>
      <c r="BQ26" s="27"/>
      <c r="BR26" s="30"/>
      <c r="BS26" s="27"/>
      <c r="BT26" s="27"/>
      <c r="BU26" s="27"/>
      <c r="BV26" s="27"/>
      <c r="BW26" s="27">
        <v>3091.6787999999997</v>
      </c>
      <c r="BX26" s="27">
        <v>3091.6787999999997</v>
      </c>
      <c r="BY26" s="27">
        <v>2475.9</v>
      </c>
      <c r="BZ26" s="27">
        <f t="shared" si="13"/>
        <v>80.082704581083917</v>
      </c>
      <c r="CA26" s="27"/>
      <c r="CB26" s="27"/>
      <c r="CC26" s="27"/>
      <c r="CD26" s="30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30"/>
      <c r="CQ26" s="27">
        <v>2646.2394699999995</v>
      </c>
      <c r="CR26" s="27">
        <v>2646.2394699999995</v>
      </c>
      <c r="CS26" s="27">
        <v>2646.2</v>
      </c>
      <c r="CT26" s="27">
        <f t="shared" si="14"/>
        <v>99.998508449426168</v>
      </c>
      <c r="CU26" s="27"/>
      <c r="CV26" s="27">
        <v>0</v>
      </c>
      <c r="CW26" s="27"/>
      <c r="CX26" s="27"/>
      <c r="CY26" s="27">
        <v>383.58906000000002</v>
      </c>
      <c r="CZ26" s="27">
        <v>383.58906000000002</v>
      </c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>
        <v>952.7</v>
      </c>
      <c r="DT26" s="27">
        <v>262.3</v>
      </c>
      <c r="DU26" s="27">
        <v>0</v>
      </c>
      <c r="DV26" s="27">
        <f t="shared" si="16"/>
        <v>0</v>
      </c>
      <c r="DW26" s="27"/>
      <c r="DX26" s="27"/>
      <c r="DY26" s="27"/>
      <c r="DZ26" s="27"/>
      <c r="EA26" s="27">
        <v>188.88889</v>
      </c>
      <c r="EB26" s="27">
        <v>188.88889</v>
      </c>
      <c r="EC26" s="27">
        <v>188.9</v>
      </c>
      <c r="ED26" s="27">
        <f t="shared" si="17"/>
        <v>100.00588176467129</v>
      </c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>
        <v>41.5</v>
      </c>
      <c r="ER26" s="82">
        <v>41.5</v>
      </c>
      <c r="ES26" s="27">
        <v>41.5</v>
      </c>
      <c r="ET26" s="27">
        <f t="shared" si="18"/>
        <v>100</v>
      </c>
      <c r="EU26" s="27">
        <v>5630.1</v>
      </c>
      <c r="EV26" s="27">
        <v>19758.7</v>
      </c>
      <c r="EW26" s="27">
        <v>796.6</v>
      </c>
      <c r="EX26" s="27">
        <f t="shared" si="27"/>
        <v>4.0316417578079529</v>
      </c>
      <c r="EY26" s="27"/>
      <c r="EZ26" s="27"/>
      <c r="FA26" s="27"/>
      <c r="FB26" s="30"/>
      <c r="FC26" s="27"/>
      <c r="FD26" s="27"/>
      <c r="FE26" s="27"/>
      <c r="FF26" s="30"/>
      <c r="FG26" s="27"/>
      <c r="FH26" s="27"/>
      <c r="FI26" s="27"/>
      <c r="FJ26" s="27"/>
      <c r="FK26" s="27"/>
      <c r="FL26" s="27">
        <v>1030.35004</v>
      </c>
      <c r="FM26" s="27">
        <v>964.8</v>
      </c>
      <c r="FN26" s="27">
        <f t="shared" si="19"/>
        <v>93.638080510968862</v>
      </c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30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>
        <v>633.29999999999995</v>
      </c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30"/>
      <c r="HK26" s="27">
        <v>1445.1</v>
      </c>
      <c r="HL26" s="27">
        <v>1445.1</v>
      </c>
      <c r="HM26" s="27">
        <v>467.8</v>
      </c>
      <c r="HN26" s="27">
        <f t="shared" si="20"/>
        <v>32.371462182547923</v>
      </c>
      <c r="HO26" s="27">
        <v>6016.6343399999996</v>
      </c>
      <c r="HP26" s="27">
        <v>6016.6343399999996</v>
      </c>
      <c r="HQ26" s="27">
        <v>2663.7</v>
      </c>
      <c r="HR26" s="27">
        <f t="shared" si="21"/>
        <v>44.272260029018149</v>
      </c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30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>
        <v>214.64645999999999</v>
      </c>
      <c r="JD26" s="27">
        <v>214.64645999999999</v>
      </c>
      <c r="JE26" s="27"/>
      <c r="JF26" s="27"/>
      <c r="JG26" s="27">
        <v>815.1</v>
      </c>
      <c r="JH26" s="27">
        <v>815.1</v>
      </c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>
        <v>690.101</v>
      </c>
      <c r="JT26" s="27">
        <v>690.101</v>
      </c>
      <c r="JU26" s="27">
        <v>690.1</v>
      </c>
      <c r="JV26" s="27">
        <f t="shared" si="24"/>
        <v>99.999855093674697</v>
      </c>
      <c r="JW26" s="27"/>
      <c r="JX26" s="27"/>
      <c r="JY26" s="27"/>
      <c r="JZ26" s="30"/>
      <c r="KA26" s="27">
        <v>11541</v>
      </c>
      <c r="KB26" s="27">
        <v>11541</v>
      </c>
      <c r="KC26" s="27">
        <v>11541</v>
      </c>
      <c r="KD26" s="27">
        <f t="shared" si="25"/>
        <v>100</v>
      </c>
    </row>
    <row r="27" spans="1:290" ht="12.75" customHeight="1">
      <c r="A27" s="31">
        <v>21</v>
      </c>
      <c r="B27" s="32" t="s">
        <v>23</v>
      </c>
      <c r="C27" s="27">
        <f t="shared" si="3"/>
        <v>113328.27788999997</v>
      </c>
      <c r="D27" s="27">
        <f t="shared" si="4"/>
        <v>151392.36051999999</v>
      </c>
      <c r="E27" s="27">
        <f t="shared" si="5"/>
        <v>53674.8</v>
      </c>
      <c r="F27" s="27">
        <f t="shared" si="6"/>
        <v>35.454100732453533</v>
      </c>
      <c r="G27" s="27"/>
      <c r="H27" s="27"/>
      <c r="I27" s="27"/>
      <c r="J27" s="27"/>
      <c r="K27" s="27">
        <v>8605.2000000000007</v>
      </c>
      <c r="L27" s="27">
        <v>8605.2000000000007</v>
      </c>
      <c r="M27" s="27">
        <v>0</v>
      </c>
      <c r="N27" s="27">
        <f t="shared" si="7"/>
        <v>0</v>
      </c>
      <c r="O27" s="27">
        <v>9755.7999999999993</v>
      </c>
      <c r="P27" s="27">
        <v>9755.7999999999993</v>
      </c>
      <c r="Q27" s="27">
        <v>9423</v>
      </c>
      <c r="R27" s="27">
        <f t="shared" si="8"/>
        <v>96.58869595522664</v>
      </c>
      <c r="S27" s="27">
        <v>7229.7</v>
      </c>
      <c r="T27" s="27">
        <v>7229.7</v>
      </c>
      <c r="U27" s="27">
        <v>715.1</v>
      </c>
      <c r="V27" s="27">
        <f t="shared" si="9"/>
        <v>9.8911434775993463</v>
      </c>
      <c r="W27" s="27">
        <v>2458.3000000000002</v>
      </c>
      <c r="X27" s="27">
        <v>2458.3000000000002</v>
      </c>
      <c r="Y27" s="27">
        <v>2458.3000000000002</v>
      </c>
      <c r="Z27" s="27">
        <f t="shared" si="10"/>
        <v>100</v>
      </c>
      <c r="AA27" s="27"/>
      <c r="AB27" s="27"/>
      <c r="AC27" s="27"/>
      <c r="AD27" s="27"/>
      <c r="AE27" s="39">
        <v>400.5</v>
      </c>
      <c r="AF27" s="27">
        <v>400.5</v>
      </c>
      <c r="AG27" s="27">
        <v>0</v>
      </c>
      <c r="AH27" s="27">
        <f t="shared" si="11"/>
        <v>0</v>
      </c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>
        <v>42713.658769999995</v>
      </c>
      <c r="AZ27" s="27">
        <v>43089.041400000002</v>
      </c>
      <c r="BA27" s="27">
        <v>11996.3</v>
      </c>
      <c r="BB27" s="27">
        <f t="shared" si="12"/>
        <v>27.840721469380377</v>
      </c>
      <c r="BC27" s="27"/>
      <c r="BD27" s="27"/>
      <c r="BE27" s="27"/>
      <c r="BF27" s="27"/>
      <c r="BG27" s="82"/>
      <c r="BH27" s="82"/>
      <c r="BI27" s="82"/>
      <c r="BJ27" s="82"/>
      <c r="BK27" s="27"/>
      <c r="BL27" s="27"/>
      <c r="BM27" s="27"/>
      <c r="BN27" s="27"/>
      <c r="BO27" s="27"/>
      <c r="BP27" s="27"/>
      <c r="BQ27" s="27"/>
      <c r="BR27" s="30"/>
      <c r="BS27" s="27"/>
      <c r="BT27" s="27"/>
      <c r="BU27" s="27"/>
      <c r="BV27" s="27"/>
      <c r="BW27" s="27">
        <v>2724.1456999999996</v>
      </c>
      <c r="BX27" s="27">
        <v>2724.1456999999996</v>
      </c>
      <c r="BY27" s="27">
        <v>2724.1</v>
      </c>
      <c r="BZ27" s="27">
        <f t="shared" si="13"/>
        <v>99.998322409847617</v>
      </c>
      <c r="CA27" s="27"/>
      <c r="CB27" s="27"/>
      <c r="CC27" s="27"/>
      <c r="CD27" s="30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30"/>
      <c r="CQ27" s="27">
        <v>4763.2310499999994</v>
      </c>
      <c r="CR27" s="27">
        <v>4763.2310499999994</v>
      </c>
      <c r="CS27" s="27">
        <v>4763.2</v>
      </c>
      <c r="CT27" s="27">
        <f t="shared" si="14"/>
        <v>99.999348131558733</v>
      </c>
      <c r="CU27" s="27"/>
      <c r="CV27" s="27">
        <v>2090</v>
      </c>
      <c r="CW27" s="27">
        <v>698.9</v>
      </c>
      <c r="CX27" s="27">
        <f t="shared" si="15"/>
        <v>33.440191387559807</v>
      </c>
      <c r="CY27" s="27">
        <v>225.56912</v>
      </c>
      <c r="CZ27" s="27">
        <v>225.56912</v>
      </c>
      <c r="DA27" s="27"/>
      <c r="DB27" s="27"/>
      <c r="DC27" s="27"/>
      <c r="DD27" s="27">
        <v>17189.8</v>
      </c>
      <c r="DE27" s="27">
        <v>0</v>
      </c>
      <c r="DF27" s="27"/>
      <c r="DG27" s="27">
        <v>2126</v>
      </c>
      <c r="DH27" s="27">
        <v>2126</v>
      </c>
      <c r="DI27" s="27">
        <v>0</v>
      </c>
      <c r="DJ27" s="27"/>
      <c r="DK27" s="27"/>
      <c r="DL27" s="27">
        <v>3223.1</v>
      </c>
      <c r="DM27" s="27">
        <v>0</v>
      </c>
      <c r="DN27" s="27"/>
      <c r="DO27" s="27"/>
      <c r="DP27" s="27"/>
      <c r="DQ27" s="27"/>
      <c r="DR27" s="27"/>
      <c r="DS27" s="27">
        <v>1230.5</v>
      </c>
      <c r="DT27" s="27"/>
      <c r="DU27" s="27"/>
      <c r="DV27" s="27"/>
      <c r="DW27" s="27"/>
      <c r="DX27" s="27"/>
      <c r="DY27" s="27"/>
      <c r="DZ27" s="27"/>
      <c r="EA27" s="27">
        <v>283.33332999999999</v>
      </c>
      <c r="EB27" s="27">
        <v>283.33332999999999</v>
      </c>
      <c r="EC27" s="27">
        <v>283.3</v>
      </c>
      <c r="ED27" s="27">
        <f t="shared" si="17"/>
        <v>99.988236470449849</v>
      </c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>
        <v>32.5</v>
      </c>
      <c r="ER27" s="82">
        <v>32.5</v>
      </c>
      <c r="ES27" s="27">
        <v>32.5</v>
      </c>
      <c r="ET27" s="27">
        <f t="shared" si="18"/>
        <v>100</v>
      </c>
      <c r="EU27" s="27"/>
      <c r="EV27" s="27">
        <v>16191.3</v>
      </c>
      <c r="EW27" s="27"/>
      <c r="EX27" s="27">
        <f t="shared" si="27"/>
        <v>0</v>
      </c>
      <c r="EY27" s="27"/>
      <c r="EZ27" s="27"/>
      <c r="FA27" s="27"/>
      <c r="FB27" s="30"/>
      <c r="FC27" s="27"/>
      <c r="FD27" s="27"/>
      <c r="FE27" s="27"/>
      <c r="FF27" s="30"/>
      <c r="FG27" s="27"/>
      <c r="FH27" s="27"/>
      <c r="FI27" s="27"/>
      <c r="FJ27" s="27"/>
      <c r="FK27" s="27"/>
      <c r="FL27" s="27">
        <v>0</v>
      </c>
      <c r="FM27" s="27"/>
      <c r="FN27" s="27"/>
      <c r="FO27" s="27"/>
      <c r="FP27" s="27"/>
      <c r="FQ27" s="27"/>
      <c r="FR27" s="27"/>
      <c r="FS27" s="27"/>
      <c r="FT27" s="27">
        <v>225</v>
      </c>
      <c r="FU27" s="27">
        <v>225</v>
      </c>
      <c r="FV27" s="27">
        <f t="shared" si="28"/>
        <v>100</v>
      </c>
      <c r="FW27" s="27"/>
      <c r="FX27" s="27"/>
      <c r="FY27" s="27"/>
      <c r="FZ27" s="27"/>
      <c r="GA27" s="27"/>
      <c r="GB27" s="27"/>
      <c r="GC27" s="27"/>
      <c r="GD27" s="30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>
        <v>1477.4</v>
      </c>
      <c r="GP27" s="27"/>
      <c r="GQ27" s="27"/>
      <c r="GR27" s="27"/>
      <c r="GS27" s="27"/>
      <c r="GT27" s="27"/>
      <c r="GU27" s="27">
        <v>8672.4</v>
      </c>
      <c r="GV27" s="27">
        <v>8672.4</v>
      </c>
      <c r="GW27" s="27">
        <v>2049.1</v>
      </c>
      <c r="GX27" s="27">
        <f t="shared" si="39"/>
        <v>23.627830819611642</v>
      </c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30"/>
      <c r="HK27" s="27">
        <v>776.9</v>
      </c>
      <c r="HL27" s="27">
        <v>776.9</v>
      </c>
      <c r="HM27" s="27">
        <v>202.4</v>
      </c>
      <c r="HN27" s="27">
        <f t="shared" si="20"/>
        <v>26.052258977989446</v>
      </c>
      <c r="HO27" s="27">
        <v>6091.3095999999996</v>
      </c>
      <c r="HP27" s="27">
        <v>6091.3095999999996</v>
      </c>
      <c r="HQ27" s="27">
        <v>2664.3</v>
      </c>
      <c r="HR27" s="27">
        <f t="shared" si="21"/>
        <v>43.739362714382473</v>
      </c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30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>
        <v>178.78788</v>
      </c>
      <c r="IR27" s="27">
        <v>178.78788</v>
      </c>
      <c r="IS27" s="27">
        <v>172.1</v>
      </c>
      <c r="IT27" s="27">
        <f t="shared" si="23"/>
        <v>96.259321381292722</v>
      </c>
      <c r="IU27" s="27"/>
      <c r="IV27" s="27"/>
      <c r="IW27" s="27"/>
      <c r="IX27" s="27"/>
      <c r="IY27" s="27"/>
      <c r="IZ27" s="27"/>
      <c r="JA27" s="27"/>
      <c r="JB27" s="27"/>
      <c r="JC27" s="27">
        <v>57.575769999999999</v>
      </c>
      <c r="JD27" s="27">
        <v>57.575769999999999</v>
      </c>
      <c r="JE27" s="27"/>
      <c r="JF27" s="27"/>
      <c r="JG27" s="27">
        <v>585.20000000000005</v>
      </c>
      <c r="JH27" s="27">
        <v>585.20000000000005</v>
      </c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>
        <v>616.66667000000007</v>
      </c>
      <c r="JT27" s="27">
        <v>616.66667000000007</v>
      </c>
      <c r="JU27" s="27">
        <v>0</v>
      </c>
      <c r="JV27" s="27">
        <f t="shared" si="24"/>
        <v>0</v>
      </c>
      <c r="JW27" s="27">
        <v>3433.1</v>
      </c>
      <c r="JX27" s="27">
        <v>3433.1</v>
      </c>
      <c r="JY27" s="27">
        <v>3433.1</v>
      </c>
      <c r="JZ27" s="30">
        <f t="shared" si="37"/>
        <v>100</v>
      </c>
      <c r="KA27" s="27">
        <v>10367.9</v>
      </c>
      <c r="KB27" s="27">
        <v>10367.9</v>
      </c>
      <c r="KC27" s="27">
        <v>10356.700000000001</v>
      </c>
      <c r="KD27" s="27">
        <f t="shared" si="25"/>
        <v>99.891974266727118</v>
      </c>
    </row>
    <row r="28" spans="1:290" s="25" customFormat="1" ht="21.75" customHeight="1">
      <c r="A28" s="51"/>
      <c r="B28" s="34" t="s">
        <v>84</v>
      </c>
      <c r="C28" s="40">
        <f t="shared" ref="C28" si="40">SUM(C29:C33)</f>
        <v>3086438.7382399999</v>
      </c>
      <c r="D28" s="40">
        <f t="shared" ref="D28" si="41">SUM(D29:D33)</f>
        <v>4430807.9361899998</v>
      </c>
      <c r="E28" s="40">
        <f t="shared" ref="E28:I28" si="42">SUM(E29:E33)</f>
        <v>893509.90000000014</v>
      </c>
      <c r="F28" s="40">
        <f t="shared" si="6"/>
        <v>20.165845887879286</v>
      </c>
      <c r="G28" s="40">
        <f t="shared" si="42"/>
        <v>128935.29999999999</v>
      </c>
      <c r="H28" s="40">
        <f t="shared" si="42"/>
        <v>128935.29999999999</v>
      </c>
      <c r="I28" s="40">
        <f t="shared" si="42"/>
        <v>1185.3</v>
      </c>
      <c r="J28" s="40">
        <f>I28/H28*100</f>
        <v>0.91929828371283895</v>
      </c>
      <c r="K28" s="40">
        <f t="shared" ref="K28:KC28" si="43">SUM(K29:K33)</f>
        <v>0</v>
      </c>
      <c r="L28" s="40">
        <f t="shared" si="43"/>
        <v>0</v>
      </c>
      <c r="M28" s="40">
        <f t="shared" si="43"/>
        <v>0</v>
      </c>
      <c r="N28" s="40">
        <v>0</v>
      </c>
      <c r="O28" s="40">
        <f t="shared" si="43"/>
        <v>0</v>
      </c>
      <c r="P28" s="40">
        <f t="shared" si="43"/>
        <v>0</v>
      </c>
      <c r="Q28" s="40">
        <f t="shared" si="43"/>
        <v>0</v>
      </c>
      <c r="R28" s="40">
        <v>0</v>
      </c>
      <c r="S28" s="40">
        <f t="shared" si="43"/>
        <v>0</v>
      </c>
      <c r="T28" s="40">
        <f t="shared" si="43"/>
        <v>0</v>
      </c>
      <c r="U28" s="40">
        <f t="shared" si="43"/>
        <v>0</v>
      </c>
      <c r="V28" s="40">
        <v>0</v>
      </c>
      <c r="W28" s="40">
        <f t="shared" si="43"/>
        <v>0</v>
      </c>
      <c r="X28" s="40">
        <f t="shared" si="43"/>
        <v>0</v>
      </c>
      <c r="Y28" s="40">
        <f t="shared" si="43"/>
        <v>0</v>
      </c>
      <c r="Z28" s="40">
        <v>0</v>
      </c>
      <c r="AA28" s="40">
        <f t="shared" si="43"/>
        <v>150000</v>
      </c>
      <c r="AB28" s="40">
        <f t="shared" si="43"/>
        <v>169282.69999999998</v>
      </c>
      <c r="AC28" s="40">
        <f t="shared" si="43"/>
        <v>4296.3</v>
      </c>
      <c r="AD28" s="40">
        <f>AC28/AB28*100</f>
        <v>2.537943924571147</v>
      </c>
      <c r="AE28" s="40">
        <f t="shared" si="43"/>
        <v>54638.399999999994</v>
      </c>
      <c r="AF28" s="40">
        <f t="shared" si="43"/>
        <v>54638.399999999994</v>
      </c>
      <c r="AG28" s="40">
        <f t="shared" si="43"/>
        <v>32440.899999999998</v>
      </c>
      <c r="AH28" s="40">
        <f t="shared" si="11"/>
        <v>59.373810360479084</v>
      </c>
      <c r="AI28" s="40">
        <f t="shared" si="43"/>
        <v>100000</v>
      </c>
      <c r="AJ28" s="40">
        <f t="shared" si="43"/>
        <v>80717.299999999988</v>
      </c>
      <c r="AK28" s="40">
        <f t="shared" si="43"/>
        <v>0</v>
      </c>
      <c r="AL28" s="40">
        <v>0</v>
      </c>
      <c r="AM28" s="40">
        <f t="shared" si="43"/>
        <v>1073595</v>
      </c>
      <c r="AN28" s="40">
        <f t="shared" si="43"/>
        <v>925804.7</v>
      </c>
      <c r="AO28" s="40">
        <f t="shared" si="43"/>
        <v>18129.3</v>
      </c>
      <c r="AP28" s="40">
        <f t="shared" si="35"/>
        <v>1.9582207780971517</v>
      </c>
      <c r="AQ28" s="40">
        <f t="shared" si="43"/>
        <v>0</v>
      </c>
      <c r="AR28" s="40">
        <f t="shared" si="43"/>
        <v>0</v>
      </c>
      <c r="AS28" s="40">
        <f t="shared" si="43"/>
        <v>0</v>
      </c>
      <c r="AT28" s="40">
        <v>0</v>
      </c>
      <c r="AU28" s="40">
        <f t="shared" si="43"/>
        <v>0</v>
      </c>
      <c r="AV28" s="40">
        <f t="shared" si="43"/>
        <v>2277.9</v>
      </c>
      <c r="AW28" s="40">
        <f t="shared" si="43"/>
        <v>2277.9</v>
      </c>
      <c r="AX28" s="40">
        <f>AW28/AV28*100</f>
        <v>100</v>
      </c>
      <c r="AY28" s="40">
        <f t="shared" si="43"/>
        <v>0</v>
      </c>
      <c r="AZ28" s="40">
        <f t="shared" si="43"/>
        <v>30551.275730000001</v>
      </c>
      <c r="BA28" s="40">
        <f t="shared" si="43"/>
        <v>0</v>
      </c>
      <c r="BB28" s="40">
        <f t="shared" si="12"/>
        <v>0</v>
      </c>
      <c r="BC28" s="40">
        <f t="shared" si="43"/>
        <v>0</v>
      </c>
      <c r="BD28" s="40">
        <f t="shared" si="43"/>
        <v>41649.300000000003</v>
      </c>
      <c r="BE28" s="40">
        <f t="shared" si="43"/>
        <v>0</v>
      </c>
      <c r="BF28" s="40">
        <v>0</v>
      </c>
      <c r="BG28" s="68">
        <f t="shared" si="43"/>
        <v>0</v>
      </c>
      <c r="BH28" s="68">
        <f t="shared" si="43"/>
        <v>3726</v>
      </c>
      <c r="BI28" s="68">
        <f t="shared" si="43"/>
        <v>907.7</v>
      </c>
      <c r="BJ28" s="68">
        <f>BI28/BH28*100</f>
        <v>24.361245303274291</v>
      </c>
      <c r="BK28" s="40">
        <f t="shared" si="43"/>
        <v>0</v>
      </c>
      <c r="BL28" s="40">
        <f t="shared" si="43"/>
        <v>0</v>
      </c>
      <c r="BM28" s="40">
        <f t="shared" si="43"/>
        <v>0</v>
      </c>
      <c r="BN28" s="40">
        <v>0</v>
      </c>
      <c r="BO28" s="40">
        <f t="shared" si="43"/>
        <v>0</v>
      </c>
      <c r="BP28" s="40">
        <f t="shared" si="43"/>
        <v>0</v>
      </c>
      <c r="BQ28" s="40">
        <f t="shared" si="43"/>
        <v>0</v>
      </c>
      <c r="BR28" s="30">
        <v>0</v>
      </c>
      <c r="BS28" s="40">
        <f t="shared" si="43"/>
        <v>0</v>
      </c>
      <c r="BT28" s="40">
        <f t="shared" si="43"/>
        <v>0</v>
      </c>
      <c r="BU28" s="40">
        <f t="shared" si="43"/>
        <v>0</v>
      </c>
      <c r="BV28" s="40">
        <v>0</v>
      </c>
      <c r="BW28" s="40">
        <f t="shared" si="43"/>
        <v>195155.49960000001</v>
      </c>
      <c r="BX28" s="40">
        <f t="shared" si="43"/>
        <v>195155.49960000001</v>
      </c>
      <c r="BY28" s="40">
        <f t="shared" si="43"/>
        <v>19373.899999999998</v>
      </c>
      <c r="BZ28" s="40">
        <f t="shared" si="13"/>
        <v>9.9274168751122378</v>
      </c>
      <c r="CA28" s="40">
        <f t="shared" si="43"/>
        <v>0</v>
      </c>
      <c r="CB28" s="40">
        <f t="shared" si="43"/>
        <v>11175.7</v>
      </c>
      <c r="CC28" s="40">
        <f t="shared" si="43"/>
        <v>0</v>
      </c>
      <c r="CD28" s="30">
        <f t="shared" si="26"/>
        <v>0</v>
      </c>
      <c r="CE28" s="40">
        <f t="shared" si="43"/>
        <v>124873.3</v>
      </c>
      <c r="CF28" s="40">
        <f t="shared" si="43"/>
        <v>186659.7</v>
      </c>
      <c r="CG28" s="40">
        <f t="shared" si="43"/>
        <v>0</v>
      </c>
      <c r="CH28" s="40">
        <v>0</v>
      </c>
      <c r="CI28" s="40">
        <f t="shared" si="43"/>
        <v>0</v>
      </c>
      <c r="CJ28" s="40">
        <f t="shared" si="43"/>
        <v>20000</v>
      </c>
      <c r="CK28" s="40">
        <f t="shared" si="43"/>
        <v>0</v>
      </c>
      <c r="CL28" s="40">
        <v>0</v>
      </c>
      <c r="CM28" s="40">
        <f t="shared" si="43"/>
        <v>0</v>
      </c>
      <c r="CN28" s="40">
        <f t="shared" si="43"/>
        <v>0</v>
      </c>
      <c r="CO28" s="40">
        <f t="shared" si="43"/>
        <v>0</v>
      </c>
      <c r="CP28" s="30">
        <v>0</v>
      </c>
      <c r="CQ28" s="40">
        <f t="shared" si="43"/>
        <v>120457.87914</v>
      </c>
      <c r="CR28" s="40">
        <f t="shared" si="43"/>
        <v>120457.87914</v>
      </c>
      <c r="CS28" s="40">
        <f t="shared" si="43"/>
        <v>120002.40000000001</v>
      </c>
      <c r="CT28" s="40">
        <f t="shared" si="14"/>
        <v>99.621876839230566</v>
      </c>
      <c r="CU28" s="40">
        <f t="shared" si="43"/>
        <v>0</v>
      </c>
      <c r="CV28" s="40">
        <f t="shared" si="43"/>
        <v>69222.222219999996</v>
      </c>
      <c r="CW28" s="40">
        <f t="shared" si="43"/>
        <v>58410.1</v>
      </c>
      <c r="CX28" s="40">
        <f t="shared" si="15"/>
        <v>84.380561800461663</v>
      </c>
      <c r="CY28" s="40">
        <f t="shared" si="43"/>
        <v>872.58262000000013</v>
      </c>
      <c r="CZ28" s="40">
        <f t="shared" si="43"/>
        <v>872.58262000000013</v>
      </c>
      <c r="DA28" s="40">
        <f t="shared" si="43"/>
        <v>0</v>
      </c>
      <c r="DB28" s="40">
        <v>0</v>
      </c>
      <c r="DC28" s="40">
        <f t="shared" si="43"/>
        <v>0</v>
      </c>
      <c r="DD28" s="40">
        <f t="shared" si="43"/>
        <v>0</v>
      </c>
      <c r="DE28" s="40">
        <f t="shared" si="43"/>
        <v>0</v>
      </c>
      <c r="DF28" s="40">
        <v>0</v>
      </c>
      <c r="DG28" s="40">
        <f t="shared" si="43"/>
        <v>0</v>
      </c>
      <c r="DH28" s="40">
        <f t="shared" si="43"/>
        <v>0</v>
      </c>
      <c r="DI28" s="40">
        <f t="shared" si="43"/>
        <v>0</v>
      </c>
      <c r="DJ28" s="40">
        <v>0</v>
      </c>
      <c r="DK28" s="40">
        <f t="shared" si="43"/>
        <v>0</v>
      </c>
      <c r="DL28" s="40">
        <f t="shared" si="43"/>
        <v>0</v>
      </c>
      <c r="DM28" s="40">
        <f t="shared" si="43"/>
        <v>0</v>
      </c>
      <c r="DN28" s="40">
        <v>0</v>
      </c>
      <c r="DO28" s="40">
        <f t="shared" si="43"/>
        <v>147991</v>
      </c>
      <c r="DP28" s="40">
        <f t="shared" si="43"/>
        <v>147991</v>
      </c>
      <c r="DQ28" s="40">
        <f t="shared" si="43"/>
        <v>0</v>
      </c>
      <c r="DR28" s="40">
        <v>0</v>
      </c>
      <c r="DS28" s="40">
        <f t="shared" si="43"/>
        <v>11943.099999999999</v>
      </c>
      <c r="DT28" s="40">
        <f t="shared" si="43"/>
        <v>7726.7999999999993</v>
      </c>
      <c r="DU28" s="40">
        <f t="shared" si="43"/>
        <v>3935</v>
      </c>
      <c r="DV28" s="40">
        <f t="shared" si="16"/>
        <v>50.926644924160072</v>
      </c>
      <c r="DW28" s="40">
        <f t="shared" si="43"/>
        <v>426.7</v>
      </c>
      <c r="DX28" s="40">
        <f t="shared" si="43"/>
        <v>426.7</v>
      </c>
      <c r="DY28" s="40">
        <f t="shared" si="43"/>
        <v>0</v>
      </c>
      <c r="DZ28" s="40">
        <v>0</v>
      </c>
      <c r="EA28" s="40">
        <f t="shared" ref="EA28:EC28" si="44">SUM(EA29:EA33)</f>
        <v>190.9091</v>
      </c>
      <c r="EB28" s="40">
        <f t="shared" si="44"/>
        <v>190.9091</v>
      </c>
      <c r="EC28" s="40">
        <f t="shared" si="44"/>
        <v>90.5</v>
      </c>
      <c r="ED28" s="40">
        <f t="shared" si="17"/>
        <v>47.404759647392396</v>
      </c>
      <c r="EE28" s="68">
        <f t="shared" si="43"/>
        <v>0</v>
      </c>
      <c r="EF28" s="68">
        <f t="shared" si="43"/>
        <v>0</v>
      </c>
      <c r="EG28" s="68">
        <f t="shared" si="43"/>
        <v>0</v>
      </c>
      <c r="EH28" s="68">
        <v>0</v>
      </c>
      <c r="EI28" s="68">
        <f t="shared" si="43"/>
        <v>0</v>
      </c>
      <c r="EJ28" s="68">
        <f t="shared" si="43"/>
        <v>0</v>
      </c>
      <c r="EK28" s="68">
        <f t="shared" si="43"/>
        <v>0</v>
      </c>
      <c r="EL28" s="68">
        <v>0</v>
      </c>
      <c r="EM28" s="68">
        <f t="shared" si="43"/>
        <v>16180.9</v>
      </c>
      <c r="EN28" s="68">
        <f t="shared" si="43"/>
        <v>16180.9</v>
      </c>
      <c r="EO28" s="68">
        <f t="shared" si="43"/>
        <v>16180.9</v>
      </c>
      <c r="EP28" s="68">
        <f>EO28/EN28*100</f>
        <v>100</v>
      </c>
      <c r="EQ28" s="68">
        <f t="shared" si="43"/>
        <v>1114.9000000000001</v>
      </c>
      <c r="ER28" s="40">
        <f t="shared" si="43"/>
        <v>1114.9000000000001</v>
      </c>
      <c r="ES28" s="40">
        <f t="shared" si="43"/>
        <v>1114.9000000000001</v>
      </c>
      <c r="ET28" s="40">
        <f t="shared" si="18"/>
        <v>100</v>
      </c>
      <c r="EU28" s="40">
        <f t="shared" si="43"/>
        <v>30253.5</v>
      </c>
      <c r="EV28" s="40">
        <f t="shared" si="43"/>
        <v>95496.9</v>
      </c>
      <c r="EW28" s="40">
        <f t="shared" si="43"/>
        <v>6305.9</v>
      </c>
      <c r="EX28" s="40">
        <f t="shared" si="27"/>
        <v>6.6032509955820551</v>
      </c>
      <c r="EY28" s="40">
        <f t="shared" si="43"/>
        <v>0</v>
      </c>
      <c r="EZ28" s="40">
        <f t="shared" si="43"/>
        <v>0</v>
      </c>
      <c r="FA28" s="40">
        <f t="shared" si="43"/>
        <v>0</v>
      </c>
      <c r="FB28" s="30">
        <v>0</v>
      </c>
      <c r="FC28" s="40">
        <f t="shared" si="43"/>
        <v>0</v>
      </c>
      <c r="FD28" s="40">
        <f t="shared" si="43"/>
        <v>0</v>
      </c>
      <c r="FE28" s="40">
        <f t="shared" si="43"/>
        <v>0</v>
      </c>
      <c r="FF28" s="30">
        <v>0</v>
      </c>
      <c r="FG28" s="40">
        <f t="shared" si="43"/>
        <v>0</v>
      </c>
      <c r="FH28" s="40">
        <f t="shared" si="43"/>
        <v>0</v>
      </c>
      <c r="FI28" s="40">
        <f t="shared" si="43"/>
        <v>0</v>
      </c>
      <c r="FJ28" s="40">
        <v>0</v>
      </c>
      <c r="FK28" s="40">
        <f t="shared" si="43"/>
        <v>0</v>
      </c>
      <c r="FL28" s="40">
        <f t="shared" si="43"/>
        <v>0</v>
      </c>
      <c r="FM28" s="40">
        <f t="shared" si="43"/>
        <v>0</v>
      </c>
      <c r="FN28" s="40">
        <v>0</v>
      </c>
      <c r="FO28" s="40">
        <f t="shared" si="43"/>
        <v>0</v>
      </c>
      <c r="FP28" s="40">
        <f t="shared" si="43"/>
        <v>0</v>
      </c>
      <c r="FQ28" s="40">
        <f t="shared" si="43"/>
        <v>0</v>
      </c>
      <c r="FR28" s="40">
        <v>0</v>
      </c>
      <c r="FS28" s="40">
        <f t="shared" si="43"/>
        <v>0</v>
      </c>
      <c r="FT28" s="40">
        <f t="shared" si="43"/>
        <v>0</v>
      </c>
      <c r="FU28" s="40">
        <f t="shared" si="43"/>
        <v>0</v>
      </c>
      <c r="FV28" s="40">
        <v>0</v>
      </c>
      <c r="FW28" s="40">
        <f t="shared" si="43"/>
        <v>0</v>
      </c>
      <c r="FX28" s="40">
        <f t="shared" si="43"/>
        <v>0</v>
      </c>
      <c r="FY28" s="40">
        <f t="shared" si="43"/>
        <v>0</v>
      </c>
      <c r="FZ28" s="40">
        <v>0</v>
      </c>
      <c r="GA28" s="40">
        <f t="shared" si="43"/>
        <v>0</v>
      </c>
      <c r="GB28" s="40">
        <f t="shared" si="43"/>
        <v>0</v>
      </c>
      <c r="GC28" s="40">
        <f t="shared" si="43"/>
        <v>0</v>
      </c>
      <c r="GD28" s="30">
        <v>0</v>
      </c>
      <c r="GE28" s="40">
        <f t="shared" si="43"/>
        <v>0</v>
      </c>
      <c r="GF28" s="40">
        <f t="shared" si="43"/>
        <v>14808.2</v>
      </c>
      <c r="GG28" s="40">
        <f t="shared" si="43"/>
        <v>0</v>
      </c>
      <c r="GH28" s="40">
        <v>0</v>
      </c>
      <c r="GI28" s="40">
        <f t="shared" si="43"/>
        <v>0</v>
      </c>
      <c r="GJ28" s="40">
        <f t="shared" si="43"/>
        <v>0</v>
      </c>
      <c r="GK28" s="40">
        <f t="shared" si="43"/>
        <v>0</v>
      </c>
      <c r="GL28" s="40"/>
      <c r="GM28" s="40">
        <f t="shared" si="43"/>
        <v>0</v>
      </c>
      <c r="GN28" s="40">
        <f t="shared" si="43"/>
        <v>0</v>
      </c>
      <c r="GO28" s="40">
        <f t="shared" si="43"/>
        <v>0</v>
      </c>
      <c r="GP28" s="40"/>
      <c r="GQ28" s="40">
        <f t="shared" si="43"/>
        <v>8000</v>
      </c>
      <c r="GR28" s="40">
        <f t="shared" si="43"/>
        <v>8000</v>
      </c>
      <c r="GS28" s="40">
        <f t="shared" si="43"/>
        <v>2215.1999999999998</v>
      </c>
      <c r="GT28" s="40">
        <f>GS28/GR28*100</f>
        <v>27.689999999999998</v>
      </c>
      <c r="GU28" s="40">
        <f t="shared" si="43"/>
        <v>64223.3</v>
      </c>
      <c r="GV28" s="40">
        <f t="shared" si="43"/>
        <v>64223.3</v>
      </c>
      <c r="GW28" s="40">
        <f t="shared" si="43"/>
        <v>0</v>
      </c>
      <c r="GX28" s="30">
        <f t="shared" si="39"/>
        <v>0</v>
      </c>
      <c r="GY28" s="40">
        <f t="shared" si="43"/>
        <v>3000</v>
      </c>
      <c r="GZ28" s="40">
        <f t="shared" si="43"/>
        <v>3000</v>
      </c>
      <c r="HA28" s="40">
        <f t="shared" si="43"/>
        <v>2409.6999999999998</v>
      </c>
      <c r="HB28" s="40">
        <f>HA28/GZ28*100</f>
        <v>80.323333333333323</v>
      </c>
      <c r="HC28" s="40">
        <f t="shared" si="43"/>
        <v>0</v>
      </c>
      <c r="HD28" s="40">
        <f t="shared" si="43"/>
        <v>3098.7</v>
      </c>
      <c r="HE28" s="40">
        <f t="shared" si="43"/>
        <v>0</v>
      </c>
      <c r="HF28" s="40">
        <v>0</v>
      </c>
      <c r="HG28" s="40">
        <f t="shared" si="43"/>
        <v>0</v>
      </c>
      <c r="HH28" s="40">
        <f t="shared" si="43"/>
        <v>13744</v>
      </c>
      <c r="HI28" s="40">
        <f t="shared" si="43"/>
        <v>0</v>
      </c>
      <c r="HJ28" s="30">
        <f t="shared" si="36"/>
        <v>0</v>
      </c>
      <c r="HK28" s="40">
        <f t="shared" si="43"/>
        <v>12709.640000000001</v>
      </c>
      <c r="HL28" s="40">
        <f t="shared" si="43"/>
        <v>12709.640000000001</v>
      </c>
      <c r="HM28" s="40">
        <f t="shared" si="43"/>
        <v>4474.2</v>
      </c>
      <c r="HN28" s="40">
        <f t="shared" si="20"/>
        <v>35.203200090639861</v>
      </c>
      <c r="HO28" s="40">
        <f t="shared" si="43"/>
        <v>528848.02778</v>
      </c>
      <c r="HP28" s="40">
        <f t="shared" si="43"/>
        <v>528848.02778</v>
      </c>
      <c r="HQ28" s="40">
        <f t="shared" si="43"/>
        <v>287056.80000000005</v>
      </c>
      <c r="HR28" s="40">
        <f t="shared" si="21"/>
        <v>54.279638936162442</v>
      </c>
      <c r="HS28" s="40">
        <f t="shared" si="43"/>
        <v>27332</v>
      </c>
      <c r="HT28" s="40">
        <f t="shared" si="43"/>
        <v>27332</v>
      </c>
      <c r="HU28" s="40">
        <f t="shared" si="43"/>
        <v>0</v>
      </c>
      <c r="HV28" s="40">
        <v>0</v>
      </c>
      <c r="HW28" s="40">
        <f t="shared" si="43"/>
        <v>0</v>
      </c>
      <c r="HX28" s="40">
        <f t="shared" si="43"/>
        <v>669757.60000000009</v>
      </c>
      <c r="HY28" s="40">
        <f t="shared" si="43"/>
        <v>0</v>
      </c>
      <c r="HZ28" s="30">
        <f t="shared" si="22"/>
        <v>0</v>
      </c>
      <c r="IA28" s="40">
        <f t="shared" si="43"/>
        <v>0</v>
      </c>
      <c r="IB28" s="40">
        <f t="shared" si="43"/>
        <v>0</v>
      </c>
      <c r="IC28" s="40">
        <f t="shared" si="43"/>
        <v>0</v>
      </c>
      <c r="ID28" s="30">
        <v>0</v>
      </c>
      <c r="IE28" s="40">
        <f t="shared" si="43"/>
        <v>0</v>
      </c>
      <c r="IF28" s="40">
        <f t="shared" si="43"/>
        <v>2182.6</v>
      </c>
      <c r="IG28" s="40">
        <f t="shared" si="43"/>
        <v>0</v>
      </c>
      <c r="IH28" s="40">
        <v>0</v>
      </c>
      <c r="II28" s="40">
        <f t="shared" si="43"/>
        <v>0</v>
      </c>
      <c r="IJ28" s="40">
        <f t="shared" si="43"/>
        <v>237600</v>
      </c>
      <c r="IK28" s="40">
        <f t="shared" si="43"/>
        <v>0</v>
      </c>
      <c r="IL28" s="40">
        <v>0</v>
      </c>
      <c r="IM28" s="40">
        <f t="shared" si="43"/>
        <v>0</v>
      </c>
      <c r="IN28" s="40">
        <f t="shared" si="43"/>
        <v>250844.3</v>
      </c>
      <c r="IO28" s="40">
        <f t="shared" si="43"/>
        <v>99959.6</v>
      </c>
      <c r="IP28" s="40">
        <f>IO28/IN28*100</f>
        <v>39.849261075495839</v>
      </c>
      <c r="IQ28" s="40">
        <f t="shared" si="43"/>
        <v>95.4</v>
      </c>
      <c r="IR28" s="40">
        <f t="shared" si="43"/>
        <v>95.4</v>
      </c>
      <c r="IS28" s="40">
        <f>SUM(IS29:IS33)</f>
        <v>95.4</v>
      </c>
      <c r="IT28" s="40">
        <f t="shared" si="23"/>
        <v>100</v>
      </c>
      <c r="IU28" s="40">
        <f t="shared" si="43"/>
        <v>4015.1</v>
      </c>
      <c r="IV28" s="40">
        <f t="shared" si="43"/>
        <v>4015.1</v>
      </c>
      <c r="IW28" s="40">
        <f t="shared" si="43"/>
        <v>1392.7</v>
      </c>
      <c r="IX28" s="40">
        <f>IW28/IV28*100</f>
        <v>34.686558242634057</v>
      </c>
      <c r="IY28" s="40">
        <f t="shared" si="43"/>
        <v>70331</v>
      </c>
      <c r="IZ28" s="40">
        <f t="shared" si="43"/>
        <v>69039.200000000012</v>
      </c>
      <c r="JA28" s="40">
        <f t="shared" si="43"/>
        <v>0</v>
      </c>
      <c r="JB28" s="40">
        <v>0</v>
      </c>
      <c r="JC28" s="40">
        <f t="shared" si="43"/>
        <v>0</v>
      </c>
      <c r="JD28" s="40">
        <f t="shared" si="43"/>
        <v>0</v>
      </c>
      <c r="JE28" s="40">
        <f t="shared" si="43"/>
        <v>0</v>
      </c>
      <c r="JF28" s="40">
        <v>0</v>
      </c>
      <c r="JG28" s="40">
        <f t="shared" si="43"/>
        <v>0</v>
      </c>
      <c r="JH28" s="40">
        <f t="shared" si="43"/>
        <v>0</v>
      </c>
      <c r="JI28" s="40">
        <f t="shared" si="43"/>
        <v>0</v>
      </c>
      <c r="JJ28" s="40">
        <v>0</v>
      </c>
      <c r="JK28" s="40">
        <f t="shared" si="43"/>
        <v>0</v>
      </c>
      <c r="JL28" s="40">
        <f t="shared" si="43"/>
        <v>0</v>
      </c>
      <c r="JM28" s="40">
        <f t="shared" si="43"/>
        <v>0</v>
      </c>
      <c r="JN28" s="40">
        <v>0</v>
      </c>
      <c r="JO28" s="40">
        <f t="shared" si="43"/>
        <v>0</v>
      </c>
      <c r="JP28" s="40">
        <f t="shared" si="43"/>
        <v>0</v>
      </c>
      <c r="JQ28" s="40">
        <f t="shared" si="43"/>
        <v>0</v>
      </c>
      <c r="JR28" s="40"/>
      <c r="JS28" s="40">
        <f t="shared" si="43"/>
        <v>0</v>
      </c>
      <c r="JT28" s="40">
        <f t="shared" si="43"/>
        <v>0</v>
      </c>
      <c r="JU28" s="40">
        <f t="shared" si="43"/>
        <v>0</v>
      </c>
      <c r="JV28" s="40">
        <v>0</v>
      </c>
      <c r="JW28" s="40">
        <f t="shared" si="43"/>
        <v>0</v>
      </c>
      <c r="JX28" s="40">
        <f t="shared" si="43"/>
        <v>0</v>
      </c>
      <c r="JY28" s="40">
        <f t="shared" si="43"/>
        <v>0</v>
      </c>
      <c r="JZ28" s="30">
        <v>0</v>
      </c>
      <c r="KA28" s="40">
        <f t="shared" si="43"/>
        <v>211255.30000000002</v>
      </c>
      <c r="KB28" s="40">
        <f t="shared" si="43"/>
        <v>211255.30000000002</v>
      </c>
      <c r="KC28" s="40">
        <f t="shared" si="43"/>
        <v>211255.30000000002</v>
      </c>
      <c r="KD28" s="40">
        <f t="shared" si="25"/>
        <v>100</v>
      </c>
    </row>
    <row r="29" spans="1:290" ht="14">
      <c r="A29" s="31">
        <v>22</v>
      </c>
      <c r="B29" s="32" t="s">
        <v>24</v>
      </c>
      <c r="C29" s="27">
        <f t="shared" ref="C29:E34" si="45">G29+K29+O29+S29+W29+AA29+AE29+AI29+AM29+AQ29+AU29+AY29+BC29+BG29+BK29+BO29+BS29+BW29+CA29+CE29+CI29+CM29+CQ29+CU29+CY29+DC29+DG29+DK29+DO29+DS29+DW29+EA29+EE29+EI29+EM29+EQ29+EU29+EY29+FC29+FG29+FK29+FO29+FS29+FW29+GA29+GE29+GI29+GM29+GQ29+GU29+GY29+HC29+HG29+HK29+HO29+HS29+HW29+IA29+IE29+II29+IM29+IQ29+IU29+IY29+JC29+JG29+JK29+JO29+JS29+JW29+KA29</f>
        <v>202701.31304000001</v>
      </c>
      <c r="D29" s="27">
        <f t="shared" si="45"/>
        <v>316421.65353999997</v>
      </c>
      <c r="E29" s="27">
        <f t="shared" si="45"/>
        <v>34875.5</v>
      </c>
      <c r="F29" s="27">
        <f t="shared" si="6"/>
        <v>11.021843672778628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>
        <v>97742.1</v>
      </c>
      <c r="AB29" s="27">
        <v>117024.8</v>
      </c>
      <c r="AC29" s="27"/>
      <c r="AD29" s="40"/>
      <c r="AE29" s="39">
        <v>5512.4</v>
      </c>
      <c r="AF29" s="27">
        <v>5512.4</v>
      </c>
      <c r="AG29" s="27">
        <v>5512.4</v>
      </c>
      <c r="AH29" s="27">
        <f t="shared" si="11"/>
        <v>100</v>
      </c>
      <c r="AI29" s="27">
        <v>19282.7</v>
      </c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40"/>
      <c r="AY29" s="27"/>
      <c r="AZ29" s="27">
        <v>8093.9404999999997</v>
      </c>
      <c r="BA29" s="27">
        <v>0</v>
      </c>
      <c r="BB29" s="27">
        <f t="shared" si="12"/>
        <v>0</v>
      </c>
      <c r="BC29" s="27"/>
      <c r="BD29" s="27"/>
      <c r="BE29" s="27"/>
      <c r="BF29" s="27"/>
      <c r="BG29" s="82"/>
      <c r="BH29" s="82"/>
      <c r="BI29" s="82"/>
      <c r="BJ29" s="68"/>
      <c r="BK29" s="27"/>
      <c r="BL29" s="27"/>
      <c r="BM29" s="27"/>
      <c r="BN29" s="27"/>
      <c r="BO29" s="27"/>
      <c r="BP29" s="27"/>
      <c r="BQ29" s="27"/>
      <c r="BR29" s="30"/>
      <c r="BS29" s="27"/>
      <c r="BT29" s="27"/>
      <c r="BU29" s="27"/>
      <c r="BV29" s="27"/>
      <c r="BW29" s="27">
        <v>9296.7511999999988</v>
      </c>
      <c r="BX29" s="27">
        <v>9296.7511999999988</v>
      </c>
      <c r="BY29" s="27">
        <v>0</v>
      </c>
      <c r="BZ29" s="27">
        <f t="shared" si="13"/>
        <v>0</v>
      </c>
      <c r="CA29" s="27"/>
      <c r="CB29" s="27"/>
      <c r="CC29" s="27"/>
      <c r="CD29" s="30"/>
      <c r="CE29" s="27"/>
      <c r="CF29" s="27">
        <v>26655.1</v>
      </c>
      <c r="CG29" s="27">
        <v>0</v>
      </c>
      <c r="CH29" s="27"/>
      <c r="CI29" s="27"/>
      <c r="CJ29" s="27">
        <v>20000</v>
      </c>
      <c r="CK29" s="27">
        <v>0</v>
      </c>
      <c r="CL29" s="27"/>
      <c r="CM29" s="27"/>
      <c r="CN29" s="27"/>
      <c r="CO29" s="27"/>
      <c r="CP29" s="30"/>
      <c r="CQ29" s="27">
        <v>1377.10302</v>
      </c>
      <c r="CR29" s="27">
        <v>1377.10302</v>
      </c>
      <c r="CS29" s="27">
        <v>921.6</v>
      </c>
      <c r="CT29" s="27">
        <f t="shared" si="14"/>
        <v>66.923097735999448</v>
      </c>
      <c r="CU29" s="27"/>
      <c r="CV29" s="27">
        <v>0</v>
      </c>
      <c r="CW29" s="27"/>
      <c r="CX29" s="27"/>
      <c r="CY29" s="27">
        <v>580.33256000000006</v>
      </c>
      <c r="CZ29" s="27">
        <v>580.33256000000006</v>
      </c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>
        <v>1246.3</v>
      </c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68"/>
      <c r="EQ29" s="82">
        <v>5.4</v>
      </c>
      <c r="ER29" s="82">
        <v>5.4</v>
      </c>
      <c r="ES29" s="27">
        <v>5.4</v>
      </c>
      <c r="ET29" s="27">
        <f t="shared" si="18"/>
        <v>100</v>
      </c>
      <c r="EU29" s="27">
        <v>27260.799999999999</v>
      </c>
      <c r="EV29" s="27">
        <v>79699</v>
      </c>
      <c r="EW29" s="27">
        <v>5149.2</v>
      </c>
      <c r="EX29" s="27">
        <f t="shared" si="27"/>
        <v>6.460808793083979</v>
      </c>
      <c r="EY29" s="27"/>
      <c r="EZ29" s="27"/>
      <c r="FA29" s="27"/>
      <c r="FB29" s="30"/>
      <c r="FC29" s="27"/>
      <c r="FD29" s="27"/>
      <c r="FE29" s="27"/>
      <c r="FF29" s="30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30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>
        <v>8000</v>
      </c>
      <c r="GR29" s="27">
        <v>8000</v>
      </c>
      <c r="GS29" s="27">
        <v>2215.1999999999998</v>
      </c>
      <c r="GT29" s="27">
        <f>GS29/GR29*100</f>
        <v>27.689999999999998</v>
      </c>
      <c r="GU29" s="27"/>
      <c r="GV29" s="27"/>
      <c r="GW29" s="27"/>
      <c r="GX29" s="30"/>
      <c r="GY29" s="27"/>
      <c r="GZ29" s="27"/>
      <c r="HA29" s="27"/>
      <c r="HB29" s="27"/>
      <c r="HC29" s="27"/>
      <c r="HD29" s="27">
        <v>3098.7</v>
      </c>
      <c r="HE29" s="27">
        <v>0</v>
      </c>
      <c r="HF29" s="27"/>
      <c r="HG29" s="27"/>
      <c r="HH29" s="27"/>
      <c r="HI29" s="27"/>
      <c r="HJ29" s="30"/>
      <c r="HK29" s="27">
        <v>550.1</v>
      </c>
      <c r="HL29" s="27">
        <v>550.1</v>
      </c>
      <c r="HM29" s="27">
        <v>100</v>
      </c>
      <c r="HN29" s="27">
        <f t="shared" si="20"/>
        <v>18.178512997636791</v>
      </c>
      <c r="HO29" s="27">
        <v>18651.526260000002</v>
      </c>
      <c r="HP29" s="27">
        <v>18651.526260000002</v>
      </c>
      <c r="HQ29" s="27">
        <v>7775.9</v>
      </c>
      <c r="HR29" s="27">
        <f t="shared" si="21"/>
        <v>41.690421961210582</v>
      </c>
      <c r="HS29" s="27"/>
      <c r="HT29" s="27"/>
      <c r="HU29" s="27"/>
      <c r="HV29" s="27"/>
      <c r="HW29" s="27"/>
      <c r="HX29" s="27">
        <v>4680.7</v>
      </c>
      <c r="HY29" s="27"/>
      <c r="HZ29" s="30"/>
      <c r="IA29" s="27"/>
      <c r="IB29" s="27"/>
      <c r="IC29" s="27"/>
      <c r="ID29" s="30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30"/>
      <c r="KA29" s="27">
        <v>13195.8</v>
      </c>
      <c r="KB29" s="27">
        <v>13195.8</v>
      </c>
      <c r="KC29" s="27">
        <v>13195.8</v>
      </c>
      <c r="KD29" s="27">
        <f t="shared" si="25"/>
        <v>100</v>
      </c>
    </row>
    <row r="30" spans="1:290" ht="16.5" customHeight="1">
      <c r="A30" s="31">
        <v>23</v>
      </c>
      <c r="B30" s="32" t="s">
        <v>25</v>
      </c>
      <c r="C30" s="27">
        <f t="shared" si="45"/>
        <v>295768.73095</v>
      </c>
      <c r="D30" s="27">
        <f t="shared" si="45"/>
        <v>428290.72243000002</v>
      </c>
      <c r="E30" s="27">
        <f t="shared" si="45"/>
        <v>87753.299999999988</v>
      </c>
      <c r="F30" s="27">
        <f t="shared" si="6"/>
        <v>20.489190030106808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>
        <v>21090.5</v>
      </c>
      <c r="AB30" s="27">
        <v>21090.5</v>
      </c>
      <c r="AC30" s="27"/>
      <c r="AD30" s="40"/>
      <c r="AE30" s="39">
        <v>6780.4</v>
      </c>
      <c r="AF30" s="27">
        <v>6780.4</v>
      </c>
      <c r="AG30" s="27">
        <v>0</v>
      </c>
      <c r="AH30" s="27">
        <f t="shared" si="11"/>
        <v>0</v>
      </c>
      <c r="AI30" s="27">
        <v>45742.6</v>
      </c>
      <c r="AJ30" s="27">
        <v>45742.6</v>
      </c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40"/>
      <c r="AY30" s="27"/>
      <c r="AZ30" s="27">
        <v>7667.1914799999995</v>
      </c>
      <c r="BA30" s="27">
        <v>0</v>
      </c>
      <c r="BB30" s="27">
        <f t="shared" si="12"/>
        <v>0</v>
      </c>
      <c r="BC30" s="27"/>
      <c r="BD30" s="27"/>
      <c r="BE30" s="27"/>
      <c r="BF30" s="27"/>
      <c r="BG30" s="82"/>
      <c r="BH30" s="82">
        <v>3726</v>
      </c>
      <c r="BI30" s="82">
        <v>907.7</v>
      </c>
      <c r="BJ30" s="67">
        <f t="shared" ref="BJ30:BJ35" si="46">BI30/BH30*100</f>
        <v>24.361245303274291</v>
      </c>
      <c r="BK30" s="27"/>
      <c r="BL30" s="27"/>
      <c r="BM30" s="27"/>
      <c r="BN30" s="27"/>
      <c r="BO30" s="27"/>
      <c r="BP30" s="27"/>
      <c r="BQ30" s="27"/>
      <c r="BR30" s="30"/>
      <c r="BS30" s="27"/>
      <c r="BT30" s="27"/>
      <c r="BU30" s="27"/>
      <c r="BV30" s="27"/>
      <c r="BW30" s="27">
        <v>15980.287900000001</v>
      </c>
      <c r="BX30" s="27">
        <v>15980.287900000001</v>
      </c>
      <c r="BY30" s="27">
        <v>0</v>
      </c>
      <c r="BZ30" s="27">
        <f t="shared" si="13"/>
        <v>0</v>
      </c>
      <c r="CA30" s="27"/>
      <c r="CB30" s="27">
        <v>11175.7</v>
      </c>
      <c r="CC30" s="27"/>
      <c r="CD30" s="30"/>
      <c r="CE30" s="27">
        <v>92776.5</v>
      </c>
      <c r="CF30" s="27">
        <v>118138.8</v>
      </c>
      <c r="CG30" s="27">
        <v>0</v>
      </c>
      <c r="CH30" s="27"/>
      <c r="CI30" s="27"/>
      <c r="CJ30" s="27"/>
      <c r="CK30" s="27"/>
      <c r="CL30" s="27"/>
      <c r="CM30" s="27"/>
      <c r="CN30" s="27"/>
      <c r="CO30" s="27"/>
      <c r="CP30" s="30"/>
      <c r="CQ30" s="27">
        <v>33871.865210000004</v>
      </c>
      <c r="CR30" s="27">
        <v>33871.865210000004</v>
      </c>
      <c r="CS30" s="27">
        <v>33871.9</v>
      </c>
      <c r="CT30" s="27">
        <f t="shared" si="14"/>
        <v>100.00010271061184</v>
      </c>
      <c r="CU30" s="27"/>
      <c r="CV30" s="27">
        <v>9000</v>
      </c>
      <c r="CW30" s="27"/>
      <c r="CX30" s="27">
        <f t="shared" si="15"/>
        <v>0</v>
      </c>
      <c r="CY30" s="27">
        <v>292.25006000000002</v>
      </c>
      <c r="CZ30" s="27">
        <v>292.25006000000002</v>
      </c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>
        <v>6397.9</v>
      </c>
      <c r="DT30" s="27">
        <v>4882.5</v>
      </c>
      <c r="DU30" s="27">
        <v>3935</v>
      </c>
      <c r="DV30" s="27">
        <f t="shared" si="16"/>
        <v>80.593958013312843</v>
      </c>
      <c r="DW30" s="27"/>
      <c r="DX30" s="27"/>
      <c r="DY30" s="27"/>
      <c r="DZ30" s="27"/>
      <c r="EA30" s="27">
        <v>95.454549999999998</v>
      </c>
      <c r="EB30" s="27">
        <v>95.454549999999998</v>
      </c>
      <c r="EC30" s="27">
        <v>0</v>
      </c>
      <c r="ED30" s="27">
        <f t="shared" si="17"/>
        <v>0</v>
      </c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68"/>
      <c r="EQ30" s="82">
        <v>12.6</v>
      </c>
      <c r="ER30" s="82">
        <v>12.6</v>
      </c>
      <c r="ES30" s="27">
        <v>12.6</v>
      </c>
      <c r="ET30" s="27">
        <f t="shared" si="18"/>
        <v>100</v>
      </c>
      <c r="EU30" s="27"/>
      <c r="EV30" s="27"/>
      <c r="EW30" s="27"/>
      <c r="EX30" s="27"/>
      <c r="EY30" s="27"/>
      <c r="EZ30" s="27"/>
      <c r="FA30" s="27"/>
      <c r="FB30" s="30"/>
      <c r="FC30" s="27"/>
      <c r="FD30" s="27"/>
      <c r="FE30" s="27"/>
      <c r="FF30" s="30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30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30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30"/>
      <c r="HK30" s="27">
        <v>1691.4</v>
      </c>
      <c r="HL30" s="27">
        <v>1691.4</v>
      </c>
      <c r="HM30" s="27">
        <v>198.5</v>
      </c>
      <c r="HN30" s="27">
        <f t="shared" si="20"/>
        <v>11.735840132434669</v>
      </c>
      <c r="HO30" s="27">
        <v>35536.073229999995</v>
      </c>
      <c r="HP30" s="27">
        <v>35536.073229999995</v>
      </c>
      <c r="HQ30" s="27">
        <v>19906.7</v>
      </c>
      <c r="HR30" s="27">
        <f t="shared" si="21"/>
        <v>56.018288433721821</v>
      </c>
      <c r="HS30" s="27"/>
      <c r="HT30" s="27"/>
      <c r="HU30" s="27"/>
      <c r="HV30" s="27"/>
      <c r="HW30" s="27"/>
      <c r="HX30" s="27">
        <v>77111</v>
      </c>
      <c r="HY30" s="27"/>
      <c r="HZ30" s="30"/>
      <c r="IA30" s="27"/>
      <c r="IB30" s="27"/>
      <c r="IC30" s="27"/>
      <c r="ID30" s="30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>
        <v>6580</v>
      </c>
      <c r="IZ30" s="27">
        <v>6575.2</v>
      </c>
      <c r="JA30" s="27">
        <v>0</v>
      </c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30"/>
      <c r="KA30" s="27">
        <v>28920.9</v>
      </c>
      <c r="KB30" s="27">
        <v>28920.9</v>
      </c>
      <c r="KC30" s="27">
        <v>28920.9</v>
      </c>
      <c r="KD30" s="27">
        <f t="shared" si="25"/>
        <v>100</v>
      </c>
    </row>
    <row r="31" spans="1:290" ht="16.5" customHeight="1">
      <c r="A31" s="31">
        <v>24</v>
      </c>
      <c r="B31" s="32" t="s">
        <v>26</v>
      </c>
      <c r="C31" s="27">
        <f t="shared" si="45"/>
        <v>506543.69533999998</v>
      </c>
      <c r="D31" s="27">
        <f t="shared" si="45"/>
        <v>673561.0442</v>
      </c>
      <c r="E31" s="27">
        <f t="shared" si="45"/>
        <v>203211.1</v>
      </c>
      <c r="F31" s="27">
        <f t="shared" si="6"/>
        <v>30.169663425437161</v>
      </c>
      <c r="G31" s="27">
        <v>64467.7</v>
      </c>
      <c r="H31" s="27">
        <v>65023.199999999997</v>
      </c>
      <c r="I31" s="27">
        <v>1185.3</v>
      </c>
      <c r="J31" s="27">
        <f t="shared" ref="J31:J35" si="47">I31/H31*100</f>
        <v>1.8228878308050052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>
        <v>0</v>
      </c>
      <c r="AB31" s="27">
        <v>0</v>
      </c>
      <c r="AC31" s="27"/>
      <c r="AD31" s="40"/>
      <c r="AE31" s="39">
        <v>9528.5</v>
      </c>
      <c r="AF31" s="27">
        <v>9528.5</v>
      </c>
      <c r="AG31" s="27">
        <v>6589.7</v>
      </c>
      <c r="AH31" s="27">
        <f t="shared" si="11"/>
        <v>69.157789788529143</v>
      </c>
      <c r="AI31" s="27">
        <v>0</v>
      </c>
      <c r="AJ31" s="27">
        <v>0</v>
      </c>
      <c r="AK31" s="27"/>
      <c r="AL31" s="27"/>
      <c r="AM31" s="27">
        <v>130000</v>
      </c>
      <c r="AN31" s="27">
        <v>130000</v>
      </c>
      <c r="AO31" s="27">
        <v>7169.2</v>
      </c>
      <c r="AP31" s="27">
        <f t="shared" si="35"/>
        <v>5.5147692307692306</v>
      </c>
      <c r="AQ31" s="27"/>
      <c r="AR31" s="27"/>
      <c r="AS31" s="27"/>
      <c r="AT31" s="27"/>
      <c r="AU31" s="27"/>
      <c r="AV31" s="27"/>
      <c r="AW31" s="27"/>
      <c r="AX31" s="40"/>
      <c r="AY31" s="27"/>
      <c r="AZ31" s="27">
        <v>3436.4266400000001</v>
      </c>
      <c r="BA31" s="27">
        <v>0</v>
      </c>
      <c r="BB31" s="27">
        <f t="shared" si="12"/>
        <v>0</v>
      </c>
      <c r="BC31" s="27"/>
      <c r="BD31" s="27"/>
      <c r="BE31" s="27"/>
      <c r="BF31" s="27"/>
      <c r="BG31" s="82"/>
      <c r="BH31" s="82"/>
      <c r="BI31" s="82"/>
      <c r="BJ31" s="68"/>
      <c r="BK31" s="27"/>
      <c r="BL31" s="27"/>
      <c r="BM31" s="27"/>
      <c r="BN31" s="27"/>
      <c r="BO31" s="27"/>
      <c r="BP31" s="27"/>
      <c r="BQ31" s="27"/>
      <c r="BR31" s="30"/>
      <c r="BS31" s="27"/>
      <c r="BT31" s="27"/>
      <c r="BU31" s="27"/>
      <c r="BV31" s="27"/>
      <c r="BW31" s="27">
        <v>32098.455699999999</v>
      </c>
      <c r="BX31" s="27">
        <v>32098.455699999999</v>
      </c>
      <c r="BY31" s="27">
        <v>17729.3</v>
      </c>
      <c r="BZ31" s="27">
        <f t="shared" si="13"/>
        <v>55.234121434695695</v>
      </c>
      <c r="CA31" s="27"/>
      <c r="CB31" s="27"/>
      <c r="CC31" s="27"/>
      <c r="CD31" s="30"/>
      <c r="CE31" s="27">
        <v>32096.799999999999</v>
      </c>
      <c r="CF31" s="27">
        <v>41865.800000000003</v>
      </c>
      <c r="CG31" s="27">
        <v>0</v>
      </c>
      <c r="CH31" s="27"/>
      <c r="CI31" s="27"/>
      <c r="CJ31" s="27"/>
      <c r="CK31" s="27"/>
      <c r="CL31" s="27"/>
      <c r="CM31" s="27"/>
      <c r="CN31" s="27"/>
      <c r="CO31" s="27"/>
      <c r="CP31" s="30"/>
      <c r="CQ31" s="27">
        <v>26462.394689999997</v>
      </c>
      <c r="CR31" s="27">
        <v>26462.394689999997</v>
      </c>
      <c r="CS31" s="27">
        <v>26462.400000000001</v>
      </c>
      <c r="CT31" s="27">
        <f t="shared" si="14"/>
        <v>100.00002006621118</v>
      </c>
      <c r="CU31" s="27"/>
      <c r="CV31" s="27">
        <v>20222.22222</v>
      </c>
      <c r="CW31" s="27">
        <v>18410.099999999999</v>
      </c>
      <c r="CX31" s="27">
        <f t="shared" si="15"/>
        <v>91.03895605396032</v>
      </c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>
        <v>1126.4000000000001</v>
      </c>
      <c r="DT31" s="27">
        <v>28.2</v>
      </c>
      <c r="DU31" s="27">
        <v>0</v>
      </c>
      <c r="DV31" s="27">
        <f t="shared" si="16"/>
        <v>0</v>
      </c>
      <c r="DW31" s="27"/>
      <c r="DX31" s="27"/>
      <c r="DY31" s="27"/>
      <c r="DZ31" s="27"/>
      <c r="EA31" s="27"/>
      <c r="EB31" s="27"/>
      <c r="EC31" s="27"/>
      <c r="ED31" s="27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68"/>
      <c r="EQ31" s="82">
        <v>362.6</v>
      </c>
      <c r="ER31" s="82">
        <v>362.6</v>
      </c>
      <c r="ES31" s="27">
        <v>362.6</v>
      </c>
      <c r="ET31" s="27">
        <f t="shared" si="18"/>
        <v>100</v>
      </c>
      <c r="EU31" s="27">
        <v>2992.7</v>
      </c>
      <c r="EV31" s="27">
        <v>15797.9</v>
      </c>
      <c r="EW31" s="27">
        <v>1156.7</v>
      </c>
      <c r="EX31" s="27">
        <f t="shared" si="27"/>
        <v>7.3218592344552125</v>
      </c>
      <c r="EY31" s="27"/>
      <c r="EZ31" s="27"/>
      <c r="FA31" s="27"/>
      <c r="FB31" s="30"/>
      <c r="FC31" s="27"/>
      <c r="FD31" s="27"/>
      <c r="FE31" s="27"/>
      <c r="FF31" s="30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30"/>
      <c r="GE31" s="27"/>
      <c r="GF31" s="27">
        <v>14808.2</v>
      </c>
      <c r="GG31" s="27">
        <v>0</v>
      </c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30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30"/>
      <c r="HK31" s="27">
        <v>2694.3</v>
      </c>
      <c r="HL31" s="27">
        <v>2694.3</v>
      </c>
      <c r="HM31" s="27">
        <v>940</v>
      </c>
      <c r="HN31" s="27">
        <f t="shared" si="20"/>
        <v>34.888468247782349</v>
      </c>
      <c r="HO31" s="27">
        <v>88146.044949999996</v>
      </c>
      <c r="HP31" s="27">
        <v>88146.044949999996</v>
      </c>
      <c r="HQ31" s="27">
        <v>48970</v>
      </c>
      <c r="HR31" s="27">
        <f t="shared" si="21"/>
        <v>55.555527225047662</v>
      </c>
      <c r="HS31" s="27">
        <v>27332</v>
      </c>
      <c r="HT31" s="27">
        <v>27332</v>
      </c>
      <c r="HU31" s="27">
        <v>0</v>
      </c>
      <c r="HV31" s="27">
        <v>0</v>
      </c>
      <c r="HW31" s="27"/>
      <c r="HX31" s="27">
        <v>106822.8</v>
      </c>
      <c r="HY31" s="27"/>
      <c r="HZ31" s="30"/>
      <c r="IA31" s="27"/>
      <c r="IB31" s="27"/>
      <c r="IC31" s="27"/>
      <c r="ID31" s="30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>
        <v>15000</v>
      </c>
      <c r="IZ31" s="27">
        <v>14696.2</v>
      </c>
      <c r="JA31" s="27">
        <v>0</v>
      </c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30"/>
      <c r="KA31" s="27">
        <v>74235.8</v>
      </c>
      <c r="KB31" s="27">
        <v>74235.8</v>
      </c>
      <c r="KC31" s="27">
        <v>74235.8</v>
      </c>
      <c r="KD31" s="27">
        <f t="shared" si="25"/>
        <v>100</v>
      </c>
    </row>
    <row r="32" spans="1:290" s="2" customFormat="1" ht="17.25" customHeight="1">
      <c r="A32" s="31">
        <v>26</v>
      </c>
      <c r="B32" s="32" t="s">
        <v>27</v>
      </c>
      <c r="C32" s="27">
        <f t="shared" si="45"/>
        <v>1879158.8596800002</v>
      </c>
      <c r="D32" s="27">
        <f t="shared" si="45"/>
        <v>2719470.5767899998</v>
      </c>
      <c r="E32" s="27">
        <f t="shared" si="45"/>
        <v>531456.20000000007</v>
      </c>
      <c r="F32" s="27">
        <f t="shared" si="6"/>
        <v>19.542634678082035</v>
      </c>
      <c r="G32" s="27"/>
      <c r="H32" s="27">
        <v>0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>
        <v>0</v>
      </c>
      <c r="AB32" s="27">
        <v>0</v>
      </c>
      <c r="AC32" s="27"/>
      <c r="AD32" s="40"/>
      <c r="AE32" s="39">
        <v>28842.9</v>
      </c>
      <c r="AF32" s="27">
        <v>28842.9</v>
      </c>
      <c r="AG32" s="27">
        <v>20338.8</v>
      </c>
      <c r="AH32" s="27">
        <f t="shared" si="11"/>
        <v>70.515794181583686</v>
      </c>
      <c r="AI32" s="27">
        <v>0</v>
      </c>
      <c r="AJ32" s="27">
        <v>0</v>
      </c>
      <c r="AK32" s="27"/>
      <c r="AL32" s="27"/>
      <c r="AM32" s="27">
        <v>943595</v>
      </c>
      <c r="AN32" s="27">
        <v>795804.7</v>
      </c>
      <c r="AO32" s="27">
        <v>10960.1</v>
      </c>
      <c r="AP32" s="27">
        <f t="shared" si="35"/>
        <v>1.37723489192763</v>
      </c>
      <c r="AQ32" s="27"/>
      <c r="AR32" s="27"/>
      <c r="AS32" s="27"/>
      <c r="AT32" s="27"/>
      <c r="AU32" s="27"/>
      <c r="AV32" s="27">
        <v>2277.9</v>
      </c>
      <c r="AW32" s="27">
        <v>2277.9</v>
      </c>
      <c r="AX32" s="39">
        <f t="shared" ref="AX32:AX35" si="48">AW32/AV32*100</f>
        <v>100</v>
      </c>
      <c r="AY32" s="27"/>
      <c r="AZ32" s="27">
        <v>9853.7171099999996</v>
      </c>
      <c r="BA32" s="27">
        <v>0</v>
      </c>
      <c r="BB32" s="27">
        <f t="shared" si="12"/>
        <v>0</v>
      </c>
      <c r="BC32" s="27"/>
      <c r="BD32" s="27"/>
      <c r="BE32" s="27"/>
      <c r="BF32" s="27"/>
      <c r="BG32" s="82"/>
      <c r="BH32" s="82"/>
      <c r="BI32" s="82"/>
      <c r="BJ32" s="68"/>
      <c r="BK32" s="27"/>
      <c r="BL32" s="27"/>
      <c r="BM32" s="27"/>
      <c r="BN32" s="27"/>
      <c r="BO32" s="27"/>
      <c r="BP32" s="27"/>
      <c r="BQ32" s="27"/>
      <c r="BR32" s="30"/>
      <c r="BS32" s="27"/>
      <c r="BT32" s="27"/>
      <c r="BU32" s="27"/>
      <c r="BV32" s="27"/>
      <c r="BW32" s="27">
        <v>128051.302</v>
      </c>
      <c r="BX32" s="27">
        <v>128051.302</v>
      </c>
      <c r="BY32" s="27">
        <v>0</v>
      </c>
      <c r="BZ32" s="27">
        <f t="shared" si="13"/>
        <v>0</v>
      </c>
      <c r="CA32" s="27"/>
      <c r="CB32" s="27"/>
      <c r="CC32" s="27"/>
      <c r="CD32" s="30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30"/>
      <c r="CQ32" s="27">
        <v>52924.789389999998</v>
      </c>
      <c r="CR32" s="27">
        <v>52924.789389999998</v>
      </c>
      <c r="CS32" s="27">
        <v>52924.800000000003</v>
      </c>
      <c r="CT32" s="27">
        <f t="shared" si="14"/>
        <v>100.00002004731645</v>
      </c>
      <c r="CU32" s="27"/>
      <c r="CV32" s="27">
        <v>40000</v>
      </c>
      <c r="CW32" s="27">
        <v>40000</v>
      </c>
      <c r="CX32" s="27">
        <f t="shared" si="15"/>
        <v>100</v>
      </c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>
        <v>147991</v>
      </c>
      <c r="DP32" s="27">
        <v>147991</v>
      </c>
      <c r="DQ32" s="27">
        <v>0</v>
      </c>
      <c r="DR32" s="27"/>
      <c r="DS32" s="27">
        <v>2199.1999999999998</v>
      </c>
      <c r="DT32" s="27">
        <v>2245.6999999999998</v>
      </c>
      <c r="DU32" s="27">
        <v>0</v>
      </c>
      <c r="DV32" s="27">
        <f t="shared" si="16"/>
        <v>0</v>
      </c>
      <c r="DW32" s="27">
        <v>426.7</v>
      </c>
      <c r="DX32" s="27">
        <v>426.7</v>
      </c>
      <c r="DY32" s="27">
        <v>0</v>
      </c>
      <c r="DZ32" s="27"/>
      <c r="EA32" s="27">
        <v>95.454549999999998</v>
      </c>
      <c r="EB32" s="27">
        <v>95.454549999999998</v>
      </c>
      <c r="EC32" s="27">
        <v>90.5</v>
      </c>
      <c r="ED32" s="27">
        <f t="shared" si="17"/>
        <v>94.809519294784792</v>
      </c>
      <c r="EE32" s="82"/>
      <c r="EF32" s="82"/>
      <c r="EG32" s="82"/>
      <c r="EH32" s="82"/>
      <c r="EI32" s="82"/>
      <c r="EJ32" s="82"/>
      <c r="EK32" s="82"/>
      <c r="EL32" s="82"/>
      <c r="EM32" s="82">
        <v>13753.8</v>
      </c>
      <c r="EN32" s="82">
        <v>13753.8</v>
      </c>
      <c r="EO32" s="82">
        <v>13753.8</v>
      </c>
      <c r="EP32" s="67">
        <f t="shared" ref="EP32:EP35" si="49">EO32/EN32*100</f>
        <v>100</v>
      </c>
      <c r="EQ32" s="82">
        <v>727.1</v>
      </c>
      <c r="ER32" s="82">
        <v>727.1</v>
      </c>
      <c r="ES32" s="27">
        <v>727.1</v>
      </c>
      <c r="ET32" s="27">
        <f t="shared" si="18"/>
        <v>100</v>
      </c>
      <c r="EU32" s="27"/>
      <c r="EV32" s="27"/>
      <c r="EW32" s="27"/>
      <c r="EX32" s="27"/>
      <c r="EY32" s="27"/>
      <c r="EZ32" s="27"/>
      <c r="FA32" s="27"/>
      <c r="FB32" s="30"/>
      <c r="FC32" s="27"/>
      <c r="FD32" s="27"/>
      <c r="FE32" s="27"/>
      <c r="FF32" s="30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30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>
        <v>53018</v>
      </c>
      <c r="GV32" s="27">
        <v>53018</v>
      </c>
      <c r="GW32" s="27"/>
      <c r="GX32" s="30">
        <f t="shared" si="39"/>
        <v>0</v>
      </c>
      <c r="GY32" s="27">
        <v>3000</v>
      </c>
      <c r="GZ32" s="27">
        <v>3000</v>
      </c>
      <c r="HA32" s="27">
        <v>2409.6999999999998</v>
      </c>
      <c r="HB32" s="27">
        <f>HA32/GZ32*100</f>
        <v>80.323333333333323</v>
      </c>
      <c r="HC32" s="27"/>
      <c r="HD32" s="27"/>
      <c r="HE32" s="27"/>
      <c r="HF32" s="27"/>
      <c r="HG32" s="27"/>
      <c r="HH32" s="27"/>
      <c r="HI32" s="27"/>
      <c r="HJ32" s="30"/>
      <c r="HK32" s="27">
        <v>6947.24</v>
      </c>
      <c r="HL32" s="27">
        <v>6947.24</v>
      </c>
      <c r="HM32" s="27">
        <v>2929.9</v>
      </c>
      <c r="HN32" s="27">
        <f t="shared" si="20"/>
        <v>42.173582602587508</v>
      </c>
      <c r="HO32" s="27">
        <v>368363.67374</v>
      </c>
      <c r="HP32" s="27">
        <v>368363.67374</v>
      </c>
      <c r="HQ32" s="27">
        <v>201471.7</v>
      </c>
      <c r="HR32" s="27">
        <f t="shared" si="21"/>
        <v>54.693693858152692</v>
      </c>
      <c r="HS32" s="27"/>
      <c r="HT32" s="27"/>
      <c r="HU32" s="27"/>
      <c r="HV32" s="27"/>
      <c r="HW32" s="27"/>
      <c r="HX32" s="27">
        <v>448655.3</v>
      </c>
      <c r="HY32" s="27"/>
      <c r="HZ32" s="30"/>
      <c r="IA32" s="27"/>
      <c r="IB32" s="27"/>
      <c r="IC32" s="27"/>
      <c r="ID32" s="30"/>
      <c r="IE32" s="27"/>
      <c r="IF32" s="27"/>
      <c r="IG32" s="27"/>
      <c r="IH32" s="27"/>
      <c r="II32" s="27"/>
      <c r="IJ32" s="27">
        <v>237600</v>
      </c>
      <c r="IK32" s="27">
        <v>0</v>
      </c>
      <c r="IL32" s="27"/>
      <c r="IM32" s="27"/>
      <c r="IN32" s="27">
        <v>250844.3</v>
      </c>
      <c r="IO32" s="27">
        <v>99959.6</v>
      </c>
      <c r="IP32" s="27">
        <f>IO32/IN32*100</f>
        <v>39.849261075495839</v>
      </c>
      <c r="IQ32" s="27"/>
      <c r="IR32" s="27"/>
      <c r="IS32" s="27"/>
      <c r="IT32" s="27"/>
      <c r="IU32" s="27">
        <v>4015.1</v>
      </c>
      <c r="IV32" s="27">
        <v>4015.1</v>
      </c>
      <c r="IW32" s="27">
        <v>1392.7</v>
      </c>
      <c r="IX32" s="27">
        <f>IW32/IV32*100</f>
        <v>34.686558242634057</v>
      </c>
      <c r="IY32" s="27">
        <v>42988</v>
      </c>
      <c r="IZ32" s="27">
        <v>41812.300000000003</v>
      </c>
      <c r="JA32" s="27">
        <v>0</v>
      </c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30"/>
      <c r="KA32" s="27">
        <v>82219.600000000006</v>
      </c>
      <c r="KB32" s="27">
        <v>82219.600000000006</v>
      </c>
      <c r="KC32" s="27">
        <v>82219.600000000006</v>
      </c>
      <c r="KD32" s="27">
        <f t="shared" si="25"/>
        <v>100</v>
      </c>
    </row>
    <row r="33" spans="1:290" ht="14">
      <c r="A33" s="31">
        <v>25</v>
      </c>
      <c r="B33" s="32" t="s">
        <v>28</v>
      </c>
      <c r="C33" s="27">
        <f t="shared" si="45"/>
        <v>202266.13923</v>
      </c>
      <c r="D33" s="27">
        <f t="shared" si="45"/>
        <v>293063.93923000002</v>
      </c>
      <c r="E33" s="27">
        <f t="shared" si="45"/>
        <v>36213.800000000003</v>
      </c>
      <c r="F33" s="27">
        <f t="shared" si="6"/>
        <v>12.356962134320794</v>
      </c>
      <c r="G33" s="27">
        <v>64467.6</v>
      </c>
      <c r="H33" s="27">
        <v>63912.1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>
        <v>31167.4</v>
      </c>
      <c r="AB33" s="27">
        <v>31167.4</v>
      </c>
      <c r="AC33" s="27">
        <v>4296.3</v>
      </c>
      <c r="AD33" s="39">
        <f t="shared" ref="AD33:AD35" si="50">AC33/AB33*100</f>
        <v>13.784595442674078</v>
      </c>
      <c r="AE33" s="39">
        <v>3974.2</v>
      </c>
      <c r="AF33" s="27">
        <v>3974.2</v>
      </c>
      <c r="AG33" s="27">
        <v>0</v>
      </c>
      <c r="AH33" s="27">
        <f t="shared" si="11"/>
        <v>0</v>
      </c>
      <c r="AI33" s="27">
        <v>34974.699999999997</v>
      </c>
      <c r="AJ33" s="27">
        <v>34974.699999999997</v>
      </c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40"/>
      <c r="AY33" s="27"/>
      <c r="AZ33" s="27">
        <v>1500</v>
      </c>
      <c r="BA33" s="27">
        <v>0</v>
      </c>
      <c r="BB33" s="27">
        <f t="shared" si="12"/>
        <v>0</v>
      </c>
      <c r="BC33" s="27"/>
      <c r="BD33" s="27">
        <v>41649.300000000003</v>
      </c>
      <c r="BE33" s="27">
        <v>0</v>
      </c>
      <c r="BF33" s="27"/>
      <c r="BG33" s="82"/>
      <c r="BH33" s="82"/>
      <c r="BI33" s="82"/>
      <c r="BJ33" s="68"/>
      <c r="BK33" s="27"/>
      <c r="BL33" s="27"/>
      <c r="BM33" s="27"/>
      <c r="BN33" s="27"/>
      <c r="BO33" s="27"/>
      <c r="BP33" s="27"/>
      <c r="BQ33" s="27"/>
      <c r="BR33" s="30"/>
      <c r="BS33" s="27"/>
      <c r="BT33" s="27"/>
      <c r="BU33" s="27"/>
      <c r="BV33" s="27"/>
      <c r="BW33" s="27">
        <v>9728.7028000000009</v>
      </c>
      <c r="BX33" s="27">
        <v>9728.7028000000009</v>
      </c>
      <c r="BY33" s="27">
        <v>1644.6</v>
      </c>
      <c r="BZ33" s="27">
        <f t="shared" si="13"/>
        <v>16.904617540583107</v>
      </c>
      <c r="CA33" s="27"/>
      <c r="CB33" s="27"/>
      <c r="CC33" s="27"/>
      <c r="CD33" s="30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30"/>
      <c r="CQ33" s="27">
        <v>5821.7268300000005</v>
      </c>
      <c r="CR33" s="27">
        <v>5821.7268300000005</v>
      </c>
      <c r="CS33" s="27">
        <v>5821.7</v>
      </c>
      <c r="CT33" s="27">
        <f t="shared" si="14"/>
        <v>99.999539140176381</v>
      </c>
      <c r="CU33" s="27"/>
      <c r="CV33" s="27">
        <v>0</v>
      </c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>
        <v>973.3</v>
      </c>
      <c r="DT33" s="27">
        <v>570.4</v>
      </c>
      <c r="DU33" s="27">
        <v>0</v>
      </c>
      <c r="DV33" s="27">
        <f t="shared" si="16"/>
        <v>0</v>
      </c>
      <c r="DW33" s="27"/>
      <c r="DX33" s="27"/>
      <c r="DY33" s="27"/>
      <c r="DZ33" s="27"/>
      <c r="EA33" s="27"/>
      <c r="EB33" s="27"/>
      <c r="EC33" s="27"/>
      <c r="ED33" s="27"/>
      <c r="EE33" s="82"/>
      <c r="EF33" s="82"/>
      <c r="EG33" s="82"/>
      <c r="EH33" s="82"/>
      <c r="EI33" s="82"/>
      <c r="EJ33" s="82"/>
      <c r="EK33" s="82"/>
      <c r="EL33" s="82"/>
      <c r="EM33" s="82">
        <v>2427.1</v>
      </c>
      <c r="EN33" s="82">
        <v>2427.1</v>
      </c>
      <c r="EO33" s="82">
        <v>2427.1</v>
      </c>
      <c r="EP33" s="67">
        <f t="shared" si="49"/>
        <v>100</v>
      </c>
      <c r="EQ33" s="82">
        <v>7.2</v>
      </c>
      <c r="ER33" s="82">
        <v>7.2</v>
      </c>
      <c r="ES33" s="27">
        <v>7.2</v>
      </c>
      <c r="ET33" s="27">
        <f t="shared" si="18"/>
        <v>100</v>
      </c>
      <c r="EU33" s="27"/>
      <c r="EV33" s="27"/>
      <c r="EW33" s="27"/>
      <c r="EX33" s="27"/>
      <c r="EY33" s="27"/>
      <c r="EZ33" s="27"/>
      <c r="FA33" s="27"/>
      <c r="FB33" s="30"/>
      <c r="FC33" s="27"/>
      <c r="FD33" s="27"/>
      <c r="FE33" s="27"/>
      <c r="FF33" s="30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30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>
        <v>11205.3</v>
      </c>
      <c r="GV33" s="27">
        <v>11205.3</v>
      </c>
      <c r="GW33" s="27"/>
      <c r="GX33" s="30">
        <f t="shared" si="39"/>
        <v>0</v>
      </c>
      <c r="GY33" s="27"/>
      <c r="GZ33" s="27"/>
      <c r="HA33" s="27"/>
      <c r="HB33" s="27"/>
      <c r="HC33" s="27"/>
      <c r="HD33" s="27"/>
      <c r="HE33" s="27"/>
      <c r="HF33" s="27"/>
      <c r="HG33" s="27"/>
      <c r="HH33" s="27">
        <v>13744</v>
      </c>
      <c r="HI33" s="27"/>
      <c r="HJ33" s="30"/>
      <c r="HK33" s="27">
        <v>826.6</v>
      </c>
      <c r="HL33" s="27">
        <v>826.6</v>
      </c>
      <c r="HM33" s="27">
        <v>305.8</v>
      </c>
      <c r="HN33" s="27">
        <f t="shared" si="20"/>
        <v>36.994918945076215</v>
      </c>
      <c r="HO33" s="27">
        <v>18150.709600000002</v>
      </c>
      <c r="HP33" s="27">
        <v>18150.709600000002</v>
      </c>
      <c r="HQ33" s="27">
        <v>8932.5</v>
      </c>
      <c r="HR33" s="27">
        <f t="shared" si="21"/>
        <v>49.21295198288005</v>
      </c>
      <c r="HS33" s="27"/>
      <c r="HT33" s="27"/>
      <c r="HU33" s="27"/>
      <c r="HV33" s="27"/>
      <c r="HW33" s="27"/>
      <c r="HX33" s="27">
        <v>32487.8</v>
      </c>
      <c r="HY33" s="27"/>
      <c r="HZ33" s="30"/>
      <c r="IA33" s="27"/>
      <c r="IB33" s="27"/>
      <c r="IC33" s="27"/>
      <c r="ID33" s="30"/>
      <c r="IE33" s="27"/>
      <c r="IF33" s="27">
        <v>2182.6</v>
      </c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>
        <v>95.4</v>
      </c>
      <c r="IR33" s="27">
        <v>95.4</v>
      </c>
      <c r="IS33" s="27">
        <v>95.4</v>
      </c>
      <c r="IT33" s="27">
        <f t="shared" si="23"/>
        <v>100</v>
      </c>
      <c r="IU33" s="27"/>
      <c r="IV33" s="27"/>
      <c r="IW33" s="27"/>
      <c r="IX33" s="27"/>
      <c r="IY33" s="27">
        <v>5763</v>
      </c>
      <c r="IZ33" s="27">
        <v>5955.5</v>
      </c>
      <c r="JA33" s="27">
        <v>0</v>
      </c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30"/>
      <c r="KA33" s="27">
        <v>12683.2</v>
      </c>
      <c r="KB33" s="27">
        <v>12683.2</v>
      </c>
      <c r="KC33" s="27">
        <v>12683.2</v>
      </c>
      <c r="KD33" s="27">
        <f t="shared" si="25"/>
        <v>100</v>
      </c>
    </row>
    <row r="34" spans="1:290" s="71" customFormat="1" ht="14">
      <c r="A34" s="120" t="s">
        <v>86</v>
      </c>
      <c r="B34" s="120"/>
      <c r="C34" s="69">
        <f t="shared" si="45"/>
        <v>418047.4</v>
      </c>
      <c r="D34" s="69">
        <f t="shared" si="45"/>
        <v>63404.6</v>
      </c>
      <c r="E34" s="69">
        <f t="shared" si="45"/>
        <v>0</v>
      </c>
      <c r="F34" s="69">
        <f t="shared" si="6"/>
        <v>0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40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40"/>
      <c r="AY34" s="69">
        <v>29215.200000000001</v>
      </c>
      <c r="AZ34" s="69"/>
      <c r="BA34" s="69"/>
      <c r="BB34" s="69"/>
      <c r="BC34" s="69"/>
      <c r="BD34" s="69"/>
      <c r="BE34" s="69"/>
      <c r="BF34" s="69"/>
      <c r="BG34" s="84"/>
      <c r="BH34" s="84"/>
      <c r="BI34" s="84"/>
      <c r="BJ34" s="68"/>
      <c r="BK34" s="69">
        <v>100000</v>
      </c>
      <c r="BL34" s="69">
        <v>2715.3</v>
      </c>
      <c r="BM34" s="69"/>
      <c r="BN34" s="69"/>
      <c r="BO34" s="69"/>
      <c r="BP34" s="69"/>
      <c r="BQ34" s="69"/>
      <c r="BR34" s="30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30"/>
      <c r="CE34" s="69"/>
      <c r="CF34" s="69"/>
      <c r="CG34" s="69"/>
      <c r="CH34" s="69"/>
      <c r="CI34" s="69"/>
      <c r="CJ34" s="69"/>
      <c r="CK34" s="69"/>
      <c r="CL34" s="69">
        <v>0</v>
      </c>
      <c r="CM34" s="69"/>
      <c r="CN34" s="70"/>
      <c r="CO34" s="70"/>
      <c r="CP34" s="3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69"/>
      <c r="EB34" s="69"/>
      <c r="EC34" s="69"/>
      <c r="ED34" s="69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68"/>
      <c r="EQ34" s="83"/>
      <c r="ER34" s="70"/>
      <c r="ES34" s="70"/>
      <c r="ET34" s="70"/>
      <c r="EU34" s="70">
        <v>200000</v>
      </c>
      <c r="EV34" s="70">
        <v>689.3</v>
      </c>
      <c r="EW34" s="70"/>
      <c r="EX34" s="70">
        <f t="shared" si="27"/>
        <v>0</v>
      </c>
      <c r="EY34" s="70"/>
      <c r="EZ34" s="70"/>
      <c r="FA34" s="70"/>
      <c r="FB34" s="30"/>
      <c r="FC34" s="70"/>
      <c r="FD34" s="70"/>
      <c r="FE34" s="70"/>
      <c r="FF34" s="30"/>
      <c r="FG34" s="70"/>
      <c r="FH34" s="70"/>
      <c r="FI34" s="70"/>
      <c r="FJ34" s="70"/>
      <c r="FK34" s="70">
        <v>25757.200000000001</v>
      </c>
      <c r="FL34" s="70"/>
      <c r="FM34" s="70"/>
      <c r="FN34" s="70"/>
      <c r="FO34" s="70"/>
      <c r="FP34" s="70"/>
      <c r="FQ34" s="70"/>
      <c r="FR34" s="70"/>
      <c r="FS34" s="70">
        <v>3075</v>
      </c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30"/>
      <c r="GE34" s="70"/>
      <c r="GF34" s="70"/>
      <c r="GG34" s="70"/>
      <c r="GH34" s="70"/>
      <c r="GI34" s="70"/>
      <c r="GJ34" s="70"/>
      <c r="GK34" s="70"/>
      <c r="GL34" s="70"/>
      <c r="GM34" s="70">
        <v>60000</v>
      </c>
      <c r="GN34" s="70">
        <v>60000</v>
      </c>
      <c r="GO34" s="70"/>
      <c r="GP34" s="70"/>
      <c r="GQ34" s="70"/>
      <c r="GR34" s="70"/>
      <c r="GS34" s="70"/>
      <c r="GT34" s="70"/>
      <c r="GU34" s="70"/>
      <c r="GV34" s="70"/>
      <c r="GW34" s="70"/>
      <c r="GX34" s="3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3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30"/>
      <c r="IA34" s="70"/>
      <c r="IB34" s="70"/>
      <c r="IC34" s="70"/>
      <c r="ID34" s="3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30"/>
      <c r="KA34" s="69"/>
      <c r="KB34" s="69"/>
      <c r="KC34" s="69"/>
      <c r="KD34" s="69"/>
    </row>
    <row r="35" spans="1:290" s="77" customFormat="1" ht="24.75" customHeight="1">
      <c r="A35" s="119" t="s">
        <v>29</v>
      </c>
      <c r="B35" s="119"/>
      <c r="C35" s="66">
        <f t="shared" ref="C35:BW35" si="51">C6+C28+C34</f>
        <v>6908074.6129700001</v>
      </c>
      <c r="D35" s="66">
        <f t="shared" si="51"/>
        <v>9461936.7722999994</v>
      </c>
      <c r="E35" s="66">
        <f t="shared" si="51"/>
        <v>2541694.7999999998</v>
      </c>
      <c r="F35" s="66">
        <f t="shared" si="6"/>
        <v>26.862310129157272</v>
      </c>
      <c r="G35" s="66">
        <f t="shared" si="51"/>
        <v>128935.29999999999</v>
      </c>
      <c r="H35" s="66">
        <f t="shared" si="51"/>
        <v>128935.29999999999</v>
      </c>
      <c r="I35" s="66">
        <f t="shared" si="51"/>
        <v>1185.3</v>
      </c>
      <c r="J35" s="66">
        <f t="shared" si="47"/>
        <v>0.91929828371283895</v>
      </c>
      <c r="K35" s="66">
        <f t="shared" si="51"/>
        <v>365000</v>
      </c>
      <c r="L35" s="66">
        <f t="shared" si="51"/>
        <v>468101.70000000007</v>
      </c>
      <c r="M35" s="66">
        <f t="shared" si="51"/>
        <v>160472.5</v>
      </c>
      <c r="N35" s="66">
        <f t="shared" si="7"/>
        <v>34.281546082827724</v>
      </c>
      <c r="O35" s="66">
        <f t="shared" si="51"/>
        <v>335000.00000000006</v>
      </c>
      <c r="P35" s="66">
        <f t="shared" si="51"/>
        <v>335000.00000000006</v>
      </c>
      <c r="Q35" s="66">
        <f t="shared" si="51"/>
        <v>250728.1</v>
      </c>
      <c r="R35" s="66">
        <f t="shared" si="8"/>
        <v>74.844208955223863</v>
      </c>
      <c r="S35" s="66">
        <f t="shared" si="51"/>
        <v>210000.00000000003</v>
      </c>
      <c r="T35" s="66">
        <f t="shared" si="51"/>
        <v>235290.00000000003</v>
      </c>
      <c r="U35" s="66">
        <f t="shared" si="51"/>
        <v>39526.799999999996</v>
      </c>
      <c r="V35" s="66">
        <f t="shared" si="9"/>
        <v>16.799183985719747</v>
      </c>
      <c r="W35" s="66">
        <f t="shared" si="51"/>
        <v>90000</v>
      </c>
      <c r="X35" s="66">
        <f t="shared" si="51"/>
        <v>90000</v>
      </c>
      <c r="Y35" s="66">
        <f t="shared" si="51"/>
        <v>79128.600000000006</v>
      </c>
      <c r="Z35" s="66">
        <f t="shared" si="10"/>
        <v>87.920666666666676</v>
      </c>
      <c r="AA35" s="66">
        <f t="shared" si="51"/>
        <v>150000</v>
      </c>
      <c r="AB35" s="66">
        <f t="shared" si="51"/>
        <v>169282.69999999998</v>
      </c>
      <c r="AC35" s="66">
        <f t="shared" si="51"/>
        <v>4296.3</v>
      </c>
      <c r="AD35" s="40">
        <f t="shared" si="50"/>
        <v>2.537943924571147</v>
      </c>
      <c r="AE35" s="66">
        <f t="shared" si="51"/>
        <v>80000</v>
      </c>
      <c r="AF35" s="66">
        <f t="shared" si="51"/>
        <v>80000</v>
      </c>
      <c r="AG35" s="66">
        <f t="shared" si="51"/>
        <v>35520</v>
      </c>
      <c r="AH35" s="66">
        <f t="shared" si="11"/>
        <v>44.4</v>
      </c>
      <c r="AI35" s="66">
        <f t="shared" si="51"/>
        <v>100000</v>
      </c>
      <c r="AJ35" s="66">
        <f t="shared" si="51"/>
        <v>80717.299999999988</v>
      </c>
      <c r="AK35" s="66">
        <f t="shared" si="51"/>
        <v>0</v>
      </c>
      <c r="AL35" s="66">
        <v>0</v>
      </c>
      <c r="AM35" s="66">
        <f t="shared" si="51"/>
        <v>1153595</v>
      </c>
      <c r="AN35" s="66">
        <f t="shared" si="51"/>
        <v>1005804.7</v>
      </c>
      <c r="AO35" s="66">
        <f t="shared" si="51"/>
        <v>36265.5</v>
      </c>
      <c r="AP35" s="66">
        <f t="shared" si="35"/>
        <v>3.6056204549451798</v>
      </c>
      <c r="AQ35" s="66">
        <f t="shared" si="51"/>
        <v>57729</v>
      </c>
      <c r="AR35" s="66">
        <f t="shared" si="51"/>
        <v>57729</v>
      </c>
      <c r="AS35" s="66">
        <f t="shared" si="51"/>
        <v>0</v>
      </c>
      <c r="AT35" s="66">
        <v>0</v>
      </c>
      <c r="AU35" s="66">
        <f t="shared" si="51"/>
        <v>0</v>
      </c>
      <c r="AV35" s="66">
        <f t="shared" si="51"/>
        <v>2277.9</v>
      </c>
      <c r="AW35" s="66">
        <f t="shared" si="51"/>
        <v>2277.9</v>
      </c>
      <c r="AX35" s="40">
        <f t="shared" si="48"/>
        <v>100</v>
      </c>
      <c r="AY35" s="66">
        <f t="shared" si="51"/>
        <v>532104.47600000002</v>
      </c>
      <c r="AZ35" s="66">
        <f t="shared" si="51"/>
        <v>828997.65517999989</v>
      </c>
      <c r="BA35" s="66">
        <f t="shared" si="51"/>
        <v>70292.2</v>
      </c>
      <c r="BB35" s="66">
        <f t="shared" si="12"/>
        <v>8.4791795924606674</v>
      </c>
      <c r="BC35" s="66">
        <f t="shared" si="51"/>
        <v>0</v>
      </c>
      <c r="BD35" s="66">
        <f t="shared" si="51"/>
        <v>49734.8</v>
      </c>
      <c r="BE35" s="66">
        <f t="shared" si="51"/>
        <v>0</v>
      </c>
      <c r="BF35" s="66">
        <v>0</v>
      </c>
      <c r="BG35" s="66">
        <f t="shared" si="51"/>
        <v>8026.5</v>
      </c>
      <c r="BH35" s="66">
        <f t="shared" si="51"/>
        <v>13558.9</v>
      </c>
      <c r="BI35" s="66">
        <f t="shared" si="51"/>
        <v>907.7</v>
      </c>
      <c r="BJ35" s="68">
        <f t="shared" si="46"/>
        <v>6.6944958661838356</v>
      </c>
      <c r="BK35" s="66">
        <f t="shared" si="51"/>
        <v>100000</v>
      </c>
      <c r="BL35" s="66">
        <f t="shared" si="51"/>
        <v>99999.972000000009</v>
      </c>
      <c r="BM35" s="66">
        <f t="shared" si="51"/>
        <v>0</v>
      </c>
      <c r="BN35" s="66">
        <v>0</v>
      </c>
      <c r="BO35" s="66">
        <f t="shared" si="51"/>
        <v>0</v>
      </c>
      <c r="BP35" s="66">
        <f t="shared" si="51"/>
        <v>912.8</v>
      </c>
      <c r="BQ35" s="66">
        <f t="shared" si="51"/>
        <v>407.8</v>
      </c>
      <c r="BR35" s="30">
        <f t="shared" si="34"/>
        <v>44.675723049956183</v>
      </c>
      <c r="BS35" s="66">
        <f t="shared" si="51"/>
        <v>0</v>
      </c>
      <c r="BT35" s="66">
        <f t="shared" si="51"/>
        <v>4206.6000000000004</v>
      </c>
      <c r="BU35" s="66">
        <f t="shared" si="51"/>
        <v>0</v>
      </c>
      <c r="BV35" s="66">
        <v>0</v>
      </c>
      <c r="BW35" s="66">
        <f t="shared" si="51"/>
        <v>297767.75</v>
      </c>
      <c r="BX35" s="66">
        <f t="shared" ref="BX35:GJ35" si="52">BX6+BX28+BX34</f>
        <v>297767.75</v>
      </c>
      <c r="BY35" s="66">
        <f t="shared" si="52"/>
        <v>43929.599999999999</v>
      </c>
      <c r="BZ35" s="66">
        <f t="shared" si="13"/>
        <v>14.752974423858864</v>
      </c>
      <c r="CA35" s="66">
        <f t="shared" si="52"/>
        <v>0</v>
      </c>
      <c r="CB35" s="66">
        <f t="shared" si="52"/>
        <v>58384.800000000003</v>
      </c>
      <c r="CC35" s="66">
        <f t="shared" si="52"/>
        <v>505.2</v>
      </c>
      <c r="CD35" s="30">
        <f t="shared" si="26"/>
        <v>0.86529370658116489</v>
      </c>
      <c r="CE35" s="66">
        <f t="shared" si="52"/>
        <v>197769.1</v>
      </c>
      <c r="CF35" s="66">
        <f t="shared" si="52"/>
        <v>279191.30000000005</v>
      </c>
      <c r="CG35" s="66">
        <f t="shared" si="52"/>
        <v>0</v>
      </c>
      <c r="CH35" s="66">
        <v>0</v>
      </c>
      <c r="CI35" s="66">
        <f t="shared" si="52"/>
        <v>0</v>
      </c>
      <c r="CJ35" s="66">
        <f t="shared" si="52"/>
        <v>20000</v>
      </c>
      <c r="CK35" s="66">
        <f t="shared" si="52"/>
        <v>0</v>
      </c>
      <c r="CL35" s="66"/>
      <c r="CM35" s="66">
        <f t="shared" si="52"/>
        <v>481219.80000000005</v>
      </c>
      <c r="CN35" s="66">
        <f t="shared" si="52"/>
        <v>481219.80000000005</v>
      </c>
      <c r="CO35" s="66">
        <f t="shared" si="52"/>
        <v>195652.8</v>
      </c>
      <c r="CP35" s="30">
        <f t="shared" si="32"/>
        <v>40.657678674069516</v>
      </c>
      <c r="CQ35" s="66">
        <f t="shared" si="52"/>
        <v>251856.9</v>
      </c>
      <c r="CR35" s="66">
        <f t="shared" si="52"/>
        <v>251856.9</v>
      </c>
      <c r="CS35" s="66">
        <f t="shared" si="52"/>
        <v>250776.3</v>
      </c>
      <c r="CT35" s="66">
        <f t="shared" si="14"/>
        <v>99.570946835286222</v>
      </c>
      <c r="CU35" s="66">
        <f t="shared" si="52"/>
        <v>0</v>
      </c>
      <c r="CV35" s="66">
        <f t="shared" si="52"/>
        <v>157535.13643000001</v>
      </c>
      <c r="CW35" s="66">
        <f t="shared" si="52"/>
        <v>129562.19999999998</v>
      </c>
      <c r="CX35" s="66">
        <f t="shared" si="15"/>
        <v>82.243366740962159</v>
      </c>
      <c r="CY35" s="66">
        <f t="shared" si="52"/>
        <v>12723.383330000001</v>
      </c>
      <c r="CZ35" s="66">
        <f t="shared" si="52"/>
        <v>12723.383330000001</v>
      </c>
      <c r="DA35" s="66">
        <f t="shared" si="52"/>
        <v>0</v>
      </c>
      <c r="DB35" s="66">
        <v>0</v>
      </c>
      <c r="DC35" s="66">
        <f t="shared" si="52"/>
        <v>0</v>
      </c>
      <c r="DD35" s="66">
        <f t="shared" si="52"/>
        <v>17189.8</v>
      </c>
      <c r="DE35" s="66">
        <f t="shared" si="52"/>
        <v>0</v>
      </c>
      <c r="DF35" s="66">
        <v>0</v>
      </c>
      <c r="DG35" s="66">
        <f t="shared" si="52"/>
        <v>11248.1</v>
      </c>
      <c r="DH35" s="66">
        <f t="shared" si="52"/>
        <v>11248.1</v>
      </c>
      <c r="DI35" s="66">
        <f t="shared" si="52"/>
        <v>0</v>
      </c>
      <c r="DJ35" s="66">
        <v>0</v>
      </c>
      <c r="DK35" s="66">
        <f t="shared" si="52"/>
        <v>0</v>
      </c>
      <c r="DL35" s="66">
        <f t="shared" si="52"/>
        <v>9119.2000000000007</v>
      </c>
      <c r="DM35" s="66">
        <f t="shared" si="52"/>
        <v>0</v>
      </c>
      <c r="DN35" s="66">
        <v>0</v>
      </c>
      <c r="DO35" s="66">
        <f t="shared" si="52"/>
        <v>147991</v>
      </c>
      <c r="DP35" s="66">
        <f t="shared" si="52"/>
        <v>147991</v>
      </c>
      <c r="DQ35" s="66">
        <f t="shared" si="52"/>
        <v>0</v>
      </c>
      <c r="DR35" s="66">
        <v>0</v>
      </c>
      <c r="DS35" s="66">
        <f t="shared" si="52"/>
        <v>43684.5</v>
      </c>
      <c r="DT35" s="66">
        <f t="shared" si="52"/>
        <v>15842.8</v>
      </c>
      <c r="DU35" s="66">
        <f t="shared" si="52"/>
        <v>6992.3</v>
      </c>
      <c r="DV35" s="66">
        <f t="shared" si="16"/>
        <v>44.135506349887649</v>
      </c>
      <c r="DW35" s="66">
        <f t="shared" si="52"/>
        <v>426.7</v>
      </c>
      <c r="DX35" s="66">
        <f t="shared" si="52"/>
        <v>426.7</v>
      </c>
      <c r="DY35" s="66">
        <f t="shared" si="52"/>
        <v>0</v>
      </c>
      <c r="DZ35" s="66">
        <v>0</v>
      </c>
      <c r="EA35" s="66">
        <f t="shared" si="52"/>
        <v>3119.69697</v>
      </c>
      <c r="EB35" s="66">
        <f t="shared" si="52"/>
        <v>3119.69697</v>
      </c>
      <c r="EC35" s="66">
        <f t="shared" si="52"/>
        <v>1697</v>
      </c>
      <c r="ED35" s="66">
        <f t="shared" si="17"/>
        <v>54.396308882525858</v>
      </c>
      <c r="EE35" s="66">
        <f t="shared" si="52"/>
        <v>5115.3</v>
      </c>
      <c r="EF35" s="66">
        <f t="shared" si="52"/>
        <v>5115.3</v>
      </c>
      <c r="EG35" s="66">
        <f t="shared" si="52"/>
        <v>0</v>
      </c>
      <c r="EH35" s="66">
        <v>0</v>
      </c>
      <c r="EI35" s="66">
        <f t="shared" si="52"/>
        <v>16494.3</v>
      </c>
      <c r="EJ35" s="66">
        <f t="shared" si="52"/>
        <v>16494.3</v>
      </c>
      <c r="EK35" s="66">
        <f t="shared" si="52"/>
        <v>0</v>
      </c>
      <c r="EL35" s="66">
        <v>0</v>
      </c>
      <c r="EM35" s="66">
        <f t="shared" si="52"/>
        <v>16180.9</v>
      </c>
      <c r="EN35" s="66">
        <f t="shared" si="52"/>
        <v>16180.9</v>
      </c>
      <c r="EO35" s="66">
        <f t="shared" si="52"/>
        <v>16180.9</v>
      </c>
      <c r="EP35" s="68">
        <f t="shared" si="49"/>
        <v>100</v>
      </c>
      <c r="EQ35" s="66">
        <f t="shared" si="52"/>
        <v>6499.9999999999982</v>
      </c>
      <c r="ER35" s="66">
        <f t="shared" si="52"/>
        <v>6499.9999999999982</v>
      </c>
      <c r="ES35" s="66">
        <f t="shared" si="52"/>
        <v>6499.9999999999982</v>
      </c>
      <c r="ET35" s="66">
        <f t="shared" si="18"/>
        <v>100</v>
      </c>
      <c r="EU35" s="66">
        <f t="shared" si="52"/>
        <v>297260.79999999999</v>
      </c>
      <c r="EV35" s="66">
        <f t="shared" si="52"/>
        <v>297260.79999999999</v>
      </c>
      <c r="EW35" s="66">
        <f t="shared" si="52"/>
        <v>7843.7999999999993</v>
      </c>
      <c r="EX35" s="66">
        <f t="shared" si="27"/>
        <v>2.6386930264602664</v>
      </c>
      <c r="EY35" s="66">
        <f t="shared" si="52"/>
        <v>0</v>
      </c>
      <c r="EZ35" s="66">
        <f t="shared" si="52"/>
        <v>8654.1999999999989</v>
      </c>
      <c r="FA35" s="66">
        <f t="shared" si="52"/>
        <v>7061.1</v>
      </c>
      <c r="FB35" s="30">
        <f t="shared" si="29"/>
        <v>81.591597143583471</v>
      </c>
      <c r="FC35" s="66">
        <f t="shared" si="52"/>
        <v>30463.599999999999</v>
      </c>
      <c r="FD35" s="66">
        <f t="shared" si="52"/>
        <v>30463.599999999999</v>
      </c>
      <c r="FE35" s="66">
        <f t="shared" si="52"/>
        <v>4675.8999999999996</v>
      </c>
      <c r="FF35" s="30">
        <f t="shared" si="33"/>
        <v>15.34913798763114</v>
      </c>
      <c r="FG35" s="66">
        <f t="shared" si="52"/>
        <v>0</v>
      </c>
      <c r="FH35" s="66">
        <f t="shared" si="52"/>
        <v>25952.799999999999</v>
      </c>
      <c r="FI35" s="66">
        <f t="shared" si="52"/>
        <v>1233.5</v>
      </c>
      <c r="FJ35" s="66">
        <f>FI35/FH35*100</f>
        <v>4.7528590364045495</v>
      </c>
      <c r="FK35" s="30">
        <f t="shared" si="52"/>
        <v>25757.200000000001</v>
      </c>
      <c r="FL35" s="30">
        <f t="shared" si="52"/>
        <v>25757.171720000002</v>
      </c>
      <c r="FM35" s="30">
        <f t="shared" si="52"/>
        <v>9440.5999999999985</v>
      </c>
      <c r="FN35" s="30">
        <f t="shared" si="19"/>
        <v>36.652316110737942</v>
      </c>
      <c r="FO35" s="30">
        <f t="shared" si="52"/>
        <v>0</v>
      </c>
      <c r="FP35" s="30">
        <f t="shared" si="52"/>
        <v>2096.6999999999998</v>
      </c>
      <c r="FQ35" s="30">
        <f t="shared" si="52"/>
        <v>2096.6999999999998</v>
      </c>
      <c r="FR35" s="30">
        <f>FQ35/FP35*100</f>
        <v>100</v>
      </c>
      <c r="FS35" s="30">
        <f t="shared" si="52"/>
        <v>3075</v>
      </c>
      <c r="FT35" s="30">
        <f t="shared" si="52"/>
        <v>3075</v>
      </c>
      <c r="FU35" s="30">
        <f t="shared" si="52"/>
        <v>2625</v>
      </c>
      <c r="FV35" s="30">
        <f t="shared" si="28"/>
        <v>85.365853658536579</v>
      </c>
      <c r="FW35" s="30">
        <f t="shared" si="52"/>
        <v>11111.1</v>
      </c>
      <c r="FX35" s="30">
        <f t="shared" si="52"/>
        <v>11111.1</v>
      </c>
      <c r="FY35" s="30">
        <f t="shared" si="52"/>
        <v>4229.7</v>
      </c>
      <c r="FZ35" s="30">
        <f>FY35/FX35*100</f>
        <v>38.067338067338063</v>
      </c>
      <c r="GA35" s="30">
        <f t="shared" si="52"/>
        <v>0</v>
      </c>
      <c r="GB35" s="30">
        <f t="shared" si="52"/>
        <v>22179.5</v>
      </c>
      <c r="GC35" s="30">
        <f t="shared" si="52"/>
        <v>3608.8</v>
      </c>
      <c r="GD35" s="30">
        <f t="shared" si="30"/>
        <v>16.270880768277014</v>
      </c>
      <c r="GE35" s="30">
        <f t="shared" si="52"/>
        <v>0</v>
      </c>
      <c r="GF35" s="30">
        <f t="shared" si="52"/>
        <v>14808.2</v>
      </c>
      <c r="GG35" s="30">
        <f t="shared" si="52"/>
        <v>0</v>
      </c>
      <c r="GH35" s="30">
        <v>0</v>
      </c>
      <c r="GI35" s="30">
        <f t="shared" si="52"/>
        <v>0</v>
      </c>
      <c r="GJ35" s="30">
        <f t="shared" si="52"/>
        <v>10013.1</v>
      </c>
      <c r="GK35" s="30">
        <f t="shared" ref="GK35:JE35" si="53">GK6+GK28+GK34</f>
        <v>0</v>
      </c>
      <c r="GL35" s="30">
        <v>0</v>
      </c>
      <c r="GM35" s="30">
        <f t="shared" si="53"/>
        <v>60000</v>
      </c>
      <c r="GN35" s="30">
        <f t="shared" si="53"/>
        <v>60000</v>
      </c>
      <c r="GO35" s="30">
        <f t="shared" si="53"/>
        <v>8866.9</v>
      </c>
      <c r="GP35" s="30"/>
      <c r="GQ35" s="30">
        <f t="shared" si="53"/>
        <v>16000</v>
      </c>
      <c r="GR35" s="30">
        <f t="shared" si="53"/>
        <v>16000</v>
      </c>
      <c r="GS35" s="30">
        <f t="shared" si="53"/>
        <v>10215.200000000001</v>
      </c>
      <c r="GT35" s="30">
        <f>GS35/GR35*100</f>
        <v>63.845000000000006</v>
      </c>
      <c r="GU35" s="66">
        <f t="shared" si="53"/>
        <v>86363.8</v>
      </c>
      <c r="GV35" s="66">
        <f t="shared" si="53"/>
        <v>86363.8</v>
      </c>
      <c r="GW35" s="66">
        <f t="shared" si="53"/>
        <v>5579.7</v>
      </c>
      <c r="GX35" s="30">
        <f t="shared" si="39"/>
        <v>6.4606930218448007</v>
      </c>
      <c r="GY35" s="66">
        <f t="shared" si="53"/>
        <v>3000</v>
      </c>
      <c r="GZ35" s="66">
        <f t="shared" si="53"/>
        <v>3000</v>
      </c>
      <c r="HA35" s="66">
        <f t="shared" si="53"/>
        <v>2409.6999999999998</v>
      </c>
      <c r="HB35" s="66">
        <f>HA35/GZ35*100</f>
        <v>80.323333333333323</v>
      </c>
      <c r="HC35" s="66">
        <f t="shared" si="53"/>
        <v>0</v>
      </c>
      <c r="HD35" s="66">
        <f t="shared" si="53"/>
        <v>3098.7</v>
      </c>
      <c r="HE35" s="66">
        <f t="shared" si="53"/>
        <v>0</v>
      </c>
      <c r="HF35" s="66">
        <v>0</v>
      </c>
      <c r="HG35" s="66">
        <f t="shared" si="53"/>
        <v>0</v>
      </c>
      <c r="HH35" s="66">
        <f t="shared" si="53"/>
        <v>161339.1</v>
      </c>
      <c r="HI35" s="66">
        <f t="shared" si="53"/>
        <v>2325</v>
      </c>
      <c r="HJ35" s="30">
        <f t="shared" si="36"/>
        <v>1.4410641933666419</v>
      </c>
      <c r="HK35" s="66">
        <f t="shared" si="53"/>
        <v>43611.840000000004</v>
      </c>
      <c r="HL35" s="66">
        <f t="shared" si="53"/>
        <v>43611.840000000004</v>
      </c>
      <c r="HM35" s="66">
        <f t="shared" si="53"/>
        <v>15043.8</v>
      </c>
      <c r="HN35" s="66">
        <f t="shared" si="20"/>
        <v>34.494761055713305</v>
      </c>
      <c r="HO35" s="66">
        <f t="shared" si="53"/>
        <v>751937.07828000002</v>
      </c>
      <c r="HP35" s="66">
        <f t="shared" si="53"/>
        <v>751937.07828000002</v>
      </c>
      <c r="HQ35" s="66">
        <f t="shared" si="53"/>
        <v>386650.00000000006</v>
      </c>
      <c r="HR35" s="66">
        <f t="shared" si="21"/>
        <v>51.420525888207699</v>
      </c>
      <c r="HS35" s="66">
        <f t="shared" si="53"/>
        <v>27332</v>
      </c>
      <c r="HT35" s="66">
        <f t="shared" si="53"/>
        <v>27332</v>
      </c>
      <c r="HU35" s="66">
        <f t="shared" si="53"/>
        <v>0</v>
      </c>
      <c r="HV35" s="66">
        <v>0</v>
      </c>
      <c r="HW35" s="66">
        <f t="shared" si="53"/>
        <v>0</v>
      </c>
      <c r="HX35" s="66">
        <f t="shared" si="53"/>
        <v>1135402</v>
      </c>
      <c r="HY35" s="66">
        <f t="shared" si="53"/>
        <v>18961.699999999997</v>
      </c>
      <c r="HZ35" s="30">
        <f t="shared" si="22"/>
        <v>1.6700428570673644</v>
      </c>
      <c r="IA35" s="66">
        <f t="shared" si="53"/>
        <v>0</v>
      </c>
      <c r="IB35" s="66">
        <f t="shared" si="53"/>
        <v>12309.3</v>
      </c>
      <c r="IC35" s="66">
        <f t="shared" si="53"/>
        <v>2706.5</v>
      </c>
      <c r="ID35" s="30">
        <f t="shared" si="31"/>
        <v>21.987440390598977</v>
      </c>
      <c r="IE35" s="66">
        <f t="shared" si="53"/>
        <v>0</v>
      </c>
      <c r="IF35" s="66">
        <f t="shared" si="53"/>
        <v>3250.5</v>
      </c>
      <c r="IG35" s="66">
        <f t="shared" si="53"/>
        <v>781.2</v>
      </c>
      <c r="IH35" s="66">
        <f>IG35/IF35*100</f>
        <v>24.033225657591142</v>
      </c>
      <c r="II35" s="66">
        <f t="shared" si="53"/>
        <v>0</v>
      </c>
      <c r="IJ35" s="66">
        <f t="shared" si="53"/>
        <v>237600</v>
      </c>
      <c r="IK35" s="66">
        <f t="shared" si="53"/>
        <v>0</v>
      </c>
      <c r="IL35" s="66">
        <v>0</v>
      </c>
      <c r="IM35" s="66">
        <f t="shared" si="53"/>
        <v>0</v>
      </c>
      <c r="IN35" s="66">
        <f t="shared" si="53"/>
        <v>250844.3</v>
      </c>
      <c r="IO35" s="66">
        <f t="shared" si="53"/>
        <v>99959.6</v>
      </c>
      <c r="IP35" s="66">
        <f>IO35/IN35*100</f>
        <v>39.849261075495839</v>
      </c>
      <c r="IQ35" s="66">
        <f t="shared" si="53"/>
        <v>4177.7186999999994</v>
      </c>
      <c r="IR35" s="66">
        <f t="shared" si="53"/>
        <v>4177.7186999999994</v>
      </c>
      <c r="IS35" s="66">
        <f t="shared" si="53"/>
        <v>3864.2</v>
      </c>
      <c r="IT35" s="66">
        <f t="shared" si="23"/>
        <v>92.495456910490418</v>
      </c>
      <c r="IU35" s="66">
        <f t="shared" si="53"/>
        <v>8632.4</v>
      </c>
      <c r="IV35" s="66">
        <f t="shared" si="53"/>
        <v>8632.4</v>
      </c>
      <c r="IW35" s="66">
        <f t="shared" si="53"/>
        <v>3849.5</v>
      </c>
      <c r="IX35" s="66">
        <f>IW35/IV35*100</f>
        <v>44.593624021129699</v>
      </c>
      <c r="IY35" s="66">
        <f t="shared" si="53"/>
        <v>83774</v>
      </c>
      <c r="IZ35" s="66">
        <f t="shared" si="53"/>
        <v>94119.300000000017</v>
      </c>
      <c r="JA35" s="66">
        <f t="shared" si="53"/>
        <v>0</v>
      </c>
      <c r="JB35" s="66">
        <v>0</v>
      </c>
      <c r="JC35" s="66">
        <f t="shared" si="53"/>
        <v>1744.7474700000002</v>
      </c>
      <c r="JD35" s="66">
        <f t="shared" si="53"/>
        <v>1744.7474700000002</v>
      </c>
      <c r="JE35" s="66">
        <f t="shared" si="53"/>
        <v>55.5</v>
      </c>
      <c r="JF35" s="66">
        <f>JE35/JD35*100</f>
        <v>3.1809760985066791</v>
      </c>
      <c r="JG35" s="66">
        <f t="shared" ref="JG35:KC35" si="54">JG6+JG28+JG34</f>
        <v>11400.000000000002</v>
      </c>
      <c r="JH35" s="66">
        <f t="shared" si="54"/>
        <v>11400.000000000002</v>
      </c>
      <c r="JI35" s="66">
        <f t="shared" si="54"/>
        <v>0</v>
      </c>
      <c r="JJ35" s="66">
        <v>0</v>
      </c>
      <c r="JK35" s="66">
        <f t="shared" si="54"/>
        <v>6565.7</v>
      </c>
      <c r="JL35" s="66">
        <f t="shared" si="54"/>
        <v>6565.7</v>
      </c>
      <c r="JM35" s="66">
        <f t="shared" si="54"/>
        <v>0</v>
      </c>
      <c r="JN35" s="66">
        <v>0</v>
      </c>
      <c r="JO35" s="66">
        <f t="shared" si="54"/>
        <v>9867.5</v>
      </c>
      <c r="JP35" s="66">
        <f t="shared" si="54"/>
        <v>9867.5</v>
      </c>
      <c r="JQ35" s="66">
        <f t="shared" si="54"/>
        <v>0</v>
      </c>
      <c r="JR35" s="66"/>
      <c r="JS35" s="66">
        <f t="shared" si="54"/>
        <v>14682.222219999998</v>
      </c>
      <c r="JT35" s="66">
        <f t="shared" si="54"/>
        <v>14682.222219999998</v>
      </c>
      <c r="JU35" s="66">
        <f t="shared" si="54"/>
        <v>6469.2000000000007</v>
      </c>
      <c r="JV35" s="66">
        <f t="shared" si="24"/>
        <v>44.061449983965723</v>
      </c>
      <c r="JW35" s="66">
        <f t="shared" si="54"/>
        <v>8830.2000000000007</v>
      </c>
      <c r="JX35" s="66">
        <f t="shared" si="54"/>
        <v>8830.2000000000007</v>
      </c>
      <c r="JY35" s="66">
        <f t="shared" si="54"/>
        <v>7720.7999999999993</v>
      </c>
      <c r="JZ35" s="30">
        <f t="shared" si="37"/>
        <v>87.436298158592081</v>
      </c>
      <c r="KA35" s="66">
        <f t="shared" si="54"/>
        <v>600000</v>
      </c>
      <c r="KB35" s="66">
        <f t="shared" si="54"/>
        <v>600000</v>
      </c>
      <c r="KC35" s="66">
        <f t="shared" si="54"/>
        <v>590616.20000000007</v>
      </c>
      <c r="KD35" s="66">
        <f t="shared" si="25"/>
        <v>98.436033333333356</v>
      </c>
    </row>
    <row r="36" spans="1:290">
      <c r="C36" s="15"/>
      <c r="D36" s="15"/>
    </row>
    <row r="37" spans="1:290" s="90" customFormat="1">
      <c r="A37" s="63"/>
      <c r="B37" s="63"/>
      <c r="C37" s="63"/>
      <c r="D37" s="89"/>
      <c r="E37" s="89"/>
      <c r="F37" s="89"/>
      <c r="G37" s="89"/>
      <c r="H37" s="89"/>
      <c r="I37" s="89"/>
      <c r="J37" s="89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  <c r="IW37" s="63"/>
      <c r="IX37" s="63"/>
      <c r="IY37" s="63"/>
      <c r="IZ37" s="63"/>
      <c r="JA37" s="63"/>
      <c r="JB37" s="63"/>
      <c r="JC37" s="63"/>
      <c r="JD37" s="63"/>
      <c r="JE37" s="63"/>
      <c r="JF37" s="63"/>
      <c r="JG37" s="63"/>
      <c r="JH37" s="63"/>
      <c r="JI37" s="63"/>
      <c r="JJ37" s="63"/>
      <c r="JK37" s="63"/>
      <c r="JL37" s="63"/>
      <c r="JM37" s="63"/>
      <c r="JN37" s="63"/>
      <c r="JO37" s="63"/>
      <c r="JP37" s="63"/>
      <c r="JQ37" s="63"/>
      <c r="JR37" s="63"/>
      <c r="JS37" s="63"/>
      <c r="JT37" s="63"/>
      <c r="JU37" s="63"/>
      <c r="JV37" s="63"/>
      <c r="JW37" s="63"/>
      <c r="JX37" s="63"/>
      <c r="JY37" s="63"/>
      <c r="JZ37" s="63"/>
      <c r="KA37" s="63"/>
      <c r="KB37" s="63"/>
      <c r="KC37" s="63"/>
      <c r="KD37" s="63"/>
    </row>
  </sheetData>
  <mergeCells count="80">
    <mergeCell ref="IE4:IH4"/>
    <mergeCell ref="CI4:CL4"/>
    <mergeCell ref="CM4:CP4"/>
    <mergeCell ref="CQ4:CT4"/>
    <mergeCell ref="CU4:CX4"/>
    <mergeCell ref="CY4:DB4"/>
    <mergeCell ref="DC4:DF4"/>
    <mergeCell ref="DG4:DJ4"/>
    <mergeCell ref="DK4:DN4"/>
    <mergeCell ref="HK4:HN4"/>
    <mergeCell ref="HO4:HR4"/>
    <mergeCell ref="HS4:HV4"/>
    <mergeCell ref="HW4:HZ4"/>
    <mergeCell ref="IA4:ID4"/>
    <mergeCell ref="AU4:AX4"/>
    <mergeCell ref="AY4:BB4"/>
    <mergeCell ref="A35:B35"/>
    <mergeCell ref="A34:B34"/>
    <mergeCell ref="B4:B5"/>
    <mergeCell ref="A4:A5"/>
    <mergeCell ref="BW4:BZ4"/>
    <mergeCell ref="CA4:CD4"/>
    <mergeCell ref="CE4:CH4"/>
    <mergeCell ref="D1:AC1"/>
    <mergeCell ref="T3:U3"/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BC4:BF4"/>
    <mergeCell ref="BG4:BJ4"/>
    <mergeCell ref="BK4:BN4"/>
    <mergeCell ref="BO4:BR4"/>
    <mergeCell ref="BS4:BV4"/>
    <mergeCell ref="DO4:DR4"/>
    <mergeCell ref="DS4:DV4"/>
    <mergeCell ref="DW4:DZ4"/>
    <mergeCell ref="EA4:ED4"/>
    <mergeCell ref="EE4:EH4"/>
    <mergeCell ref="EI4:EL4"/>
    <mergeCell ref="EM4:EP4"/>
    <mergeCell ref="EQ4:ET4"/>
    <mergeCell ref="EU4:EX4"/>
    <mergeCell ref="EY4:FB4"/>
    <mergeCell ref="FC4:FF4"/>
    <mergeCell ref="FG4:FJ4"/>
    <mergeCell ref="FK4:FN4"/>
    <mergeCell ref="FO4:FR4"/>
    <mergeCell ref="FS4:FV4"/>
    <mergeCell ref="GY4:HB4"/>
    <mergeCell ref="HC4:HF4"/>
    <mergeCell ref="HG4:HJ4"/>
    <mergeCell ref="FW4:FZ4"/>
    <mergeCell ref="GA4:GD4"/>
    <mergeCell ref="GE4:GH4"/>
    <mergeCell ref="GI4:GL4"/>
    <mergeCell ref="GM4:GP4"/>
    <mergeCell ref="JW4:JZ4"/>
    <mergeCell ref="KA4:KD4"/>
    <mergeCell ref="C2:R2"/>
    <mergeCell ref="Q3:R3"/>
    <mergeCell ref="JC4:JF4"/>
    <mergeCell ref="JG4:JJ4"/>
    <mergeCell ref="JK4:JN4"/>
    <mergeCell ref="JO4:JR4"/>
    <mergeCell ref="JS4:JV4"/>
    <mergeCell ref="II4:IL4"/>
    <mergeCell ref="IM4:IP4"/>
    <mergeCell ref="IQ4:IT4"/>
    <mergeCell ref="IU4:IX4"/>
    <mergeCell ref="IY4:JB4"/>
    <mergeCell ref="GQ4:GT4"/>
    <mergeCell ref="GU4:GX4"/>
  </mergeCells>
  <pageMargins left="0" right="0" top="0" bottom="0" header="0" footer="0"/>
  <pageSetup paperSize="9" scale="65" orientation="landscape" r:id="rId1"/>
  <colBreaks count="2" manualBreakCount="2">
    <brk id="50" min="1" max="34" man="1"/>
    <brk id="66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7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4.81640625" style="1" customWidth="1"/>
    <col min="2" max="2" width="23.453125" style="2" customWidth="1"/>
    <col min="3" max="4" width="12.7265625" style="2" customWidth="1"/>
    <col min="5" max="5" width="12.81640625" style="2" customWidth="1"/>
    <col min="6" max="6" width="10.7265625" style="2" customWidth="1"/>
    <col min="7" max="7" width="12.81640625" style="2" customWidth="1"/>
    <col min="8" max="9" width="11.7265625" style="2" customWidth="1"/>
    <col min="10" max="10" width="10" style="2" customWidth="1"/>
    <col min="11" max="11" width="12.453125" style="2" customWidth="1"/>
    <col min="12" max="13" width="11.7265625" style="2" customWidth="1"/>
    <col min="14" max="14" width="10.54296875" style="2" customWidth="1"/>
    <col min="15" max="15" width="12.54296875" style="2" customWidth="1"/>
    <col min="16" max="16" width="13.453125" style="2" customWidth="1"/>
    <col min="17" max="17" width="11.7265625" style="2" customWidth="1"/>
    <col min="18" max="18" width="10.26953125" style="2" customWidth="1"/>
    <col min="19" max="19" width="12.81640625" style="2" customWidth="1"/>
    <col min="20" max="21" width="11.7265625" style="2" customWidth="1"/>
    <col min="22" max="22" width="10.7265625" style="2" customWidth="1"/>
    <col min="23" max="23" width="12" style="2" customWidth="1"/>
    <col min="24" max="25" width="11.7265625" style="2" customWidth="1"/>
    <col min="26" max="26" width="10" style="2" customWidth="1"/>
    <col min="27" max="27" width="12.453125" style="2" customWidth="1"/>
    <col min="28" max="29" width="11.7265625" style="2" customWidth="1"/>
    <col min="30" max="30" width="10.54296875" style="2" customWidth="1"/>
    <col min="31" max="32" width="12.81640625" style="2" customWidth="1"/>
    <col min="33" max="33" width="11.7265625" style="2" customWidth="1"/>
    <col min="34" max="34" width="11.26953125" style="2" customWidth="1"/>
    <col min="35" max="35" width="12.7265625" style="2" customWidth="1"/>
    <col min="36" max="36" width="12.81640625" style="2" customWidth="1"/>
    <col min="37" max="37" width="11.7265625" style="2" customWidth="1"/>
    <col min="38" max="38" width="9.7265625" style="2" customWidth="1"/>
    <col min="39" max="39" width="12.54296875" style="2" customWidth="1"/>
    <col min="40" max="40" width="12.453125" style="2" customWidth="1"/>
    <col min="41" max="41" width="11.7265625" style="2" customWidth="1"/>
    <col min="42" max="42" width="9.81640625" style="2" customWidth="1"/>
    <col min="43" max="43" width="12.54296875" style="2" customWidth="1"/>
    <col min="44" max="44" width="13.1796875" style="2" customWidth="1"/>
    <col min="45" max="45" width="11.7265625" style="2" customWidth="1"/>
    <col min="46" max="46" width="10" style="2" customWidth="1"/>
    <col min="47" max="47" width="12.54296875" style="2" customWidth="1"/>
    <col min="48" max="48" width="13" style="2" customWidth="1"/>
    <col min="49" max="49" width="11.7265625" style="2" customWidth="1"/>
    <col min="50" max="50" width="10.26953125" style="2" customWidth="1"/>
    <col min="51" max="51" width="12.453125" style="2" customWidth="1"/>
    <col min="52" max="52" width="13.1796875" style="2" customWidth="1"/>
    <col min="53" max="53" width="11.7265625" style="2" customWidth="1"/>
    <col min="54" max="54" width="10.26953125" style="2" customWidth="1"/>
    <col min="55" max="55" width="12.453125" style="2" customWidth="1"/>
    <col min="56" max="56" width="12.54296875" style="2" customWidth="1"/>
    <col min="57" max="57" width="11.7265625" style="2" customWidth="1"/>
    <col min="58" max="58" width="10" style="2" customWidth="1"/>
    <col min="59" max="59" width="12.54296875" style="2" customWidth="1"/>
    <col min="60" max="60" width="12.7265625" style="2" customWidth="1"/>
    <col min="61" max="61" width="11.7265625" style="2" customWidth="1"/>
    <col min="62" max="62" width="10.54296875" style="2" customWidth="1"/>
    <col min="63" max="63" width="12.81640625" style="2" customWidth="1"/>
    <col min="64" max="64" width="12.7265625" style="2" customWidth="1"/>
    <col min="65" max="65" width="11.7265625" style="2" customWidth="1"/>
    <col min="66" max="66" width="10.26953125" style="2" customWidth="1"/>
    <col min="67" max="67" width="12.453125" style="2" customWidth="1"/>
    <col min="68" max="68" width="12.7265625" style="2" customWidth="1"/>
    <col min="69" max="69" width="11.7265625" style="2" customWidth="1"/>
    <col min="70" max="70" width="10.54296875" style="2" customWidth="1"/>
    <col min="71" max="71" width="13.81640625" style="2" customWidth="1"/>
    <col min="72" max="72" width="12.54296875" style="2" customWidth="1"/>
    <col min="73" max="73" width="11.7265625" style="2" customWidth="1"/>
    <col min="74" max="74" width="10.453125" style="2" customWidth="1"/>
    <col min="75" max="75" width="12.54296875" style="2" customWidth="1"/>
    <col min="76" max="76" width="12.81640625" style="2" customWidth="1"/>
    <col min="77" max="77" width="11.7265625" style="2" customWidth="1"/>
    <col min="78" max="78" width="9.7265625" style="2" customWidth="1"/>
    <col min="79" max="80" width="12.54296875" style="2" customWidth="1"/>
    <col min="81" max="81" width="11.7265625" style="2" customWidth="1"/>
    <col min="82" max="82" width="10" style="2" customWidth="1"/>
    <col min="83" max="84" width="12.54296875" style="2" customWidth="1"/>
    <col min="85" max="85" width="11.7265625" style="2" customWidth="1"/>
    <col min="86" max="86" width="10.453125" style="2" customWidth="1"/>
    <col min="87" max="87" width="12.54296875" style="2" customWidth="1"/>
    <col min="88" max="88" width="13.1796875" style="2" customWidth="1"/>
    <col min="89" max="89" width="11.7265625" style="2" customWidth="1"/>
    <col min="90" max="90" width="10.453125" style="2" customWidth="1"/>
    <col min="91" max="91" width="12.453125" style="2" customWidth="1"/>
    <col min="92" max="92" width="13.54296875" style="2" customWidth="1"/>
    <col min="93" max="93" width="11.7265625" style="2" customWidth="1"/>
    <col min="94" max="94" width="9.81640625" style="2" customWidth="1"/>
    <col min="95" max="95" width="12.453125" style="2" customWidth="1"/>
    <col min="96" max="96" width="12.54296875" style="2" customWidth="1"/>
    <col min="97" max="97" width="11.7265625" style="2" customWidth="1"/>
    <col min="98" max="98" width="11" style="2" customWidth="1"/>
    <col min="99" max="99" width="12.7265625" style="2" customWidth="1"/>
    <col min="100" max="100" width="14" style="2" customWidth="1"/>
    <col min="101" max="101" width="11.7265625" style="2" customWidth="1"/>
    <col min="102" max="102" width="10.54296875" style="2" customWidth="1"/>
    <col min="103" max="103" width="12.453125" style="2" customWidth="1"/>
    <col min="104" max="104" width="14.54296875" style="2" customWidth="1"/>
    <col min="105" max="105" width="11.7265625" style="2" customWidth="1"/>
    <col min="106" max="106" width="10.81640625" style="5" customWidth="1"/>
    <col min="107" max="16384" width="9.1796875" style="5"/>
  </cols>
  <sheetData>
    <row r="1" spans="1:106" ht="26.25" hidden="1" customHeight="1">
      <c r="A1" s="1" t="s">
        <v>0</v>
      </c>
      <c r="H1" s="3"/>
      <c r="I1" s="3"/>
      <c r="J1" s="3"/>
      <c r="K1" s="3"/>
      <c r="L1" s="3"/>
      <c r="M1" s="3"/>
      <c r="N1" s="3"/>
      <c r="O1" s="3"/>
      <c r="X1" s="44"/>
      <c r="Y1" s="4"/>
      <c r="Z1" s="4"/>
      <c r="AA1" s="4"/>
      <c r="AB1" s="4"/>
      <c r="AC1" s="4"/>
      <c r="AD1" s="4"/>
    </row>
    <row r="2" spans="1:106" ht="42.75" customHeight="1">
      <c r="A2" s="1" t="s">
        <v>1</v>
      </c>
      <c r="C2" s="122" t="s">
        <v>373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93"/>
      <c r="W2" s="64"/>
      <c r="X2" s="64"/>
      <c r="Y2" s="64"/>
      <c r="Z2" s="64"/>
      <c r="AA2" s="64"/>
      <c r="AB2" s="64"/>
      <c r="AC2" s="64"/>
      <c r="AD2" s="64"/>
      <c r="AE2" s="49"/>
    </row>
    <row r="3" spans="1:106" ht="26.25" customHeight="1">
      <c r="T3" s="114" t="s">
        <v>398</v>
      </c>
      <c r="U3" s="114"/>
      <c r="V3" s="96"/>
      <c r="W3" s="98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spans="1:106" ht="207.75" customHeight="1">
      <c r="A4" s="121" t="s">
        <v>30</v>
      </c>
      <c r="B4" s="112" t="s">
        <v>232</v>
      </c>
      <c r="C4" s="117" t="s">
        <v>88</v>
      </c>
      <c r="D4" s="117"/>
      <c r="E4" s="117"/>
      <c r="F4" s="117"/>
      <c r="G4" s="112" t="s">
        <v>205</v>
      </c>
      <c r="H4" s="112"/>
      <c r="I4" s="112"/>
      <c r="J4" s="112"/>
      <c r="K4" s="112" t="s">
        <v>206</v>
      </c>
      <c r="L4" s="112"/>
      <c r="M4" s="112"/>
      <c r="N4" s="112"/>
      <c r="O4" s="112" t="s">
        <v>207</v>
      </c>
      <c r="P4" s="112"/>
      <c r="Q4" s="112"/>
      <c r="R4" s="112"/>
      <c r="S4" s="112" t="s">
        <v>208</v>
      </c>
      <c r="T4" s="112"/>
      <c r="U4" s="112"/>
      <c r="V4" s="112"/>
      <c r="W4" s="112" t="s">
        <v>209</v>
      </c>
      <c r="X4" s="112"/>
      <c r="Y4" s="112"/>
      <c r="Z4" s="112"/>
      <c r="AA4" s="112" t="s">
        <v>210</v>
      </c>
      <c r="AB4" s="112"/>
      <c r="AC4" s="112"/>
      <c r="AD4" s="112"/>
      <c r="AE4" s="118" t="s">
        <v>211</v>
      </c>
      <c r="AF4" s="118"/>
      <c r="AG4" s="118"/>
      <c r="AH4" s="118"/>
      <c r="AI4" s="112" t="s">
        <v>212</v>
      </c>
      <c r="AJ4" s="112"/>
      <c r="AK4" s="112"/>
      <c r="AL4" s="112"/>
      <c r="AM4" s="112" t="s">
        <v>213</v>
      </c>
      <c r="AN4" s="112"/>
      <c r="AO4" s="112"/>
      <c r="AP4" s="112"/>
      <c r="AQ4" s="112" t="s">
        <v>214</v>
      </c>
      <c r="AR4" s="112"/>
      <c r="AS4" s="112"/>
      <c r="AT4" s="112"/>
      <c r="AU4" s="112" t="s">
        <v>228</v>
      </c>
      <c r="AV4" s="112"/>
      <c r="AW4" s="112"/>
      <c r="AX4" s="112"/>
      <c r="AY4" s="112" t="s">
        <v>215</v>
      </c>
      <c r="AZ4" s="112"/>
      <c r="BA4" s="112"/>
      <c r="BB4" s="112"/>
      <c r="BC4" s="112" t="s">
        <v>216</v>
      </c>
      <c r="BD4" s="112"/>
      <c r="BE4" s="112"/>
      <c r="BF4" s="112"/>
      <c r="BG4" s="118" t="s">
        <v>217</v>
      </c>
      <c r="BH4" s="118"/>
      <c r="BI4" s="118"/>
      <c r="BJ4" s="118"/>
      <c r="BK4" s="112" t="s">
        <v>218</v>
      </c>
      <c r="BL4" s="112"/>
      <c r="BM4" s="112"/>
      <c r="BN4" s="112"/>
      <c r="BO4" s="112" t="s">
        <v>219</v>
      </c>
      <c r="BP4" s="112"/>
      <c r="BQ4" s="112"/>
      <c r="BR4" s="112"/>
      <c r="BS4" s="112" t="s">
        <v>220</v>
      </c>
      <c r="BT4" s="112"/>
      <c r="BU4" s="112"/>
      <c r="BV4" s="112"/>
      <c r="BW4" s="116" t="s">
        <v>334</v>
      </c>
      <c r="BX4" s="116"/>
      <c r="BY4" s="116"/>
      <c r="BZ4" s="116"/>
      <c r="CA4" s="118" t="s">
        <v>221</v>
      </c>
      <c r="CB4" s="118"/>
      <c r="CC4" s="118"/>
      <c r="CD4" s="118"/>
      <c r="CE4" s="112" t="s">
        <v>222</v>
      </c>
      <c r="CF4" s="112"/>
      <c r="CG4" s="112"/>
      <c r="CH4" s="112"/>
      <c r="CI4" s="116" t="s">
        <v>223</v>
      </c>
      <c r="CJ4" s="116"/>
      <c r="CK4" s="116"/>
      <c r="CL4" s="116"/>
      <c r="CM4" s="112" t="s">
        <v>224</v>
      </c>
      <c r="CN4" s="112"/>
      <c r="CO4" s="112"/>
      <c r="CP4" s="112"/>
      <c r="CQ4" s="112" t="s">
        <v>225</v>
      </c>
      <c r="CR4" s="112"/>
      <c r="CS4" s="112"/>
      <c r="CT4" s="112"/>
      <c r="CU4" s="112" t="s">
        <v>226</v>
      </c>
      <c r="CV4" s="112"/>
      <c r="CW4" s="112"/>
      <c r="CX4" s="112"/>
      <c r="CY4" s="112" t="s">
        <v>227</v>
      </c>
      <c r="CZ4" s="112"/>
      <c r="DA4" s="112"/>
      <c r="DB4" s="112"/>
    </row>
    <row r="5" spans="1:106" s="99" customFormat="1" ht="86.25" customHeight="1">
      <c r="A5" s="121"/>
      <c r="B5" s="112"/>
      <c r="C5" s="36" t="s">
        <v>108</v>
      </c>
      <c r="D5" s="36" t="s">
        <v>243</v>
      </c>
      <c r="E5" s="36" t="s">
        <v>109</v>
      </c>
      <c r="F5" s="36" t="s">
        <v>399</v>
      </c>
      <c r="G5" s="36" t="s">
        <v>108</v>
      </c>
      <c r="H5" s="36" t="s">
        <v>243</v>
      </c>
      <c r="I5" s="36" t="s">
        <v>109</v>
      </c>
      <c r="J5" s="36" t="s">
        <v>399</v>
      </c>
      <c r="K5" s="36" t="s">
        <v>108</v>
      </c>
      <c r="L5" s="36" t="s">
        <v>243</v>
      </c>
      <c r="M5" s="36" t="s">
        <v>109</v>
      </c>
      <c r="N5" s="36" t="s">
        <v>399</v>
      </c>
      <c r="O5" s="36" t="s">
        <v>108</v>
      </c>
      <c r="P5" s="36" t="s">
        <v>243</v>
      </c>
      <c r="Q5" s="36" t="s">
        <v>109</v>
      </c>
      <c r="R5" s="36" t="s">
        <v>399</v>
      </c>
      <c r="S5" s="36" t="s">
        <v>108</v>
      </c>
      <c r="T5" s="36" t="s">
        <v>243</v>
      </c>
      <c r="U5" s="36" t="s">
        <v>109</v>
      </c>
      <c r="V5" s="36" t="s">
        <v>399</v>
      </c>
      <c r="W5" s="36" t="s">
        <v>108</v>
      </c>
      <c r="X5" s="36" t="s">
        <v>243</v>
      </c>
      <c r="Y5" s="36" t="s">
        <v>109</v>
      </c>
      <c r="Z5" s="36" t="s">
        <v>399</v>
      </c>
      <c r="AA5" s="36" t="s">
        <v>108</v>
      </c>
      <c r="AB5" s="36" t="s">
        <v>243</v>
      </c>
      <c r="AC5" s="36" t="s">
        <v>109</v>
      </c>
      <c r="AD5" s="36" t="s">
        <v>399</v>
      </c>
      <c r="AE5" s="36" t="s">
        <v>108</v>
      </c>
      <c r="AF5" s="36" t="s">
        <v>243</v>
      </c>
      <c r="AG5" s="36" t="s">
        <v>109</v>
      </c>
      <c r="AH5" s="36" t="s">
        <v>399</v>
      </c>
      <c r="AI5" s="36" t="s">
        <v>108</v>
      </c>
      <c r="AJ5" s="36" t="s">
        <v>243</v>
      </c>
      <c r="AK5" s="36" t="s">
        <v>109</v>
      </c>
      <c r="AL5" s="36" t="s">
        <v>399</v>
      </c>
      <c r="AM5" s="36" t="s">
        <v>108</v>
      </c>
      <c r="AN5" s="36" t="s">
        <v>243</v>
      </c>
      <c r="AO5" s="36" t="s">
        <v>109</v>
      </c>
      <c r="AP5" s="36" t="s">
        <v>399</v>
      </c>
      <c r="AQ5" s="36" t="s">
        <v>108</v>
      </c>
      <c r="AR5" s="36" t="s">
        <v>243</v>
      </c>
      <c r="AS5" s="36" t="s">
        <v>109</v>
      </c>
      <c r="AT5" s="36" t="s">
        <v>399</v>
      </c>
      <c r="AU5" s="36" t="s">
        <v>108</v>
      </c>
      <c r="AV5" s="36" t="s">
        <v>243</v>
      </c>
      <c r="AW5" s="36" t="s">
        <v>109</v>
      </c>
      <c r="AX5" s="36" t="s">
        <v>399</v>
      </c>
      <c r="AY5" s="36" t="s">
        <v>108</v>
      </c>
      <c r="AZ5" s="36" t="s">
        <v>243</v>
      </c>
      <c r="BA5" s="36" t="s">
        <v>109</v>
      </c>
      <c r="BB5" s="36" t="s">
        <v>399</v>
      </c>
      <c r="BC5" s="36" t="s">
        <v>108</v>
      </c>
      <c r="BD5" s="36" t="s">
        <v>243</v>
      </c>
      <c r="BE5" s="36" t="s">
        <v>109</v>
      </c>
      <c r="BF5" s="36" t="s">
        <v>399</v>
      </c>
      <c r="BG5" s="36" t="s">
        <v>108</v>
      </c>
      <c r="BH5" s="36" t="s">
        <v>243</v>
      </c>
      <c r="BI5" s="36" t="s">
        <v>109</v>
      </c>
      <c r="BJ5" s="36" t="s">
        <v>399</v>
      </c>
      <c r="BK5" s="36" t="s">
        <v>108</v>
      </c>
      <c r="BL5" s="36" t="s">
        <v>243</v>
      </c>
      <c r="BM5" s="36" t="s">
        <v>109</v>
      </c>
      <c r="BN5" s="36" t="s">
        <v>399</v>
      </c>
      <c r="BO5" s="36" t="s">
        <v>108</v>
      </c>
      <c r="BP5" s="36" t="s">
        <v>243</v>
      </c>
      <c r="BQ5" s="36" t="s">
        <v>109</v>
      </c>
      <c r="BR5" s="36" t="s">
        <v>399</v>
      </c>
      <c r="BS5" s="36" t="s">
        <v>108</v>
      </c>
      <c r="BT5" s="36" t="s">
        <v>243</v>
      </c>
      <c r="BU5" s="36" t="s">
        <v>109</v>
      </c>
      <c r="BV5" s="36" t="s">
        <v>399</v>
      </c>
      <c r="BW5" s="36" t="s">
        <v>108</v>
      </c>
      <c r="BX5" s="36" t="s">
        <v>243</v>
      </c>
      <c r="BY5" s="36" t="s">
        <v>109</v>
      </c>
      <c r="BZ5" s="36" t="s">
        <v>399</v>
      </c>
      <c r="CA5" s="36" t="s">
        <v>108</v>
      </c>
      <c r="CB5" s="36" t="s">
        <v>243</v>
      </c>
      <c r="CC5" s="36" t="s">
        <v>109</v>
      </c>
      <c r="CD5" s="36" t="s">
        <v>399</v>
      </c>
      <c r="CE5" s="36" t="s">
        <v>108</v>
      </c>
      <c r="CF5" s="36" t="s">
        <v>243</v>
      </c>
      <c r="CG5" s="36" t="s">
        <v>109</v>
      </c>
      <c r="CH5" s="36" t="s">
        <v>399</v>
      </c>
      <c r="CI5" s="36" t="s">
        <v>108</v>
      </c>
      <c r="CJ5" s="36" t="s">
        <v>243</v>
      </c>
      <c r="CK5" s="36" t="s">
        <v>109</v>
      </c>
      <c r="CL5" s="36" t="s">
        <v>399</v>
      </c>
      <c r="CM5" s="36" t="s">
        <v>108</v>
      </c>
      <c r="CN5" s="36" t="s">
        <v>243</v>
      </c>
      <c r="CO5" s="36" t="s">
        <v>109</v>
      </c>
      <c r="CP5" s="36" t="s">
        <v>399</v>
      </c>
      <c r="CQ5" s="36" t="s">
        <v>108</v>
      </c>
      <c r="CR5" s="36" t="s">
        <v>243</v>
      </c>
      <c r="CS5" s="36" t="s">
        <v>109</v>
      </c>
      <c r="CT5" s="36" t="s">
        <v>399</v>
      </c>
      <c r="CU5" s="36" t="s">
        <v>108</v>
      </c>
      <c r="CV5" s="36" t="s">
        <v>243</v>
      </c>
      <c r="CW5" s="36" t="s">
        <v>109</v>
      </c>
      <c r="CX5" s="36" t="s">
        <v>399</v>
      </c>
      <c r="CY5" s="36" t="s">
        <v>108</v>
      </c>
      <c r="CZ5" s="36" t="s">
        <v>243</v>
      </c>
      <c r="DA5" s="36" t="s">
        <v>109</v>
      </c>
      <c r="DB5" s="36" t="s">
        <v>399</v>
      </c>
    </row>
    <row r="6" spans="1:106" s="7" customFormat="1" ht="22.5" customHeight="1">
      <c r="A6" s="28"/>
      <c r="B6" s="29" t="s">
        <v>204</v>
      </c>
      <c r="C6" s="30">
        <f>SUM(C7:C27)</f>
        <v>6773890.9493800001</v>
      </c>
      <c r="D6" s="30">
        <f t="shared" ref="D6:DA6" si="0">SUM(D7:D27)</f>
        <v>7353738.5200299993</v>
      </c>
      <c r="E6" s="30">
        <f t="shared" si="0"/>
        <v>4236759.1999999993</v>
      </c>
      <c r="F6" s="30">
        <f>E6/D6*100</f>
        <v>57.613677566315147</v>
      </c>
      <c r="G6" s="30">
        <f t="shared" si="0"/>
        <v>26.099999999999998</v>
      </c>
      <c r="H6" s="30">
        <f t="shared" si="0"/>
        <v>26.099999999999998</v>
      </c>
      <c r="I6" s="30">
        <f t="shared" si="0"/>
        <v>21.4</v>
      </c>
      <c r="J6" s="30">
        <f>I6/H6*100</f>
        <v>81.992337164750964</v>
      </c>
      <c r="K6" s="30">
        <f t="shared" si="0"/>
        <v>117.90000000000002</v>
      </c>
      <c r="L6" s="30">
        <f t="shared" si="0"/>
        <v>117.90000000000002</v>
      </c>
      <c r="M6" s="30">
        <f t="shared" si="0"/>
        <v>115.60000000000002</v>
      </c>
      <c r="N6" s="30">
        <f>M6/L6*100</f>
        <v>98.049194232400339</v>
      </c>
      <c r="O6" s="30">
        <f t="shared" si="0"/>
        <v>23316.400000000001</v>
      </c>
      <c r="P6" s="30">
        <f t="shared" si="0"/>
        <v>23936.899999999998</v>
      </c>
      <c r="Q6" s="30">
        <f t="shared" si="0"/>
        <v>12248.699999999999</v>
      </c>
      <c r="R6" s="30">
        <f>Q6/P6*100</f>
        <v>51.170786526241905</v>
      </c>
      <c r="S6" s="30">
        <f t="shared" si="0"/>
        <v>3173</v>
      </c>
      <c r="T6" s="30">
        <f t="shared" si="0"/>
        <v>3173</v>
      </c>
      <c r="U6" s="30">
        <f t="shared" si="0"/>
        <v>0</v>
      </c>
      <c r="V6" s="30">
        <v>0</v>
      </c>
      <c r="W6" s="30">
        <f t="shared" si="0"/>
        <v>20.399999999999999</v>
      </c>
      <c r="X6" s="30">
        <f t="shared" si="0"/>
        <v>20.399999999999999</v>
      </c>
      <c r="Y6" s="30">
        <f t="shared" si="0"/>
        <v>0</v>
      </c>
      <c r="Z6" s="30">
        <v>0</v>
      </c>
      <c r="AA6" s="30">
        <f t="shared" si="0"/>
        <v>1463.8</v>
      </c>
      <c r="AB6" s="30">
        <f t="shared" si="0"/>
        <v>1759.5</v>
      </c>
      <c r="AC6" s="30">
        <f t="shared" si="0"/>
        <v>0</v>
      </c>
      <c r="AD6" s="30">
        <v>0</v>
      </c>
      <c r="AE6" s="30">
        <f t="shared" si="0"/>
        <v>57.7</v>
      </c>
      <c r="AF6" s="30">
        <f t="shared" si="0"/>
        <v>57.7</v>
      </c>
      <c r="AG6" s="30">
        <f t="shared" si="0"/>
        <v>3.3</v>
      </c>
      <c r="AH6" s="30">
        <f>AG6/AF6*100</f>
        <v>5.7192374350086652</v>
      </c>
      <c r="AI6" s="30">
        <f t="shared" si="0"/>
        <v>391226.56338000001</v>
      </c>
      <c r="AJ6" s="30">
        <f t="shared" si="0"/>
        <v>391226.56338000001</v>
      </c>
      <c r="AK6" s="30">
        <f t="shared" si="0"/>
        <v>224425.99999999997</v>
      </c>
      <c r="AL6" s="30">
        <f>AK6/AJ6*100</f>
        <v>57.364714210884003</v>
      </c>
      <c r="AM6" s="30">
        <f t="shared" si="0"/>
        <v>508854.78600000002</v>
      </c>
      <c r="AN6" s="30">
        <f t="shared" si="0"/>
        <v>508854.85665000003</v>
      </c>
      <c r="AO6" s="30">
        <f t="shared" si="0"/>
        <v>291732.7</v>
      </c>
      <c r="AP6" s="30">
        <f>AO6/AN6*100</f>
        <v>57.331220521426459</v>
      </c>
      <c r="AQ6" s="30">
        <f t="shared" si="0"/>
        <v>0</v>
      </c>
      <c r="AR6" s="30">
        <f t="shared" si="0"/>
        <v>0</v>
      </c>
      <c r="AS6" s="30">
        <f t="shared" si="0"/>
        <v>0</v>
      </c>
      <c r="AT6" s="30">
        <v>0</v>
      </c>
      <c r="AU6" s="30">
        <f t="shared" si="0"/>
        <v>0</v>
      </c>
      <c r="AV6" s="30">
        <f t="shared" si="0"/>
        <v>0</v>
      </c>
      <c r="AW6" s="30">
        <f t="shared" si="0"/>
        <v>0</v>
      </c>
      <c r="AX6" s="30">
        <v>0</v>
      </c>
      <c r="AY6" s="30">
        <f t="shared" si="0"/>
        <v>29618.699999999997</v>
      </c>
      <c r="AZ6" s="30">
        <f t="shared" si="0"/>
        <v>29618.699999999997</v>
      </c>
      <c r="BA6" s="30">
        <f t="shared" si="0"/>
        <v>11587.699999999999</v>
      </c>
      <c r="BB6" s="30">
        <f>BA6/AZ6*100</f>
        <v>39.122918966733856</v>
      </c>
      <c r="BC6" s="30">
        <f t="shared" si="0"/>
        <v>1957.5000000000005</v>
      </c>
      <c r="BD6" s="30">
        <f t="shared" si="0"/>
        <v>1957.5000000000005</v>
      </c>
      <c r="BE6" s="30">
        <f t="shared" si="0"/>
        <v>799.20000000000016</v>
      </c>
      <c r="BF6" s="30">
        <f>BE6/BD6*100</f>
        <v>40.827586206896548</v>
      </c>
      <c r="BG6" s="30">
        <f t="shared" si="0"/>
        <v>23023.9</v>
      </c>
      <c r="BH6" s="30">
        <f t="shared" si="0"/>
        <v>23023.9</v>
      </c>
      <c r="BI6" s="30">
        <f t="shared" si="0"/>
        <v>9522.2999999999993</v>
      </c>
      <c r="BJ6" s="30">
        <f>BI6/BH6*100</f>
        <v>41.358327650832386</v>
      </c>
      <c r="BK6" s="30">
        <f t="shared" si="0"/>
        <v>13741.500000000004</v>
      </c>
      <c r="BL6" s="30">
        <f t="shared" si="0"/>
        <v>13741.500000000004</v>
      </c>
      <c r="BM6" s="30">
        <f t="shared" si="0"/>
        <v>6100.1999999999989</v>
      </c>
      <c r="BN6" s="30">
        <f>BM6/BL6*100</f>
        <v>44.392533566204548</v>
      </c>
      <c r="BO6" s="30">
        <f t="shared" si="0"/>
        <v>1166202.7</v>
      </c>
      <c r="BP6" s="30">
        <f t="shared" si="0"/>
        <v>1463569.4</v>
      </c>
      <c r="BQ6" s="30">
        <f t="shared" si="0"/>
        <v>788449.70000000007</v>
      </c>
      <c r="BR6" s="30">
        <f>BQ6/BP6*100</f>
        <v>53.871698875365951</v>
      </c>
      <c r="BS6" s="30">
        <f t="shared" si="0"/>
        <v>4448556.5</v>
      </c>
      <c r="BT6" s="30">
        <f t="shared" si="0"/>
        <v>4730073.3999999994</v>
      </c>
      <c r="BU6" s="30">
        <f t="shared" si="0"/>
        <v>2825392.1000000006</v>
      </c>
      <c r="BV6" s="30">
        <f>BU6/BT6*100</f>
        <v>59.73252127546268</v>
      </c>
      <c r="BW6" s="30">
        <f t="shared" si="0"/>
        <v>11951.1</v>
      </c>
      <c r="BX6" s="30">
        <f t="shared" si="0"/>
        <v>11951.1</v>
      </c>
      <c r="BY6" s="30">
        <f t="shared" si="0"/>
        <v>5431.3000000000011</v>
      </c>
      <c r="BZ6" s="30">
        <f>BY6/BX6*100</f>
        <v>45.446025888830327</v>
      </c>
      <c r="CA6" s="30">
        <f t="shared" si="0"/>
        <v>98288.200000000012</v>
      </c>
      <c r="CB6" s="30">
        <f t="shared" si="0"/>
        <v>98288.200000000012</v>
      </c>
      <c r="CC6" s="30">
        <f t="shared" si="0"/>
        <v>42676.900000000009</v>
      </c>
      <c r="CD6" s="30">
        <f>CC6/CB6*100</f>
        <v>43.420166408582112</v>
      </c>
      <c r="CE6" s="30">
        <f t="shared" si="0"/>
        <v>2400</v>
      </c>
      <c r="CF6" s="30">
        <f t="shared" si="0"/>
        <v>2400</v>
      </c>
      <c r="CG6" s="30">
        <f t="shared" si="0"/>
        <v>0</v>
      </c>
      <c r="CH6" s="30">
        <v>0</v>
      </c>
      <c r="CI6" s="30">
        <f t="shared" si="0"/>
        <v>197.10000000000002</v>
      </c>
      <c r="CJ6" s="30">
        <f t="shared" si="0"/>
        <v>244.8</v>
      </c>
      <c r="CK6" s="30">
        <f t="shared" si="0"/>
        <v>12.4</v>
      </c>
      <c r="CL6" s="30">
        <f>CK6/CJ6*100</f>
        <v>5.0653594771241828</v>
      </c>
      <c r="CM6" s="30">
        <f t="shared" si="0"/>
        <v>555.4</v>
      </c>
      <c r="CN6" s="30">
        <f t="shared" si="0"/>
        <v>555.4</v>
      </c>
      <c r="CO6" s="30">
        <f t="shared" si="0"/>
        <v>66.900000000000006</v>
      </c>
      <c r="CP6" s="30">
        <f>CO6/CN6*100</f>
        <v>12.045372704357222</v>
      </c>
      <c r="CQ6" s="30">
        <f t="shared" si="0"/>
        <v>8159.4000000000015</v>
      </c>
      <c r="CR6" s="30">
        <f t="shared" si="0"/>
        <v>8159.4000000000015</v>
      </c>
      <c r="CS6" s="30">
        <f t="shared" si="0"/>
        <v>1867.5999999999997</v>
      </c>
      <c r="CT6" s="30">
        <f>CS6/CR6*100</f>
        <v>22.888937912101373</v>
      </c>
      <c r="CU6" s="30">
        <f t="shared" si="0"/>
        <v>5702.8</v>
      </c>
      <c r="CV6" s="30">
        <f t="shared" si="0"/>
        <v>5702.8</v>
      </c>
      <c r="CW6" s="30">
        <f t="shared" si="0"/>
        <v>978.00000000000011</v>
      </c>
      <c r="CX6" s="30">
        <f>CW6/CV6*100</f>
        <v>17.149470435575509</v>
      </c>
      <c r="CY6" s="30">
        <f t="shared" si="0"/>
        <v>35279.499999999993</v>
      </c>
      <c r="CZ6" s="30">
        <f t="shared" si="0"/>
        <v>35279.499999999993</v>
      </c>
      <c r="DA6" s="30">
        <f t="shared" si="0"/>
        <v>15327.199999999999</v>
      </c>
      <c r="DB6" s="30">
        <f>DA6/CZ6*100</f>
        <v>43.445060162417278</v>
      </c>
    </row>
    <row r="7" spans="1:106" ht="17.25" customHeight="1">
      <c r="A7" s="31">
        <v>1</v>
      </c>
      <c r="B7" s="32" t="s">
        <v>3</v>
      </c>
      <c r="C7" s="27">
        <f>G7+K7+O7+S7+W7+AA7+AE7+AI7+AM7+AQ7+AU7+AY7+BC7+BG7+BK7+BO7+BS7+BW7+CA7+CE7+CI7+CM7+CQ7+CU7+CY7</f>
        <v>179453.33169999998</v>
      </c>
      <c r="D7" s="27">
        <f>H7+L7+P7+T7+X7+AB7+AF7+AJ7+AN7+AR7+AV7+AZ7+BD7+BH7+BL7+BP7+BT7+BX7+CB7+CF7+CJ7+CN7+CR7+CV7+CZ7</f>
        <v>208125.13169999997</v>
      </c>
      <c r="E7" s="27">
        <f>I7+M7+Q7+U7+Y7+AC7+AG7+AK7+AO7+AS7+AW7+BA7+BE7+BI7+BM7+BQ7+BU7+BY7+CC7+CG7+CK7+CO7+CS7+CW7+DA7</f>
        <v>122140.20000000001</v>
      </c>
      <c r="F7" s="27">
        <f t="shared" ref="F7:F35" si="1">E7/D7*100</f>
        <v>58.685944845939062</v>
      </c>
      <c r="G7" s="27">
        <v>1.2</v>
      </c>
      <c r="H7" s="27">
        <v>1.2</v>
      </c>
      <c r="I7" s="45">
        <v>1.2</v>
      </c>
      <c r="J7" s="45">
        <f t="shared" ref="J7:J35" si="2">I7/H7*100</f>
        <v>100</v>
      </c>
      <c r="K7" s="45">
        <v>1.6</v>
      </c>
      <c r="L7" s="45">
        <v>1.6</v>
      </c>
      <c r="M7" s="45">
        <v>1.6</v>
      </c>
      <c r="N7" s="45">
        <f t="shared" ref="N7:N35" si="3">M7/L7*100</f>
        <v>100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27">
        <v>1.8</v>
      </c>
      <c r="AF7" s="27">
        <v>1.8</v>
      </c>
      <c r="AG7" s="45">
        <v>0</v>
      </c>
      <c r="AH7" s="45">
        <f t="shared" ref="AH7:AH35" si="4">AG7/AF7*100</f>
        <v>0</v>
      </c>
      <c r="AI7" s="45">
        <v>17988.761699999999</v>
      </c>
      <c r="AJ7" s="45">
        <v>17988.761699999999</v>
      </c>
      <c r="AK7" s="45">
        <v>13621.7</v>
      </c>
      <c r="AL7" s="45">
        <f t="shared" ref="AL7:AL35" si="5">AK7/AJ7*100</f>
        <v>75.723389009038911</v>
      </c>
      <c r="AM7" s="45">
        <v>10939.17</v>
      </c>
      <c r="AN7" s="45">
        <v>10939.17</v>
      </c>
      <c r="AO7" s="45">
        <v>7642.5</v>
      </c>
      <c r="AP7" s="45">
        <f t="shared" ref="AP7:AP35" si="6">AO7/AN7*100</f>
        <v>69.863618537786692</v>
      </c>
      <c r="AQ7" s="45"/>
      <c r="AR7" s="45"/>
      <c r="AS7" s="45"/>
      <c r="AT7" s="45"/>
      <c r="AU7" s="45"/>
      <c r="AV7" s="45"/>
      <c r="AW7" s="45"/>
      <c r="AX7" s="45"/>
      <c r="AY7" s="45">
        <v>1370.6</v>
      </c>
      <c r="AZ7" s="45">
        <v>1370.6</v>
      </c>
      <c r="BA7" s="45">
        <v>435.5</v>
      </c>
      <c r="BB7" s="45">
        <f t="shared" ref="BB7:BB35" si="7">BA7/AZ7*100</f>
        <v>31.774405369910991</v>
      </c>
      <c r="BC7" s="45">
        <v>85.2</v>
      </c>
      <c r="BD7" s="45">
        <v>85.2</v>
      </c>
      <c r="BE7" s="45">
        <v>40.700000000000003</v>
      </c>
      <c r="BF7" s="45">
        <f t="shared" ref="BF7:BF35" si="8">BE7/BD7*100</f>
        <v>47.769953051643192</v>
      </c>
      <c r="BG7" s="45">
        <v>594.9</v>
      </c>
      <c r="BH7" s="45">
        <v>594.9</v>
      </c>
      <c r="BI7" s="45">
        <v>243.7</v>
      </c>
      <c r="BJ7" s="45">
        <f t="shared" ref="BJ7:BJ35" si="9">BI7/BH7*100</f>
        <v>40.964868045049592</v>
      </c>
      <c r="BK7" s="27">
        <v>476.2</v>
      </c>
      <c r="BL7" s="45">
        <v>476.2</v>
      </c>
      <c r="BM7" s="45">
        <v>238.1</v>
      </c>
      <c r="BN7" s="45">
        <f t="shared" ref="BN7:BN35" si="10">BM7/BL7*100</f>
        <v>50</v>
      </c>
      <c r="BO7" s="45">
        <v>10105.700000000001</v>
      </c>
      <c r="BP7" s="45">
        <v>9087.4</v>
      </c>
      <c r="BQ7" s="45">
        <v>4529.5</v>
      </c>
      <c r="BR7" s="45">
        <f t="shared" ref="BR7:BR35" si="11">BQ7/BP7*100</f>
        <v>49.843739683517839</v>
      </c>
      <c r="BS7" s="45">
        <v>133805.70000000001</v>
      </c>
      <c r="BT7" s="45">
        <v>163495.79999999999</v>
      </c>
      <c r="BU7" s="45">
        <v>93301.5</v>
      </c>
      <c r="BV7" s="45">
        <f t="shared" ref="BV7:BV35" si="12">BU7/BT7*100</f>
        <v>57.066603545779159</v>
      </c>
      <c r="BW7" s="45">
        <v>195</v>
      </c>
      <c r="BX7" s="45">
        <v>195</v>
      </c>
      <c r="BY7" s="45">
        <v>143.5</v>
      </c>
      <c r="BZ7" s="45">
        <f t="shared" ref="BZ7:BZ35" si="13">BY7/BX7*100</f>
        <v>73.589743589743591</v>
      </c>
      <c r="CA7" s="45">
        <v>2610.8000000000002</v>
      </c>
      <c r="CB7" s="45">
        <v>2610.8000000000002</v>
      </c>
      <c r="CC7" s="45">
        <v>1326.1</v>
      </c>
      <c r="CD7" s="45">
        <f t="shared" ref="CD7:CD35" si="14">CC7/CB7*100</f>
        <v>50.792860425923081</v>
      </c>
      <c r="CE7" s="45"/>
      <c r="CF7" s="45"/>
      <c r="CG7" s="45"/>
      <c r="CH7" s="45"/>
      <c r="CI7" s="45"/>
      <c r="CJ7" s="45"/>
      <c r="CK7" s="45"/>
      <c r="CL7" s="27"/>
      <c r="CM7" s="45"/>
      <c r="CN7" s="45"/>
      <c r="CO7" s="45"/>
      <c r="CP7" s="30"/>
      <c r="CQ7" s="45">
        <v>73.3</v>
      </c>
      <c r="CR7" s="45">
        <v>73.3</v>
      </c>
      <c r="CS7" s="45">
        <v>20.3</v>
      </c>
      <c r="CT7" s="45">
        <f t="shared" ref="CT7:CT35" si="15">CS7/CR7*100</f>
        <v>27.694406548431104</v>
      </c>
      <c r="CU7" s="45">
        <v>135.80000000000001</v>
      </c>
      <c r="CV7" s="45">
        <v>135.80000000000001</v>
      </c>
      <c r="CW7" s="45">
        <v>135.80000000000001</v>
      </c>
      <c r="CX7" s="45">
        <f t="shared" ref="CX7:CX35" si="16">CW7/CV7*100</f>
        <v>100</v>
      </c>
      <c r="CY7" s="45">
        <v>1067.5999999999999</v>
      </c>
      <c r="CZ7" s="45">
        <v>1067.5999999999999</v>
      </c>
      <c r="DA7" s="45">
        <v>458.5</v>
      </c>
      <c r="DB7" s="45">
        <f t="shared" ref="DB7:DB35" si="17">DA7/CZ7*100</f>
        <v>42.946796553016114</v>
      </c>
    </row>
    <row r="8" spans="1:106" ht="17.25" customHeight="1">
      <c r="A8" s="31">
        <v>2</v>
      </c>
      <c r="B8" s="32" t="s">
        <v>4</v>
      </c>
      <c r="C8" s="27">
        <f t="shared" ref="C8:C27" si="18">G8+K8+O8+S8+W8+AA8+AE8+AI8+AM8+AQ8+AU8+AY8+BC8+BG8+BK8+BO8+BS8+BW8+CA8+CE8+CI8+CM8+CQ8+CU8+CY8</f>
        <v>243278.4755</v>
      </c>
      <c r="D8" s="27">
        <f t="shared" ref="D8:D27" si="19">H8+L8+P8+T8+X8+AB8+AF8+AJ8+AN8+AR8+AV8+AZ8+BD8+BH8+BL8+BP8+BT8+BX8+CB8+CF8+CJ8+CN8+CR8+CV8+CZ8</f>
        <v>254996.3015</v>
      </c>
      <c r="E8" s="27">
        <f t="shared" ref="E8:E27" si="20">I8+M8+Q8+U8+Y8+AC8+AG8+AK8+AO8+AS8+AW8+BA8+BE8+BI8+BM8+BQ8+BU8+BY8+CC8+CG8+CK8+CO8+CS8+CW8+DA8</f>
        <v>161999.80000000002</v>
      </c>
      <c r="F8" s="27">
        <f t="shared" si="1"/>
        <v>63.530254771165772</v>
      </c>
      <c r="G8" s="27">
        <v>0.5</v>
      </c>
      <c r="H8" s="27">
        <v>0.5</v>
      </c>
      <c r="I8" s="45">
        <v>0.5</v>
      </c>
      <c r="J8" s="45">
        <f t="shared" si="2"/>
        <v>100</v>
      </c>
      <c r="K8" s="45">
        <v>4.3</v>
      </c>
      <c r="L8" s="45">
        <v>4.3</v>
      </c>
      <c r="M8" s="45">
        <v>4.3</v>
      </c>
      <c r="N8" s="45">
        <f t="shared" si="3"/>
        <v>100</v>
      </c>
      <c r="O8" s="45">
        <v>655.6</v>
      </c>
      <c r="P8" s="45">
        <v>655.6</v>
      </c>
      <c r="Q8" s="45">
        <v>391.8</v>
      </c>
      <c r="R8" s="45">
        <f t="shared" ref="R8:R35" si="21">Q8/P8*100</f>
        <v>59.762050030506408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27">
        <v>1.5</v>
      </c>
      <c r="AF8" s="27">
        <v>1.5</v>
      </c>
      <c r="AG8" s="45">
        <v>0</v>
      </c>
      <c r="AH8" s="45">
        <f t="shared" si="4"/>
        <v>0</v>
      </c>
      <c r="AI8" s="45">
        <v>24306.925500000001</v>
      </c>
      <c r="AJ8" s="45">
        <v>24306.925500000001</v>
      </c>
      <c r="AK8" s="45">
        <v>20863.5</v>
      </c>
      <c r="AL8" s="45">
        <f t="shared" si="5"/>
        <v>85.83356212615206</v>
      </c>
      <c r="AM8" s="45">
        <v>25751.55</v>
      </c>
      <c r="AN8" s="45">
        <v>25751.576000000001</v>
      </c>
      <c r="AO8" s="45">
        <v>22713.1</v>
      </c>
      <c r="AP8" s="45">
        <f t="shared" si="6"/>
        <v>88.200815359805546</v>
      </c>
      <c r="AQ8" s="45"/>
      <c r="AR8" s="45"/>
      <c r="AS8" s="45"/>
      <c r="AT8" s="45"/>
      <c r="AU8" s="45"/>
      <c r="AV8" s="45"/>
      <c r="AW8" s="45"/>
      <c r="AX8" s="45"/>
      <c r="AY8" s="45">
        <v>1370.6</v>
      </c>
      <c r="AZ8" s="45">
        <v>1370.6</v>
      </c>
      <c r="BA8" s="45">
        <v>623.79999999999995</v>
      </c>
      <c r="BB8" s="45">
        <f t="shared" si="7"/>
        <v>45.512914052239893</v>
      </c>
      <c r="BC8" s="45">
        <v>85.2</v>
      </c>
      <c r="BD8" s="45">
        <v>85.2</v>
      </c>
      <c r="BE8" s="45">
        <v>37.799999999999997</v>
      </c>
      <c r="BF8" s="45">
        <f t="shared" si="8"/>
        <v>44.366197183098585</v>
      </c>
      <c r="BG8" s="45">
        <v>1239.3</v>
      </c>
      <c r="BH8" s="45">
        <v>1239.3</v>
      </c>
      <c r="BI8" s="45">
        <v>546.70000000000005</v>
      </c>
      <c r="BJ8" s="45">
        <f t="shared" si="9"/>
        <v>44.113612523198583</v>
      </c>
      <c r="BK8" s="45">
        <v>476.2</v>
      </c>
      <c r="BL8" s="45">
        <v>476.2</v>
      </c>
      <c r="BM8" s="45">
        <v>218.6</v>
      </c>
      <c r="BN8" s="45">
        <f t="shared" si="10"/>
        <v>45.905081898362035</v>
      </c>
      <c r="BO8" s="45">
        <v>25311.1</v>
      </c>
      <c r="BP8" s="45">
        <v>37681.800000000003</v>
      </c>
      <c r="BQ8" s="45">
        <v>20464.2</v>
      </c>
      <c r="BR8" s="45">
        <f t="shared" si="11"/>
        <v>54.307915226979596</v>
      </c>
      <c r="BS8" s="45">
        <v>157955.70000000001</v>
      </c>
      <c r="BT8" s="45">
        <v>157302.79999999999</v>
      </c>
      <c r="BU8" s="45">
        <v>93844.1</v>
      </c>
      <c r="BV8" s="45">
        <f t="shared" si="12"/>
        <v>59.658251474226788</v>
      </c>
      <c r="BW8" s="45">
        <v>517.1</v>
      </c>
      <c r="BX8" s="45">
        <v>517.1</v>
      </c>
      <c r="BY8" s="45">
        <v>196.9</v>
      </c>
      <c r="BZ8" s="45">
        <f t="shared" si="13"/>
        <v>38.077741249274801</v>
      </c>
      <c r="CA8" s="45">
        <v>3767.5</v>
      </c>
      <c r="CB8" s="45">
        <v>3767.5</v>
      </c>
      <c r="CC8" s="45">
        <v>1616.6</v>
      </c>
      <c r="CD8" s="45">
        <f t="shared" si="14"/>
        <v>42.909090909090907</v>
      </c>
      <c r="CE8" s="45"/>
      <c r="CF8" s="45"/>
      <c r="CG8" s="45"/>
      <c r="CH8" s="45"/>
      <c r="CI8" s="45"/>
      <c r="CJ8" s="45"/>
      <c r="CK8" s="45"/>
      <c r="CL8" s="27"/>
      <c r="CM8" s="45"/>
      <c r="CN8" s="45"/>
      <c r="CO8" s="45"/>
      <c r="CP8" s="30"/>
      <c r="CQ8" s="45">
        <v>197.3</v>
      </c>
      <c r="CR8" s="45">
        <v>197.3</v>
      </c>
      <c r="CS8" s="45">
        <v>51.6</v>
      </c>
      <c r="CT8" s="45">
        <f t="shared" si="15"/>
        <v>26.153066396350731</v>
      </c>
      <c r="CU8" s="45">
        <v>214.4</v>
      </c>
      <c r="CV8" s="45">
        <v>214.4</v>
      </c>
      <c r="CW8" s="45">
        <v>0</v>
      </c>
      <c r="CX8" s="45">
        <f t="shared" si="16"/>
        <v>0</v>
      </c>
      <c r="CY8" s="45">
        <v>1423.7</v>
      </c>
      <c r="CZ8" s="45">
        <v>1423.7</v>
      </c>
      <c r="DA8" s="45">
        <v>426.3</v>
      </c>
      <c r="DB8" s="45">
        <f t="shared" si="17"/>
        <v>29.94310599143078</v>
      </c>
    </row>
    <row r="9" spans="1:106" ht="17.25" customHeight="1">
      <c r="A9" s="31">
        <v>3</v>
      </c>
      <c r="B9" s="32" t="s">
        <v>5</v>
      </c>
      <c r="C9" s="27">
        <f t="shared" si="18"/>
        <v>554132.92169999995</v>
      </c>
      <c r="D9" s="27">
        <f t="shared" si="19"/>
        <v>617822.72169999988</v>
      </c>
      <c r="E9" s="27">
        <f t="shared" si="20"/>
        <v>347727.70000000007</v>
      </c>
      <c r="F9" s="27">
        <f t="shared" si="1"/>
        <v>56.282763288988981</v>
      </c>
      <c r="G9" s="27">
        <v>3.1</v>
      </c>
      <c r="H9" s="27">
        <v>3.1</v>
      </c>
      <c r="I9" s="45">
        <v>3.1</v>
      </c>
      <c r="J9" s="45">
        <f t="shared" si="2"/>
        <v>100</v>
      </c>
      <c r="K9" s="45">
        <v>7.7</v>
      </c>
      <c r="L9" s="45">
        <v>7.7</v>
      </c>
      <c r="M9" s="45">
        <v>7.7</v>
      </c>
      <c r="N9" s="45">
        <f t="shared" si="3"/>
        <v>100</v>
      </c>
      <c r="O9" s="45">
        <v>1930.1</v>
      </c>
      <c r="P9" s="45">
        <v>1933.7</v>
      </c>
      <c r="Q9" s="45">
        <v>1106.5</v>
      </c>
      <c r="R9" s="45">
        <f t="shared" si="21"/>
        <v>57.22190619020531</v>
      </c>
      <c r="S9" s="45">
        <v>309</v>
      </c>
      <c r="T9" s="45">
        <v>309</v>
      </c>
      <c r="U9" s="45">
        <v>0</v>
      </c>
      <c r="V9" s="45"/>
      <c r="W9" s="45"/>
      <c r="X9" s="45"/>
      <c r="Y9" s="45"/>
      <c r="Z9" s="45"/>
      <c r="AA9" s="45"/>
      <c r="AB9" s="45"/>
      <c r="AC9" s="45"/>
      <c r="AD9" s="45"/>
      <c r="AE9" s="27">
        <v>1.9</v>
      </c>
      <c r="AF9" s="27">
        <v>1.9</v>
      </c>
      <c r="AG9" s="45">
        <v>0.5</v>
      </c>
      <c r="AH9" s="45">
        <f t="shared" si="4"/>
        <v>26.315789473684209</v>
      </c>
      <c r="AI9" s="45">
        <v>43686.992700000003</v>
      </c>
      <c r="AJ9" s="45">
        <v>43686.992700000003</v>
      </c>
      <c r="AK9" s="45">
        <v>7856.8</v>
      </c>
      <c r="AL9" s="45">
        <f t="shared" si="5"/>
        <v>17.984300393375442</v>
      </c>
      <c r="AM9" s="45">
        <v>24087.129000000001</v>
      </c>
      <c r="AN9" s="45">
        <v>24087.129000000001</v>
      </c>
      <c r="AO9" s="45">
        <v>11915.5</v>
      </c>
      <c r="AP9" s="45">
        <f t="shared" si="6"/>
        <v>49.46832808509474</v>
      </c>
      <c r="AQ9" s="45"/>
      <c r="AR9" s="45"/>
      <c r="AS9" s="45"/>
      <c r="AT9" s="45"/>
      <c r="AU9" s="45"/>
      <c r="AV9" s="45"/>
      <c r="AW9" s="45"/>
      <c r="AX9" s="45"/>
      <c r="AY9" s="45">
        <v>1779.2</v>
      </c>
      <c r="AZ9" s="45">
        <v>1779.2</v>
      </c>
      <c r="BA9" s="45">
        <v>733.9</v>
      </c>
      <c r="BB9" s="45">
        <f t="shared" si="7"/>
        <v>41.248875899280577</v>
      </c>
      <c r="BC9" s="45">
        <v>127.3</v>
      </c>
      <c r="BD9" s="45">
        <v>127.3</v>
      </c>
      <c r="BE9" s="45">
        <v>42.3</v>
      </c>
      <c r="BF9" s="45">
        <f t="shared" si="8"/>
        <v>33.228593872741556</v>
      </c>
      <c r="BG9" s="45">
        <v>1817.6</v>
      </c>
      <c r="BH9" s="45">
        <v>1817.6</v>
      </c>
      <c r="BI9" s="45">
        <v>809</v>
      </c>
      <c r="BJ9" s="45">
        <f t="shared" si="9"/>
        <v>44.50924295774648</v>
      </c>
      <c r="BK9" s="45">
        <v>952.3</v>
      </c>
      <c r="BL9" s="45">
        <v>952.3</v>
      </c>
      <c r="BM9" s="45">
        <v>468.1</v>
      </c>
      <c r="BN9" s="45">
        <f t="shared" si="10"/>
        <v>49.154678147642556</v>
      </c>
      <c r="BO9" s="45">
        <v>105505.5</v>
      </c>
      <c r="BP9" s="45">
        <v>125975.8</v>
      </c>
      <c r="BQ9" s="45">
        <v>74500.100000000006</v>
      </c>
      <c r="BR9" s="45">
        <f t="shared" si="11"/>
        <v>59.138421823874111</v>
      </c>
      <c r="BS9" s="45">
        <v>359373.7</v>
      </c>
      <c r="BT9" s="45">
        <v>402582.6</v>
      </c>
      <c r="BU9" s="45">
        <v>244384</v>
      </c>
      <c r="BV9" s="45">
        <f t="shared" si="12"/>
        <v>60.704064209431806</v>
      </c>
      <c r="BW9" s="45">
        <v>334.9</v>
      </c>
      <c r="BX9" s="45">
        <v>334.9</v>
      </c>
      <c r="BY9" s="45">
        <v>202.5</v>
      </c>
      <c r="BZ9" s="45">
        <f t="shared" si="13"/>
        <v>60.465810689758136</v>
      </c>
      <c r="CA9" s="45">
        <v>10063.1</v>
      </c>
      <c r="CB9" s="45">
        <v>10063.1</v>
      </c>
      <c r="CC9" s="45">
        <v>4005</v>
      </c>
      <c r="CD9" s="45">
        <f t="shared" si="14"/>
        <v>39.798869135753392</v>
      </c>
      <c r="CE9" s="45">
        <v>300</v>
      </c>
      <c r="CF9" s="45">
        <v>300</v>
      </c>
      <c r="CG9" s="45"/>
      <c r="CH9" s="45"/>
      <c r="CI9" s="45">
        <v>17.5</v>
      </c>
      <c r="CJ9" s="45">
        <v>24.5</v>
      </c>
      <c r="CK9" s="45">
        <v>12.4</v>
      </c>
      <c r="CL9" s="27">
        <f t="shared" ref="CL9:CL35" si="22">CK9/CJ9*100</f>
        <v>50.612244897959179</v>
      </c>
      <c r="CM9" s="45">
        <v>83.6</v>
      </c>
      <c r="CN9" s="45">
        <v>83.6</v>
      </c>
      <c r="CO9" s="45">
        <v>66.900000000000006</v>
      </c>
      <c r="CP9" s="27">
        <f t="shared" ref="CP9" si="23">CO9/CN9*100</f>
        <v>80.023923444976091</v>
      </c>
      <c r="CQ9" s="45">
        <v>512.1</v>
      </c>
      <c r="CR9" s="45">
        <v>512.1</v>
      </c>
      <c r="CS9" s="45">
        <v>213.7</v>
      </c>
      <c r="CT9" s="45">
        <f t="shared" si="15"/>
        <v>41.730130833821519</v>
      </c>
      <c r="CU9" s="45">
        <v>393</v>
      </c>
      <c r="CV9" s="45">
        <v>393</v>
      </c>
      <c r="CW9" s="45">
        <v>92.9</v>
      </c>
      <c r="CX9" s="45">
        <f t="shared" si="16"/>
        <v>23.638676844783717</v>
      </c>
      <c r="CY9" s="45">
        <v>2847.2</v>
      </c>
      <c r="CZ9" s="45">
        <v>2847.2</v>
      </c>
      <c r="DA9" s="45">
        <v>1306.8</v>
      </c>
      <c r="DB9" s="45">
        <f t="shared" si="17"/>
        <v>45.897724079797698</v>
      </c>
    </row>
    <row r="10" spans="1:106" ht="17.25" customHeight="1">
      <c r="A10" s="31">
        <v>4</v>
      </c>
      <c r="B10" s="32" t="s">
        <v>6</v>
      </c>
      <c r="C10" s="27">
        <f t="shared" si="18"/>
        <v>485503.73909999995</v>
      </c>
      <c r="D10" s="27">
        <f t="shared" si="19"/>
        <v>491049.13909999991</v>
      </c>
      <c r="E10" s="27">
        <f t="shared" si="20"/>
        <v>282966.59999999998</v>
      </c>
      <c r="F10" s="27">
        <f t="shared" si="1"/>
        <v>57.624905018390663</v>
      </c>
      <c r="G10" s="27">
        <v>2.8</v>
      </c>
      <c r="H10" s="27">
        <v>2.8</v>
      </c>
      <c r="I10" s="45">
        <v>0</v>
      </c>
      <c r="J10" s="45">
        <f t="shared" si="2"/>
        <v>0</v>
      </c>
      <c r="K10" s="45">
        <v>9.4</v>
      </c>
      <c r="L10" s="45">
        <v>9.4</v>
      </c>
      <c r="M10" s="45">
        <v>9.4</v>
      </c>
      <c r="N10" s="45">
        <f t="shared" si="3"/>
        <v>100</v>
      </c>
      <c r="O10" s="45">
        <v>1739.7</v>
      </c>
      <c r="P10" s="45">
        <v>1739.7</v>
      </c>
      <c r="Q10" s="45">
        <v>969</v>
      </c>
      <c r="R10" s="45">
        <f t="shared" si="21"/>
        <v>55.699258492843597</v>
      </c>
      <c r="S10" s="45">
        <v>312</v>
      </c>
      <c r="T10" s="45">
        <v>312</v>
      </c>
      <c r="U10" s="45">
        <v>0</v>
      </c>
      <c r="V10" s="45"/>
      <c r="W10" s="45"/>
      <c r="X10" s="45"/>
      <c r="Y10" s="45"/>
      <c r="Z10" s="45"/>
      <c r="AA10" s="45"/>
      <c r="AB10" s="45"/>
      <c r="AC10" s="45"/>
      <c r="AD10" s="45"/>
      <c r="AE10" s="27">
        <v>7.3</v>
      </c>
      <c r="AF10" s="27">
        <v>7.3</v>
      </c>
      <c r="AG10" s="45">
        <v>0</v>
      </c>
      <c r="AH10" s="45">
        <f t="shared" si="4"/>
        <v>0</v>
      </c>
      <c r="AI10" s="45">
        <v>26303.858100000001</v>
      </c>
      <c r="AJ10" s="45">
        <v>26303.858100000001</v>
      </c>
      <c r="AK10" s="45">
        <v>9739.1</v>
      </c>
      <c r="AL10" s="45">
        <f t="shared" si="5"/>
        <v>37.025367012605656</v>
      </c>
      <c r="AM10" s="45">
        <v>53847.981</v>
      </c>
      <c r="AN10" s="45">
        <v>53847.981</v>
      </c>
      <c r="AO10" s="45">
        <v>38725.4</v>
      </c>
      <c r="AP10" s="45">
        <f t="shared" si="6"/>
        <v>71.916159679227349</v>
      </c>
      <c r="AQ10" s="45"/>
      <c r="AR10" s="45"/>
      <c r="AS10" s="45"/>
      <c r="AT10" s="45"/>
      <c r="AU10" s="45"/>
      <c r="AV10" s="45"/>
      <c r="AW10" s="45"/>
      <c r="AX10" s="45"/>
      <c r="AY10" s="45">
        <v>1779.2</v>
      </c>
      <c r="AZ10" s="45">
        <v>1779.2</v>
      </c>
      <c r="BA10" s="45">
        <v>698.2</v>
      </c>
      <c r="BB10" s="45">
        <f t="shared" si="7"/>
        <v>39.24235611510791</v>
      </c>
      <c r="BC10" s="45">
        <v>106.2</v>
      </c>
      <c r="BD10" s="45">
        <v>106.2</v>
      </c>
      <c r="BE10" s="45">
        <v>42.5</v>
      </c>
      <c r="BF10" s="45">
        <f t="shared" si="8"/>
        <v>40.018832391713751</v>
      </c>
      <c r="BG10" s="45">
        <v>1652.4</v>
      </c>
      <c r="BH10" s="45">
        <v>1652.4</v>
      </c>
      <c r="BI10" s="45">
        <v>610.70000000000005</v>
      </c>
      <c r="BJ10" s="45">
        <f t="shared" si="9"/>
        <v>36.958363592350523</v>
      </c>
      <c r="BK10" s="45">
        <v>952.3</v>
      </c>
      <c r="BL10" s="45">
        <v>952.3</v>
      </c>
      <c r="BM10" s="45">
        <v>416.7</v>
      </c>
      <c r="BN10" s="45">
        <f t="shared" si="10"/>
        <v>43.757219363645909</v>
      </c>
      <c r="BO10" s="45">
        <v>97473.4</v>
      </c>
      <c r="BP10" s="45">
        <v>105751.3</v>
      </c>
      <c r="BQ10" s="45">
        <v>58935.4</v>
      </c>
      <c r="BR10" s="45">
        <f t="shared" si="11"/>
        <v>55.730189605234173</v>
      </c>
      <c r="BS10" s="45">
        <v>289443.09999999998</v>
      </c>
      <c r="BT10" s="45">
        <v>286710.59999999998</v>
      </c>
      <c r="BU10" s="45">
        <v>167802.1</v>
      </c>
      <c r="BV10" s="45">
        <f t="shared" si="12"/>
        <v>58.526646730187167</v>
      </c>
      <c r="BW10" s="45">
        <v>541.79999999999995</v>
      </c>
      <c r="BX10" s="45">
        <v>541.79999999999995</v>
      </c>
      <c r="BY10" s="45">
        <v>384.7</v>
      </c>
      <c r="BZ10" s="45">
        <f t="shared" si="13"/>
        <v>71.004060538944273</v>
      </c>
      <c r="CA10" s="45">
        <v>8096.8</v>
      </c>
      <c r="CB10" s="45">
        <v>8096.8</v>
      </c>
      <c r="CC10" s="45">
        <v>3654.6</v>
      </c>
      <c r="CD10" s="45">
        <f t="shared" si="14"/>
        <v>45.136350163027366</v>
      </c>
      <c r="CE10" s="45"/>
      <c r="CF10" s="45"/>
      <c r="CG10" s="45"/>
      <c r="CH10" s="45"/>
      <c r="CI10" s="45"/>
      <c r="CJ10" s="45"/>
      <c r="CK10" s="45"/>
      <c r="CL10" s="27"/>
      <c r="CM10" s="45"/>
      <c r="CN10" s="45"/>
      <c r="CO10" s="45"/>
      <c r="CP10" s="45"/>
      <c r="CQ10" s="45">
        <v>501.4</v>
      </c>
      <c r="CR10" s="45">
        <v>501.4</v>
      </c>
      <c r="CS10" s="45">
        <v>63.7</v>
      </c>
      <c r="CT10" s="45">
        <f t="shared" si="15"/>
        <v>12.704427602712407</v>
      </c>
      <c r="CU10" s="45">
        <v>243</v>
      </c>
      <c r="CV10" s="45">
        <v>243</v>
      </c>
      <c r="CW10" s="45">
        <v>0</v>
      </c>
      <c r="CX10" s="45">
        <f t="shared" si="16"/>
        <v>0</v>
      </c>
      <c r="CY10" s="45">
        <v>2491.1</v>
      </c>
      <c r="CZ10" s="45">
        <v>2491.1</v>
      </c>
      <c r="DA10" s="45">
        <v>915.1</v>
      </c>
      <c r="DB10" s="45">
        <f t="shared" si="17"/>
        <v>36.734775801854603</v>
      </c>
    </row>
    <row r="11" spans="1:106" ht="17.25" customHeight="1">
      <c r="A11" s="31">
        <v>5</v>
      </c>
      <c r="B11" s="32" t="s">
        <v>7</v>
      </c>
      <c r="C11" s="27">
        <f t="shared" si="18"/>
        <v>416626.39038999996</v>
      </c>
      <c r="D11" s="27">
        <f t="shared" si="19"/>
        <v>336776.89038999996</v>
      </c>
      <c r="E11" s="27">
        <f t="shared" si="20"/>
        <v>209260.70000000004</v>
      </c>
      <c r="F11" s="27">
        <f t="shared" si="1"/>
        <v>62.136300313738424</v>
      </c>
      <c r="G11" s="27">
        <v>1.7</v>
      </c>
      <c r="H11" s="27">
        <v>1.7</v>
      </c>
      <c r="I11" s="45">
        <v>1.7</v>
      </c>
      <c r="J11" s="45">
        <f t="shared" si="2"/>
        <v>100</v>
      </c>
      <c r="K11" s="45">
        <v>6.5</v>
      </c>
      <c r="L11" s="45">
        <v>6.5</v>
      </c>
      <c r="M11" s="45">
        <v>6.5</v>
      </c>
      <c r="N11" s="45">
        <f t="shared" si="3"/>
        <v>100</v>
      </c>
      <c r="O11" s="45">
        <v>1297.7</v>
      </c>
      <c r="P11" s="45">
        <v>1297.7</v>
      </c>
      <c r="Q11" s="45">
        <v>713.7</v>
      </c>
      <c r="R11" s="45">
        <f t="shared" si="21"/>
        <v>54.997302920551746</v>
      </c>
      <c r="S11" s="45">
        <v>212</v>
      </c>
      <c r="T11" s="45">
        <v>212</v>
      </c>
      <c r="U11" s="45">
        <v>0</v>
      </c>
      <c r="V11" s="45"/>
      <c r="W11" s="45"/>
      <c r="X11" s="45"/>
      <c r="Y11" s="45"/>
      <c r="Z11" s="45"/>
      <c r="AA11" s="45"/>
      <c r="AB11" s="45"/>
      <c r="AC11" s="45"/>
      <c r="AD11" s="45"/>
      <c r="AE11" s="27">
        <v>2.6</v>
      </c>
      <c r="AF11" s="27">
        <v>2.6</v>
      </c>
      <c r="AG11" s="45">
        <v>0.6</v>
      </c>
      <c r="AH11" s="45">
        <f t="shared" si="4"/>
        <v>23.076923076923077</v>
      </c>
      <c r="AI11" s="45">
        <v>29189.589390000001</v>
      </c>
      <c r="AJ11" s="45">
        <v>29189.589390000001</v>
      </c>
      <c r="AK11" s="45">
        <v>15988.5</v>
      </c>
      <c r="AL11" s="45">
        <f t="shared" si="5"/>
        <v>54.774665674048386</v>
      </c>
      <c r="AM11" s="45">
        <v>16476.800999999999</v>
      </c>
      <c r="AN11" s="45">
        <v>16476.800999999999</v>
      </c>
      <c r="AO11" s="45">
        <v>13159.8</v>
      </c>
      <c r="AP11" s="45">
        <f t="shared" si="6"/>
        <v>79.86865897087668</v>
      </c>
      <c r="AQ11" s="45"/>
      <c r="AR11" s="45"/>
      <c r="AS11" s="45"/>
      <c r="AT11" s="45"/>
      <c r="AU11" s="45"/>
      <c r="AV11" s="45"/>
      <c r="AW11" s="45"/>
      <c r="AX11" s="45"/>
      <c r="AY11" s="45">
        <v>1370.6</v>
      </c>
      <c r="AZ11" s="45">
        <v>1370.6</v>
      </c>
      <c r="BA11" s="45">
        <v>632.79999999999995</v>
      </c>
      <c r="BB11" s="45">
        <f t="shared" si="7"/>
        <v>46.169560776302347</v>
      </c>
      <c r="BC11" s="45">
        <v>85.2</v>
      </c>
      <c r="BD11" s="45">
        <v>85.2</v>
      </c>
      <c r="BE11" s="45">
        <v>40.200000000000003</v>
      </c>
      <c r="BF11" s="45">
        <f t="shared" si="8"/>
        <v>47.183098591549296</v>
      </c>
      <c r="BG11" s="45">
        <v>1321.9</v>
      </c>
      <c r="BH11" s="45">
        <v>1321.9</v>
      </c>
      <c r="BI11" s="45">
        <v>526.70000000000005</v>
      </c>
      <c r="BJ11" s="45">
        <f t="shared" si="9"/>
        <v>39.84416370375974</v>
      </c>
      <c r="BK11" s="45">
        <v>476.2</v>
      </c>
      <c r="BL11" s="45">
        <v>476.2</v>
      </c>
      <c r="BM11" s="45">
        <v>141.4</v>
      </c>
      <c r="BN11" s="45">
        <f t="shared" si="10"/>
        <v>29.693406131877364</v>
      </c>
      <c r="BO11" s="45">
        <v>61184</v>
      </c>
      <c r="BP11" s="45">
        <v>65497.7</v>
      </c>
      <c r="BQ11" s="45">
        <v>38510.800000000003</v>
      </c>
      <c r="BR11" s="45">
        <f t="shared" si="11"/>
        <v>58.797179137588039</v>
      </c>
      <c r="BS11" s="45">
        <v>297722.09999999998</v>
      </c>
      <c r="BT11" s="45">
        <v>213558.9</v>
      </c>
      <c r="BU11" s="45">
        <v>136347.70000000001</v>
      </c>
      <c r="BV11" s="45">
        <f t="shared" si="12"/>
        <v>63.845477758126691</v>
      </c>
      <c r="BW11" s="45">
        <v>197</v>
      </c>
      <c r="BX11" s="45">
        <v>197</v>
      </c>
      <c r="BY11" s="45">
        <v>102.7</v>
      </c>
      <c r="BZ11" s="45">
        <f t="shared" si="13"/>
        <v>52.131979695431475</v>
      </c>
      <c r="CA11" s="45">
        <v>5271.2</v>
      </c>
      <c r="CB11" s="45">
        <v>5271.2</v>
      </c>
      <c r="CC11" s="45">
        <v>2464.8000000000002</v>
      </c>
      <c r="CD11" s="45">
        <f t="shared" si="14"/>
        <v>46.759751100318717</v>
      </c>
      <c r="CE11" s="45"/>
      <c r="CF11" s="45"/>
      <c r="CG11" s="45"/>
      <c r="CH11" s="45"/>
      <c r="CI11" s="45"/>
      <c r="CJ11" s="45"/>
      <c r="CK11" s="45"/>
      <c r="CL11" s="27"/>
      <c r="CM11" s="45"/>
      <c r="CN11" s="45"/>
      <c r="CO11" s="45"/>
      <c r="CP11" s="45"/>
      <c r="CQ11" s="45">
        <v>393.5</v>
      </c>
      <c r="CR11" s="45">
        <v>393.5</v>
      </c>
      <c r="CS11" s="45">
        <v>89.6</v>
      </c>
      <c r="CT11" s="45">
        <f t="shared" si="15"/>
        <v>22.770012706480301</v>
      </c>
      <c r="CU11" s="45">
        <v>350.2</v>
      </c>
      <c r="CV11" s="45">
        <v>350.2</v>
      </c>
      <c r="CW11" s="45">
        <v>0</v>
      </c>
      <c r="CX11" s="45">
        <f t="shared" si="16"/>
        <v>0</v>
      </c>
      <c r="CY11" s="45">
        <v>1067.5999999999999</v>
      </c>
      <c r="CZ11" s="45">
        <v>1067.5999999999999</v>
      </c>
      <c r="DA11" s="45">
        <v>533.20000000000005</v>
      </c>
      <c r="DB11" s="45">
        <f t="shared" si="17"/>
        <v>49.943799175721253</v>
      </c>
    </row>
    <row r="12" spans="1:106" ht="17.25" customHeight="1">
      <c r="A12" s="31">
        <v>6</v>
      </c>
      <c r="B12" s="32" t="s">
        <v>8</v>
      </c>
      <c r="C12" s="27">
        <f t="shared" si="18"/>
        <v>499641.19090000005</v>
      </c>
      <c r="D12" s="27">
        <f t="shared" si="19"/>
        <v>550513.32689999987</v>
      </c>
      <c r="E12" s="27">
        <f t="shared" si="20"/>
        <v>333706.19999999995</v>
      </c>
      <c r="F12" s="27">
        <f t="shared" si="1"/>
        <v>60.61727912730754</v>
      </c>
      <c r="G12" s="27">
        <v>1.5</v>
      </c>
      <c r="H12" s="27">
        <v>1.5</v>
      </c>
      <c r="I12" s="45">
        <v>1.5</v>
      </c>
      <c r="J12" s="45">
        <f t="shared" si="2"/>
        <v>100</v>
      </c>
      <c r="K12" s="45">
        <v>9.4</v>
      </c>
      <c r="L12" s="45">
        <v>9.4</v>
      </c>
      <c r="M12" s="45">
        <v>9.4</v>
      </c>
      <c r="N12" s="45">
        <f t="shared" si="3"/>
        <v>100</v>
      </c>
      <c r="O12" s="45">
        <v>0</v>
      </c>
      <c r="P12" s="45">
        <v>0</v>
      </c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>
        <v>1463.8</v>
      </c>
      <c r="AB12" s="45">
        <v>1463.8</v>
      </c>
      <c r="AC12" s="45">
        <v>0</v>
      </c>
      <c r="AD12" s="45"/>
      <c r="AE12" s="27">
        <v>3.4</v>
      </c>
      <c r="AF12" s="27">
        <v>3.4</v>
      </c>
      <c r="AG12" s="45">
        <v>0</v>
      </c>
      <c r="AH12" s="45">
        <f t="shared" si="4"/>
        <v>0</v>
      </c>
      <c r="AI12" s="45">
        <v>49426.8099</v>
      </c>
      <c r="AJ12" s="45">
        <v>49426.8099</v>
      </c>
      <c r="AK12" s="45">
        <v>42478.5</v>
      </c>
      <c r="AL12" s="45">
        <f t="shared" si="5"/>
        <v>85.942224646790322</v>
      </c>
      <c r="AM12" s="45">
        <v>31289.181</v>
      </c>
      <c r="AN12" s="45">
        <v>31289.217000000001</v>
      </c>
      <c r="AO12" s="45">
        <v>3682.7</v>
      </c>
      <c r="AP12" s="45">
        <f t="shared" si="6"/>
        <v>11.769869472924171</v>
      </c>
      <c r="AQ12" s="45"/>
      <c r="AR12" s="45"/>
      <c r="AS12" s="45"/>
      <c r="AT12" s="45"/>
      <c r="AU12" s="45"/>
      <c r="AV12" s="45"/>
      <c r="AW12" s="45"/>
      <c r="AX12" s="45"/>
      <c r="AY12" s="45">
        <v>1779.2</v>
      </c>
      <c r="AZ12" s="45">
        <v>1779.2</v>
      </c>
      <c r="BA12" s="45">
        <v>797</v>
      </c>
      <c r="BB12" s="45">
        <f t="shared" si="7"/>
        <v>44.79541366906475</v>
      </c>
      <c r="BC12" s="45">
        <v>85.2</v>
      </c>
      <c r="BD12" s="45">
        <v>85.2</v>
      </c>
      <c r="BE12" s="45">
        <v>32.5</v>
      </c>
      <c r="BF12" s="45">
        <f t="shared" si="8"/>
        <v>38.145539906103288</v>
      </c>
      <c r="BG12" s="45">
        <v>1900.3</v>
      </c>
      <c r="BH12" s="45">
        <v>1900.3</v>
      </c>
      <c r="BI12" s="45">
        <v>867.5</v>
      </c>
      <c r="BJ12" s="45">
        <f t="shared" si="9"/>
        <v>45.650686733673631</v>
      </c>
      <c r="BK12" s="45">
        <v>952.3</v>
      </c>
      <c r="BL12" s="45">
        <v>952.3</v>
      </c>
      <c r="BM12" s="45">
        <v>310.7</v>
      </c>
      <c r="BN12" s="45">
        <f t="shared" si="10"/>
        <v>32.626273233224822</v>
      </c>
      <c r="BO12" s="45">
        <v>66386.8</v>
      </c>
      <c r="BP12" s="45">
        <v>98499.7</v>
      </c>
      <c r="BQ12" s="45">
        <v>55699.5</v>
      </c>
      <c r="BR12" s="45">
        <f t="shared" si="11"/>
        <v>56.547887963110554</v>
      </c>
      <c r="BS12" s="45">
        <v>335018.90000000002</v>
      </c>
      <c r="BT12" s="45">
        <v>353778.1</v>
      </c>
      <c r="BU12" s="45">
        <v>224869.1</v>
      </c>
      <c r="BV12" s="45">
        <f t="shared" si="12"/>
        <v>63.562187710318987</v>
      </c>
      <c r="BW12" s="45">
        <v>689.5</v>
      </c>
      <c r="BX12" s="45">
        <v>689.5</v>
      </c>
      <c r="BY12" s="45">
        <v>242.6</v>
      </c>
      <c r="BZ12" s="45">
        <f t="shared" si="13"/>
        <v>35.184916606236406</v>
      </c>
      <c r="CA12" s="45">
        <v>7022.7</v>
      </c>
      <c r="CB12" s="45">
        <v>7022.7</v>
      </c>
      <c r="CC12" s="45">
        <v>3266.6</v>
      </c>
      <c r="CD12" s="45">
        <f t="shared" si="14"/>
        <v>46.514873196918565</v>
      </c>
      <c r="CE12" s="45"/>
      <c r="CF12" s="45"/>
      <c r="CG12" s="45"/>
      <c r="CH12" s="45"/>
      <c r="CI12" s="45"/>
      <c r="CJ12" s="45"/>
      <c r="CK12" s="45"/>
      <c r="CL12" s="27"/>
      <c r="CM12" s="45"/>
      <c r="CN12" s="45"/>
      <c r="CO12" s="45"/>
      <c r="CP12" s="45"/>
      <c r="CQ12" s="45">
        <v>466.9</v>
      </c>
      <c r="CR12" s="45">
        <v>466.9</v>
      </c>
      <c r="CS12" s="45">
        <v>112.8</v>
      </c>
      <c r="CT12" s="45">
        <f t="shared" si="15"/>
        <v>24.159348896980081</v>
      </c>
      <c r="CU12" s="45">
        <v>328.7</v>
      </c>
      <c r="CV12" s="45">
        <v>328.7</v>
      </c>
      <c r="CW12" s="45">
        <v>135.80000000000001</v>
      </c>
      <c r="CX12" s="45">
        <f t="shared" si="16"/>
        <v>41.314268329784007</v>
      </c>
      <c r="CY12" s="45">
        <v>2816.6</v>
      </c>
      <c r="CZ12" s="45">
        <v>2816.6</v>
      </c>
      <c r="DA12" s="45">
        <v>1200</v>
      </c>
      <c r="DB12" s="45">
        <f t="shared" si="17"/>
        <v>42.604558687779594</v>
      </c>
    </row>
    <row r="13" spans="1:106" ht="17.25" customHeight="1">
      <c r="A13" s="31">
        <v>7</v>
      </c>
      <c r="B13" s="32" t="s">
        <v>9</v>
      </c>
      <c r="C13" s="27">
        <f t="shared" si="18"/>
        <v>208765.02426999999</v>
      </c>
      <c r="D13" s="27">
        <f t="shared" si="19"/>
        <v>259164.51427000001</v>
      </c>
      <c r="E13" s="27">
        <f t="shared" si="20"/>
        <v>136379.70000000001</v>
      </c>
      <c r="F13" s="27">
        <f t="shared" si="1"/>
        <v>52.622829319109009</v>
      </c>
      <c r="G13" s="27">
        <v>0.8</v>
      </c>
      <c r="H13" s="27">
        <v>0.8</v>
      </c>
      <c r="I13" s="45">
        <v>0.8</v>
      </c>
      <c r="J13" s="45">
        <f t="shared" si="2"/>
        <v>100</v>
      </c>
      <c r="K13" s="45">
        <v>6.5</v>
      </c>
      <c r="L13" s="45">
        <v>6.5</v>
      </c>
      <c r="M13" s="45">
        <v>6.5</v>
      </c>
      <c r="N13" s="45">
        <f t="shared" si="3"/>
        <v>100</v>
      </c>
      <c r="O13" s="45">
        <v>1209.4000000000001</v>
      </c>
      <c r="P13" s="45">
        <v>1209.4000000000001</v>
      </c>
      <c r="Q13" s="45">
        <v>665.2</v>
      </c>
      <c r="R13" s="45">
        <f t="shared" si="21"/>
        <v>55.002480568877132</v>
      </c>
      <c r="S13" s="45">
        <v>212</v>
      </c>
      <c r="T13" s="45">
        <v>212</v>
      </c>
      <c r="U13" s="45">
        <v>0</v>
      </c>
      <c r="V13" s="45"/>
      <c r="W13" s="45">
        <v>5.0999999999999996</v>
      </c>
      <c r="X13" s="45">
        <v>5.0999999999999996</v>
      </c>
      <c r="Y13" s="45">
        <v>0</v>
      </c>
      <c r="Z13" s="45"/>
      <c r="AA13" s="45"/>
      <c r="AB13" s="45"/>
      <c r="AC13" s="45"/>
      <c r="AD13" s="45"/>
      <c r="AE13" s="27">
        <v>3.2</v>
      </c>
      <c r="AF13" s="27">
        <v>3.2</v>
      </c>
      <c r="AG13" s="45">
        <v>0</v>
      </c>
      <c r="AH13" s="45">
        <f t="shared" si="4"/>
        <v>0</v>
      </c>
      <c r="AI13" s="45">
        <v>4805.1872699999994</v>
      </c>
      <c r="AJ13" s="45">
        <v>4805.1872699999994</v>
      </c>
      <c r="AK13" s="45">
        <v>4583.1000000000004</v>
      </c>
      <c r="AL13" s="45">
        <f t="shared" si="5"/>
        <v>95.378176592896892</v>
      </c>
      <c r="AM13" s="45">
        <v>23951.037</v>
      </c>
      <c r="AN13" s="45">
        <v>23951.026999999998</v>
      </c>
      <c r="AO13" s="45">
        <v>5949.6</v>
      </c>
      <c r="AP13" s="45">
        <f t="shared" si="6"/>
        <v>24.840688459830972</v>
      </c>
      <c r="AQ13" s="45"/>
      <c r="AR13" s="45"/>
      <c r="AS13" s="45"/>
      <c r="AT13" s="45"/>
      <c r="AU13" s="45"/>
      <c r="AV13" s="45"/>
      <c r="AW13" s="45"/>
      <c r="AX13" s="45"/>
      <c r="AY13" s="45">
        <v>1370.6</v>
      </c>
      <c r="AZ13" s="45">
        <v>1370.6</v>
      </c>
      <c r="BA13" s="45">
        <v>597.4</v>
      </c>
      <c r="BB13" s="45">
        <f t="shared" si="7"/>
        <v>43.586750328323362</v>
      </c>
      <c r="BC13" s="45">
        <v>85.2</v>
      </c>
      <c r="BD13" s="45">
        <v>85.2</v>
      </c>
      <c r="BE13" s="45">
        <v>33.200000000000003</v>
      </c>
      <c r="BF13" s="45">
        <f t="shared" si="8"/>
        <v>38.967136150234744</v>
      </c>
      <c r="BG13" s="45">
        <v>661</v>
      </c>
      <c r="BH13" s="45">
        <v>661</v>
      </c>
      <c r="BI13" s="45">
        <v>296.10000000000002</v>
      </c>
      <c r="BJ13" s="45">
        <f t="shared" si="9"/>
        <v>44.795763993948569</v>
      </c>
      <c r="BK13" s="45">
        <v>476.2</v>
      </c>
      <c r="BL13" s="45">
        <v>476.2</v>
      </c>
      <c r="BM13" s="45">
        <v>173.6</v>
      </c>
      <c r="BN13" s="45">
        <f t="shared" si="10"/>
        <v>36.455270894582107</v>
      </c>
      <c r="BO13" s="45">
        <v>44017.1</v>
      </c>
      <c r="BP13" s="45">
        <v>63233.9</v>
      </c>
      <c r="BQ13" s="45">
        <v>33069.800000000003</v>
      </c>
      <c r="BR13" s="45">
        <f t="shared" si="11"/>
        <v>52.297580886201864</v>
      </c>
      <c r="BS13" s="45">
        <v>127865.5</v>
      </c>
      <c r="BT13" s="45">
        <v>159048.20000000001</v>
      </c>
      <c r="BU13" s="45">
        <v>88771.199999999997</v>
      </c>
      <c r="BV13" s="45">
        <f t="shared" si="12"/>
        <v>55.814023673326695</v>
      </c>
      <c r="BW13" s="45">
        <v>563.4</v>
      </c>
      <c r="BX13" s="45">
        <v>563.4</v>
      </c>
      <c r="BY13" s="45">
        <v>525</v>
      </c>
      <c r="BZ13" s="45">
        <f t="shared" si="13"/>
        <v>93.184238551650694</v>
      </c>
      <c r="CA13" s="45">
        <v>1718.5</v>
      </c>
      <c r="CB13" s="45">
        <v>1718.5</v>
      </c>
      <c r="CC13" s="45">
        <v>790.9</v>
      </c>
      <c r="CD13" s="45">
        <f t="shared" si="14"/>
        <v>46.022694210066916</v>
      </c>
      <c r="CE13" s="45"/>
      <c r="CF13" s="45"/>
      <c r="CG13" s="45"/>
      <c r="CH13" s="45"/>
      <c r="CI13" s="45"/>
      <c r="CJ13" s="45"/>
      <c r="CK13" s="45"/>
      <c r="CL13" s="27"/>
      <c r="CM13" s="45"/>
      <c r="CN13" s="45"/>
      <c r="CO13" s="45"/>
      <c r="CP13" s="45"/>
      <c r="CQ13" s="45">
        <v>219.1</v>
      </c>
      <c r="CR13" s="45">
        <v>219.1</v>
      </c>
      <c r="CS13" s="45">
        <v>34.200000000000003</v>
      </c>
      <c r="CT13" s="45">
        <f t="shared" si="15"/>
        <v>15.609310816978549</v>
      </c>
      <c r="CU13" s="45">
        <v>171.5</v>
      </c>
      <c r="CV13" s="45">
        <v>171.5</v>
      </c>
      <c r="CW13" s="45">
        <v>171.5</v>
      </c>
      <c r="CX13" s="45">
        <f t="shared" si="16"/>
        <v>100</v>
      </c>
      <c r="CY13" s="45">
        <v>1423.7</v>
      </c>
      <c r="CZ13" s="45">
        <v>1423.7</v>
      </c>
      <c r="DA13" s="45">
        <v>711.6</v>
      </c>
      <c r="DB13" s="45">
        <f t="shared" si="17"/>
        <v>49.982440120811965</v>
      </c>
    </row>
    <row r="14" spans="1:106" ht="17.25" customHeight="1">
      <c r="A14" s="31">
        <v>8</v>
      </c>
      <c r="B14" s="32" t="s">
        <v>10</v>
      </c>
      <c r="C14" s="27">
        <f t="shared" si="18"/>
        <v>323579.62209999992</v>
      </c>
      <c r="D14" s="27">
        <f t="shared" si="19"/>
        <v>392063.12209999992</v>
      </c>
      <c r="E14" s="27">
        <f t="shared" si="20"/>
        <v>216123.40000000002</v>
      </c>
      <c r="F14" s="27">
        <f t="shared" si="1"/>
        <v>55.124643920188809</v>
      </c>
      <c r="G14" s="27">
        <v>0.9</v>
      </c>
      <c r="H14" s="27">
        <v>0.9</v>
      </c>
      <c r="I14" s="45">
        <v>0.2</v>
      </c>
      <c r="J14" s="45">
        <f t="shared" si="2"/>
        <v>22.222222222222225</v>
      </c>
      <c r="K14" s="45">
        <v>2.6</v>
      </c>
      <c r="L14" s="45">
        <v>2.6</v>
      </c>
      <c r="M14" s="45">
        <v>2.6</v>
      </c>
      <c r="N14" s="45">
        <f t="shared" si="3"/>
        <v>100</v>
      </c>
      <c r="O14" s="45">
        <v>1260.0999999999999</v>
      </c>
      <c r="P14" s="45">
        <v>1260.0999999999999</v>
      </c>
      <c r="Q14" s="45">
        <v>586.1</v>
      </c>
      <c r="R14" s="45">
        <f t="shared" si="21"/>
        <v>46.512181572891045</v>
      </c>
      <c r="S14" s="45">
        <v>218</v>
      </c>
      <c r="T14" s="45">
        <v>218</v>
      </c>
      <c r="U14" s="45">
        <v>0</v>
      </c>
      <c r="V14" s="45"/>
      <c r="W14" s="45"/>
      <c r="X14" s="45"/>
      <c r="Y14" s="45"/>
      <c r="Z14" s="45"/>
      <c r="AA14" s="45"/>
      <c r="AB14" s="45"/>
      <c r="AC14" s="45"/>
      <c r="AD14" s="45"/>
      <c r="AE14" s="27">
        <v>1.6</v>
      </c>
      <c r="AF14" s="27">
        <v>1.6</v>
      </c>
      <c r="AG14" s="45">
        <v>0.7</v>
      </c>
      <c r="AH14" s="45">
        <f t="shared" si="4"/>
        <v>43.749999999999993</v>
      </c>
      <c r="AI14" s="45">
        <v>15719.024099999999</v>
      </c>
      <c r="AJ14" s="45">
        <v>15719.024099999999</v>
      </c>
      <c r="AK14" s="45">
        <v>15663.9</v>
      </c>
      <c r="AL14" s="45">
        <f t="shared" si="5"/>
        <v>99.649316015744262</v>
      </c>
      <c r="AM14" s="45">
        <v>18549.498</v>
      </c>
      <c r="AN14" s="45">
        <v>18549.498</v>
      </c>
      <c r="AO14" s="45">
        <v>11915.5</v>
      </c>
      <c r="AP14" s="45">
        <f t="shared" si="6"/>
        <v>64.236239708481605</v>
      </c>
      <c r="AQ14" s="45"/>
      <c r="AR14" s="45"/>
      <c r="AS14" s="45"/>
      <c r="AT14" s="45"/>
      <c r="AU14" s="45"/>
      <c r="AV14" s="45"/>
      <c r="AW14" s="45"/>
      <c r="AX14" s="45"/>
      <c r="AY14" s="45">
        <v>1370.6</v>
      </c>
      <c r="AZ14" s="45">
        <v>1370.6</v>
      </c>
      <c r="BA14" s="45">
        <v>514</v>
      </c>
      <c r="BB14" s="45">
        <f t="shared" si="7"/>
        <v>37.501824018677951</v>
      </c>
      <c r="BC14" s="45">
        <v>85.2</v>
      </c>
      <c r="BD14" s="45">
        <v>85.2</v>
      </c>
      <c r="BE14" s="45">
        <v>42.6</v>
      </c>
      <c r="BF14" s="45">
        <f t="shared" si="8"/>
        <v>50</v>
      </c>
      <c r="BG14" s="45">
        <v>1024.5</v>
      </c>
      <c r="BH14" s="45">
        <v>1024.5</v>
      </c>
      <c r="BI14" s="45">
        <v>510.9</v>
      </c>
      <c r="BJ14" s="45">
        <f t="shared" si="9"/>
        <v>49.868228404099554</v>
      </c>
      <c r="BK14" s="45">
        <v>952.3</v>
      </c>
      <c r="BL14" s="45">
        <v>952.3</v>
      </c>
      <c r="BM14" s="45">
        <v>382.4</v>
      </c>
      <c r="BN14" s="45">
        <f t="shared" si="10"/>
        <v>40.155413210122859</v>
      </c>
      <c r="BO14" s="45">
        <v>52673.5</v>
      </c>
      <c r="BP14" s="45">
        <v>61478.9</v>
      </c>
      <c r="BQ14" s="45">
        <v>32711.200000000001</v>
      </c>
      <c r="BR14" s="45">
        <f t="shared" si="11"/>
        <v>53.207197916683612</v>
      </c>
      <c r="BS14" s="45">
        <v>221332.4</v>
      </c>
      <c r="BT14" s="45">
        <v>281010.5</v>
      </c>
      <c r="BU14" s="45">
        <v>149639.4</v>
      </c>
      <c r="BV14" s="45">
        <f t="shared" si="12"/>
        <v>53.250465729928244</v>
      </c>
      <c r="BW14" s="45">
        <v>812.6</v>
      </c>
      <c r="BX14" s="45">
        <v>812.6</v>
      </c>
      <c r="BY14" s="45">
        <v>284.10000000000002</v>
      </c>
      <c r="BZ14" s="45">
        <f t="shared" si="13"/>
        <v>34.961850849126265</v>
      </c>
      <c r="CA14" s="45">
        <v>6609.6</v>
      </c>
      <c r="CB14" s="45">
        <v>6609.6</v>
      </c>
      <c r="CC14" s="45">
        <v>3090</v>
      </c>
      <c r="CD14" s="45">
        <f t="shared" si="14"/>
        <v>46.750181554103122</v>
      </c>
      <c r="CE14" s="45">
        <v>600</v>
      </c>
      <c r="CF14" s="45">
        <v>600</v>
      </c>
      <c r="CG14" s="45"/>
      <c r="CH14" s="45"/>
      <c r="CI14" s="45"/>
      <c r="CJ14" s="45"/>
      <c r="CK14" s="45"/>
      <c r="CL14" s="27"/>
      <c r="CM14" s="45"/>
      <c r="CN14" s="45"/>
      <c r="CO14" s="45"/>
      <c r="CP14" s="45"/>
      <c r="CQ14" s="45">
        <v>337.5</v>
      </c>
      <c r="CR14" s="45">
        <v>337.5</v>
      </c>
      <c r="CS14" s="45">
        <v>111.1</v>
      </c>
      <c r="CT14" s="45">
        <f t="shared" si="15"/>
        <v>32.918518518518518</v>
      </c>
      <c r="CU14" s="45">
        <v>250.1</v>
      </c>
      <c r="CV14" s="45">
        <v>250.1</v>
      </c>
      <c r="CW14" s="45">
        <v>0</v>
      </c>
      <c r="CX14" s="45">
        <f t="shared" si="16"/>
        <v>0</v>
      </c>
      <c r="CY14" s="45">
        <v>1779.6</v>
      </c>
      <c r="CZ14" s="45">
        <v>1779.6</v>
      </c>
      <c r="DA14" s="45">
        <v>668.7</v>
      </c>
      <c r="DB14" s="45">
        <f t="shared" si="17"/>
        <v>37.575859743762649</v>
      </c>
    </row>
    <row r="15" spans="1:106" ht="17.25" customHeight="1">
      <c r="A15" s="31">
        <v>9</v>
      </c>
      <c r="B15" s="32" t="s">
        <v>11</v>
      </c>
      <c r="C15" s="27">
        <f t="shared" si="18"/>
        <v>175541.52179999999</v>
      </c>
      <c r="D15" s="27">
        <f t="shared" si="19"/>
        <v>200240.62179999999</v>
      </c>
      <c r="E15" s="27">
        <f t="shared" si="20"/>
        <v>111297.40000000002</v>
      </c>
      <c r="F15" s="27">
        <f t="shared" si="1"/>
        <v>55.581829001292093</v>
      </c>
      <c r="G15" s="27">
        <v>0.4</v>
      </c>
      <c r="H15" s="27">
        <v>0.4</v>
      </c>
      <c r="I15" s="45">
        <v>0</v>
      </c>
      <c r="J15" s="45">
        <f t="shared" si="2"/>
        <v>0</v>
      </c>
      <c r="K15" s="45">
        <v>5.5</v>
      </c>
      <c r="L15" s="45">
        <v>5.5</v>
      </c>
      <c r="M15" s="45">
        <v>5.5</v>
      </c>
      <c r="N15" s="45">
        <f t="shared" si="3"/>
        <v>100</v>
      </c>
      <c r="O15" s="45">
        <v>906.6</v>
      </c>
      <c r="P15" s="45">
        <v>1000</v>
      </c>
      <c r="Q15" s="45">
        <v>498.5</v>
      </c>
      <c r="R15" s="45">
        <f t="shared" si="21"/>
        <v>49.85</v>
      </c>
      <c r="S15" s="45"/>
      <c r="T15" s="45"/>
      <c r="U15" s="45"/>
      <c r="V15" s="45"/>
      <c r="W15" s="45">
        <v>5.0999999999999996</v>
      </c>
      <c r="X15" s="45">
        <v>5.0999999999999996</v>
      </c>
      <c r="Y15" s="45">
        <v>0</v>
      </c>
      <c r="Z15" s="45"/>
      <c r="AA15" s="45"/>
      <c r="AB15" s="45"/>
      <c r="AC15" s="45"/>
      <c r="AD15" s="45"/>
      <c r="AE15" s="27">
        <v>1.8</v>
      </c>
      <c r="AF15" s="27">
        <v>1.8</v>
      </c>
      <c r="AG15" s="45">
        <v>0</v>
      </c>
      <c r="AH15" s="45">
        <f t="shared" si="4"/>
        <v>0</v>
      </c>
      <c r="AI15" s="45">
        <v>10082.872800000001</v>
      </c>
      <c r="AJ15" s="45">
        <v>10082.872800000001</v>
      </c>
      <c r="AK15" s="45">
        <v>4806.8</v>
      </c>
      <c r="AL15" s="45">
        <f t="shared" si="5"/>
        <v>47.672921153979047</v>
      </c>
      <c r="AM15" s="45">
        <v>9274.7489999999998</v>
      </c>
      <c r="AN15" s="45">
        <v>9274.7489999999998</v>
      </c>
      <c r="AO15" s="45">
        <v>1251.4000000000001</v>
      </c>
      <c r="AP15" s="45">
        <f t="shared" si="6"/>
        <v>13.492548423682409</v>
      </c>
      <c r="AQ15" s="45"/>
      <c r="AR15" s="45"/>
      <c r="AS15" s="45"/>
      <c r="AT15" s="45"/>
      <c r="AU15" s="45"/>
      <c r="AV15" s="45"/>
      <c r="AW15" s="45"/>
      <c r="AX15" s="45"/>
      <c r="AY15" s="45">
        <v>1370.6</v>
      </c>
      <c r="AZ15" s="45">
        <v>1370.6</v>
      </c>
      <c r="BA15" s="45">
        <v>429</v>
      </c>
      <c r="BB15" s="45">
        <f t="shared" si="7"/>
        <v>31.300160513643661</v>
      </c>
      <c r="BC15" s="45">
        <v>85.2</v>
      </c>
      <c r="BD15" s="45">
        <v>85.2</v>
      </c>
      <c r="BE15" s="45">
        <v>33.799999999999997</v>
      </c>
      <c r="BF15" s="45">
        <f t="shared" si="8"/>
        <v>39.671361502347416</v>
      </c>
      <c r="BG15" s="45">
        <v>743.6</v>
      </c>
      <c r="BH15" s="45">
        <v>743.6</v>
      </c>
      <c r="BI15" s="45">
        <v>309.8</v>
      </c>
      <c r="BJ15" s="45">
        <f t="shared" si="9"/>
        <v>41.662183969876274</v>
      </c>
      <c r="BK15" s="45">
        <v>476.2</v>
      </c>
      <c r="BL15" s="45">
        <v>476.2</v>
      </c>
      <c r="BM15" s="45">
        <v>156</v>
      </c>
      <c r="BN15" s="45">
        <f t="shared" si="10"/>
        <v>32.759344813103738</v>
      </c>
      <c r="BO15" s="45">
        <v>31269.4</v>
      </c>
      <c r="BP15" s="45">
        <v>39938.6</v>
      </c>
      <c r="BQ15" s="45">
        <v>20158.400000000001</v>
      </c>
      <c r="BR15" s="45">
        <f t="shared" si="11"/>
        <v>50.473476786867842</v>
      </c>
      <c r="BS15" s="45">
        <v>115489.2</v>
      </c>
      <c r="BT15" s="45">
        <v>131425.70000000001</v>
      </c>
      <c r="BU15" s="45">
        <v>81255.100000000006</v>
      </c>
      <c r="BV15" s="45">
        <f t="shared" si="12"/>
        <v>61.82588336984319</v>
      </c>
      <c r="BW15" s="45">
        <v>467.9</v>
      </c>
      <c r="BX15" s="45">
        <v>467.9</v>
      </c>
      <c r="BY15" s="45">
        <v>172</v>
      </c>
      <c r="BZ15" s="45">
        <f t="shared" si="13"/>
        <v>36.75999145116478</v>
      </c>
      <c r="CA15" s="45">
        <v>3403.9</v>
      </c>
      <c r="CB15" s="45">
        <v>3403.9</v>
      </c>
      <c r="CC15" s="45">
        <v>1487.5</v>
      </c>
      <c r="CD15" s="45">
        <f t="shared" si="14"/>
        <v>43.699873674314752</v>
      </c>
      <c r="CE15" s="45">
        <v>300</v>
      </c>
      <c r="CF15" s="45">
        <v>300</v>
      </c>
      <c r="CG15" s="45"/>
      <c r="CH15" s="45"/>
      <c r="CI15" s="45"/>
      <c r="CJ15" s="45"/>
      <c r="CK15" s="45"/>
      <c r="CL15" s="27"/>
      <c r="CM15" s="45"/>
      <c r="CN15" s="45"/>
      <c r="CO15" s="45"/>
      <c r="CP15" s="45"/>
      <c r="CQ15" s="45">
        <v>134.80000000000001</v>
      </c>
      <c r="CR15" s="45">
        <v>134.80000000000001</v>
      </c>
      <c r="CS15" s="45">
        <v>22</v>
      </c>
      <c r="CT15" s="45">
        <f t="shared" si="15"/>
        <v>16.320474777448069</v>
      </c>
      <c r="CU15" s="45">
        <v>100</v>
      </c>
      <c r="CV15" s="45">
        <v>100</v>
      </c>
      <c r="CW15" s="45">
        <v>0</v>
      </c>
      <c r="CX15" s="45">
        <f t="shared" si="16"/>
        <v>0</v>
      </c>
      <c r="CY15" s="45">
        <v>1423.7</v>
      </c>
      <c r="CZ15" s="45">
        <v>1423.7</v>
      </c>
      <c r="DA15" s="45">
        <v>711.6</v>
      </c>
      <c r="DB15" s="45">
        <f t="shared" si="17"/>
        <v>49.982440120811965</v>
      </c>
    </row>
    <row r="16" spans="1:106" ht="17.25" customHeight="1">
      <c r="A16" s="31">
        <v>10</v>
      </c>
      <c r="B16" s="32" t="s">
        <v>12</v>
      </c>
      <c r="C16" s="27">
        <f t="shared" si="18"/>
        <v>182628.372</v>
      </c>
      <c r="D16" s="27">
        <f t="shared" si="19"/>
        <v>228505.372</v>
      </c>
      <c r="E16" s="27">
        <f t="shared" si="20"/>
        <v>132076.79999999999</v>
      </c>
      <c r="F16" s="27">
        <f t="shared" si="1"/>
        <v>57.800304143396673</v>
      </c>
      <c r="G16" s="27">
        <v>0.7</v>
      </c>
      <c r="H16" s="27">
        <v>0.7</v>
      </c>
      <c r="I16" s="45">
        <v>0.7</v>
      </c>
      <c r="J16" s="45">
        <f t="shared" si="2"/>
        <v>100</v>
      </c>
      <c r="K16" s="45">
        <v>3.3</v>
      </c>
      <c r="L16" s="45">
        <v>3.3</v>
      </c>
      <c r="M16" s="45">
        <v>3.3</v>
      </c>
      <c r="N16" s="45">
        <f t="shared" si="3"/>
        <v>100</v>
      </c>
      <c r="O16" s="45">
        <v>1276.5</v>
      </c>
      <c r="P16" s="45">
        <v>1276.5</v>
      </c>
      <c r="Q16" s="45">
        <v>530.1</v>
      </c>
      <c r="R16" s="45">
        <f t="shared" si="21"/>
        <v>41.527614571092833</v>
      </c>
      <c r="S16" s="45">
        <v>212</v>
      </c>
      <c r="T16" s="45">
        <v>212</v>
      </c>
      <c r="U16" s="45">
        <v>0</v>
      </c>
      <c r="V16" s="45"/>
      <c r="W16" s="45"/>
      <c r="X16" s="45"/>
      <c r="Y16" s="45"/>
      <c r="Z16" s="45"/>
      <c r="AA16" s="45"/>
      <c r="AB16" s="45"/>
      <c r="AC16" s="45"/>
      <c r="AD16" s="45"/>
      <c r="AE16" s="27">
        <v>1.9</v>
      </c>
      <c r="AF16" s="27">
        <v>1.9</v>
      </c>
      <c r="AG16" s="45">
        <v>0</v>
      </c>
      <c r="AH16" s="45">
        <f t="shared" si="4"/>
        <v>0</v>
      </c>
      <c r="AI16" s="45">
        <v>3437.3429999999998</v>
      </c>
      <c r="AJ16" s="45">
        <v>3437.3429999999998</v>
      </c>
      <c r="AK16" s="45">
        <v>0</v>
      </c>
      <c r="AL16" s="45">
        <f t="shared" si="5"/>
        <v>0</v>
      </c>
      <c r="AM16" s="45">
        <v>24087.129000000001</v>
      </c>
      <c r="AN16" s="45">
        <v>24087.129000000001</v>
      </c>
      <c r="AO16" s="45">
        <v>13455.5</v>
      </c>
      <c r="AP16" s="45">
        <f t="shared" si="6"/>
        <v>55.861784108849164</v>
      </c>
      <c r="AQ16" s="45"/>
      <c r="AR16" s="45"/>
      <c r="AS16" s="45"/>
      <c r="AT16" s="45"/>
      <c r="AU16" s="45"/>
      <c r="AV16" s="45"/>
      <c r="AW16" s="45"/>
      <c r="AX16" s="45"/>
      <c r="AY16" s="45">
        <v>1370.6</v>
      </c>
      <c r="AZ16" s="45">
        <v>1370.6</v>
      </c>
      <c r="BA16" s="45">
        <v>585.29999999999995</v>
      </c>
      <c r="BB16" s="45">
        <f t="shared" si="7"/>
        <v>42.703925288194952</v>
      </c>
      <c r="BC16" s="45">
        <v>85.2</v>
      </c>
      <c r="BD16" s="45">
        <v>85.2</v>
      </c>
      <c r="BE16" s="45">
        <v>29.8</v>
      </c>
      <c r="BF16" s="45">
        <f t="shared" si="8"/>
        <v>34.97652582159624</v>
      </c>
      <c r="BG16" s="45">
        <v>908.8</v>
      </c>
      <c r="BH16" s="45">
        <v>908.8</v>
      </c>
      <c r="BI16" s="45">
        <v>345.6</v>
      </c>
      <c r="BJ16" s="45">
        <f t="shared" si="9"/>
        <v>38.028169014084511</v>
      </c>
      <c r="BK16" s="45">
        <v>476.2</v>
      </c>
      <c r="BL16" s="45">
        <v>476.2</v>
      </c>
      <c r="BM16" s="45">
        <v>197.2</v>
      </c>
      <c r="BN16" s="45">
        <f t="shared" si="10"/>
        <v>41.411171776564466</v>
      </c>
      <c r="BO16" s="45">
        <v>30051.4</v>
      </c>
      <c r="BP16" s="45">
        <v>42455.1</v>
      </c>
      <c r="BQ16" s="45">
        <v>22936.400000000001</v>
      </c>
      <c r="BR16" s="45">
        <f t="shared" si="11"/>
        <v>54.025075903719468</v>
      </c>
      <c r="BS16" s="45">
        <v>115405.8</v>
      </c>
      <c r="BT16" s="45">
        <v>148879.1</v>
      </c>
      <c r="BU16" s="45">
        <v>91989.6</v>
      </c>
      <c r="BV16" s="45">
        <f t="shared" si="12"/>
        <v>61.78812203996398</v>
      </c>
      <c r="BW16" s="45">
        <v>354.6</v>
      </c>
      <c r="BX16" s="45">
        <v>354.6</v>
      </c>
      <c r="BY16" s="45">
        <v>151.5</v>
      </c>
      <c r="BZ16" s="45">
        <f t="shared" si="13"/>
        <v>42.724196277495771</v>
      </c>
      <c r="CA16" s="45">
        <v>3370.9</v>
      </c>
      <c r="CB16" s="45">
        <v>3370.9</v>
      </c>
      <c r="CC16" s="45">
        <v>1321.2</v>
      </c>
      <c r="CD16" s="45">
        <f t="shared" si="14"/>
        <v>39.194280459224537</v>
      </c>
      <c r="CE16" s="45"/>
      <c r="CF16" s="45"/>
      <c r="CG16" s="45"/>
      <c r="CH16" s="45"/>
      <c r="CI16" s="45"/>
      <c r="CJ16" s="45"/>
      <c r="CK16" s="45"/>
      <c r="CL16" s="27"/>
      <c r="CM16" s="45"/>
      <c r="CN16" s="45"/>
      <c r="CO16" s="45"/>
      <c r="CP16" s="45"/>
      <c r="CQ16" s="45">
        <v>325.39999999999998</v>
      </c>
      <c r="CR16" s="45">
        <v>325.39999999999998</v>
      </c>
      <c r="CS16" s="45">
        <v>45.3</v>
      </c>
      <c r="CT16" s="45">
        <f t="shared" si="15"/>
        <v>13.921327596803934</v>
      </c>
      <c r="CU16" s="45">
        <v>193</v>
      </c>
      <c r="CV16" s="45">
        <v>193</v>
      </c>
      <c r="CW16" s="45">
        <v>0</v>
      </c>
      <c r="CX16" s="45">
        <f t="shared" si="16"/>
        <v>0</v>
      </c>
      <c r="CY16" s="45">
        <v>1067.5999999999999</v>
      </c>
      <c r="CZ16" s="45">
        <v>1067.5999999999999</v>
      </c>
      <c r="DA16" s="45">
        <v>485.3</v>
      </c>
      <c r="DB16" s="45">
        <f t="shared" si="17"/>
        <v>45.457100037467221</v>
      </c>
    </row>
    <row r="17" spans="1:106" ht="17.25" customHeight="1">
      <c r="A17" s="31">
        <v>11</v>
      </c>
      <c r="B17" s="32" t="s">
        <v>13</v>
      </c>
      <c r="C17" s="27">
        <f t="shared" si="18"/>
        <v>284362.02733999991</v>
      </c>
      <c r="D17" s="27">
        <f t="shared" si="19"/>
        <v>340355.02733999997</v>
      </c>
      <c r="E17" s="27">
        <f t="shared" si="20"/>
        <v>191355.1</v>
      </c>
      <c r="F17" s="27">
        <f t="shared" si="1"/>
        <v>56.222204647749926</v>
      </c>
      <c r="G17" s="27">
        <v>0.9</v>
      </c>
      <c r="H17" s="27">
        <v>0.9</v>
      </c>
      <c r="I17" s="45">
        <v>0.8</v>
      </c>
      <c r="J17" s="45">
        <f t="shared" si="2"/>
        <v>88.8888888888889</v>
      </c>
      <c r="K17" s="45">
        <v>8.4</v>
      </c>
      <c r="L17" s="45">
        <v>8.4</v>
      </c>
      <c r="M17" s="45">
        <v>6.1</v>
      </c>
      <c r="N17" s="45">
        <f t="shared" si="3"/>
        <v>72.61904761904762</v>
      </c>
      <c r="O17" s="45">
        <v>1415.2</v>
      </c>
      <c r="P17" s="45">
        <v>1525.8</v>
      </c>
      <c r="Q17" s="45">
        <v>778.4</v>
      </c>
      <c r="R17" s="45">
        <f t="shared" si="21"/>
        <v>51.015860532179836</v>
      </c>
      <c r="S17" s="45">
        <v>218</v>
      </c>
      <c r="T17" s="45">
        <v>218</v>
      </c>
      <c r="U17" s="45">
        <v>0</v>
      </c>
      <c r="V17" s="45"/>
      <c r="W17" s="45"/>
      <c r="X17" s="45"/>
      <c r="Y17" s="45"/>
      <c r="Z17" s="45"/>
      <c r="AA17" s="45"/>
      <c r="AB17" s="45"/>
      <c r="AC17" s="45"/>
      <c r="AD17" s="45"/>
      <c r="AE17" s="27">
        <v>3.2</v>
      </c>
      <c r="AF17" s="27">
        <v>3.2</v>
      </c>
      <c r="AG17" s="45">
        <v>0</v>
      </c>
      <c r="AH17" s="45">
        <f t="shared" si="4"/>
        <v>0</v>
      </c>
      <c r="AI17" s="45">
        <v>36388.913340000006</v>
      </c>
      <c r="AJ17" s="45">
        <v>36388.913340000006</v>
      </c>
      <c r="AK17" s="45">
        <v>16210.1</v>
      </c>
      <c r="AL17" s="45">
        <f t="shared" si="5"/>
        <v>44.546809761920734</v>
      </c>
      <c r="AM17" s="45">
        <v>18277.313999999998</v>
      </c>
      <c r="AN17" s="45">
        <v>18277.313999999998</v>
      </c>
      <c r="AO17" s="45">
        <v>4642.2</v>
      </c>
      <c r="AP17" s="45">
        <f t="shared" si="6"/>
        <v>25.398699174287863</v>
      </c>
      <c r="AQ17" s="45"/>
      <c r="AR17" s="45"/>
      <c r="AS17" s="45"/>
      <c r="AT17" s="45"/>
      <c r="AU17" s="45"/>
      <c r="AV17" s="45"/>
      <c r="AW17" s="45"/>
      <c r="AX17" s="45"/>
      <c r="AY17" s="45">
        <v>1370.6</v>
      </c>
      <c r="AZ17" s="45">
        <v>1370.6</v>
      </c>
      <c r="BA17" s="45">
        <v>494.9</v>
      </c>
      <c r="BB17" s="45">
        <f t="shared" si="7"/>
        <v>36.108273748723185</v>
      </c>
      <c r="BC17" s="45">
        <v>85.2</v>
      </c>
      <c r="BD17" s="45">
        <v>85.2</v>
      </c>
      <c r="BE17" s="45">
        <v>42.1</v>
      </c>
      <c r="BF17" s="45">
        <f t="shared" si="8"/>
        <v>49.413145539906104</v>
      </c>
      <c r="BG17" s="45">
        <v>826.2</v>
      </c>
      <c r="BH17" s="45">
        <v>826.2</v>
      </c>
      <c r="BI17" s="45">
        <v>359.4</v>
      </c>
      <c r="BJ17" s="45">
        <f t="shared" si="9"/>
        <v>43.500363108206244</v>
      </c>
      <c r="BK17" s="45">
        <v>476.2</v>
      </c>
      <c r="BL17" s="45">
        <v>476.2</v>
      </c>
      <c r="BM17" s="45">
        <v>228.2</v>
      </c>
      <c r="BN17" s="45">
        <f t="shared" si="10"/>
        <v>47.921041579168417</v>
      </c>
      <c r="BO17" s="45">
        <v>60283.7</v>
      </c>
      <c r="BP17" s="45">
        <v>73316.899999999994</v>
      </c>
      <c r="BQ17" s="45">
        <v>38749.4</v>
      </c>
      <c r="BR17" s="45">
        <f t="shared" si="11"/>
        <v>52.851934547150805</v>
      </c>
      <c r="BS17" s="45">
        <v>160117</v>
      </c>
      <c r="BT17" s="45">
        <v>202966.2</v>
      </c>
      <c r="BU17" s="45">
        <v>127666.6</v>
      </c>
      <c r="BV17" s="45">
        <f t="shared" si="12"/>
        <v>62.900423814408498</v>
      </c>
      <c r="BW17" s="45">
        <v>585.1</v>
      </c>
      <c r="BX17" s="45">
        <v>585.1</v>
      </c>
      <c r="BY17" s="45">
        <v>391.3</v>
      </c>
      <c r="BZ17" s="45">
        <f t="shared" si="13"/>
        <v>66.877456844983769</v>
      </c>
      <c r="CA17" s="45">
        <v>1900.3</v>
      </c>
      <c r="CB17" s="45">
        <v>1900.3</v>
      </c>
      <c r="CC17" s="45">
        <v>773.2</v>
      </c>
      <c r="CD17" s="45">
        <f t="shared" si="14"/>
        <v>40.688312371730781</v>
      </c>
      <c r="CE17" s="45"/>
      <c r="CF17" s="45"/>
      <c r="CG17" s="45"/>
      <c r="CH17" s="45"/>
      <c r="CI17" s="45"/>
      <c r="CJ17" s="45"/>
      <c r="CK17" s="45"/>
      <c r="CL17" s="27"/>
      <c r="CM17" s="45"/>
      <c r="CN17" s="45"/>
      <c r="CO17" s="45"/>
      <c r="CP17" s="45"/>
      <c r="CQ17" s="45">
        <v>318.89999999999998</v>
      </c>
      <c r="CR17" s="45">
        <v>318.89999999999998</v>
      </c>
      <c r="CS17" s="45">
        <v>79.900000000000006</v>
      </c>
      <c r="CT17" s="45">
        <f t="shared" si="15"/>
        <v>25.054876136719979</v>
      </c>
      <c r="CU17" s="45">
        <v>307.3</v>
      </c>
      <c r="CV17" s="45">
        <v>307.3</v>
      </c>
      <c r="CW17" s="45">
        <v>42.7</v>
      </c>
      <c r="CX17" s="45">
        <f t="shared" si="16"/>
        <v>13.895216400911162</v>
      </c>
      <c r="CY17" s="45">
        <v>1779.6</v>
      </c>
      <c r="CZ17" s="45">
        <v>1779.6</v>
      </c>
      <c r="DA17" s="45">
        <v>889.8</v>
      </c>
      <c r="DB17" s="45">
        <f t="shared" si="17"/>
        <v>50</v>
      </c>
    </row>
    <row r="18" spans="1:106" ht="17.25" customHeight="1">
      <c r="A18" s="31">
        <v>12</v>
      </c>
      <c r="B18" s="32" t="s">
        <v>14</v>
      </c>
      <c r="C18" s="27">
        <f t="shared" si="18"/>
        <v>420865.86599999998</v>
      </c>
      <c r="D18" s="27">
        <f t="shared" si="19"/>
        <v>518595.16599999991</v>
      </c>
      <c r="E18" s="27">
        <f t="shared" si="20"/>
        <v>312801.7</v>
      </c>
      <c r="F18" s="27">
        <f t="shared" si="1"/>
        <v>60.317126056666723</v>
      </c>
      <c r="G18" s="27">
        <v>1</v>
      </c>
      <c r="H18" s="27">
        <v>1</v>
      </c>
      <c r="I18" s="45">
        <v>1</v>
      </c>
      <c r="J18" s="45">
        <f t="shared" si="2"/>
        <v>100</v>
      </c>
      <c r="K18" s="45">
        <v>8.1</v>
      </c>
      <c r="L18" s="45">
        <v>8.1</v>
      </c>
      <c r="M18" s="45">
        <v>8.1</v>
      </c>
      <c r="N18" s="45">
        <f t="shared" si="3"/>
        <v>100</v>
      </c>
      <c r="O18" s="45">
        <v>1274.4000000000001</v>
      </c>
      <c r="P18" s="45">
        <v>1274.4000000000001</v>
      </c>
      <c r="Q18" s="45">
        <v>700.9</v>
      </c>
      <c r="R18" s="45">
        <f t="shared" si="21"/>
        <v>54.998430634023855</v>
      </c>
      <c r="S18" s="45">
        <v>212</v>
      </c>
      <c r="T18" s="45">
        <v>212</v>
      </c>
      <c r="U18" s="45">
        <v>0</v>
      </c>
      <c r="V18" s="45"/>
      <c r="W18" s="45"/>
      <c r="X18" s="45"/>
      <c r="Y18" s="45"/>
      <c r="Z18" s="45"/>
      <c r="AA18" s="45"/>
      <c r="AB18" s="45"/>
      <c r="AC18" s="45"/>
      <c r="AD18" s="45"/>
      <c r="AE18" s="27">
        <v>4.9000000000000004</v>
      </c>
      <c r="AF18" s="27">
        <v>4.9000000000000004</v>
      </c>
      <c r="AG18" s="45">
        <v>0</v>
      </c>
      <c r="AH18" s="45">
        <f t="shared" si="4"/>
        <v>0</v>
      </c>
      <c r="AI18" s="45">
        <v>0</v>
      </c>
      <c r="AJ18" s="45">
        <v>0</v>
      </c>
      <c r="AK18" s="45"/>
      <c r="AL18" s="45"/>
      <c r="AM18" s="45">
        <v>25479.366000000002</v>
      </c>
      <c r="AN18" s="45">
        <v>25479.366000000002</v>
      </c>
      <c r="AO18" s="45">
        <v>24457.1</v>
      </c>
      <c r="AP18" s="45">
        <f t="shared" si="6"/>
        <v>95.9878672020332</v>
      </c>
      <c r="AQ18" s="45"/>
      <c r="AR18" s="45"/>
      <c r="AS18" s="45"/>
      <c r="AT18" s="45"/>
      <c r="AU18" s="45"/>
      <c r="AV18" s="45"/>
      <c r="AW18" s="45"/>
      <c r="AX18" s="45"/>
      <c r="AY18" s="45">
        <v>1370.6</v>
      </c>
      <c r="AZ18" s="45">
        <v>1370.6</v>
      </c>
      <c r="BA18" s="45">
        <v>623.5</v>
      </c>
      <c r="BB18" s="45">
        <f t="shared" si="7"/>
        <v>45.491025828104483</v>
      </c>
      <c r="BC18" s="45">
        <v>85.2</v>
      </c>
      <c r="BD18" s="45">
        <v>85.2</v>
      </c>
      <c r="BE18" s="45">
        <v>30.8</v>
      </c>
      <c r="BF18" s="45">
        <f t="shared" si="8"/>
        <v>36.15023474178404</v>
      </c>
      <c r="BG18" s="45">
        <v>1421.1</v>
      </c>
      <c r="BH18" s="45">
        <v>1421.1</v>
      </c>
      <c r="BI18" s="45">
        <v>592.70000000000005</v>
      </c>
      <c r="BJ18" s="45">
        <f t="shared" si="9"/>
        <v>41.70712828090916</v>
      </c>
      <c r="BK18" s="45">
        <v>952.3</v>
      </c>
      <c r="BL18" s="45">
        <v>952.3</v>
      </c>
      <c r="BM18" s="45">
        <v>471.1</v>
      </c>
      <c r="BN18" s="45">
        <f t="shared" si="10"/>
        <v>49.469704924918624</v>
      </c>
      <c r="BO18" s="45">
        <v>57257.8</v>
      </c>
      <c r="BP18" s="45">
        <v>123556.6</v>
      </c>
      <c r="BQ18" s="45">
        <v>61551.199999999997</v>
      </c>
      <c r="BR18" s="45">
        <f t="shared" si="11"/>
        <v>49.816197596890817</v>
      </c>
      <c r="BS18" s="45">
        <v>319879.2</v>
      </c>
      <c r="BT18" s="45">
        <v>351307.1</v>
      </c>
      <c r="BU18" s="45">
        <v>219585.2</v>
      </c>
      <c r="BV18" s="45">
        <f t="shared" si="12"/>
        <v>62.505198443185471</v>
      </c>
      <c r="BW18" s="45">
        <v>1009.6</v>
      </c>
      <c r="BX18" s="45">
        <v>1009.6</v>
      </c>
      <c r="BY18" s="45">
        <v>310.5</v>
      </c>
      <c r="BZ18" s="45">
        <f t="shared" si="13"/>
        <v>30.754754358161644</v>
      </c>
      <c r="CA18" s="45">
        <v>7799.3</v>
      </c>
      <c r="CB18" s="45">
        <v>7799.3</v>
      </c>
      <c r="CC18" s="45">
        <v>3383.4</v>
      </c>
      <c r="CD18" s="45">
        <f t="shared" si="14"/>
        <v>43.380816227097299</v>
      </c>
      <c r="CE18" s="45">
        <v>300</v>
      </c>
      <c r="CF18" s="45">
        <v>300</v>
      </c>
      <c r="CG18" s="45"/>
      <c r="CH18" s="45"/>
      <c r="CI18" s="45">
        <v>21.9</v>
      </c>
      <c r="CJ18" s="45">
        <v>24.5</v>
      </c>
      <c r="CK18" s="45">
        <v>0</v>
      </c>
      <c r="CL18" s="27">
        <f t="shared" si="22"/>
        <v>0</v>
      </c>
      <c r="CM18" s="45">
        <v>144.5</v>
      </c>
      <c r="CN18" s="45">
        <v>144.5</v>
      </c>
      <c r="CO18" s="45"/>
      <c r="CP18" s="45"/>
      <c r="CQ18" s="45">
        <v>1009.1</v>
      </c>
      <c r="CR18" s="45">
        <v>1009.1</v>
      </c>
      <c r="CS18" s="45">
        <v>179.7</v>
      </c>
      <c r="CT18" s="45">
        <f t="shared" si="15"/>
        <v>17.807947676147059</v>
      </c>
      <c r="CU18" s="45">
        <v>500.2</v>
      </c>
      <c r="CV18" s="45">
        <v>500.2</v>
      </c>
      <c r="CW18" s="45">
        <v>0</v>
      </c>
      <c r="CX18" s="45">
        <f t="shared" si="16"/>
        <v>0</v>
      </c>
      <c r="CY18" s="45">
        <v>2135.3000000000002</v>
      </c>
      <c r="CZ18" s="45">
        <v>2135.3000000000002</v>
      </c>
      <c r="DA18" s="45">
        <v>906.5</v>
      </c>
      <c r="DB18" s="45">
        <f t="shared" si="17"/>
        <v>42.45305109352315</v>
      </c>
    </row>
    <row r="19" spans="1:106" ht="17.25" customHeight="1">
      <c r="A19" s="31">
        <v>13</v>
      </c>
      <c r="B19" s="32" t="s">
        <v>15</v>
      </c>
      <c r="C19" s="27">
        <f t="shared" si="18"/>
        <v>131766.62900000002</v>
      </c>
      <c r="D19" s="27">
        <f t="shared" si="19"/>
        <v>151644.829</v>
      </c>
      <c r="E19" s="27">
        <f t="shared" si="20"/>
        <v>76017.60000000002</v>
      </c>
      <c r="F19" s="27">
        <f t="shared" si="1"/>
        <v>50.128712268850272</v>
      </c>
      <c r="G19" s="27">
        <v>0.2</v>
      </c>
      <c r="H19" s="27">
        <v>0.2</v>
      </c>
      <c r="I19" s="45">
        <v>0.2</v>
      </c>
      <c r="J19" s="45">
        <f t="shared" si="2"/>
        <v>100</v>
      </c>
      <c r="K19" s="45">
        <v>2.4</v>
      </c>
      <c r="L19" s="45">
        <v>2.4</v>
      </c>
      <c r="M19" s="45">
        <v>2.4</v>
      </c>
      <c r="N19" s="45">
        <f t="shared" si="3"/>
        <v>100</v>
      </c>
      <c r="O19" s="45">
        <v>1123.5</v>
      </c>
      <c r="P19" s="45">
        <v>1123.5</v>
      </c>
      <c r="Q19" s="45">
        <v>465.6</v>
      </c>
      <c r="R19" s="45">
        <f t="shared" si="21"/>
        <v>41.44192256341789</v>
      </c>
      <c r="S19" s="45">
        <v>212</v>
      </c>
      <c r="T19" s="45">
        <v>212</v>
      </c>
      <c r="U19" s="45">
        <v>0</v>
      </c>
      <c r="V19" s="45"/>
      <c r="W19" s="45"/>
      <c r="X19" s="45"/>
      <c r="Y19" s="45"/>
      <c r="Z19" s="45"/>
      <c r="AA19" s="45"/>
      <c r="AB19" s="45"/>
      <c r="AC19" s="45"/>
      <c r="AD19" s="45"/>
      <c r="AE19" s="27">
        <v>2.2000000000000002</v>
      </c>
      <c r="AF19" s="27">
        <v>2.2000000000000002</v>
      </c>
      <c r="AG19" s="45">
        <v>0.5</v>
      </c>
      <c r="AH19" s="45">
        <f t="shared" si="4"/>
        <v>22.727272727272727</v>
      </c>
      <c r="AI19" s="45">
        <v>13749.371999999999</v>
      </c>
      <c r="AJ19" s="45">
        <v>13749.371999999999</v>
      </c>
      <c r="AK19" s="45">
        <v>2935.4</v>
      </c>
      <c r="AL19" s="45">
        <f t="shared" si="5"/>
        <v>21.349338718888401</v>
      </c>
      <c r="AM19" s="45">
        <v>9138.6569999999992</v>
      </c>
      <c r="AN19" s="45">
        <v>9138.6569999999992</v>
      </c>
      <c r="AO19" s="45">
        <v>0</v>
      </c>
      <c r="AP19" s="45">
        <f t="shared" si="6"/>
        <v>0</v>
      </c>
      <c r="AQ19" s="45"/>
      <c r="AR19" s="45"/>
      <c r="AS19" s="45"/>
      <c r="AT19" s="45"/>
      <c r="AU19" s="45"/>
      <c r="AV19" s="45"/>
      <c r="AW19" s="45"/>
      <c r="AX19" s="45"/>
      <c r="AY19" s="45">
        <v>476.2</v>
      </c>
      <c r="AZ19" s="45">
        <v>476.2</v>
      </c>
      <c r="BA19" s="45">
        <v>256</v>
      </c>
      <c r="BB19" s="45">
        <f t="shared" si="7"/>
        <v>53.75892482150357</v>
      </c>
      <c r="BC19" s="45">
        <v>85.2</v>
      </c>
      <c r="BD19" s="45">
        <v>85.2</v>
      </c>
      <c r="BE19" s="45">
        <v>33.700000000000003</v>
      </c>
      <c r="BF19" s="45">
        <f t="shared" si="8"/>
        <v>39.55399061032864</v>
      </c>
      <c r="BG19" s="45">
        <v>892.3</v>
      </c>
      <c r="BH19" s="45">
        <v>892.3</v>
      </c>
      <c r="BI19" s="45">
        <v>406.2</v>
      </c>
      <c r="BJ19" s="45">
        <f t="shared" si="9"/>
        <v>45.522806231088197</v>
      </c>
      <c r="BK19" s="45">
        <v>476.2</v>
      </c>
      <c r="BL19" s="45">
        <v>476.2</v>
      </c>
      <c r="BM19" s="45">
        <v>227.2</v>
      </c>
      <c r="BN19" s="45">
        <f t="shared" si="10"/>
        <v>47.711045779084415</v>
      </c>
      <c r="BO19" s="45">
        <v>16525.599999999999</v>
      </c>
      <c r="BP19" s="45">
        <v>20636.099999999999</v>
      </c>
      <c r="BQ19" s="45">
        <v>11471.3</v>
      </c>
      <c r="BR19" s="45">
        <f t="shared" si="11"/>
        <v>55.58850751837798</v>
      </c>
      <c r="BS19" s="45">
        <v>85287.6</v>
      </c>
      <c r="BT19" s="45">
        <v>101055.3</v>
      </c>
      <c r="BU19" s="45">
        <v>58507</v>
      </c>
      <c r="BV19" s="45">
        <f t="shared" si="12"/>
        <v>57.896023266468951</v>
      </c>
      <c r="BW19" s="45">
        <v>418.6</v>
      </c>
      <c r="BX19" s="45">
        <v>418.6</v>
      </c>
      <c r="BY19" s="45">
        <v>207.6</v>
      </c>
      <c r="BZ19" s="45">
        <f t="shared" si="13"/>
        <v>49.593884376493072</v>
      </c>
      <c r="CA19" s="45">
        <v>2379.5</v>
      </c>
      <c r="CB19" s="45">
        <v>2379.5</v>
      </c>
      <c r="CC19" s="45">
        <v>1134.5999999999999</v>
      </c>
      <c r="CD19" s="45">
        <f t="shared" si="14"/>
        <v>47.682286194578687</v>
      </c>
      <c r="CE19" s="45"/>
      <c r="CF19" s="45"/>
      <c r="CG19" s="45"/>
      <c r="CH19" s="45"/>
      <c r="CI19" s="45"/>
      <c r="CJ19" s="45"/>
      <c r="CK19" s="45"/>
      <c r="CL19" s="27"/>
      <c r="CM19" s="45"/>
      <c r="CN19" s="45"/>
      <c r="CO19" s="45"/>
      <c r="CP19" s="45"/>
      <c r="CQ19" s="45">
        <v>120.8</v>
      </c>
      <c r="CR19" s="45">
        <v>120.8</v>
      </c>
      <c r="CS19" s="45">
        <v>14.1</v>
      </c>
      <c r="CT19" s="45">
        <f t="shared" si="15"/>
        <v>11.672185430463577</v>
      </c>
      <c r="CU19" s="45">
        <v>164.4</v>
      </c>
      <c r="CV19" s="45">
        <v>164.4</v>
      </c>
      <c r="CW19" s="45">
        <v>0</v>
      </c>
      <c r="CX19" s="45">
        <f t="shared" si="16"/>
        <v>0</v>
      </c>
      <c r="CY19" s="45">
        <v>711.9</v>
      </c>
      <c r="CZ19" s="45">
        <v>711.9</v>
      </c>
      <c r="DA19" s="45">
        <v>355.8</v>
      </c>
      <c r="DB19" s="45">
        <f t="shared" si="17"/>
        <v>49.978929624947327</v>
      </c>
    </row>
    <row r="20" spans="1:106" ht="17.25" customHeight="1">
      <c r="A20" s="31">
        <v>14</v>
      </c>
      <c r="B20" s="32" t="s">
        <v>16</v>
      </c>
      <c r="C20" s="27">
        <f t="shared" si="18"/>
        <v>279166.0909999999</v>
      </c>
      <c r="D20" s="27">
        <f t="shared" si="19"/>
        <v>350786.19099999993</v>
      </c>
      <c r="E20" s="27">
        <f t="shared" si="20"/>
        <v>198354.4</v>
      </c>
      <c r="F20" s="27">
        <f t="shared" si="1"/>
        <v>56.545669438852009</v>
      </c>
      <c r="G20" s="27">
        <v>1.9</v>
      </c>
      <c r="H20" s="27">
        <v>1.9</v>
      </c>
      <c r="I20" s="45">
        <v>1.9</v>
      </c>
      <c r="J20" s="45">
        <f t="shared" si="2"/>
        <v>100</v>
      </c>
      <c r="K20" s="45">
        <v>5</v>
      </c>
      <c r="L20" s="45">
        <v>5</v>
      </c>
      <c r="M20" s="45">
        <v>5</v>
      </c>
      <c r="N20" s="45">
        <f t="shared" si="3"/>
        <v>100</v>
      </c>
      <c r="O20" s="45">
        <v>1180.3</v>
      </c>
      <c r="P20" s="45">
        <v>1180.3</v>
      </c>
      <c r="Q20" s="45">
        <v>563.4</v>
      </c>
      <c r="R20" s="45">
        <f t="shared" si="21"/>
        <v>47.733627043971872</v>
      </c>
      <c r="S20" s="45">
        <v>212</v>
      </c>
      <c r="T20" s="45">
        <v>212</v>
      </c>
      <c r="U20" s="45">
        <v>0</v>
      </c>
      <c r="V20" s="45"/>
      <c r="W20" s="45">
        <v>5.0999999999999996</v>
      </c>
      <c r="X20" s="45">
        <v>5.0999999999999996</v>
      </c>
      <c r="Y20" s="45">
        <v>0</v>
      </c>
      <c r="Z20" s="45"/>
      <c r="AA20" s="45"/>
      <c r="AB20" s="45"/>
      <c r="AC20" s="45"/>
      <c r="AD20" s="45"/>
      <c r="AE20" s="27">
        <v>2.2000000000000002</v>
      </c>
      <c r="AF20" s="27">
        <v>2.2000000000000002</v>
      </c>
      <c r="AG20" s="45">
        <v>0</v>
      </c>
      <c r="AH20" s="45">
        <f t="shared" si="4"/>
        <v>0</v>
      </c>
      <c r="AI20" s="45">
        <v>16913.91</v>
      </c>
      <c r="AJ20" s="45">
        <v>16913.91</v>
      </c>
      <c r="AK20" s="45">
        <v>12516.3</v>
      </c>
      <c r="AL20" s="45">
        <f t="shared" si="5"/>
        <v>74.000039021137027</v>
      </c>
      <c r="AM20" s="45">
        <v>31289.181</v>
      </c>
      <c r="AN20" s="45">
        <v>31289.181</v>
      </c>
      <c r="AO20" s="45">
        <v>23897</v>
      </c>
      <c r="AP20" s="45">
        <f t="shared" si="6"/>
        <v>76.374642084751272</v>
      </c>
      <c r="AQ20" s="45"/>
      <c r="AR20" s="45"/>
      <c r="AS20" s="45"/>
      <c r="AT20" s="45"/>
      <c r="AU20" s="45"/>
      <c r="AV20" s="45"/>
      <c r="AW20" s="45"/>
      <c r="AX20" s="45"/>
      <c r="AY20" s="45">
        <v>1370.6</v>
      </c>
      <c r="AZ20" s="45">
        <v>1370.6</v>
      </c>
      <c r="BA20" s="45">
        <v>489.2</v>
      </c>
      <c r="BB20" s="45">
        <f t="shared" si="7"/>
        <v>35.692397490150299</v>
      </c>
      <c r="BC20" s="45">
        <v>85.2</v>
      </c>
      <c r="BD20" s="45">
        <v>85.2</v>
      </c>
      <c r="BE20" s="45">
        <v>30.5</v>
      </c>
      <c r="BF20" s="45">
        <f t="shared" si="8"/>
        <v>35.798122065727696</v>
      </c>
      <c r="BG20" s="45">
        <v>1156.7</v>
      </c>
      <c r="BH20" s="45">
        <v>1156.7</v>
      </c>
      <c r="BI20" s="45">
        <v>476.4</v>
      </c>
      <c r="BJ20" s="45">
        <f t="shared" si="9"/>
        <v>41.18613296446788</v>
      </c>
      <c r="BK20" s="45">
        <v>476.2</v>
      </c>
      <c r="BL20" s="45">
        <v>476.2</v>
      </c>
      <c r="BM20" s="45">
        <v>190</v>
      </c>
      <c r="BN20" s="45">
        <f t="shared" si="10"/>
        <v>39.899202015959681</v>
      </c>
      <c r="BO20" s="45">
        <v>41794.699999999997</v>
      </c>
      <c r="BP20" s="45">
        <v>63213.8</v>
      </c>
      <c r="BQ20" s="45">
        <v>30676.799999999999</v>
      </c>
      <c r="BR20" s="45">
        <f t="shared" si="11"/>
        <v>48.528644061897872</v>
      </c>
      <c r="BS20" s="45">
        <v>175935.4</v>
      </c>
      <c r="BT20" s="45">
        <v>226136.4</v>
      </c>
      <c r="BU20" s="45">
        <v>125584.2</v>
      </c>
      <c r="BV20" s="45">
        <f t="shared" si="12"/>
        <v>55.534712677835152</v>
      </c>
      <c r="BW20" s="45">
        <v>443.3</v>
      </c>
      <c r="BX20" s="45">
        <v>443.3</v>
      </c>
      <c r="BY20" s="45">
        <v>187</v>
      </c>
      <c r="BZ20" s="45">
        <f t="shared" si="13"/>
        <v>42.183622828784117</v>
      </c>
      <c r="CA20" s="45">
        <v>6067.7</v>
      </c>
      <c r="CB20" s="45">
        <v>6067.7</v>
      </c>
      <c r="CC20" s="45">
        <v>2771.9</v>
      </c>
      <c r="CD20" s="45">
        <f t="shared" si="14"/>
        <v>45.68287819107735</v>
      </c>
      <c r="CE20" s="45"/>
      <c r="CF20" s="45"/>
      <c r="CG20" s="45"/>
      <c r="CH20" s="45"/>
      <c r="CI20" s="45"/>
      <c r="CJ20" s="45"/>
      <c r="CK20" s="45"/>
      <c r="CL20" s="27"/>
      <c r="CM20" s="45"/>
      <c r="CN20" s="45"/>
      <c r="CO20" s="45"/>
      <c r="CP20" s="45"/>
      <c r="CQ20" s="45">
        <v>325.60000000000002</v>
      </c>
      <c r="CR20" s="45">
        <v>325.60000000000002</v>
      </c>
      <c r="CS20" s="45">
        <v>155.80000000000001</v>
      </c>
      <c r="CT20" s="45">
        <f t="shared" si="15"/>
        <v>47.850122850122851</v>
      </c>
      <c r="CU20" s="45">
        <v>121.5</v>
      </c>
      <c r="CV20" s="45">
        <v>121.5</v>
      </c>
      <c r="CW20" s="45">
        <v>0</v>
      </c>
      <c r="CX20" s="45">
        <f t="shared" si="16"/>
        <v>0</v>
      </c>
      <c r="CY20" s="45">
        <v>1779.6</v>
      </c>
      <c r="CZ20" s="45">
        <v>1779.6</v>
      </c>
      <c r="DA20" s="45">
        <v>809</v>
      </c>
      <c r="DB20" s="45">
        <f t="shared" si="17"/>
        <v>45.45965385479883</v>
      </c>
    </row>
    <row r="21" spans="1:106" ht="17.25" customHeight="1">
      <c r="A21" s="31">
        <v>15</v>
      </c>
      <c r="B21" s="32" t="s">
        <v>17</v>
      </c>
      <c r="C21" s="27">
        <f t="shared" si="18"/>
        <v>548284.46244999999</v>
      </c>
      <c r="D21" s="27">
        <f t="shared" si="19"/>
        <v>567541.83244999987</v>
      </c>
      <c r="E21" s="27">
        <f t="shared" si="20"/>
        <v>329114.89999999991</v>
      </c>
      <c r="F21" s="27">
        <f t="shared" si="1"/>
        <v>57.989540362030446</v>
      </c>
      <c r="G21" s="27">
        <v>2.4</v>
      </c>
      <c r="H21" s="27">
        <v>2.4</v>
      </c>
      <c r="I21" s="45">
        <v>2.4</v>
      </c>
      <c r="J21" s="45">
        <f t="shared" si="2"/>
        <v>100</v>
      </c>
      <c r="K21" s="45">
        <v>8</v>
      </c>
      <c r="L21" s="45">
        <v>8</v>
      </c>
      <c r="M21" s="45">
        <v>8</v>
      </c>
      <c r="N21" s="45">
        <f t="shared" si="3"/>
        <v>100</v>
      </c>
      <c r="O21" s="45">
        <v>1487.7</v>
      </c>
      <c r="P21" s="45">
        <v>1562.5</v>
      </c>
      <c r="Q21" s="45">
        <v>750.4</v>
      </c>
      <c r="R21" s="45">
        <f t="shared" si="21"/>
        <v>48.025599999999997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27">
        <v>5</v>
      </c>
      <c r="AF21" s="27">
        <v>5</v>
      </c>
      <c r="AG21" s="45">
        <v>0</v>
      </c>
      <c r="AH21" s="45">
        <f t="shared" si="4"/>
        <v>0</v>
      </c>
      <c r="AI21" s="45">
        <v>37617.081450000005</v>
      </c>
      <c r="AJ21" s="45">
        <v>37617.081450000005</v>
      </c>
      <c r="AK21" s="45">
        <v>20411.8</v>
      </c>
      <c r="AL21" s="45">
        <f t="shared" si="5"/>
        <v>54.262051209717107</v>
      </c>
      <c r="AM21" s="45">
        <v>31289.181</v>
      </c>
      <c r="AN21" s="45">
        <v>31289.151000000002</v>
      </c>
      <c r="AO21" s="45">
        <v>11630.8</v>
      </c>
      <c r="AP21" s="45">
        <f t="shared" si="6"/>
        <v>37.171989741747865</v>
      </c>
      <c r="AQ21" s="45"/>
      <c r="AR21" s="45"/>
      <c r="AS21" s="45"/>
      <c r="AT21" s="45"/>
      <c r="AU21" s="45"/>
      <c r="AV21" s="45"/>
      <c r="AW21" s="45"/>
      <c r="AX21" s="45"/>
      <c r="AY21" s="45">
        <v>1779.2</v>
      </c>
      <c r="AZ21" s="45">
        <v>1779.2</v>
      </c>
      <c r="BA21" s="45">
        <v>790.1</v>
      </c>
      <c r="BB21" s="45">
        <f t="shared" si="7"/>
        <v>44.407598920863315</v>
      </c>
      <c r="BC21" s="45">
        <v>106.2</v>
      </c>
      <c r="BD21" s="45">
        <v>106.2</v>
      </c>
      <c r="BE21" s="45">
        <v>48.5</v>
      </c>
      <c r="BF21" s="45">
        <f t="shared" si="8"/>
        <v>45.668549905838042</v>
      </c>
      <c r="BG21" s="45">
        <v>1156.7</v>
      </c>
      <c r="BH21" s="45">
        <v>1156.7</v>
      </c>
      <c r="BI21" s="45">
        <v>400.7</v>
      </c>
      <c r="BJ21" s="45">
        <f t="shared" si="9"/>
        <v>34.641652978300336</v>
      </c>
      <c r="BK21" s="45">
        <v>952.3</v>
      </c>
      <c r="BL21" s="45">
        <v>952.3</v>
      </c>
      <c r="BM21" s="45">
        <v>506.8</v>
      </c>
      <c r="BN21" s="45">
        <f t="shared" si="10"/>
        <v>53.218523574503841</v>
      </c>
      <c r="BO21" s="45">
        <v>152988.1</v>
      </c>
      <c r="BP21" s="45">
        <v>166786.70000000001</v>
      </c>
      <c r="BQ21" s="45">
        <v>90931.3</v>
      </c>
      <c r="BR21" s="45">
        <f t="shared" si="11"/>
        <v>54.519515045264399</v>
      </c>
      <c r="BS21" s="45">
        <v>313677.2</v>
      </c>
      <c r="BT21" s="45">
        <v>319061.2</v>
      </c>
      <c r="BU21" s="45">
        <v>200857.3</v>
      </c>
      <c r="BV21" s="45">
        <f t="shared" si="12"/>
        <v>62.952593420948702</v>
      </c>
      <c r="BW21" s="45">
        <v>1103.2</v>
      </c>
      <c r="BX21" s="45">
        <v>1103.2</v>
      </c>
      <c r="BY21" s="45">
        <v>467.8</v>
      </c>
      <c r="BZ21" s="45">
        <f t="shared" si="13"/>
        <v>42.403915881073239</v>
      </c>
      <c r="CA21" s="45">
        <v>3222.2</v>
      </c>
      <c r="CB21" s="45">
        <v>3222.2</v>
      </c>
      <c r="CC21" s="45">
        <v>1317.8</v>
      </c>
      <c r="CD21" s="45">
        <f t="shared" si="14"/>
        <v>40.897523431196078</v>
      </c>
      <c r="CE21" s="45">
        <v>300</v>
      </c>
      <c r="CF21" s="45">
        <v>300</v>
      </c>
      <c r="CG21" s="45"/>
      <c r="CH21" s="45"/>
      <c r="CI21" s="45"/>
      <c r="CJ21" s="45"/>
      <c r="CK21" s="45"/>
      <c r="CL21" s="27"/>
      <c r="CM21" s="45"/>
      <c r="CN21" s="45"/>
      <c r="CO21" s="45"/>
      <c r="CP21" s="45"/>
      <c r="CQ21" s="45">
        <v>567.4</v>
      </c>
      <c r="CR21" s="45">
        <v>567.4</v>
      </c>
      <c r="CS21" s="45">
        <v>146.80000000000001</v>
      </c>
      <c r="CT21" s="45">
        <f t="shared" si="15"/>
        <v>25.872400422982029</v>
      </c>
      <c r="CU21" s="45">
        <v>243</v>
      </c>
      <c r="CV21" s="45">
        <v>243</v>
      </c>
      <c r="CW21" s="45">
        <v>78.599999999999994</v>
      </c>
      <c r="CX21" s="45">
        <f t="shared" si="16"/>
        <v>32.345679012345677</v>
      </c>
      <c r="CY21" s="45">
        <v>1779.6</v>
      </c>
      <c r="CZ21" s="45">
        <v>1779.6</v>
      </c>
      <c r="DA21" s="45">
        <v>765.8</v>
      </c>
      <c r="DB21" s="45">
        <f t="shared" si="17"/>
        <v>43.032142054394242</v>
      </c>
    </row>
    <row r="22" spans="1:106" ht="17.25" customHeight="1">
      <c r="A22" s="31">
        <v>16</v>
      </c>
      <c r="B22" s="32" t="s">
        <v>18</v>
      </c>
      <c r="C22" s="27">
        <f t="shared" si="18"/>
        <v>907594.05350000004</v>
      </c>
      <c r="D22" s="27">
        <f t="shared" si="19"/>
        <v>789109.48550000007</v>
      </c>
      <c r="E22" s="27">
        <f t="shared" si="20"/>
        <v>455510.9</v>
      </c>
      <c r="F22" s="27">
        <f t="shared" si="1"/>
        <v>57.724676786945054</v>
      </c>
      <c r="G22" s="27">
        <v>3</v>
      </c>
      <c r="H22" s="27">
        <v>3</v>
      </c>
      <c r="I22" s="45">
        <v>3</v>
      </c>
      <c r="J22" s="45">
        <f t="shared" si="2"/>
        <v>100</v>
      </c>
      <c r="K22" s="45">
        <v>11.3</v>
      </c>
      <c r="L22" s="45">
        <v>11.3</v>
      </c>
      <c r="M22" s="45">
        <v>11.3</v>
      </c>
      <c r="N22" s="45">
        <f t="shared" si="3"/>
        <v>100</v>
      </c>
      <c r="O22" s="45">
        <v>2354</v>
      </c>
      <c r="P22" s="45">
        <v>2444</v>
      </c>
      <c r="Q22" s="45">
        <v>1219.5</v>
      </c>
      <c r="R22" s="45">
        <f t="shared" si="21"/>
        <v>49.897708674304418</v>
      </c>
      <c r="S22" s="45">
        <v>412</v>
      </c>
      <c r="T22" s="45">
        <v>412</v>
      </c>
      <c r="U22" s="45">
        <v>0</v>
      </c>
      <c r="V22" s="45"/>
      <c r="W22" s="45"/>
      <c r="X22" s="45"/>
      <c r="Y22" s="45"/>
      <c r="Z22" s="45"/>
      <c r="AA22" s="45"/>
      <c r="AB22" s="45"/>
      <c r="AC22" s="45"/>
      <c r="AD22" s="45"/>
      <c r="AE22" s="27">
        <v>5.2</v>
      </c>
      <c r="AF22" s="27">
        <v>5.2</v>
      </c>
      <c r="AG22" s="45">
        <v>0</v>
      </c>
      <c r="AH22" s="45">
        <f t="shared" si="4"/>
        <v>0</v>
      </c>
      <c r="AI22" s="45">
        <v>24735.961500000001</v>
      </c>
      <c r="AJ22" s="45">
        <v>24735.961500000001</v>
      </c>
      <c r="AK22" s="45">
        <v>10363.1</v>
      </c>
      <c r="AL22" s="45">
        <f t="shared" si="5"/>
        <v>41.894874391682734</v>
      </c>
      <c r="AM22" s="45">
        <v>92684.592000000004</v>
      </c>
      <c r="AN22" s="45">
        <v>92684.623999999996</v>
      </c>
      <c r="AO22" s="45">
        <v>53975.9</v>
      </c>
      <c r="AP22" s="45">
        <f t="shared" si="6"/>
        <v>58.236088868419003</v>
      </c>
      <c r="AQ22" s="45"/>
      <c r="AR22" s="45"/>
      <c r="AS22" s="45"/>
      <c r="AT22" s="45"/>
      <c r="AU22" s="45"/>
      <c r="AV22" s="45"/>
      <c r="AW22" s="45"/>
      <c r="AX22" s="45"/>
      <c r="AY22" s="45">
        <v>2847</v>
      </c>
      <c r="AZ22" s="45">
        <v>2847</v>
      </c>
      <c r="BA22" s="45">
        <v>1062.8</v>
      </c>
      <c r="BB22" s="45">
        <f t="shared" si="7"/>
        <v>37.330523357920612</v>
      </c>
      <c r="BC22" s="45">
        <v>127.3</v>
      </c>
      <c r="BD22" s="45">
        <v>127.3</v>
      </c>
      <c r="BE22" s="45">
        <v>57.9</v>
      </c>
      <c r="BF22" s="45">
        <f t="shared" si="8"/>
        <v>45.483110761979582</v>
      </c>
      <c r="BG22" s="45">
        <v>2005.1</v>
      </c>
      <c r="BH22" s="45">
        <v>2005.1</v>
      </c>
      <c r="BI22" s="45">
        <v>753.2</v>
      </c>
      <c r="BJ22" s="45">
        <f t="shared" si="9"/>
        <v>37.564211261283731</v>
      </c>
      <c r="BK22" s="45">
        <v>1360.9</v>
      </c>
      <c r="BL22" s="45">
        <v>1360.9</v>
      </c>
      <c r="BM22" s="45">
        <v>645.70000000000005</v>
      </c>
      <c r="BN22" s="45">
        <f t="shared" si="10"/>
        <v>47.446542729076349</v>
      </c>
      <c r="BO22" s="45">
        <v>195186.8</v>
      </c>
      <c r="BP22" s="45">
        <v>194173.8</v>
      </c>
      <c r="BQ22" s="45">
        <v>106043.6</v>
      </c>
      <c r="BR22" s="45">
        <f t="shared" si="11"/>
        <v>54.612723240725579</v>
      </c>
      <c r="BS22" s="45">
        <v>566454.6</v>
      </c>
      <c r="BT22" s="45">
        <v>448860.1</v>
      </c>
      <c r="BU22" s="45">
        <v>274853.2</v>
      </c>
      <c r="BV22" s="45">
        <f t="shared" si="12"/>
        <v>61.23360040244166</v>
      </c>
      <c r="BW22" s="45">
        <v>1113.0999999999999</v>
      </c>
      <c r="BX22" s="45">
        <v>1113.0999999999999</v>
      </c>
      <c r="BY22" s="45">
        <v>361.2</v>
      </c>
      <c r="BZ22" s="45">
        <f t="shared" si="13"/>
        <v>32.44991465277154</v>
      </c>
      <c r="CA22" s="45">
        <v>10905.8</v>
      </c>
      <c r="CB22" s="45">
        <v>10905.8</v>
      </c>
      <c r="CC22" s="45">
        <v>4247.1000000000004</v>
      </c>
      <c r="CD22" s="45">
        <f t="shared" si="14"/>
        <v>38.943497955216493</v>
      </c>
      <c r="CE22" s="45">
        <v>600</v>
      </c>
      <c r="CF22" s="45">
        <v>600</v>
      </c>
      <c r="CG22" s="45"/>
      <c r="CH22" s="45"/>
      <c r="CI22" s="45">
        <v>138.4</v>
      </c>
      <c r="CJ22" s="45">
        <v>171.3</v>
      </c>
      <c r="CK22" s="45">
        <v>0</v>
      </c>
      <c r="CL22" s="27">
        <f t="shared" si="22"/>
        <v>0</v>
      </c>
      <c r="CM22" s="45">
        <v>266.39999999999998</v>
      </c>
      <c r="CN22" s="45">
        <v>266.39999999999998</v>
      </c>
      <c r="CO22" s="45"/>
      <c r="CP22" s="45"/>
      <c r="CQ22" s="45">
        <v>1613.1</v>
      </c>
      <c r="CR22" s="45">
        <v>1613.1</v>
      </c>
      <c r="CS22" s="45">
        <v>293.5</v>
      </c>
      <c r="CT22" s="45">
        <f t="shared" si="15"/>
        <v>18.194780236811109</v>
      </c>
      <c r="CU22" s="45">
        <v>778.9</v>
      </c>
      <c r="CV22" s="45">
        <v>778.9</v>
      </c>
      <c r="CW22" s="45">
        <v>101.2</v>
      </c>
      <c r="CX22" s="45">
        <f t="shared" si="16"/>
        <v>12.992681987418154</v>
      </c>
      <c r="CY22" s="45">
        <v>3990.6</v>
      </c>
      <c r="CZ22" s="45">
        <v>3990.6</v>
      </c>
      <c r="DA22" s="45">
        <v>1518.7</v>
      </c>
      <c r="DB22" s="45">
        <f t="shared" si="17"/>
        <v>38.056933794416878</v>
      </c>
    </row>
    <row r="23" spans="1:106" s="2" customFormat="1" ht="17.25" customHeight="1">
      <c r="A23" s="31">
        <v>17</v>
      </c>
      <c r="B23" s="32" t="s">
        <v>19</v>
      </c>
      <c r="C23" s="27">
        <f t="shared" si="18"/>
        <v>166889.53959999999</v>
      </c>
      <c r="D23" s="27">
        <f t="shared" si="19"/>
        <v>184272.73959999997</v>
      </c>
      <c r="E23" s="27">
        <f t="shared" si="20"/>
        <v>100051.50000000001</v>
      </c>
      <c r="F23" s="27">
        <f t="shared" si="1"/>
        <v>54.29533430565008</v>
      </c>
      <c r="G23" s="27">
        <v>0.9</v>
      </c>
      <c r="H23" s="27">
        <v>0.9</v>
      </c>
      <c r="I23" s="45">
        <v>0.9</v>
      </c>
      <c r="J23" s="45">
        <f t="shared" si="2"/>
        <v>100</v>
      </c>
      <c r="K23" s="45">
        <v>2.4</v>
      </c>
      <c r="L23" s="45">
        <v>2.4</v>
      </c>
      <c r="M23" s="45">
        <v>2.4</v>
      </c>
      <c r="N23" s="45">
        <f t="shared" si="3"/>
        <v>100</v>
      </c>
      <c r="O23" s="45">
        <v>1273.9000000000001</v>
      </c>
      <c r="P23" s="45">
        <v>1349</v>
      </c>
      <c r="Q23" s="45">
        <v>716.3</v>
      </c>
      <c r="R23" s="45">
        <f t="shared" si="21"/>
        <v>53.098591549295769</v>
      </c>
      <c r="S23" s="45">
        <v>220</v>
      </c>
      <c r="T23" s="45">
        <v>220</v>
      </c>
      <c r="U23" s="45">
        <v>0</v>
      </c>
      <c r="V23" s="45"/>
      <c r="W23" s="45"/>
      <c r="X23" s="45"/>
      <c r="Y23" s="45"/>
      <c r="Z23" s="45"/>
      <c r="AA23" s="45"/>
      <c r="AB23" s="45"/>
      <c r="AC23" s="45"/>
      <c r="AD23" s="45"/>
      <c r="AE23" s="27">
        <v>1</v>
      </c>
      <c r="AF23" s="27">
        <v>1</v>
      </c>
      <c r="AG23" s="45">
        <v>0.4</v>
      </c>
      <c r="AH23" s="45">
        <f t="shared" si="4"/>
        <v>40</v>
      </c>
      <c r="AI23" s="45">
        <v>2869.9086000000002</v>
      </c>
      <c r="AJ23" s="45">
        <v>2869.9086000000002</v>
      </c>
      <c r="AK23" s="45">
        <v>2869.9</v>
      </c>
      <c r="AL23" s="45">
        <f t="shared" si="5"/>
        <v>99.999700338888843</v>
      </c>
      <c r="AM23" s="45">
        <v>5537.6310000000003</v>
      </c>
      <c r="AN23" s="45">
        <v>5537.6310000000003</v>
      </c>
      <c r="AO23" s="45">
        <v>1060.4000000000001</v>
      </c>
      <c r="AP23" s="45">
        <f t="shared" si="6"/>
        <v>19.14898266063593</v>
      </c>
      <c r="AQ23" s="45"/>
      <c r="AR23" s="45"/>
      <c r="AS23" s="45"/>
      <c r="AT23" s="45"/>
      <c r="AU23" s="45"/>
      <c r="AV23" s="45"/>
      <c r="AW23" s="45"/>
      <c r="AX23" s="45"/>
      <c r="AY23" s="45">
        <v>1370.6</v>
      </c>
      <c r="AZ23" s="45">
        <v>1370.6</v>
      </c>
      <c r="BA23" s="45">
        <v>421.1</v>
      </c>
      <c r="BB23" s="45">
        <f t="shared" si="7"/>
        <v>30.723770611411066</v>
      </c>
      <c r="BC23" s="45">
        <v>85.2</v>
      </c>
      <c r="BD23" s="45">
        <v>85.2</v>
      </c>
      <c r="BE23" s="45">
        <v>37.700000000000003</v>
      </c>
      <c r="BF23" s="45">
        <f t="shared" si="8"/>
        <v>44.248826291079816</v>
      </c>
      <c r="BG23" s="45">
        <v>627.9</v>
      </c>
      <c r="BH23" s="45">
        <v>627.9</v>
      </c>
      <c r="BI23" s="45">
        <v>300.89999999999998</v>
      </c>
      <c r="BJ23" s="45">
        <f t="shared" si="9"/>
        <v>47.921643573817484</v>
      </c>
      <c r="BK23" s="45">
        <v>476.2</v>
      </c>
      <c r="BL23" s="45">
        <v>476.2</v>
      </c>
      <c r="BM23" s="45">
        <v>270.3</v>
      </c>
      <c r="BN23" s="45">
        <f t="shared" si="10"/>
        <v>56.761864762704747</v>
      </c>
      <c r="BO23" s="45">
        <v>23315.8</v>
      </c>
      <c r="BP23" s="45">
        <v>31041.4</v>
      </c>
      <c r="BQ23" s="45">
        <v>15125.2</v>
      </c>
      <c r="BR23" s="45">
        <f t="shared" si="11"/>
        <v>48.725895094937727</v>
      </c>
      <c r="BS23" s="45">
        <v>126043.3</v>
      </c>
      <c r="BT23" s="45">
        <v>135625.79999999999</v>
      </c>
      <c r="BU23" s="45">
        <v>76781.100000000006</v>
      </c>
      <c r="BV23" s="45">
        <f t="shared" si="12"/>
        <v>56.612458691487909</v>
      </c>
      <c r="BW23" s="45">
        <v>498.4</v>
      </c>
      <c r="BX23" s="45">
        <v>498.4</v>
      </c>
      <c r="BY23" s="45">
        <v>218</v>
      </c>
      <c r="BZ23" s="45">
        <f t="shared" si="13"/>
        <v>43.739967897271271</v>
      </c>
      <c r="CA23" s="45">
        <v>3123</v>
      </c>
      <c r="CB23" s="45">
        <v>3123</v>
      </c>
      <c r="CC23" s="45">
        <v>1476.8</v>
      </c>
      <c r="CD23" s="45">
        <f t="shared" si="14"/>
        <v>47.28786423310919</v>
      </c>
      <c r="CE23" s="45"/>
      <c r="CF23" s="45"/>
      <c r="CG23" s="45"/>
      <c r="CH23" s="45"/>
      <c r="CI23" s="45"/>
      <c r="CJ23" s="45"/>
      <c r="CK23" s="45"/>
      <c r="CL23" s="27"/>
      <c r="CM23" s="45"/>
      <c r="CN23" s="45"/>
      <c r="CO23" s="45"/>
      <c r="CP23" s="45"/>
      <c r="CQ23" s="45">
        <v>182.8</v>
      </c>
      <c r="CR23" s="45">
        <v>182.8</v>
      </c>
      <c r="CS23" s="45">
        <v>45.1</v>
      </c>
      <c r="CT23" s="45">
        <f t="shared" si="15"/>
        <v>24.671772428884026</v>
      </c>
      <c r="CU23" s="45">
        <v>193</v>
      </c>
      <c r="CV23" s="45">
        <v>193</v>
      </c>
      <c r="CW23" s="45">
        <v>191</v>
      </c>
      <c r="CX23" s="45">
        <f t="shared" si="16"/>
        <v>98.963730569948183</v>
      </c>
      <c r="CY23" s="45">
        <v>1067.5999999999999</v>
      </c>
      <c r="CZ23" s="45">
        <v>1067.5999999999999</v>
      </c>
      <c r="DA23" s="45">
        <v>534</v>
      </c>
      <c r="DB23" s="45">
        <f t="shared" si="17"/>
        <v>50.018733608092923</v>
      </c>
    </row>
    <row r="24" spans="1:106" ht="17.25" customHeight="1">
      <c r="A24" s="31">
        <v>18</v>
      </c>
      <c r="B24" s="32" t="s">
        <v>20</v>
      </c>
      <c r="C24" s="27">
        <f t="shared" si="18"/>
        <v>65132.013000000006</v>
      </c>
      <c r="D24" s="27">
        <f t="shared" si="19"/>
        <v>99824.029649999982</v>
      </c>
      <c r="E24" s="27">
        <f t="shared" si="20"/>
        <v>54630.9</v>
      </c>
      <c r="F24" s="27">
        <f t="shared" si="1"/>
        <v>54.727203651811315</v>
      </c>
      <c r="G24" s="27">
        <v>0.1</v>
      </c>
      <c r="H24" s="27">
        <v>0.1</v>
      </c>
      <c r="I24" s="45">
        <v>0</v>
      </c>
      <c r="J24" s="45">
        <f t="shared" si="2"/>
        <v>0</v>
      </c>
      <c r="K24" s="45">
        <v>1.9</v>
      </c>
      <c r="L24" s="45">
        <v>1.9</v>
      </c>
      <c r="M24" s="45">
        <v>1.9</v>
      </c>
      <c r="N24" s="45">
        <f t="shared" si="3"/>
        <v>100</v>
      </c>
      <c r="O24" s="45">
        <v>0</v>
      </c>
      <c r="P24" s="45">
        <v>0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27">
        <v>0.8</v>
      </c>
      <c r="AF24" s="27">
        <v>0.8</v>
      </c>
      <c r="AG24" s="45">
        <v>0</v>
      </c>
      <c r="AH24" s="45">
        <f t="shared" si="4"/>
        <v>0</v>
      </c>
      <c r="AI24" s="45">
        <v>0</v>
      </c>
      <c r="AJ24" s="45">
        <v>0</v>
      </c>
      <c r="AK24" s="45"/>
      <c r="AL24" s="45"/>
      <c r="AM24" s="45">
        <v>1800.5129999999999</v>
      </c>
      <c r="AN24" s="45">
        <v>1800.5296499999999</v>
      </c>
      <c r="AO24" s="45">
        <v>1700.4</v>
      </c>
      <c r="AP24" s="45">
        <f t="shared" si="6"/>
        <v>94.438878026807288</v>
      </c>
      <c r="AQ24" s="45"/>
      <c r="AR24" s="45"/>
      <c r="AS24" s="45"/>
      <c r="AT24" s="45"/>
      <c r="AU24" s="45"/>
      <c r="AV24" s="45"/>
      <c r="AW24" s="45"/>
      <c r="AX24" s="45"/>
      <c r="AY24" s="45">
        <v>476.2</v>
      </c>
      <c r="AZ24" s="45">
        <v>476.2</v>
      </c>
      <c r="BA24" s="45">
        <v>220.5</v>
      </c>
      <c r="BB24" s="45">
        <f t="shared" si="7"/>
        <v>46.304073918521631</v>
      </c>
      <c r="BC24" s="45">
        <v>85.2</v>
      </c>
      <c r="BD24" s="45">
        <v>85.2</v>
      </c>
      <c r="BE24" s="45">
        <v>23.2</v>
      </c>
      <c r="BF24" s="45">
        <f t="shared" si="8"/>
        <v>27.230046948356808</v>
      </c>
      <c r="BG24" s="45">
        <v>462.7</v>
      </c>
      <c r="BH24" s="45">
        <v>462.7</v>
      </c>
      <c r="BI24" s="45">
        <v>179</v>
      </c>
      <c r="BJ24" s="45">
        <f t="shared" si="9"/>
        <v>38.685973633023558</v>
      </c>
      <c r="BK24" s="45">
        <v>476.2</v>
      </c>
      <c r="BL24" s="45">
        <v>476.2</v>
      </c>
      <c r="BM24" s="45">
        <v>198.7</v>
      </c>
      <c r="BN24" s="45">
        <f t="shared" si="10"/>
        <v>41.726165476690461</v>
      </c>
      <c r="BO24" s="45">
        <v>0</v>
      </c>
      <c r="BP24" s="45">
        <v>0</v>
      </c>
      <c r="BQ24" s="45"/>
      <c r="BR24" s="45"/>
      <c r="BS24" s="45">
        <v>58886.400000000001</v>
      </c>
      <c r="BT24" s="45">
        <v>93573.2</v>
      </c>
      <c r="BU24" s="45">
        <v>51173.5</v>
      </c>
      <c r="BV24" s="45">
        <f t="shared" si="12"/>
        <v>54.688201322600918</v>
      </c>
      <c r="BW24" s="45">
        <v>303.39999999999998</v>
      </c>
      <c r="BX24" s="45">
        <v>303.39999999999998</v>
      </c>
      <c r="BY24" s="45">
        <v>81.8</v>
      </c>
      <c r="BZ24" s="45">
        <f t="shared" si="13"/>
        <v>26.96110744891233</v>
      </c>
      <c r="CA24" s="45">
        <v>1536.7</v>
      </c>
      <c r="CB24" s="45">
        <v>1536.7</v>
      </c>
      <c r="CC24" s="45">
        <v>668.3</v>
      </c>
      <c r="CD24" s="45">
        <f t="shared" si="14"/>
        <v>43.489295243053292</v>
      </c>
      <c r="CE24" s="45"/>
      <c r="CF24" s="45"/>
      <c r="CG24" s="45"/>
      <c r="CH24" s="45"/>
      <c r="CI24" s="45">
        <v>19.3</v>
      </c>
      <c r="CJ24" s="45">
        <v>24.5</v>
      </c>
      <c r="CK24" s="45">
        <v>0</v>
      </c>
      <c r="CL24" s="27">
        <f t="shared" si="22"/>
        <v>0</v>
      </c>
      <c r="CM24" s="45">
        <v>60.9</v>
      </c>
      <c r="CN24" s="45">
        <v>60.9</v>
      </c>
      <c r="CO24" s="45"/>
      <c r="CP24" s="45"/>
      <c r="CQ24" s="45">
        <v>124</v>
      </c>
      <c r="CR24" s="45">
        <v>124</v>
      </c>
      <c r="CS24" s="45">
        <v>20.7</v>
      </c>
      <c r="CT24" s="45">
        <f t="shared" si="15"/>
        <v>16.693548387096772</v>
      </c>
      <c r="CU24" s="45">
        <v>185.8</v>
      </c>
      <c r="CV24" s="45">
        <v>185.8</v>
      </c>
      <c r="CW24" s="45">
        <v>7.1</v>
      </c>
      <c r="CX24" s="45">
        <f t="shared" si="16"/>
        <v>3.8213132400430569</v>
      </c>
      <c r="CY24" s="45">
        <v>711.9</v>
      </c>
      <c r="CZ24" s="45">
        <v>711.9</v>
      </c>
      <c r="DA24" s="45">
        <v>355.8</v>
      </c>
      <c r="DB24" s="45">
        <f t="shared" si="17"/>
        <v>49.978929624947327</v>
      </c>
    </row>
    <row r="25" spans="1:106" ht="17.25" customHeight="1">
      <c r="A25" s="31">
        <v>19</v>
      </c>
      <c r="B25" s="32" t="s">
        <v>21</v>
      </c>
      <c r="C25" s="27">
        <f t="shared" si="18"/>
        <v>327966.05320000002</v>
      </c>
      <c r="D25" s="27">
        <f t="shared" si="19"/>
        <v>373863.95319999999</v>
      </c>
      <c r="E25" s="27">
        <f t="shared" si="20"/>
        <v>204043.49999999997</v>
      </c>
      <c r="F25" s="27">
        <f t="shared" si="1"/>
        <v>54.576938550383893</v>
      </c>
      <c r="G25" s="27">
        <v>0.8</v>
      </c>
      <c r="H25" s="27">
        <v>0.8</v>
      </c>
      <c r="I25" s="45">
        <v>0.8</v>
      </c>
      <c r="J25" s="45">
        <f t="shared" si="2"/>
        <v>100</v>
      </c>
      <c r="K25" s="45">
        <v>8</v>
      </c>
      <c r="L25" s="45">
        <v>8</v>
      </c>
      <c r="M25" s="45">
        <v>8</v>
      </c>
      <c r="N25" s="45">
        <f t="shared" si="3"/>
        <v>100</v>
      </c>
      <c r="O25" s="45">
        <v>1289.8</v>
      </c>
      <c r="P25" s="45">
        <v>1369.8</v>
      </c>
      <c r="Q25" s="45">
        <v>739.4</v>
      </c>
      <c r="R25" s="45">
        <f t="shared" si="21"/>
        <v>53.978683019418895</v>
      </c>
      <c r="S25" s="45">
        <v>212</v>
      </c>
      <c r="T25" s="45">
        <v>212</v>
      </c>
      <c r="U25" s="45">
        <v>0</v>
      </c>
      <c r="V25" s="45"/>
      <c r="W25" s="45">
        <v>5.0999999999999996</v>
      </c>
      <c r="X25" s="45">
        <v>5.0999999999999996</v>
      </c>
      <c r="Y25" s="45">
        <v>0</v>
      </c>
      <c r="Z25" s="45"/>
      <c r="AA25" s="45"/>
      <c r="AB25" s="45">
        <v>295.7</v>
      </c>
      <c r="AC25" s="45">
        <v>0</v>
      </c>
      <c r="AD25" s="45"/>
      <c r="AE25" s="27">
        <v>2.4</v>
      </c>
      <c r="AF25" s="27">
        <v>2.4</v>
      </c>
      <c r="AG25" s="45">
        <v>0</v>
      </c>
      <c r="AH25" s="45">
        <f t="shared" si="4"/>
        <v>0</v>
      </c>
      <c r="AI25" s="45">
        <v>10868.5512</v>
      </c>
      <c r="AJ25" s="45">
        <v>10868.5512</v>
      </c>
      <c r="AK25" s="45">
        <v>3993.9</v>
      </c>
      <c r="AL25" s="45">
        <f t="shared" si="5"/>
        <v>36.747308141677614</v>
      </c>
      <c r="AM25" s="45">
        <v>32953.601999999999</v>
      </c>
      <c r="AN25" s="45">
        <v>32953.601999999999</v>
      </c>
      <c r="AO25" s="45">
        <v>21196.7</v>
      </c>
      <c r="AP25" s="45">
        <f t="shared" si="6"/>
        <v>64.322862186658696</v>
      </c>
      <c r="AQ25" s="45"/>
      <c r="AR25" s="45"/>
      <c r="AS25" s="45"/>
      <c r="AT25" s="45"/>
      <c r="AU25" s="45"/>
      <c r="AV25" s="45"/>
      <c r="AW25" s="45"/>
      <c r="AX25" s="45"/>
      <c r="AY25" s="45">
        <v>1370.6</v>
      </c>
      <c r="AZ25" s="45">
        <v>1370.6</v>
      </c>
      <c r="BA25" s="45">
        <v>424</v>
      </c>
      <c r="BB25" s="45">
        <f t="shared" si="7"/>
        <v>30.935356778053407</v>
      </c>
      <c r="BC25" s="45">
        <v>127.3</v>
      </c>
      <c r="BD25" s="45">
        <v>127.3</v>
      </c>
      <c r="BE25" s="45">
        <v>50</v>
      </c>
      <c r="BF25" s="45">
        <f t="shared" si="8"/>
        <v>39.277297721916732</v>
      </c>
      <c r="BG25" s="45">
        <v>809.7</v>
      </c>
      <c r="BH25" s="45">
        <v>809.7</v>
      </c>
      <c r="BI25" s="45">
        <v>320.10000000000002</v>
      </c>
      <c r="BJ25" s="45">
        <f t="shared" si="9"/>
        <v>39.533160429788808</v>
      </c>
      <c r="BK25" s="45">
        <v>476.2</v>
      </c>
      <c r="BL25" s="45">
        <v>476.2</v>
      </c>
      <c r="BM25" s="45">
        <v>193.6</v>
      </c>
      <c r="BN25" s="45">
        <f t="shared" si="10"/>
        <v>40.655186896262073</v>
      </c>
      <c r="BO25" s="45">
        <v>64612.800000000003</v>
      </c>
      <c r="BP25" s="45">
        <v>80362</v>
      </c>
      <c r="BQ25" s="45">
        <v>42134.3</v>
      </c>
      <c r="BR25" s="45">
        <f t="shared" si="11"/>
        <v>52.430626415470002</v>
      </c>
      <c r="BS25" s="45">
        <v>209553.7</v>
      </c>
      <c r="BT25" s="45">
        <v>239326.7</v>
      </c>
      <c r="BU25" s="45">
        <v>132706.29999999999</v>
      </c>
      <c r="BV25" s="45">
        <f t="shared" si="12"/>
        <v>55.449851604522181</v>
      </c>
      <c r="BW25" s="45">
        <v>1280.5</v>
      </c>
      <c r="BX25" s="45">
        <v>1280.5</v>
      </c>
      <c r="BY25" s="45">
        <v>590.79999999999995</v>
      </c>
      <c r="BZ25" s="45">
        <f t="shared" si="13"/>
        <v>46.138227254978517</v>
      </c>
      <c r="CA25" s="45">
        <v>2148.1</v>
      </c>
      <c r="CB25" s="45">
        <v>2148.1</v>
      </c>
      <c r="CC25" s="45">
        <v>901.9</v>
      </c>
      <c r="CD25" s="45">
        <f t="shared" si="14"/>
        <v>41.985941064196268</v>
      </c>
      <c r="CE25" s="45"/>
      <c r="CF25" s="45"/>
      <c r="CG25" s="45"/>
      <c r="CH25" s="45"/>
      <c r="CI25" s="45"/>
      <c r="CJ25" s="45"/>
      <c r="CK25" s="45"/>
      <c r="CL25" s="27"/>
      <c r="CM25" s="45"/>
      <c r="CN25" s="45"/>
      <c r="CO25" s="45"/>
      <c r="CP25" s="45"/>
      <c r="CQ25" s="45">
        <v>237.2</v>
      </c>
      <c r="CR25" s="45">
        <v>237.2</v>
      </c>
      <c r="CS25" s="45">
        <v>50.6</v>
      </c>
      <c r="CT25" s="45">
        <f t="shared" si="15"/>
        <v>21.332209106239461</v>
      </c>
      <c r="CU25" s="45">
        <v>586</v>
      </c>
      <c r="CV25" s="45">
        <v>586</v>
      </c>
      <c r="CW25" s="45">
        <v>21.4</v>
      </c>
      <c r="CX25" s="45">
        <f t="shared" si="16"/>
        <v>3.6518771331058018</v>
      </c>
      <c r="CY25" s="45">
        <v>1423.7</v>
      </c>
      <c r="CZ25" s="45">
        <v>1423.7</v>
      </c>
      <c r="DA25" s="45">
        <v>711.7</v>
      </c>
      <c r="DB25" s="45">
        <f t="shared" si="17"/>
        <v>49.989464072487181</v>
      </c>
    </row>
    <row r="26" spans="1:106" ht="17.25" customHeight="1">
      <c r="A26" s="31">
        <v>20</v>
      </c>
      <c r="B26" s="32" t="s">
        <v>22</v>
      </c>
      <c r="C26" s="27">
        <f t="shared" si="18"/>
        <v>200857.95740000001</v>
      </c>
      <c r="D26" s="27">
        <f t="shared" si="19"/>
        <v>204178.55740000002</v>
      </c>
      <c r="E26" s="27">
        <f t="shared" si="20"/>
        <v>124430.79999999999</v>
      </c>
      <c r="F26" s="27">
        <f t="shared" si="1"/>
        <v>60.942148668545727</v>
      </c>
      <c r="G26" s="27">
        <v>0.6</v>
      </c>
      <c r="H26" s="27">
        <v>0.6</v>
      </c>
      <c r="I26" s="45">
        <v>0</v>
      </c>
      <c r="J26" s="45">
        <f t="shared" si="2"/>
        <v>0</v>
      </c>
      <c r="K26" s="45">
        <v>2.9</v>
      </c>
      <c r="L26" s="45">
        <v>2.9</v>
      </c>
      <c r="M26" s="45">
        <v>2.9</v>
      </c>
      <c r="N26" s="45">
        <f t="shared" si="3"/>
        <v>100</v>
      </c>
      <c r="O26" s="45">
        <v>862</v>
      </c>
      <c r="P26" s="45">
        <v>925</v>
      </c>
      <c r="Q26" s="45">
        <v>394.9</v>
      </c>
      <c r="R26" s="45">
        <f t="shared" si="21"/>
        <v>42.691891891891892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27">
        <v>1.4</v>
      </c>
      <c r="AF26" s="27">
        <v>1.4</v>
      </c>
      <c r="AG26" s="45">
        <v>0</v>
      </c>
      <c r="AH26" s="45">
        <f t="shared" si="4"/>
        <v>0</v>
      </c>
      <c r="AI26" s="45">
        <v>7878.6084000000001</v>
      </c>
      <c r="AJ26" s="45">
        <v>7878.6084000000001</v>
      </c>
      <c r="AK26" s="45">
        <v>4266.7</v>
      </c>
      <c r="AL26" s="45">
        <f t="shared" si="5"/>
        <v>54.155502893125131</v>
      </c>
      <c r="AM26" s="45">
        <v>9274.7489999999998</v>
      </c>
      <c r="AN26" s="45">
        <v>9274.7489999999998</v>
      </c>
      <c r="AO26" s="45">
        <v>6845.7</v>
      </c>
      <c r="AP26" s="45">
        <f t="shared" si="6"/>
        <v>73.810083701456506</v>
      </c>
      <c r="AQ26" s="45"/>
      <c r="AR26" s="45"/>
      <c r="AS26" s="45"/>
      <c r="AT26" s="45"/>
      <c r="AU26" s="45"/>
      <c r="AV26" s="45"/>
      <c r="AW26" s="45"/>
      <c r="AX26" s="45"/>
      <c r="AY26" s="45">
        <v>1370.6</v>
      </c>
      <c r="AZ26" s="45">
        <v>1370.6</v>
      </c>
      <c r="BA26" s="45">
        <v>342</v>
      </c>
      <c r="BB26" s="45">
        <f t="shared" si="7"/>
        <v>24.952575514373269</v>
      </c>
      <c r="BC26" s="45">
        <v>85.2</v>
      </c>
      <c r="BD26" s="45">
        <v>85.2</v>
      </c>
      <c r="BE26" s="45">
        <v>34.200000000000003</v>
      </c>
      <c r="BF26" s="45">
        <f t="shared" si="8"/>
        <v>40.140845070422536</v>
      </c>
      <c r="BG26" s="45">
        <v>1008</v>
      </c>
      <c r="BH26" s="45">
        <v>1008</v>
      </c>
      <c r="BI26" s="45">
        <v>340.1</v>
      </c>
      <c r="BJ26" s="45">
        <f t="shared" si="9"/>
        <v>33.740079365079367</v>
      </c>
      <c r="BK26" s="45">
        <v>476.2</v>
      </c>
      <c r="BL26" s="45">
        <v>476.2</v>
      </c>
      <c r="BM26" s="45">
        <v>242.9</v>
      </c>
      <c r="BN26" s="45">
        <f t="shared" si="10"/>
        <v>51.007979840403195</v>
      </c>
      <c r="BO26" s="45">
        <v>15438.1</v>
      </c>
      <c r="BP26" s="45">
        <v>23372.2</v>
      </c>
      <c r="BQ26" s="45">
        <v>12511.3</v>
      </c>
      <c r="BR26" s="45">
        <f t="shared" si="11"/>
        <v>53.53069030728814</v>
      </c>
      <c r="BS26" s="45">
        <v>158674</v>
      </c>
      <c r="BT26" s="45">
        <v>153997.5</v>
      </c>
      <c r="BU26" s="45">
        <v>97298.7</v>
      </c>
      <c r="BV26" s="45">
        <f t="shared" si="12"/>
        <v>63.181999707787462</v>
      </c>
      <c r="BW26" s="45">
        <v>177.3</v>
      </c>
      <c r="BX26" s="45">
        <v>177.3</v>
      </c>
      <c r="BY26" s="45">
        <v>164.5</v>
      </c>
      <c r="BZ26" s="45">
        <f t="shared" si="13"/>
        <v>92.780597856739988</v>
      </c>
      <c r="CA26" s="45">
        <v>3635.3</v>
      </c>
      <c r="CB26" s="45">
        <v>3635.3</v>
      </c>
      <c r="CC26" s="45">
        <v>1354.7</v>
      </c>
      <c r="CD26" s="45">
        <f t="shared" si="14"/>
        <v>37.265150056391491</v>
      </c>
      <c r="CE26" s="45"/>
      <c r="CF26" s="45"/>
      <c r="CG26" s="45"/>
      <c r="CH26" s="45"/>
      <c r="CI26" s="45"/>
      <c r="CJ26" s="45"/>
      <c r="CK26" s="45"/>
      <c r="CL26" s="27"/>
      <c r="CM26" s="45"/>
      <c r="CN26" s="45"/>
      <c r="CO26" s="45"/>
      <c r="CP26" s="45"/>
      <c r="CQ26" s="45">
        <v>442.1</v>
      </c>
      <c r="CR26" s="45">
        <v>442.1</v>
      </c>
      <c r="CS26" s="45">
        <v>103.2</v>
      </c>
      <c r="CT26" s="45">
        <f t="shared" si="15"/>
        <v>23.343135037321872</v>
      </c>
      <c r="CU26" s="45">
        <v>107.2</v>
      </c>
      <c r="CV26" s="45">
        <v>107.2</v>
      </c>
      <c r="CW26" s="45">
        <v>0</v>
      </c>
      <c r="CX26" s="45">
        <f t="shared" si="16"/>
        <v>0</v>
      </c>
      <c r="CY26" s="45">
        <v>1423.7</v>
      </c>
      <c r="CZ26" s="45">
        <v>1423.7</v>
      </c>
      <c r="DA26" s="45">
        <v>529</v>
      </c>
      <c r="DB26" s="45">
        <f t="shared" si="17"/>
        <v>37.156704361873985</v>
      </c>
    </row>
    <row r="27" spans="1:106" ht="17.25" customHeight="1">
      <c r="A27" s="31">
        <v>21</v>
      </c>
      <c r="B27" s="32" t="s">
        <v>23</v>
      </c>
      <c r="C27" s="27">
        <f t="shared" si="18"/>
        <v>171855.66742999997</v>
      </c>
      <c r="D27" s="27">
        <f t="shared" si="19"/>
        <v>234309.56743</v>
      </c>
      <c r="E27" s="27">
        <f t="shared" si="20"/>
        <v>136769.39999999997</v>
      </c>
      <c r="F27" s="27">
        <f t="shared" si="1"/>
        <v>58.371240022394666</v>
      </c>
      <c r="G27" s="27">
        <v>0.7</v>
      </c>
      <c r="H27" s="27">
        <v>0.7</v>
      </c>
      <c r="I27" s="45">
        <v>0.7</v>
      </c>
      <c r="J27" s="45">
        <f t="shared" si="2"/>
        <v>100</v>
      </c>
      <c r="K27" s="45">
        <v>2.7</v>
      </c>
      <c r="L27" s="45">
        <v>2.7</v>
      </c>
      <c r="M27" s="45">
        <v>2.7</v>
      </c>
      <c r="N27" s="45">
        <f t="shared" si="3"/>
        <v>100</v>
      </c>
      <c r="O27" s="45">
        <v>779.9</v>
      </c>
      <c r="P27" s="45">
        <v>809.9</v>
      </c>
      <c r="Q27" s="45">
        <v>459</v>
      </c>
      <c r="R27" s="45">
        <f t="shared" si="21"/>
        <v>56.673663415236454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27">
        <v>2.4</v>
      </c>
      <c r="AF27" s="27">
        <v>2.4</v>
      </c>
      <c r="AG27" s="45">
        <v>0.6</v>
      </c>
      <c r="AH27" s="45">
        <f t="shared" si="4"/>
        <v>25</v>
      </c>
      <c r="AI27" s="45">
        <v>15256.89243</v>
      </c>
      <c r="AJ27" s="45">
        <v>15256.89243</v>
      </c>
      <c r="AK27" s="45">
        <v>15256.9</v>
      </c>
      <c r="AL27" s="45">
        <f t="shared" si="5"/>
        <v>100.00004961691926</v>
      </c>
      <c r="AM27" s="45">
        <v>12875.775</v>
      </c>
      <c r="AN27" s="45">
        <v>12875.775</v>
      </c>
      <c r="AO27" s="45">
        <v>11915.5</v>
      </c>
      <c r="AP27" s="45">
        <f t="shared" si="6"/>
        <v>92.542002326073586</v>
      </c>
      <c r="AQ27" s="45"/>
      <c r="AR27" s="45"/>
      <c r="AS27" s="45"/>
      <c r="AT27" s="45"/>
      <c r="AU27" s="45"/>
      <c r="AV27" s="45"/>
      <c r="AW27" s="45"/>
      <c r="AX27" s="45"/>
      <c r="AY27" s="45">
        <v>884.7</v>
      </c>
      <c r="AZ27" s="45">
        <v>884.7</v>
      </c>
      <c r="BA27" s="45">
        <v>416.7</v>
      </c>
      <c r="BB27" s="45">
        <f t="shared" si="7"/>
        <v>47.100712105798571</v>
      </c>
      <c r="BC27" s="45">
        <v>85.2</v>
      </c>
      <c r="BD27" s="45">
        <v>85.2</v>
      </c>
      <c r="BE27" s="45">
        <v>35.200000000000003</v>
      </c>
      <c r="BF27" s="45">
        <f t="shared" si="8"/>
        <v>41.314553990610328</v>
      </c>
      <c r="BG27" s="45">
        <v>793.2</v>
      </c>
      <c r="BH27" s="45">
        <v>793.2</v>
      </c>
      <c r="BI27" s="45">
        <v>326.89999999999998</v>
      </c>
      <c r="BJ27" s="45">
        <f t="shared" si="9"/>
        <v>41.212808875441247</v>
      </c>
      <c r="BK27" s="45">
        <v>476.2</v>
      </c>
      <c r="BL27" s="45">
        <v>476.2</v>
      </c>
      <c r="BM27" s="45">
        <v>222.9</v>
      </c>
      <c r="BN27" s="45">
        <f t="shared" si="10"/>
        <v>46.808063838723228</v>
      </c>
      <c r="BO27" s="45">
        <v>14821.4</v>
      </c>
      <c r="BP27" s="45">
        <v>37509.699999999997</v>
      </c>
      <c r="BQ27" s="45">
        <v>17740</v>
      </c>
      <c r="BR27" s="45">
        <f t="shared" si="11"/>
        <v>47.294433173285846</v>
      </c>
      <c r="BS27" s="45">
        <v>120636</v>
      </c>
      <c r="BT27" s="45">
        <v>160371.6</v>
      </c>
      <c r="BU27" s="45">
        <v>88175.2</v>
      </c>
      <c r="BV27" s="45">
        <f t="shared" si="12"/>
        <v>54.981804758448504</v>
      </c>
      <c r="BW27" s="45">
        <v>344.8</v>
      </c>
      <c r="BX27" s="45">
        <v>344.8</v>
      </c>
      <c r="BY27" s="45">
        <v>45.3</v>
      </c>
      <c r="BZ27" s="45">
        <f t="shared" si="13"/>
        <v>13.138051044083527</v>
      </c>
      <c r="CA27" s="45">
        <v>3635.3</v>
      </c>
      <c r="CB27" s="45">
        <v>3635.3</v>
      </c>
      <c r="CC27" s="45">
        <v>1623.9</v>
      </c>
      <c r="CD27" s="45">
        <f t="shared" si="14"/>
        <v>44.670316067449725</v>
      </c>
      <c r="CE27" s="45"/>
      <c r="CF27" s="45"/>
      <c r="CG27" s="45"/>
      <c r="CH27" s="45"/>
      <c r="CI27" s="45"/>
      <c r="CJ27" s="45"/>
      <c r="CK27" s="45"/>
      <c r="CL27" s="27"/>
      <c r="CM27" s="45"/>
      <c r="CN27" s="45"/>
      <c r="CO27" s="45"/>
      <c r="CP27" s="45"/>
      <c r="CQ27" s="45">
        <v>57.1</v>
      </c>
      <c r="CR27" s="45">
        <v>57.1</v>
      </c>
      <c r="CS27" s="45">
        <v>13.9</v>
      </c>
      <c r="CT27" s="45">
        <f t="shared" si="15"/>
        <v>24.343257443082312</v>
      </c>
      <c r="CU27" s="45">
        <v>135.80000000000001</v>
      </c>
      <c r="CV27" s="45">
        <v>135.80000000000001</v>
      </c>
      <c r="CW27" s="45">
        <v>0</v>
      </c>
      <c r="CX27" s="45">
        <f t="shared" si="16"/>
        <v>0</v>
      </c>
      <c r="CY27" s="45">
        <v>1067.5999999999999</v>
      </c>
      <c r="CZ27" s="45">
        <v>1067.5999999999999</v>
      </c>
      <c r="DA27" s="45">
        <v>534</v>
      </c>
      <c r="DB27" s="45">
        <f t="shared" si="17"/>
        <v>50.018733608092923</v>
      </c>
    </row>
    <row r="28" spans="1:106" ht="18" customHeight="1">
      <c r="A28" s="31"/>
      <c r="B28" s="34" t="s">
        <v>84</v>
      </c>
      <c r="C28" s="30">
        <f>SUM(C29:C33)</f>
        <v>10755440.699420001</v>
      </c>
      <c r="D28" s="30">
        <f t="shared" ref="D28:DA28" si="24">SUM(D29:D33)</f>
        <v>10164896.42877</v>
      </c>
      <c r="E28" s="30">
        <f t="shared" si="24"/>
        <v>6351351.7000000002</v>
      </c>
      <c r="F28" s="30">
        <f t="shared" si="1"/>
        <v>62.483191486571229</v>
      </c>
      <c r="G28" s="30">
        <f t="shared" si="24"/>
        <v>1433.1</v>
      </c>
      <c r="H28" s="30">
        <f t="shared" si="24"/>
        <v>1433.1</v>
      </c>
      <c r="I28" s="30">
        <f t="shared" si="24"/>
        <v>356.4</v>
      </c>
      <c r="J28" s="30">
        <f t="shared" si="2"/>
        <v>24.869164747749632</v>
      </c>
      <c r="K28" s="30">
        <f t="shared" si="24"/>
        <v>137.10000000000002</v>
      </c>
      <c r="L28" s="30">
        <f t="shared" si="24"/>
        <v>137.10000000000002</v>
      </c>
      <c r="M28" s="30">
        <f>SUM(M29:M33)</f>
        <v>91</v>
      </c>
      <c r="N28" s="30">
        <f t="shared" si="3"/>
        <v>66.37490882567468</v>
      </c>
      <c r="O28" s="30">
        <f t="shared" si="24"/>
        <v>24190.799999999999</v>
      </c>
      <c r="P28" s="30">
        <f t="shared" si="24"/>
        <v>24765.8</v>
      </c>
      <c r="Q28" s="30">
        <f t="shared" si="24"/>
        <v>12989.5</v>
      </c>
      <c r="R28" s="30">
        <f t="shared" si="21"/>
        <v>52.449345468347488</v>
      </c>
      <c r="S28" s="30">
        <f t="shared" si="24"/>
        <v>4091</v>
      </c>
      <c r="T28" s="30">
        <f t="shared" si="24"/>
        <v>4091</v>
      </c>
      <c r="U28" s="30">
        <f t="shared" si="24"/>
        <v>0</v>
      </c>
      <c r="V28" s="30">
        <v>0</v>
      </c>
      <c r="W28" s="30">
        <f t="shared" si="24"/>
        <v>0</v>
      </c>
      <c r="X28" s="30">
        <f t="shared" si="24"/>
        <v>0</v>
      </c>
      <c r="Y28" s="30">
        <f t="shared" si="24"/>
        <v>0</v>
      </c>
      <c r="Z28" s="30">
        <v>0</v>
      </c>
      <c r="AA28" s="30">
        <f t="shared" si="24"/>
        <v>0</v>
      </c>
      <c r="AB28" s="30">
        <f t="shared" si="24"/>
        <v>640.1</v>
      </c>
      <c r="AC28" s="30">
        <f t="shared" si="24"/>
        <v>0</v>
      </c>
      <c r="AD28" s="30">
        <v>0</v>
      </c>
      <c r="AE28" s="30">
        <f t="shared" si="24"/>
        <v>68.3</v>
      </c>
      <c r="AF28" s="30">
        <f t="shared" si="24"/>
        <v>68.3</v>
      </c>
      <c r="AG28" s="30">
        <f t="shared" si="24"/>
        <v>1.5</v>
      </c>
      <c r="AH28" s="30">
        <f t="shared" si="4"/>
        <v>2.1961932650073206</v>
      </c>
      <c r="AI28" s="30">
        <f t="shared" si="24"/>
        <v>441747.61218</v>
      </c>
      <c r="AJ28" s="30">
        <f t="shared" si="24"/>
        <v>441747.61218</v>
      </c>
      <c r="AK28" s="30">
        <f t="shared" si="24"/>
        <v>276351.5</v>
      </c>
      <c r="AL28" s="30">
        <f t="shared" si="5"/>
        <v>62.558685634138612</v>
      </c>
      <c r="AM28" s="30">
        <f t="shared" si="24"/>
        <v>671480.36724000005</v>
      </c>
      <c r="AN28" s="30">
        <f t="shared" si="24"/>
        <v>671480.29659000004</v>
      </c>
      <c r="AO28" s="30">
        <f t="shared" si="24"/>
        <v>150850.30000000002</v>
      </c>
      <c r="AP28" s="30">
        <f t="shared" si="6"/>
        <v>22.465335284753394</v>
      </c>
      <c r="AQ28" s="30">
        <f t="shared" si="24"/>
        <v>26.1</v>
      </c>
      <c r="AR28" s="30">
        <f t="shared" si="24"/>
        <v>26.1</v>
      </c>
      <c r="AS28" s="30">
        <f t="shared" si="24"/>
        <v>0</v>
      </c>
      <c r="AT28" s="30">
        <v>0</v>
      </c>
      <c r="AU28" s="30">
        <f t="shared" si="24"/>
        <v>9076.7999999999993</v>
      </c>
      <c r="AV28" s="30">
        <f t="shared" si="24"/>
        <v>9076.7999999999993</v>
      </c>
      <c r="AW28" s="30">
        <f t="shared" si="24"/>
        <v>0</v>
      </c>
      <c r="AX28" s="30">
        <v>0</v>
      </c>
      <c r="AY28" s="30">
        <f t="shared" si="24"/>
        <v>26202.6</v>
      </c>
      <c r="AZ28" s="30">
        <f t="shared" si="24"/>
        <v>26202.6</v>
      </c>
      <c r="BA28" s="30">
        <f t="shared" si="24"/>
        <v>10853.5</v>
      </c>
      <c r="BB28" s="30">
        <f t="shared" si="7"/>
        <v>41.421461992321376</v>
      </c>
      <c r="BC28" s="30">
        <f t="shared" si="24"/>
        <v>1075.3999999999999</v>
      </c>
      <c r="BD28" s="30">
        <f t="shared" si="24"/>
        <v>1075.3999999999999</v>
      </c>
      <c r="BE28" s="30">
        <f t="shared" si="24"/>
        <v>346.3</v>
      </c>
      <c r="BF28" s="30">
        <f t="shared" si="8"/>
        <v>32.201971359494145</v>
      </c>
      <c r="BG28" s="30">
        <f t="shared" si="24"/>
        <v>66.099999999999994</v>
      </c>
      <c r="BH28" s="30">
        <f t="shared" si="24"/>
        <v>66.099999999999994</v>
      </c>
      <c r="BI28" s="30">
        <f t="shared" si="24"/>
        <v>28.9</v>
      </c>
      <c r="BJ28" s="30">
        <f t="shared" si="9"/>
        <v>43.721633888048409</v>
      </c>
      <c r="BK28" s="30">
        <f t="shared" si="24"/>
        <v>11529.3</v>
      </c>
      <c r="BL28" s="30">
        <f t="shared" si="24"/>
        <v>11529.3</v>
      </c>
      <c r="BM28" s="30">
        <f t="shared" si="24"/>
        <v>5141.8</v>
      </c>
      <c r="BN28" s="30">
        <f t="shared" si="10"/>
        <v>44.597677222381243</v>
      </c>
      <c r="BO28" s="30">
        <f t="shared" si="24"/>
        <v>3953373.5999999996</v>
      </c>
      <c r="BP28" s="30">
        <f t="shared" si="24"/>
        <v>4524945.9000000004</v>
      </c>
      <c r="BQ28" s="30">
        <f t="shared" si="24"/>
        <v>2672383.2000000002</v>
      </c>
      <c r="BR28" s="30">
        <f t="shared" si="11"/>
        <v>59.058898361635656</v>
      </c>
      <c r="BS28" s="30">
        <f t="shared" si="24"/>
        <v>5557146.7999999998</v>
      </c>
      <c r="BT28" s="30">
        <f t="shared" si="24"/>
        <v>4393682.8</v>
      </c>
      <c r="BU28" s="30">
        <f t="shared" si="24"/>
        <v>3207184.6</v>
      </c>
      <c r="BV28" s="30">
        <f t="shared" si="12"/>
        <v>72.995360520791351</v>
      </c>
      <c r="BW28" s="30">
        <f t="shared" si="24"/>
        <v>15717.42</v>
      </c>
      <c r="BX28" s="30">
        <f t="shared" si="24"/>
        <v>15717.42</v>
      </c>
      <c r="BY28" s="30">
        <f t="shared" si="24"/>
        <v>7225.2</v>
      </c>
      <c r="BZ28" s="30">
        <f t="shared" si="13"/>
        <v>45.96937665342022</v>
      </c>
      <c r="CA28" s="30">
        <f t="shared" si="24"/>
        <v>958.4</v>
      </c>
      <c r="CB28" s="30">
        <f t="shared" si="24"/>
        <v>958.4</v>
      </c>
      <c r="CC28" s="30">
        <f t="shared" si="24"/>
        <v>428.2</v>
      </c>
      <c r="CD28" s="30">
        <f t="shared" si="14"/>
        <v>44.678631051752923</v>
      </c>
      <c r="CE28" s="30">
        <f t="shared" si="24"/>
        <v>4326</v>
      </c>
      <c r="CF28" s="30">
        <f t="shared" si="24"/>
        <v>4326</v>
      </c>
      <c r="CG28" s="30">
        <f t="shared" si="24"/>
        <v>926.2</v>
      </c>
      <c r="CH28" s="30">
        <f>CG28/CF28*100</f>
        <v>21.410078594544615</v>
      </c>
      <c r="CI28" s="30">
        <f t="shared" si="24"/>
        <v>178.3</v>
      </c>
      <c r="CJ28" s="30">
        <f t="shared" si="24"/>
        <v>269</v>
      </c>
      <c r="CK28" s="30">
        <f t="shared" si="24"/>
        <v>130.5</v>
      </c>
      <c r="CL28" s="30">
        <f t="shared" si="22"/>
        <v>48.513011152416361</v>
      </c>
      <c r="CM28" s="30">
        <f t="shared" si="24"/>
        <v>326.8</v>
      </c>
      <c r="CN28" s="30">
        <f t="shared" si="24"/>
        <v>368.5</v>
      </c>
      <c r="CO28" s="30">
        <f t="shared" si="24"/>
        <v>0</v>
      </c>
      <c r="CP28" s="30"/>
      <c r="CQ28" s="30">
        <f t="shared" si="24"/>
        <v>27395.300000000003</v>
      </c>
      <c r="CR28" s="30">
        <f t="shared" si="24"/>
        <v>27395.300000000003</v>
      </c>
      <c r="CS28" s="30">
        <f t="shared" si="24"/>
        <v>5522</v>
      </c>
      <c r="CT28" s="30">
        <f t="shared" si="15"/>
        <v>20.156742214905474</v>
      </c>
      <c r="CU28" s="30">
        <f t="shared" si="24"/>
        <v>4893.5</v>
      </c>
      <c r="CV28" s="30">
        <f t="shared" si="24"/>
        <v>4893.5</v>
      </c>
      <c r="CW28" s="30">
        <f t="shared" si="24"/>
        <v>541.09999999999991</v>
      </c>
      <c r="CX28" s="30">
        <f t="shared" si="16"/>
        <v>11.057525288648206</v>
      </c>
      <c r="CY28" s="30">
        <f t="shared" si="24"/>
        <v>0</v>
      </c>
      <c r="CZ28" s="30">
        <f t="shared" si="24"/>
        <v>0</v>
      </c>
      <c r="DA28" s="30">
        <f t="shared" si="24"/>
        <v>0</v>
      </c>
      <c r="DB28" s="30">
        <v>0</v>
      </c>
    </row>
    <row r="29" spans="1:106" ht="17.25" customHeight="1">
      <c r="A29" s="31">
        <v>22</v>
      </c>
      <c r="B29" s="32" t="s">
        <v>24</v>
      </c>
      <c r="C29" s="27">
        <f t="shared" ref="C29:C33" si="25">G29+K29+O29+S29+W29+AA29+AE29+AI29+AM29+AQ29+AU29+AY29+BC29+BG29+BK29+BO29+BS29+BW29+CA29+CE29+CI29+CM29+CQ29+CU29+CY29</f>
        <v>342605.80189999996</v>
      </c>
      <c r="D29" s="27">
        <f t="shared" ref="D29:D33" si="26">H29+L29+P29+T29+X29+AB29+AF29+AJ29+AN29+AR29+AV29+AZ29+BD29+BH29+BL29+BP29+BT29+BX29+CB29+CF29+CJ29+CN29+CR29+CV29+CZ29</f>
        <v>395692.10189999995</v>
      </c>
      <c r="E29" s="27">
        <f t="shared" ref="E29:E33" si="27">I29+M29+Q29+U29+Y29+AC29+AG29+AK29+AO29+AS29+AW29+BA29+BE29+BI29+BM29+BQ29+BU29+BY29+CC29+CG29+CK29+CO29+CS29+CW29+DA29</f>
        <v>228748</v>
      </c>
      <c r="F29" s="27">
        <f t="shared" si="1"/>
        <v>57.809594606922332</v>
      </c>
      <c r="G29" s="27">
        <v>4</v>
      </c>
      <c r="H29" s="27">
        <v>4</v>
      </c>
      <c r="I29" s="45">
        <v>0</v>
      </c>
      <c r="J29" s="45">
        <f t="shared" si="2"/>
        <v>0</v>
      </c>
      <c r="K29" s="45">
        <v>4.3</v>
      </c>
      <c r="L29" s="45">
        <v>4.3</v>
      </c>
      <c r="M29" s="45">
        <v>4.3</v>
      </c>
      <c r="N29" s="45">
        <f t="shared" si="3"/>
        <v>100</v>
      </c>
      <c r="O29" s="45">
        <v>2592.1999999999998</v>
      </c>
      <c r="P29" s="45">
        <v>2592.1999999999998</v>
      </c>
      <c r="Q29" s="45">
        <v>1425.7</v>
      </c>
      <c r="R29" s="45">
        <f t="shared" si="21"/>
        <v>54.999614227297279</v>
      </c>
      <c r="S29" s="45">
        <v>416</v>
      </c>
      <c r="T29" s="45">
        <v>416</v>
      </c>
      <c r="U29" s="45">
        <v>0</v>
      </c>
      <c r="V29" s="45"/>
      <c r="W29" s="45"/>
      <c r="X29" s="45"/>
      <c r="Y29" s="45"/>
      <c r="Z29" s="45"/>
      <c r="AA29" s="45"/>
      <c r="AB29" s="45"/>
      <c r="AC29" s="45"/>
      <c r="AD29" s="45"/>
      <c r="AE29" s="27">
        <v>3.4</v>
      </c>
      <c r="AF29" s="27">
        <v>3.4</v>
      </c>
      <c r="AG29" s="45">
        <v>0</v>
      </c>
      <c r="AH29" s="45">
        <f t="shared" si="4"/>
        <v>0</v>
      </c>
      <c r="AI29" s="45">
        <v>11179.5489</v>
      </c>
      <c r="AJ29" s="45">
        <v>11179.5489</v>
      </c>
      <c r="AK29" s="45">
        <v>0</v>
      </c>
      <c r="AL29" s="45">
        <f t="shared" si="5"/>
        <v>0</v>
      </c>
      <c r="AM29" s="45">
        <v>23678.852999999999</v>
      </c>
      <c r="AN29" s="45">
        <v>23678.852999999999</v>
      </c>
      <c r="AO29" s="45">
        <v>14454.2</v>
      </c>
      <c r="AP29" s="45">
        <f t="shared" si="6"/>
        <v>61.042652699436083</v>
      </c>
      <c r="AQ29" s="45">
        <v>0.5</v>
      </c>
      <c r="AR29" s="45">
        <v>0.5</v>
      </c>
      <c r="AS29" s="45"/>
      <c r="AT29" s="45"/>
      <c r="AU29" s="45"/>
      <c r="AV29" s="45"/>
      <c r="AW29" s="45"/>
      <c r="AX29" s="45"/>
      <c r="AY29" s="45">
        <v>1370.6</v>
      </c>
      <c r="AZ29" s="45">
        <v>1370.6</v>
      </c>
      <c r="BA29" s="45">
        <v>510.6</v>
      </c>
      <c r="BB29" s="45">
        <f t="shared" si="7"/>
        <v>37.253757478476587</v>
      </c>
      <c r="BC29" s="45">
        <v>127.3</v>
      </c>
      <c r="BD29" s="45">
        <v>127.3</v>
      </c>
      <c r="BE29" s="45">
        <v>39.1</v>
      </c>
      <c r="BF29" s="45">
        <f t="shared" si="8"/>
        <v>30.714846818538888</v>
      </c>
      <c r="BG29" s="45"/>
      <c r="BH29" s="45"/>
      <c r="BI29" s="45"/>
      <c r="BJ29" s="45"/>
      <c r="BK29" s="45">
        <v>952.3</v>
      </c>
      <c r="BL29" s="45">
        <v>952.3</v>
      </c>
      <c r="BM29" s="45">
        <v>390.4</v>
      </c>
      <c r="BN29" s="45">
        <f t="shared" si="10"/>
        <v>40.995484616192371</v>
      </c>
      <c r="BO29" s="45">
        <v>98310.5</v>
      </c>
      <c r="BP29" s="45">
        <v>148611.4</v>
      </c>
      <c r="BQ29" s="45">
        <v>79861.3</v>
      </c>
      <c r="BR29" s="45">
        <f t="shared" si="11"/>
        <v>53.738340396497172</v>
      </c>
      <c r="BS29" s="45">
        <v>202284.9</v>
      </c>
      <c r="BT29" s="45">
        <v>205070.3</v>
      </c>
      <c r="BU29" s="45">
        <v>131583.5</v>
      </c>
      <c r="BV29" s="45">
        <f t="shared" si="12"/>
        <v>64.16506924698507</v>
      </c>
      <c r="BW29" s="45">
        <v>1042.5</v>
      </c>
      <c r="BX29" s="45">
        <v>1042.5</v>
      </c>
      <c r="BY29" s="45">
        <v>421</v>
      </c>
      <c r="BZ29" s="45">
        <f t="shared" si="13"/>
        <v>40.383693045563554</v>
      </c>
      <c r="CA29" s="45"/>
      <c r="CB29" s="45"/>
      <c r="CC29" s="45"/>
      <c r="CD29" s="45"/>
      <c r="CE29" s="45">
        <v>300</v>
      </c>
      <c r="CF29" s="45">
        <v>300</v>
      </c>
      <c r="CG29" s="45"/>
      <c r="CH29" s="30"/>
      <c r="CI29" s="45"/>
      <c r="CJ29" s="45"/>
      <c r="CK29" s="45"/>
      <c r="CL29" s="27"/>
      <c r="CM29" s="45"/>
      <c r="CN29" s="45"/>
      <c r="CO29" s="45"/>
      <c r="CP29" s="45"/>
      <c r="CQ29" s="45">
        <v>153.1</v>
      </c>
      <c r="CR29" s="45">
        <v>153.1</v>
      </c>
      <c r="CS29" s="45">
        <v>57.9</v>
      </c>
      <c r="CT29" s="45">
        <f t="shared" si="15"/>
        <v>37.81841933376878</v>
      </c>
      <c r="CU29" s="45">
        <v>185.8</v>
      </c>
      <c r="CV29" s="45">
        <v>185.8</v>
      </c>
      <c r="CW29" s="45">
        <v>0</v>
      </c>
      <c r="CX29" s="45">
        <f t="shared" si="16"/>
        <v>0</v>
      </c>
      <c r="CY29" s="45"/>
      <c r="CZ29" s="45"/>
      <c r="DA29" s="45"/>
      <c r="DB29" s="45"/>
    </row>
    <row r="30" spans="1:106" ht="17.25" customHeight="1">
      <c r="A30" s="31">
        <v>23</v>
      </c>
      <c r="B30" s="32" t="s">
        <v>25</v>
      </c>
      <c r="C30" s="27">
        <f t="shared" si="25"/>
        <v>664680.42323000007</v>
      </c>
      <c r="D30" s="27">
        <f t="shared" si="26"/>
        <v>680819.52322999993</v>
      </c>
      <c r="E30" s="27">
        <f t="shared" si="27"/>
        <v>390521.69999999995</v>
      </c>
      <c r="F30" s="27">
        <f t="shared" si="1"/>
        <v>57.360531928822311</v>
      </c>
      <c r="G30" s="27">
        <v>6</v>
      </c>
      <c r="H30" s="27">
        <v>6</v>
      </c>
      <c r="I30" s="45">
        <v>6</v>
      </c>
      <c r="J30" s="45">
        <f t="shared" si="2"/>
        <v>100</v>
      </c>
      <c r="K30" s="45">
        <v>16.7</v>
      </c>
      <c r="L30" s="45">
        <v>16.7</v>
      </c>
      <c r="M30" s="45">
        <v>16.7</v>
      </c>
      <c r="N30" s="45">
        <f t="shared" si="3"/>
        <v>100</v>
      </c>
      <c r="O30" s="45">
        <v>3513.5</v>
      </c>
      <c r="P30" s="45">
        <v>3513.5</v>
      </c>
      <c r="Q30" s="45">
        <v>1716</v>
      </c>
      <c r="R30" s="45">
        <f t="shared" si="21"/>
        <v>48.840187846876333</v>
      </c>
      <c r="S30" s="45">
        <v>618</v>
      </c>
      <c r="T30" s="45">
        <v>618</v>
      </c>
      <c r="U30" s="45">
        <v>0</v>
      </c>
      <c r="V30" s="45"/>
      <c r="W30" s="45"/>
      <c r="X30" s="45"/>
      <c r="Y30" s="45"/>
      <c r="Z30" s="45"/>
      <c r="AA30" s="45"/>
      <c r="AB30" s="45"/>
      <c r="AC30" s="45"/>
      <c r="AD30" s="45"/>
      <c r="AE30" s="27">
        <v>6.5</v>
      </c>
      <c r="AF30" s="27">
        <v>6.5</v>
      </c>
      <c r="AG30" s="45">
        <v>0</v>
      </c>
      <c r="AH30" s="45">
        <f t="shared" si="4"/>
        <v>0</v>
      </c>
      <c r="AI30" s="45">
        <v>41489.821229999994</v>
      </c>
      <c r="AJ30" s="45">
        <v>41489.821229999994</v>
      </c>
      <c r="AK30" s="45">
        <v>17949.5</v>
      </c>
      <c r="AL30" s="45">
        <f t="shared" si="5"/>
        <v>43.262418270005163</v>
      </c>
      <c r="AM30" s="45">
        <v>32953.601999999999</v>
      </c>
      <c r="AN30" s="45">
        <v>32953.601999999999</v>
      </c>
      <c r="AO30" s="45">
        <v>14894.4</v>
      </c>
      <c r="AP30" s="45">
        <f t="shared" si="6"/>
        <v>45.198093974673846</v>
      </c>
      <c r="AQ30" s="45">
        <v>0.6</v>
      </c>
      <c r="AR30" s="45">
        <v>0.6</v>
      </c>
      <c r="AS30" s="45"/>
      <c r="AT30" s="45"/>
      <c r="AU30" s="45"/>
      <c r="AV30" s="45"/>
      <c r="AW30" s="45"/>
      <c r="AX30" s="45"/>
      <c r="AY30" s="45">
        <v>2438.5</v>
      </c>
      <c r="AZ30" s="45">
        <v>2438.5</v>
      </c>
      <c r="BA30" s="45">
        <v>922.2</v>
      </c>
      <c r="BB30" s="45">
        <f t="shared" si="7"/>
        <v>37.818330941152354</v>
      </c>
      <c r="BC30" s="45">
        <v>127.3</v>
      </c>
      <c r="BD30" s="45">
        <v>127.3</v>
      </c>
      <c r="BE30" s="45">
        <v>23.2</v>
      </c>
      <c r="BF30" s="45">
        <f t="shared" si="8"/>
        <v>18.224666142969365</v>
      </c>
      <c r="BG30" s="45"/>
      <c r="BH30" s="45"/>
      <c r="BI30" s="45"/>
      <c r="BJ30" s="45"/>
      <c r="BK30" s="45">
        <v>1360.9</v>
      </c>
      <c r="BL30" s="45">
        <v>1360.9</v>
      </c>
      <c r="BM30" s="45">
        <v>430.1</v>
      </c>
      <c r="BN30" s="45">
        <f t="shared" si="10"/>
        <v>31.60408553163348</v>
      </c>
      <c r="BO30" s="45">
        <v>196883</v>
      </c>
      <c r="BP30" s="45">
        <v>270476.5</v>
      </c>
      <c r="BQ30" s="45">
        <v>143639.4</v>
      </c>
      <c r="BR30" s="45">
        <f t="shared" si="11"/>
        <v>53.106055424408403</v>
      </c>
      <c r="BS30" s="45">
        <v>382038.5</v>
      </c>
      <c r="BT30" s="45">
        <v>324584.09999999998</v>
      </c>
      <c r="BU30" s="45">
        <v>209357.6</v>
      </c>
      <c r="BV30" s="45">
        <f t="shared" si="12"/>
        <v>64.500263568055246</v>
      </c>
      <c r="BW30" s="45">
        <v>1392.8</v>
      </c>
      <c r="BX30" s="45">
        <v>1392.8</v>
      </c>
      <c r="BY30" s="45">
        <v>1375.8</v>
      </c>
      <c r="BZ30" s="45">
        <f t="shared" si="13"/>
        <v>98.779437105111995</v>
      </c>
      <c r="CA30" s="45"/>
      <c r="CB30" s="45"/>
      <c r="CC30" s="45"/>
      <c r="CD30" s="45"/>
      <c r="CE30" s="45">
        <v>300</v>
      </c>
      <c r="CF30" s="45">
        <v>300</v>
      </c>
      <c r="CG30" s="45"/>
      <c r="CH30" s="30"/>
      <c r="CI30" s="45"/>
      <c r="CJ30" s="45"/>
      <c r="CK30" s="45"/>
      <c r="CL30" s="27"/>
      <c r="CM30" s="45"/>
      <c r="CN30" s="45"/>
      <c r="CO30" s="45"/>
      <c r="CP30" s="45"/>
      <c r="CQ30" s="45">
        <v>948.7</v>
      </c>
      <c r="CR30" s="45">
        <v>948.7</v>
      </c>
      <c r="CS30" s="45">
        <v>190.8</v>
      </c>
      <c r="CT30" s="45">
        <f t="shared" si="15"/>
        <v>20.11173184357542</v>
      </c>
      <c r="CU30" s="45">
        <v>586</v>
      </c>
      <c r="CV30" s="45">
        <v>586</v>
      </c>
      <c r="CW30" s="45">
        <v>0</v>
      </c>
      <c r="CX30" s="45">
        <f t="shared" si="16"/>
        <v>0</v>
      </c>
      <c r="CY30" s="45"/>
      <c r="CZ30" s="45"/>
      <c r="DA30" s="45"/>
      <c r="DB30" s="45"/>
    </row>
    <row r="31" spans="1:106" ht="17.25" customHeight="1">
      <c r="A31" s="31">
        <v>24</v>
      </c>
      <c r="B31" s="32" t="s">
        <v>26</v>
      </c>
      <c r="C31" s="27">
        <f t="shared" si="25"/>
        <v>1713159.7061099999</v>
      </c>
      <c r="D31" s="27">
        <f t="shared" si="26"/>
        <v>1598384.48211</v>
      </c>
      <c r="E31" s="27">
        <f t="shared" si="27"/>
        <v>988610.8</v>
      </c>
      <c r="F31" s="27">
        <f t="shared" si="1"/>
        <v>61.850625494996791</v>
      </c>
      <c r="G31" s="27">
        <v>22.6</v>
      </c>
      <c r="H31" s="27">
        <v>22.6</v>
      </c>
      <c r="I31" s="45">
        <v>20</v>
      </c>
      <c r="J31" s="45">
        <f t="shared" si="2"/>
        <v>88.495575221238937</v>
      </c>
      <c r="K31" s="45">
        <v>25.6</v>
      </c>
      <c r="L31" s="45">
        <v>25.6</v>
      </c>
      <c r="M31" s="45">
        <v>25.6</v>
      </c>
      <c r="N31" s="45">
        <f t="shared" si="3"/>
        <v>100</v>
      </c>
      <c r="O31" s="45">
        <v>3863.8</v>
      </c>
      <c r="P31" s="45">
        <v>4063.8</v>
      </c>
      <c r="Q31" s="45">
        <v>2316</v>
      </c>
      <c r="R31" s="45">
        <f t="shared" si="21"/>
        <v>56.990993651262364</v>
      </c>
      <c r="S31" s="45">
        <v>612</v>
      </c>
      <c r="T31" s="45">
        <v>612</v>
      </c>
      <c r="U31" s="45">
        <v>0</v>
      </c>
      <c r="V31" s="45"/>
      <c r="W31" s="45"/>
      <c r="X31" s="45"/>
      <c r="Y31" s="45"/>
      <c r="Z31" s="45"/>
      <c r="AA31" s="45"/>
      <c r="AB31" s="45">
        <v>640.1</v>
      </c>
      <c r="AC31" s="45">
        <v>0</v>
      </c>
      <c r="AD31" s="45"/>
      <c r="AE31" s="27">
        <v>12</v>
      </c>
      <c r="AF31" s="27">
        <v>12</v>
      </c>
      <c r="AG31" s="45">
        <v>0</v>
      </c>
      <c r="AH31" s="45">
        <f t="shared" si="4"/>
        <v>0</v>
      </c>
      <c r="AI31" s="45">
        <v>81944.043870000009</v>
      </c>
      <c r="AJ31" s="45">
        <v>81944.043870000009</v>
      </c>
      <c r="AK31" s="45">
        <v>56734.1</v>
      </c>
      <c r="AL31" s="45">
        <f t="shared" si="5"/>
        <v>69.235172345174618</v>
      </c>
      <c r="AM31" s="45">
        <v>86017.162239999991</v>
      </c>
      <c r="AN31" s="45">
        <v>86017.13824</v>
      </c>
      <c r="AO31" s="45">
        <v>46492.9</v>
      </c>
      <c r="AP31" s="45">
        <f t="shared" si="6"/>
        <v>54.050740295821306</v>
      </c>
      <c r="AQ31" s="45">
        <v>1.4</v>
      </c>
      <c r="AR31" s="45">
        <v>1.4</v>
      </c>
      <c r="AS31" s="45"/>
      <c r="AT31" s="45"/>
      <c r="AU31" s="45"/>
      <c r="AV31" s="45"/>
      <c r="AW31" s="45"/>
      <c r="AX31" s="45"/>
      <c r="AY31" s="45">
        <v>4267.7</v>
      </c>
      <c r="AZ31" s="45">
        <v>4267.7</v>
      </c>
      <c r="BA31" s="45">
        <v>1921.5</v>
      </c>
      <c r="BB31" s="45">
        <f t="shared" si="7"/>
        <v>45.024251938983525</v>
      </c>
      <c r="BC31" s="45">
        <v>212.3</v>
      </c>
      <c r="BD31" s="45">
        <v>212.3</v>
      </c>
      <c r="BE31" s="45">
        <v>29.5</v>
      </c>
      <c r="BF31" s="45">
        <f t="shared" si="8"/>
        <v>13.895430993876589</v>
      </c>
      <c r="BG31" s="45"/>
      <c r="BH31" s="45"/>
      <c r="BI31" s="45"/>
      <c r="BJ31" s="45"/>
      <c r="BK31" s="45">
        <v>1837.1</v>
      </c>
      <c r="BL31" s="45">
        <v>1837.1</v>
      </c>
      <c r="BM31" s="45">
        <v>875.7</v>
      </c>
      <c r="BN31" s="45">
        <f t="shared" si="10"/>
        <v>47.667519460018518</v>
      </c>
      <c r="BO31" s="45">
        <v>632698.19999999995</v>
      </c>
      <c r="BP31" s="45">
        <v>752336.1</v>
      </c>
      <c r="BQ31" s="45">
        <v>418255.9</v>
      </c>
      <c r="BR31" s="45">
        <f t="shared" si="11"/>
        <v>55.594288244309965</v>
      </c>
      <c r="BS31" s="45">
        <v>893576.5</v>
      </c>
      <c r="BT31" s="45">
        <v>658257.1</v>
      </c>
      <c r="BU31" s="45">
        <v>459081.6</v>
      </c>
      <c r="BV31" s="45">
        <f t="shared" si="12"/>
        <v>69.741989869915571</v>
      </c>
      <c r="BW31" s="45">
        <v>4239.8</v>
      </c>
      <c r="BX31" s="45">
        <v>4239.8</v>
      </c>
      <c r="BY31" s="45">
        <v>1530</v>
      </c>
      <c r="BZ31" s="45">
        <f t="shared" si="13"/>
        <v>36.086607858861264</v>
      </c>
      <c r="CA31" s="45"/>
      <c r="CB31" s="45"/>
      <c r="CC31" s="45"/>
      <c r="CD31" s="45"/>
      <c r="CE31" s="45">
        <v>600</v>
      </c>
      <c r="CF31" s="45">
        <v>600</v>
      </c>
      <c r="CG31" s="45"/>
      <c r="CH31" s="30"/>
      <c r="CI31" s="45"/>
      <c r="CJ31" s="45">
        <v>24.5</v>
      </c>
      <c r="CK31" s="45">
        <v>12.5</v>
      </c>
      <c r="CL31" s="27">
        <f t="shared" si="22"/>
        <v>51.020408163265309</v>
      </c>
      <c r="CM31" s="45"/>
      <c r="CN31" s="45">
        <v>41.7</v>
      </c>
      <c r="CO31" s="45"/>
      <c r="CP31" s="45"/>
      <c r="CQ31" s="45">
        <v>2822.2</v>
      </c>
      <c r="CR31" s="45">
        <v>2822.2</v>
      </c>
      <c r="CS31" s="45">
        <v>1151.0999999999999</v>
      </c>
      <c r="CT31" s="45">
        <f t="shared" si="15"/>
        <v>40.787329034086881</v>
      </c>
      <c r="CU31" s="45">
        <v>407.3</v>
      </c>
      <c r="CV31" s="45">
        <v>407.3</v>
      </c>
      <c r="CW31" s="45">
        <v>164.4</v>
      </c>
      <c r="CX31" s="45">
        <f t="shared" si="16"/>
        <v>40.363368524429163</v>
      </c>
      <c r="CY31" s="45"/>
      <c r="CZ31" s="45"/>
      <c r="DA31" s="45"/>
      <c r="DB31" s="45"/>
    </row>
    <row r="32" spans="1:106" s="2" customFormat="1" ht="17.25" customHeight="1">
      <c r="A32" s="31">
        <v>26</v>
      </c>
      <c r="B32" s="32" t="s">
        <v>27</v>
      </c>
      <c r="C32" s="27">
        <f t="shared" si="25"/>
        <v>7730624.6541800005</v>
      </c>
      <c r="D32" s="27">
        <f t="shared" si="26"/>
        <v>7143854.7075300002</v>
      </c>
      <c r="E32" s="27">
        <f t="shared" si="27"/>
        <v>4542386.4000000004</v>
      </c>
      <c r="F32" s="27">
        <f t="shared" si="1"/>
        <v>63.584529444756001</v>
      </c>
      <c r="G32" s="27">
        <v>1395.4</v>
      </c>
      <c r="H32" s="27">
        <v>1395.4</v>
      </c>
      <c r="I32" s="45">
        <v>330.4</v>
      </c>
      <c r="J32" s="45">
        <f t="shared" si="2"/>
        <v>23.67779848072237</v>
      </c>
      <c r="K32" s="45">
        <v>83.2</v>
      </c>
      <c r="L32" s="45">
        <v>83.2</v>
      </c>
      <c r="M32" s="45">
        <v>44.4</v>
      </c>
      <c r="N32" s="45">
        <f t="shared" si="3"/>
        <v>53.365384615384613</v>
      </c>
      <c r="O32" s="45">
        <v>12411.7</v>
      </c>
      <c r="P32" s="45">
        <v>12711.7</v>
      </c>
      <c r="Q32" s="45">
        <v>6657.8</v>
      </c>
      <c r="R32" s="45">
        <f t="shared" si="21"/>
        <v>52.375370721461337</v>
      </c>
      <c r="S32" s="45">
        <v>2130</v>
      </c>
      <c r="T32" s="45">
        <v>2130</v>
      </c>
      <c r="U32" s="45">
        <v>0</v>
      </c>
      <c r="V32" s="45"/>
      <c r="W32" s="45"/>
      <c r="X32" s="45"/>
      <c r="Y32" s="45"/>
      <c r="Z32" s="45"/>
      <c r="AA32" s="45"/>
      <c r="AB32" s="45"/>
      <c r="AC32" s="45"/>
      <c r="AD32" s="45"/>
      <c r="AE32" s="27">
        <v>42.9</v>
      </c>
      <c r="AF32" s="27">
        <v>42.9</v>
      </c>
      <c r="AG32" s="45">
        <v>0</v>
      </c>
      <c r="AH32" s="45">
        <f t="shared" si="4"/>
        <v>0</v>
      </c>
      <c r="AI32" s="45">
        <v>307134.19818000001</v>
      </c>
      <c r="AJ32" s="45">
        <v>307134.19818000001</v>
      </c>
      <c r="AK32" s="45">
        <v>201667.9</v>
      </c>
      <c r="AL32" s="45">
        <f t="shared" si="5"/>
        <v>65.66116739686862</v>
      </c>
      <c r="AM32" s="45">
        <v>510553.43599999999</v>
      </c>
      <c r="AN32" s="45">
        <v>510553.38935000001</v>
      </c>
      <c r="AO32" s="45">
        <v>71403.7</v>
      </c>
      <c r="AP32" s="45">
        <f t="shared" si="6"/>
        <v>13.985550089268054</v>
      </c>
      <c r="AQ32" s="45">
        <v>23</v>
      </c>
      <c r="AR32" s="45">
        <v>23</v>
      </c>
      <c r="AS32" s="45"/>
      <c r="AT32" s="45"/>
      <c r="AU32" s="45">
        <v>9076.7999999999993</v>
      </c>
      <c r="AV32" s="45">
        <v>9076.7999999999993</v>
      </c>
      <c r="AW32" s="45">
        <v>0</v>
      </c>
      <c r="AX32" s="45"/>
      <c r="AY32" s="45">
        <v>16755.2</v>
      </c>
      <c r="AZ32" s="45">
        <v>16755.2</v>
      </c>
      <c r="BA32" s="45">
        <v>6933.8</v>
      </c>
      <c r="BB32" s="45">
        <f t="shared" si="7"/>
        <v>41.382973644003059</v>
      </c>
      <c r="BC32" s="45">
        <v>481.2</v>
      </c>
      <c r="BD32" s="45">
        <v>481.2</v>
      </c>
      <c r="BE32" s="45">
        <v>204.7</v>
      </c>
      <c r="BF32" s="45">
        <f t="shared" si="8"/>
        <v>42.539484621778882</v>
      </c>
      <c r="BG32" s="45">
        <v>66.099999999999994</v>
      </c>
      <c r="BH32" s="45">
        <v>66.099999999999994</v>
      </c>
      <c r="BI32" s="45">
        <v>28.9</v>
      </c>
      <c r="BJ32" s="45">
        <f t="shared" si="9"/>
        <v>43.721633888048409</v>
      </c>
      <c r="BK32" s="45">
        <v>6426.7</v>
      </c>
      <c r="BL32" s="45">
        <v>6426.7</v>
      </c>
      <c r="BM32" s="45">
        <v>2945.3</v>
      </c>
      <c r="BN32" s="45">
        <f t="shared" si="10"/>
        <v>45.82911914357291</v>
      </c>
      <c r="BO32" s="45">
        <v>2932837.6</v>
      </c>
      <c r="BP32" s="45">
        <v>3201852.9</v>
      </c>
      <c r="BQ32" s="45">
        <v>1939375</v>
      </c>
      <c r="BR32" s="45">
        <f t="shared" si="11"/>
        <v>60.570396597545127</v>
      </c>
      <c r="BS32" s="45">
        <v>3891940.6</v>
      </c>
      <c r="BT32" s="45">
        <v>3035789.2</v>
      </c>
      <c r="BU32" s="45">
        <v>2303657.5</v>
      </c>
      <c r="BV32" s="45">
        <f t="shared" si="12"/>
        <v>75.883315613613746</v>
      </c>
      <c r="BW32" s="45">
        <v>8158.22</v>
      </c>
      <c r="BX32" s="45">
        <v>8158.22</v>
      </c>
      <c r="BY32" s="45">
        <v>3573</v>
      </c>
      <c r="BZ32" s="45">
        <f t="shared" si="13"/>
        <v>43.796318314534297</v>
      </c>
      <c r="CA32" s="45">
        <v>958.4</v>
      </c>
      <c r="CB32" s="45">
        <v>958.4</v>
      </c>
      <c r="CC32" s="45">
        <v>428.2</v>
      </c>
      <c r="CD32" s="45">
        <f t="shared" si="14"/>
        <v>44.678631051752923</v>
      </c>
      <c r="CE32" s="45">
        <v>3126</v>
      </c>
      <c r="CF32" s="45">
        <v>3126</v>
      </c>
      <c r="CG32" s="45">
        <v>926.2</v>
      </c>
      <c r="CH32" s="27">
        <f t="shared" ref="CH32:CH35" si="28">CG32/CF32*100</f>
        <v>29.628918746001283</v>
      </c>
      <c r="CI32" s="45">
        <v>178.3</v>
      </c>
      <c r="CJ32" s="45">
        <v>244.5</v>
      </c>
      <c r="CK32" s="45">
        <v>118</v>
      </c>
      <c r="CL32" s="27">
        <f t="shared" si="22"/>
        <v>48.261758691206545</v>
      </c>
      <c r="CM32" s="45">
        <v>326.8</v>
      </c>
      <c r="CN32" s="45">
        <v>326.8</v>
      </c>
      <c r="CO32" s="45"/>
      <c r="CP32" s="45"/>
      <c r="CQ32" s="45">
        <v>23068.9</v>
      </c>
      <c r="CR32" s="45">
        <v>23068.9</v>
      </c>
      <c r="CS32" s="45">
        <v>3972.1</v>
      </c>
      <c r="CT32" s="45">
        <f t="shared" si="15"/>
        <v>17.218419603882282</v>
      </c>
      <c r="CU32" s="45">
        <v>3450</v>
      </c>
      <c r="CV32" s="45">
        <v>3450</v>
      </c>
      <c r="CW32" s="45">
        <v>119.5</v>
      </c>
      <c r="CX32" s="45">
        <f t="shared" si="16"/>
        <v>3.4637681159420293</v>
      </c>
      <c r="CY32" s="45"/>
      <c r="CZ32" s="45"/>
      <c r="DA32" s="45"/>
      <c r="DB32" s="45"/>
    </row>
    <row r="33" spans="1:106" ht="17.25" customHeight="1">
      <c r="A33" s="31">
        <v>25</v>
      </c>
      <c r="B33" s="32" t="s">
        <v>28</v>
      </c>
      <c r="C33" s="27">
        <f t="shared" si="25"/>
        <v>304370.114</v>
      </c>
      <c r="D33" s="27">
        <f t="shared" si="26"/>
        <v>346145.61400000006</v>
      </c>
      <c r="E33" s="27">
        <f t="shared" si="27"/>
        <v>201084.80000000002</v>
      </c>
      <c r="F33" s="27">
        <f t="shared" si="1"/>
        <v>58.092545988463684</v>
      </c>
      <c r="G33" s="27">
        <v>5.0999999999999996</v>
      </c>
      <c r="H33" s="27">
        <v>5.0999999999999996</v>
      </c>
      <c r="I33" s="45">
        <v>0</v>
      </c>
      <c r="J33" s="45">
        <f t="shared" si="2"/>
        <v>0</v>
      </c>
      <c r="K33" s="45">
        <v>7.3</v>
      </c>
      <c r="L33" s="45">
        <v>7.3</v>
      </c>
      <c r="M33" s="45">
        <v>0</v>
      </c>
      <c r="N33" s="45">
        <f t="shared" si="3"/>
        <v>0</v>
      </c>
      <c r="O33" s="45">
        <v>1809.6</v>
      </c>
      <c r="P33" s="45">
        <v>1884.6</v>
      </c>
      <c r="Q33" s="45">
        <v>874</v>
      </c>
      <c r="R33" s="45">
        <f t="shared" si="21"/>
        <v>46.375888782765578</v>
      </c>
      <c r="S33" s="45">
        <v>315</v>
      </c>
      <c r="T33" s="45">
        <v>315</v>
      </c>
      <c r="U33" s="45">
        <v>0</v>
      </c>
      <c r="V33" s="45"/>
      <c r="W33" s="45"/>
      <c r="X33" s="45"/>
      <c r="Y33" s="45"/>
      <c r="Z33" s="45"/>
      <c r="AA33" s="45"/>
      <c r="AB33" s="45"/>
      <c r="AC33" s="45"/>
      <c r="AD33" s="45"/>
      <c r="AE33" s="27">
        <v>3.5</v>
      </c>
      <c r="AF33" s="27">
        <v>3.5</v>
      </c>
      <c r="AG33" s="45">
        <v>1.5</v>
      </c>
      <c r="AH33" s="45">
        <f t="shared" si="4"/>
        <v>42.857142857142854</v>
      </c>
      <c r="AI33" s="45"/>
      <c r="AJ33" s="45"/>
      <c r="AK33" s="45"/>
      <c r="AL33" s="45"/>
      <c r="AM33" s="45">
        <v>18277.313999999998</v>
      </c>
      <c r="AN33" s="45">
        <v>18277.313999999998</v>
      </c>
      <c r="AO33" s="45">
        <v>3605.1</v>
      </c>
      <c r="AP33" s="45">
        <f t="shared" si="6"/>
        <v>19.724451853264654</v>
      </c>
      <c r="AQ33" s="45">
        <v>0.6</v>
      </c>
      <c r="AR33" s="45">
        <v>0.6</v>
      </c>
      <c r="AS33" s="45"/>
      <c r="AT33" s="45"/>
      <c r="AU33" s="45"/>
      <c r="AV33" s="45"/>
      <c r="AW33" s="45"/>
      <c r="AX33" s="45"/>
      <c r="AY33" s="45">
        <v>1370.6</v>
      </c>
      <c r="AZ33" s="45">
        <v>1370.6</v>
      </c>
      <c r="BA33" s="45">
        <v>565.4</v>
      </c>
      <c r="BB33" s="45">
        <f t="shared" si="7"/>
        <v>41.252006420545747</v>
      </c>
      <c r="BC33" s="45">
        <v>127.3</v>
      </c>
      <c r="BD33" s="45">
        <v>127.3</v>
      </c>
      <c r="BE33" s="45">
        <v>49.8</v>
      </c>
      <c r="BF33" s="45">
        <f t="shared" si="8"/>
        <v>39.120188531029065</v>
      </c>
      <c r="BG33" s="45"/>
      <c r="BH33" s="45"/>
      <c r="BI33" s="45"/>
      <c r="BJ33" s="45"/>
      <c r="BK33" s="45">
        <v>952.3</v>
      </c>
      <c r="BL33" s="45">
        <v>952.3</v>
      </c>
      <c r="BM33" s="45">
        <v>500.3</v>
      </c>
      <c r="BN33" s="45">
        <f t="shared" si="10"/>
        <v>52.535965557072352</v>
      </c>
      <c r="BO33" s="45">
        <v>92644.3</v>
      </c>
      <c r="BP33" s="45">
        <v>151669</v>
      </c>
      <c r="BQ33" s="45">
        <v>91251.6</v>
      </c>
      <c r="BR33" s="45">
        <f t="shared" si="11"/>
        <v>60.164964495051734</v>
      </c>
      <c r="BS33" s="45">
        <v>187306.3</v>
      </c>
      <c r="BT33" s="45">
        <v>169982.1</v>
      </c>
      <c r="BU33" s="45">
        <v>103504.4</v>
      </c>
      <c r="BV33" s="45">
        <f t="shared" si="12"/>
        <v>60.89135267772312</v>
      </c>
      <c r="BW33" s="45">
        <v>884.1</v>
      </c>
      <c r="BX33" s="45">
        <v>884.1</v>
      </c>
      <c r="BY33" s="45">
        <v>325.39999999999998</v>
      </c>
      <c r="BZ33" s="45">
        <f t="shared" si="13"/>
        <v>36.805791200090482</v>
      </c>
      <c r="CA33" s="45"/>
      <c r="CB33" s="45"/>
      <c r="CC33" s="45"/>
      <c r="CD33" s="45"/>
      <c r="CE33" s="45"/>
      <c r="CF33" s="45"/>
      <c r="CG33" s="45"/>
      <c r="CH33" s="30"/>
      <c r="CI33" s="45"/>
      <c r="CJ33" s="45"/>
      <c r="CK33" s="45"/>
      <c r="CL33" s="27"/>
      <c r="CM33" s="45"/>
      <c r="CN33" s="45"/>
      <c r="CO33" s="45"/>
      <c r="CP33" s="45"/>
      <c r="CQ33" s="45">
        <v>402.4</v>
      </c>
      <c r="CR33" s="45">
        <v>402.4</v>
      </c>
      <c r="CS33" s="45">
        <v>150.1</v>
      </c>
      <c r="CT33" s="45">
        <f t="shared" si="15"/>
        <v>37.301192842942349</v>
      </c>
      <c r="CU33" s="45">
        <v>264.39999999999998</v>
      </c>
      <c r="CV33" s="45">
        <v>264.39999999999998</v>
      </c>
      <c r="CW33" s="45">
        <v>257.2</v>
      </c>
      <c r="CX33" s="45">
        <f t="shared" si="16"/>
        <v>97.276853252647513</v>
      </c>
      <c r="CY33" s="45"/>
      <c r="CZ33" s="45"/>
      <c r="DA33" s="45"/>
      <c r="DB33" s="45"/>
    </row>
    <row r="34" spans="1:106" s="75" customFormat="1" ht="14">
      <c r="A34" s="123" t="s">
        <v>86</v>
      </c>
      <c r="B34" s="123"/>
      <c r="C34" s="72"/>
      <c r="D34" s="69"/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3"/>
      <c r="AF34" s="74"/>
      <c r="AG34" s="74"/>
      <c r="AH34" s="74"/>
      <c r="AI34" s="74"/>
      <c r="AJ34" s="69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30"/>
      <c r="CI34" s="74"/>
      <c r="CJ34" s="74"/>
      <c r="CK34" s="74"/>
      <c r="CL34" s="27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</row>
    <row r="35" spans="1:106" s="8" customFormat="1" ht="24" customHeight="1">
      <c r="A35" s="104" t="s">
        <v>29</v>
      </c>
      <c r="B35" s="104"/>
      <c r="C35" s="30">
        <f>C6+C28+C34</f>
        <v>17529331.648800001</v>
      </c>
      <c r="D35" s="30">
        <f t="shared" ref="D35:DA35" si="29">D6+D28+D34</f>
        <v>17518634.948799998</v>
      </c>
      <c r="E35" s="30">
        <f t="shared" si="29"/>
        <v>10588110.899999999</v>
      </c>
      <c r="F35" s="30">
        <f t="shared" si="1"/>
        <v>60.439131992560121</v>
      </c>
      <c r="G35" s="30">
        <f t="shared" si="29"/>
        <v>1459.1999999999998</v>
      </c>
      <c r="H35" s="30">
        <f t="shared" si="29"/>
        <v>1459.1999999999998</v>
      </c>
      <c r="I35" s="30">
        <f t="shared" si="29"/>
        <v>377.79999999999995</v>
      </c>
      <c r="J35" s="30">
        <f t="shared" si="2"/>
        <v>25.890899122807014</v>
      </c>
      <c r="K35" s="30">
        <f t="shared" si="29"/>
        <v>255.00000000000006</v>
      </c>
      <c r="L35" s="30">
        <f t="shared" si="29"/>
        <v>255.00000000000006</v>
      </c>
      <c r="M35" s="30">
        <f t="shared" si="29"/>
        <v>206.60000000000002</v>
      </c>
      <c r="N35" s="30">
        <f t="shared" si="3"/>
        <v>81.019607843137237</v>
      </c>
      <c r="O35" s="30">
        <f t="shared" si="29"/>
        <v>47507.199999999997</v>
      </c>
      <c r="P35" s="30">
        <f t="shared" si="29"/>
        <v>48702.7</v>
      </c>
      <c r="Q35" s="30">
        <f t="shared" si="29"/>
        <v>25238.199999999997</v>
      </c>
      <c r="R35" s="30">
        <f t="shared" si="21"/>
        <v>51.820946271972602</v>
      </c>
      <c r="S35" s="30">
        <f t="shared" si="29"/>
        <v>7264</v>
      </c>
      <c r="T35" s="30">
        <f t="shared" si="29"/>
        <v>7264</v>
      </c>
      <c r="U35" s="30">
        <f t="shared" si="29"/>
        <v>0</v>
      </c>
      <c r="V35" s="30">
        <v>0</v>
      </c>
      <c r="W35" s="30">
        <f t="shared" si="29"/>
        <v>20.399999999999999</v>
      </c>
      <c r="X35" s="30">
        <f t="shared" si="29"/>
        <v>20.399999999999999</v>
      </c>
      <c r="Y35" s="30">
        <f t="shared" si="29"/>
        <v>0</v>
      </c>
      <c r="Z35" s="30">
        <v>0</v>
      </c>
      <c r="AA35" s="30">
        <f t="shared" si="29"/>
        <v>1463.8</v>
      </c>
      <c r="AB35" s="30">
        <f t="shared" si="29"/>
        <v>2399.6</v>
      </c>
      <c r="AC35" s="30">
        <f t="shared" si="29"/>
        <v>0</v>
      </c>
      <c r="AD35" s="30">
        <v>0</v>
      </c>
      <c r="AE35" s="66">
        <f t="shared" si="29"/>
        <v>126</v>
      </c>
      <c r="AF35" s="30">
        <f t="shared" si="29"/>
        <v>126</v>
      </c>
      <c r="AG35" s="30">
        <f t="shared" si="29"/>
        <v>4.8</v>
      </c>
      <c r="AH35" s="30">
        <f t="shared" si="4"/>
        <v>3.8095238095238093</v>
      </c>
      <c r="AI35" s="30">
        <f t="shared" si="29"/>
        <v>832974.17556</v>
      </c>
      <c r="AJ35" s="30">
        <f t="shared" si="29"/>
        <v>832974.17556</v>
      </c>
      <c r="AK35" s="30">
        <f t="shared" si="29"/>
        <v>500777.5</v>
      </c>
      <c r="AL35" s="30">
        <f t="shared" si="5"/>
        <v>60.119210738235964</v>
      </c>
      <c r="AM35" s="30">
        <f t="shared" si="29"/>
        <v>1180335.1532400001</v>
      </c>
      <c r="AN35" s="30">
        <f t="shared" si="29"/>
        <v>1180335.1532400001</v>
      </c>
      <c r="AO35" s="30">
        <f t="shared" si="29"/>
        <v>442583</v>
      </c>
      <c r="AP35" s="30">
        <f t="shared" si="6"/>
        <v>37.496383869032208</v>
      </c>
      <c r="AQ35" s="30">
        <f t="shared" si="29"/>
        <v>26.1</v>
      </c>
      <c r="AR35" s="30">
        <f t="shared" si="29"/>
        <v>26.1</v>
      </c>
      <c r="AS35" s="30">
        <f t="shared" si="29"/>
        <v>0</v>
      </c>
      <c r="AT35" s="30">
        <v>0</v>
      </c>
      <c r="AU35" s="30">
        <f t="shared" si="29"/>
        <v>9076.7999999999993</v>
      </c>
      <c r="AV35" s="30">
        <f t="shared" si="29"/>
        <v>9076.7999999999993</v>
      </c>
      <c r="AW35" s="30">
        <f t="shared" si="29"/>
        <v>0</v>
      </c>
      <c r="AX35" s="30">
        <v>0</v>
      </c>
      <c r="AY35" s="30">
        <f t="shared" si="29"/>
        <v>55821.299999999996</v>
      </c>
      <c r="AZ35" s="30">
        <f t="shared" si="29"/>
        <v>55821.299999999996</v>
      </c>
      <c r="BA35" s="30">
        <f t="shared" si="29"/>
        <v>22441.199999999997</v>
      </c>
      <c r="BB35" s="30">
        <f t="shared" si="7"/>
        <v>40.2018584303841</v>
      </c>
      <c r="BC35" s="30">
        <f t="shared" si="29"/>
        <v>3032.9000000000005</v>
      </c>
      <c r="BD35" s="30">
        <f t="shared" si="29"/>
        <v>3032.9000000000005</v>
      </c>
      <c r="BE35" s="30">
        <f t="shared" si="29"/>
        <v>1145.5000000000002</v>
      </c>
      <c r="BF35" s="30">
        <f t="shared" si="8"/>
        <v>37.769131854001117</v>
      </c>
      <c r="BG35" s="30">
        <f t="shared" si="29"/>
        <v>23090</v>
      </c>
      <c r="BH35" s="30">
        <f t="shared" si="29"/>
        <v>23090</v>
      </c>
      <c r="BI35" s="30">
        <f t="shared" si="29"/>
        <v>9551.1999999999989</v>
      </c>
      <c r="BJ35" s="30">
        <f t="shared" si="9"/>
        <v>41.36509311390212</v>
      </c>
      <c r="BK35" s="30">
        <f t="shared" si="29"/>
        <v>25270.800000000003</v>
      </c>
      <c r="BL35" s="30">
        <f t="shared" si="29"/>
        <v>25270.800000000003</v>
      </c>
      <c r="BM35" s="30">
        <f t="shared" si="29"/>
        <v>11242</v>
      </c>
      <c r="BN35" s="30">
        <f t="shared" si="10"/>
        <v>44.48612628013359</v>
      </c>
      <c r="BO35" s="30">
        <f t="shared" si="29"/>
        <v>5119576.3</v>
      </c>
      <c r="BP35" s="30">
        <f t="shared" si="29"/>
        <v>5988515.3000000007</v>
      </c>
      <c r="BQ35" s="30">
        <f t="shared" si="29"/>
        <v>3460832.9000000004</v>
      </c>
      <c r="BR35" s="30">
        <f t="shared" si="11"/>
        <v>57.791167369982347</v>
      </c>
      <c r="BS35" s="30">
        <f t="shared" si="29"/>
        <v>10005703.300000001</v>
      </c>
      <c r="BT35" s="30">
        <f t="shared" si="29"/>
        <v>9123756.1999999993</v>
      </c>
      <c r="BU35" s="30">
        <f t="shared" si="29"/>
        <v>6032576.7000000011</v>
      </c>
      <c r="BV35" s="30">
        <f t="shared" si="12"/>
        <v>66.11944212187521</v>
      </c>
      <c r="BW35" s="30">
        <f t="shared" si="29"/>
        <v>27668.52</v>
      </c>
      <c r="BX35" s="30">
        <f t="shared" si="29"/>
        <v>27668.52</v>
      </c>
      <c r="BY35" s="30">
        <f t="shared" si="29"/>
        <v>12656.5</v>
      </c>
      <c r="BZ35" s="30">
        <f t="shared" si="13"/>
        <v>45.743321290766545</v>
      </c>
      <c r="CA35" s="30">
        <f t="shared" si="29"/>
        <v>99246.6</v>
      </c>
      <c r="CB35" s="30">
        <f t="shared" si="29"/>
        <v>99246.6</v>
      </c>
      <c r="CC35" s="30">
        <f t="shared" si="29"/>
        <v>43105.100000000006</v>
      </c>
      <c r="CD35" s="30">
        <f t="shared" si="14"/>
        <v>43.432319092039428</v>
      </c>
      <c r="CE35" s="30">
        <f t="shared" si="29"/>
        <v>6726</v>
      </c>
      <c r="CF35" s="30">
        <f t="shared" si="29"/>
        <v>6726</v>
      </c>
      <c r="CG35" s="30">
        <f t="shared" si="29"/>
        <v>926.2</v>
      </c>
      <c r="CH35" s="30">
        <f t="shared" si="28"/>
        <v>13.770443056794528</v>
      </c>
      <c r="CI35" s="30">
        <f t="shared" si="29"/>
        <v>375.40000000000003</v>
      </c>
      <c r="CJ35" s="30">
        <f t="shared" si="29"/>
        <v>513.79999999999995</v>
      </c>
      <c r="CK35" s="30">
        <f t="shared" si="29"/>
        <v>142.9</v>
      </c>
      <c r="CL35" s="30">
        <f t="shared" si="22"/>
        <v>27.81237835733749</v>
      </c>
      <c r="CM35" s="30">
        <f t="shared" si="29"/>
        <v>882.2</v>
      </c>
      <c r="CN35" s="30">
        <f t="shared" si="29"/>
        <v>923.9</v>
      </c>
      <c r="CO35" s="30">
        <f t="shared" si="29"/>
        <v>66.900000000000006</v>
      </c>
      <c r="CP35" s="30">
        <f t="shared" ref="CP35" si="30">CO35/CN35*100</f>
        <v>7.2410434029656896</v>
      </c>
      <c r="CQ35" s="30">
        <f t="shared" si="29"/>
        <v>35554.700000000004</v>
      </c>
      <c r="CR35" s="30">
        <f t="shared" si="29"/>
        <v>35554.700000000004</v>
      </c>
      <c r="CS35" s="30">
        <f t="shared" si="29"/>
        <v>7389.5999999999995</v>
      </c>
      <c r="CT35" s="30">
        <f t="shared" si="15"/>
        <v>20.783750108986993</v>
      </c>
      <c r="CU35" s="30">
        <f t="shared" si="29"/>
        <v>10596.3</v>
      </c>
      <c r="CV35" s="30">
        <f t="shared" si="29"/>
        <v>10596.3</v>
      </c>
      <c r="CW35" s="30">
        <f t="shared" si="29"/>
        <v>1519.1</v>
      </c>
      <c r="CX35" s="30">
        <f t="shared" si="16"/>
        <v>14.336136198484375</v>
      </c>
      <c r="CY35" s="30">
        <f t="shared" si="29"/>
        <v>35279.499999999993</v>
      </c>
      <c r="CZ35" s="30">
        <f t="shared" si="29"/>
        <v>35279.499999999993</v>
      </c>
      <c r="DA35" s="30">
        <f t="shared" si="29"/>
        <v>15327.199999999999</v>
      </c>
      <c r="DB35" s="30">
        <f t="shared" si="17"/>
        <v>43.445060162417278</v>
      </c>
    </row>
    <row r="36" spans="1:106">
      <c r="D36" s="63"/>
      <c r="E36" s="63"/>
      <c r="F36" s="63"/>
      <c r="G36" s="63"/>
    </row>
    <row r="37" spans="1:106">
      <c r="D37" s="63"/>
      <c r="E37" s="63"/>
      <c r="F37" s="63"/>
      <c r="G37" s="63"/>
    </row>
    <row r="38" spans="1:106">
      <c r="D38" s="63"/>
      <c r="E38" s="63"/>
      <c r="F38" s="63"/>
      <c r="G38" s="63"/>
    </row>
    <row r="39" spans="1:106">
      <c r="D39" s="63"/>
      <c r="E39" s="63"/>
      <c r="F39" s="63"/>
      <c r="G39" s="63"/>
    </row>
    <row r="40" spans="1:106">
      <c r="D40" s="63"/>
      <c r="E40" s="63"/>
      <c r="F40" s="63"/>
      <c r="G40" s="63"/>
    </row>
    <row r="41" spans="1:106">
      <c r="D41" s="63"/>
      <c r="E41" s="63"/>
      <c r="F41" s="63"/>
      <c r="G41" s="63"/>
    </row>
    <row r="42" spans="1:106">
      <c r="D42" s="63"/>
      <c r="E42" s="63"/>
      <c r="F42" s="63"/>
      <c r="G42" s="63"/>
    </row>
    <row r="43" spans="1:106">
      <c r="D43" s="63"/>
      <c r="E43" s="63"/>
      <c r="F43" s="63"/>
      <c r="G43" s="63"/>
    </row>
    <row r="44" spans="1:106">
      <c r="D44" s="63"/>
      <c r="E44" s="63"/>
      <c r="F44" s="63"/>
      <c r="G44" s="63"/>
    </row>
    <row r="45" spans="1:106">
      <c r="D45" s="63"/>
      <c r="E45" s="63"/>
      <c r="F45" s="63"/>
      <c r="G45" s="63"/>
    </row>
    <row r="46" spans="1:106">
      <c r="D46" s="63"/>
      <c r="E46" s="63"/>
      <c r="F46" s="63"/>
      <c r="G46" s="63"/>
    </row>
    <row r="47" spans="1:106">
      <c r="D47" s="63"/>
      <c r="E47" s="63"/>
      <c r="F47" s="63"/>
      <c r="G47" s="63"/>
    </row>
    <row r="48" spans="1:106">
      <c r="D48" s="63"/>
      <c r="E48" s="63"/>
      <c r="F48" s="63"/>
      <c r="G48" s="63"/>
    </row>
    <row r="49" spans="4:7">
      <c r="D49" s="63"/>
      <c r="E49" s="63"/>
      <c r="F49" s="63"/>
      <c r="G49" s="63"/>
    </row>
    <row r="50" spans="4:7">
      <c r="D50" s="63"/>
      <c r="E50" s="63"/>
      <c r="F50" s="63"/>
      <c r="G50" s="63"/>
    </row>
    <row r="51" spans="4:7">
      <c r="D51" s="63"/>
      <c r="E51" s="63"/>
      <c r="F51" s="63"/>
      <c r="G51" s="63"/>
    </row>
    <row r="52" spans="4:7">
      <c r="D52" s="63"/>
      <c r="E52" s="63"/>
      <c r="F52" s="63"/>
      <c r="G52" s="63"/>
    </row>
    <row r="53" spans="4:7">
      <c r="D53" s="63"/>
      <c r="E53" s="63"/>
      <c r="F53" s="63"/>
      <c r="G53" s="63"/>
    </row>
    <row r="54" spans="4:7">
      <c r="D54" s="63"/>
      <c r="E54" s="63"/>
      <c r="F54" s="63"/>
      <c r="G54" s="63"/>
    </row>
    <row r="55" spans="4:7">
      <c r="D55" s="63"/>
      <c r="E55" s="63"/>
      <c r="F55" s="63"/>
      <c r="G55" s="63"/>
    </row>
    <row r="56" spans="4:7">
      <c r="D56" s="63"/>
      <c r="E56" s="63"/>
      <c r="F56" s="63"/>
      <c r="G56" s="63"/>
    </row>
    <row r="57" spans="4:7">
      <c r="D57" s="63"/>
      <c r="E57" s="63"/>
      <c r="F57" s="63"/>
      <c r="G57" s="63"/>
    </row>
  </sheetData>
  <mergeCells count="32">
    <mergeCell ref="A35:B35"/>
    <mergeCell ref="B4:B5"/>
    <mergeCell ref="A4:A5"/>
    <mergeCell ref="A34:B34"/>
    <mergeCell ref="AI4:AL4"/>
    <mergeCell ref="CY4:DB4"/>
    <mergeCell ref="C2:U2"/>
    <mergeCell ref="T3:U3"/>
    <mergeCell ref="C4:F4"/>
    <mergeCell ref="G4:J4"/>
    <mergeCell ref="K4:N4"/>
    <mergeCell ref="O4:R4"/>
    <mergeCell ref="S4:V4"/>
    <mergeCell ref="W4:Z4"/>
    <mergeCell ref="AA4:AD4"/>
    <mergeCell ref="AE4:AH4"/>
    <mergeCell ref="AM4:AP4"/>
    <mergeCell ref="CE4:CH4"/>
    <mergeCell ref="CI4:CL4"/>
    <mergeCell ref="CM4:CP4"/>
    <mergeCell ref="CQ4:CT4"/>
    <mergeCell ref="CU4:CX4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  <mergeCell ref="CA4:CD4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4"/>
  <sheetViews>
    <sheetView showGridLines="0" view="pageBreakPreview" zoomScale="86" zoomScaleNormal="100" zoomScaleSheetLayoutView="86" workbookViewId="0">
      <pane xSplit="2" ySplit="4" topLeftCell="C5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ColWidth="9.1796875" defaultRowHeight="13"/>
  <cols>
    <col min="1" max="1" width="4.81640625" style="1" customWidth="1"/>
    <col min="2" max="2" width="23" style="2" customWidth="1"/>
    <col min="3" max="3" width="15.7265625" style="2" customWidth="1"/>
    <col min="4" max="4" width="15.26953125" style="2" customWidth="1"/>
    <col min="5" max="5" width="13.26953125" style="2" customWidth="1"/>
    <col min="6" max="6" width="10.1796875" style="2" customWidth="1"/>
    <col min="7" max="7" width="11.7265625" style="2" customWidth="1"/>
    <col min="8" max="8" width="11" style="2" customWidth="1"/>
    <col min="9" max="9" width="11.81640625" style="2" customWidth="1"/>
    <col min="10" max="10" width="10.453125" style="2" customWidth="1"/>
    <col min="11" max="11" width="10.54296875" style="2" customWidth="1"/>
    <col min="12" max="12" width="13.453125" style="2" customWidth="1"/>
    <col min="13" max="14" width="9.54296875" style="2" customWidth="1"/>
    <col min="15" max="15" width="12.453125" style="5" customWidth="1"/>
    <col min="16" max="16" width="12" style="5" customWidth="1"/>
    <col min="17" max="17" width="12.54296875" style="5" customWidth="1"/>
    <col min="18" max="18" width="9.54296875" style="5" customWidth="1"/>
    <col min="19" max="21" width="13.81640625" style="5" customWidth="1"/>
    <col min="22" max="22" width="10.54296875" style="5" customWidth="1"/>
    <col min="23" max="23" width="11.453125" style="5" customWidth="1"/>
    <col min="24" max="24" width="12.453125" style="5" customWidth="1"/>
    <col min="25" max="25" width="11.7265625" style="5" customWidth="1"/>
    <col min="26" max="26" width="9.26953125" style="5" customWidth="1"/>
    <col min="27" max="28" width="11.81640625" style="5" customWidth="1"/>
    <col min="29" max="29" width="12" style="5" customWidth="1"/>
    <col min="30" max="30" width="9.81640625" style="5" customWidth="1"/>
    <col min="31" max="31" width="15.81640625" style="5" customWidth="1"/>
    <col min="32" max="32" width="15.54296875" style="5" customWidth="1"/>
    <col min="33" max="33" width="11.81640625" style="5" customWidth="1"/>
    <col min="34" max="34" width="10" style="5" customWidth="1"/>
    <col min="35" max="35" width="12.7265625" style="5" customWidth="1"/>
    <col min="36" max="36" width="13.81640625" style="5" customWidth="1"/>
    <col min="37" max="37" width="12.1796875" style="5" customWidth="1"/>
    <col min="38" max="38" width="9.26953125" style="5" customWidth="1"/>
    <col min="39" max="39" width="12.7265625" style="5" customWidth="1"/>
    <col min="40" max="41" width="12.453125" style="5" customWidth="1"/>
    <col min="42" max="42" width="10.453125" style="5" customWidth="1"/>
    <col min="43" max="43" width="13.1796875" style="5" customWidth="1"/>
    <col min="44" max="44" width="13" style="5" customWidth="1"/>
    <col min="45" max="45" width="13.453125" style="5" customWidth="1"/>
    <col min="46" max="46" width="10.7265625" style="5" customWidth="1"/>
    <col min="47" max="49" width="13.453125" style="5" customWidth="1"/>
    <col min="50" max="50" width="9.7265625" style="5" customWidth="1"/>
    <col min="51" max="51" width="13.453125" style="5" customWidth="1"/>
    <col min="52" max="52" width="14.81640625" style="5" customWidth="1"/>
    <col min="53" max="53" width="13.453125" style="5" customWidth="1"/>
    <col min="54" max="54" width="11" style="5" customWidth="1"/>
    <col min="55" max="55" width="12.54296875" style="2" customWidth="1"/>
    <col min="56" max="56" width="14.26953125" style="2" customWidth="1"/>
    <col min="57" max="57" width="11.54296875" style="2" customWidth="1"/>
    <col min="58" max="58" width="10.1796875" style="2" customWidth="1"/>
    <col min="59" max="59" width="13.26953125" style="5" customWidth="1"/>
    <col min="60" max="60" width="13.453125" style="5" customWidth="1"/>
    <col min="61" max="61" width="10.81640625" style="5" customWidth="1"/>
    <col min="62" max="16384" width="9.1796875" style="5"/>
  </cols>
  <sheetData>
    <row r="1" spans="1:62" ht="26.25" hidden="1" customHeight="1">
      <c r="A1" s="1" t="s">
        <v>0</v>
      </c>
    </row>
    <row r="2" spans="1:62" ht="42.75" customHeight="1">
      <c r="A2" s="41" t="s">
        <v>1</v>
      </c>
      <c r="B2" s="42"/>
      <c r="C2" s="122" t="s">
        <v>400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64"/>
      <c r="T2" s="64"/>
      <c r="U2" s="64"/>
      <c r="V2" s="93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64"/>
      <c r="BD2" s="64"/>
      <c r="BE2" s="64"/>
      <c r="BF2" s="64"/>
    </row>
    <row r="3" spans="1:62" ht="30" customHeigh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00"/>
      <c r="P3" s="100"/>
      <c r="Q3" s="114" t="s">
        <v>398</v>
      </c>
      <c r="R3" s="114"/>
      <c r="S3" s="100"/>
      <c r="V3" s="96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97"/>
      <c r="AN3" s="97"/>
      <c r="AO3" s="97"/>
      <c r="AP3" s="97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42"/>
      <c r="BD3" s="42"/>
      <c r="BE3" s="42"/>
      <c r="BF3" s="42"/>
    </row>
    <row r="4" spans="1:62" ht="151.5" customHeight="1">
      <c r="A4" s="121" t="s">
        <v>30</v>
      </c>
      <c r="B4" s="112" t="s">
        <v>232</v>
      </c>
      <c r="C4" s="117" t="s">
        <v>2</v>
      </c>
      <c r="D4" s="117"/>
      <c r="E4" s="117"/>
      <c r="F4" s="117"/>
      <c r="G4" s="112" t="s">
        <v>166</v>
      </c>
      <c r="H4" s="112"/>
      <c r="I4" s="112"/>
      <c r="J4" s="112"/>
      <c r="K4" s="112" t="s">
        <v>167</v>
      </c>
      <c r="L4" s="112"/>
      <c r="M4" s="112"/>
      <c r="N4" s="112"/>
      <c r="O4" s="112" t="s">
        <v>241</v>
      </c>
      <c r="P4" s="112"/>
      <c r="Q4" s="112"/>
      <c r="R4" s="112"/>
      <c r="S4" s="112" t="s">
        <v>336</v>
      </c>
      <c r="T4" s="112"/>
      <c r="U4" s="112"/>
      <c r="V4" s="112"/>
      <c r="W4" s="112" t="s">
        <v>338</v>
      </c>
      <c r="X4" s="112"/>
      <c r="Y4" s="112"/>
      <c r="Z4" s="112"/>
      <c r="AA4" s="112" t="s">
        <v>340</v>
      </c>
      <c r="AB4" s="112"/>
      <c r="AC4" s="112"/>
      <c r="AD4" s="112"/>
      <c r="AE4" s="118" t="s">
        <v>392</v>
      </c>
      <c r="AF4" s="118"/>
      <c r="AG4" s="118"/>
      <c r="AH4" s="118"/>
      <c r="AI4" s="112" t="s">
        <v>342</v>
      </c>
      <c r="AJ4" s="112"/>
      <c r="AK4" s="112"/>
      <c r="AL4" s="112"/>
      <c r="AM4" s="125" t="s">
        <v>229</v>
      </c>
      <c r="AN4" s="125"/>
      <c r="AO4" s="125"/>
      <c r="AP4" s="125"/>
      <c r="AQ4" s="115" t="s">
        <v>231</v>
      </c>
      <c r="AR4" s="115"/>
      <c r="AS4" s="115"/>
      <c r="AT4" s="115"/>
      <c r="AU4" s="115" t="s">
        <v>344</v>
      </c>
      <c r="AV4" s="115"/>
      <c r="AW4" s="115"/>
      <c r="AX4" s="115"/>
      <c r="AY4" s="124" t="s">
        <v>230</v>
      </c>
      <c r="AZ4" s="124"/>
      <c r="BA4" s="124"/>
      <c r="BB4" s="124"/>
      <c r="BC4" s="115" t="s">
        <v>168</v>
      </c>
      <c r="BD4" s="115"/>
      <c r="BE4" s="115"/>
      <c r="BF4" s="115"/>
      <c r="BG4" s="115" t="s">
        <v>346</v>
      </c>
      <c r="BH4" s="115"/>
      <c r="BI4" s="115"/>
      <c r="BJ4" s="115"/>
    </row>
    <row r="5" spans="1:62" ht="87.75" customHeight="1">
      <c r="A5" s="121"/>
      <c r="B5" s="112"/>
      <c r="C5" s="36" t="s">
        <v>108</v>
      </c>
      <c r="D5" s="36" t="s">
        <v>243</v>
      </c>
      <c r="E5" s="36" t="s">
        <v>109</v>
      </c>
      <c r="F5" s="36" t="s">
        <v>399</v>
      </c>
      <c r="G5" s="36" t="s">
        <v>108</v>
      </c>
      <c r="H5" s="36" t="s">
        <v>243</v>
      </c>
      <c r="I5" s="36" t="s">
        <v>109</v>
      </c>
      <c r="J5" s="36" t="s">
        <v>399</v>
      </c>
      <c r="K5" s="36" t="s">
        <v>108</v>
      </c>
      <c r="L5" s="36" t="s">
        <v>243</v>
      </c>
      <c r="M5" s="36" t="s">
        <v>109</v>
      </c>
      <c r="N5" s="36" t="s">
        <v>399</v>
      </c>
      <c r="O5" s="36" t="s">
        <v>108</v>
      </c>
      <c r="P5" s="36" t="s">
        <v>243</v>
      </c>
      <c r="Q5" s="36" t="s">
        <v>109</v>
      </c>
      <c r="R5" s="36" t="s">
        <v>399</v>
      </c>
      <c r="S5" s="36" t="s">
        <v>108</v>
      </c>
      <c r="T5" s="36" t="s">
        <v>243</v>
      </c>
      <c r="U5" s="36" t="s">
        <v>109</v>
      </c>
      <c r="V5" s="36" t="s">
        <v>399</v>
      </c>
      <c r="W5" s="36" t="s">
        <v>108</v>
      </c>
      <c r="X5" s="36" t="s">
        <v>243</v>
      </c>
      <c r="Y5" s="36" t="s">
        <v>109</v>
      </c>
      <c r="Z5" s="36" t="s">
        <v>399</v>
      </c>
      <c r="AA5" s="36" t="s">
        <v>108</v>
      </c>
      <c r="AB5" s="36" t="s">
        <v>243</v>
      </c>
      <c r="AC5" s="36" t="s">
        <v>109</v>
      </c>
      <c r="AD5" s="36" t="s">
        <v>399</v>
      </c>
      <c r="AE5" s="36" t="s">
        <v>108</v>
      </c>
      <c r="AF5" s="36" t="s">
        <v>243</v>
      </c>
      <c r="AG5" s="36" t="s">
        <v>109</v>
      </c>
      <c r="AH5" s="36" t="s">
        <v>399</v>
      </c>
      <c r="AI5" s="36" t="s">
        <v>108</v>
      </c>
      <c r="AJ5" s="36" t="s">
        <v>243</v>
      </c>
      <c r="AK5" s="36" t="s">
        <v>109</v>
      </c>
      <c r="AL5" s="36" t="s">
        <v>399</v>
      </c>
      <c r="AM5" s="36" t="s">
        <v>108</v>
      </c>
      <c r="AN5" s="36" t="s">
        <v>243</v>
      </c>
      <c r="AO5" s="36" t="s">
        <v>109</v>
      </c>
      <c r="AP5" s="36" t="s">
        <v>399</v>
      </c>
      <c r="AQ5" s="36" t="s">
        <v>108</v>
      </c>
      <c r="AR5" s="36" t="s">
        <v>243</v>
      </c>
      <c r="AS5" s="36" t="s">
        <v>109</v>
      </c>
      <c r="AT5" s="36" t="s">
        <v>399</v>
      </c>
      <c r="AU5" s="36" t="s">
        <v>108</v>
      </c>
      <c r="AV5" s="36" t="s">
        <v>243</v>
      </c>
      <c r="AW5" s="36" t="s">
        <v>109</v>
      </c>
      <c r="AX5" s="36" t="s">
        <v>399</v>
      </c>
      <c r="AY5" s="36" t="s">
        <v>108</v>
      </c>
      <c r="AZ5" s="36" t="s">
        <v>243</v>
      </c>
      <c r="BA5" s="36" t="s">
        <v>109</v>
      </c>
      <c r="BB5" s="36" t="s">
        <v>399</v>
      </c>
      <c r="BC5" s="36" t="s">
        <v>108</v>
      </c>
      <c r="BD5" s="36" t="s">
        <v>243</v>
      </c>
      <c r="BE5" s="36" t="s">
        <v>109</v>
      </c>
      <c r="BF5" s="36" t="s">
        <v>399</v>
      </c>
      <c r="BG5" s="36" t="s">
        <v>108</v>
      </c>
      <c r="BH5" s="36" t="s">
        <v>243</v>
      </c>
      <c r="BI5" s="36" t="s">
        <v>109</v>
      </c>
      <c r="BJ5" s="36" t="s">
        <v>399</v>
      </c>
    </row>
    <row r="6" spans="1:62" ht="31.5" customHeight="1">
      <c r="A6" s="94"/>
      <c r="B6" s="34" t="s">
        <v>204</v>
      </c>
      <c r="C6" s="30">
        <f>SUM(C7:C27)</f>
        <v>320350.63278000004</v>
      </c>
      <c r="D6" s="30">
        <f t="shared" ref="D6:BI6" si="0">SUM(D7:D27)</f>
        <v>502880.7106799999</v>
      </c>
      <c r="E6" s="30">
        <f t="shared" si="0"/>
        <v>320886.7</v>
      </c>
      <c r="F6" s="30">
        <f>E6/D6*100</f>
        <v>63.809705400331239</v>
      </c>
      <c r="G6" s="30">
        <f t="shared" si="0"/>
        <v>0</v>
      </c>
      <c r="H6" s="30">
        <f t="shared" si="0"/>
        <v>0</v>
      </c>
      <c r="I6" s="30">
        <f t="shared" si="0"/>
        <v>0</v>
      </c>
      <c r="J6" s="30">
        <v>0</v>
      </c>
      <c r="K6" s="30">
        <f t="shared" si="0"/>
        <v>10000</v>
      </c>
      <c r="L6" s="30">
        <f t="shared" si="0"/>
        <v>10000</v>
      </c>
      <c r="M6" s="30">
        <f t="shared" si="0"/>
        <v>8236.2000000000007</v>
      </c>
      <c r="N6" s="30">
        <f>M6/L6*100</f>
        <v>82.361999999999995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>
        <v>0</v>
      </c>
      <c r="AA6" s="66">
        <f t="shared" si="0"/>
        <v>0</v>
      </c>
      <c r="AB6" s="66">
        <f t="shared" si="0"/>
        <v>0</v>
      </c>
      <c r="AC6" s="66">
        <f t="shared" si="0"/>
        <v>0</v>
      </c>
      <c r="AD6" s="66">
        <v>0</v>
      </c>
      <c r="AE6" s="66">
        <f t="shared" si="0"/>
        <v>0</v>
      </c>
      <c r="AF6" s="66">
        <f t="shared" si="0"/>
        <v>0</v>
      </c>
      <c r="AG6" s="66">
        <f t="shared" si="0"/>
        <v>0</v>
      </c>
      <c r="AH6" s="66">
        <v>0</v>
      </c>
      <c r="AI6" s="66">
        <f t="shared" si="0"/>
        <v>0</v>
      </c>
      <c r="AJ6" s="66">
        <f t="shared" si="0"/>
        <v>102608.09999999999</v>
      </c>
      <c r="AK6" s="66">
        <f t="shared" si="0"/>
        <v>0</v>
      </c>
      <c r="AL6" s="66">
        <v>0</v>
      </c>
      <c r="AM6" s="66">
        <f t="shared" si="0"/>
        <v>269045.40000000002</v>
      </c>
      <c r="AN6" s="66">
        <f t="shared" si="0"/>
        <v>269045.3</v>
      </c>
      <c r="AO6" s="66">
        <f t="shared" si="0"/>
        <v>258826</v>
      </c>
      <c r="AP6" s="66">
        <f>AO6/AN6*100</f>
        <v>96.20164336637734</v>
      </c>
      <c r="AQ6" s="66">
        <f t="shared" si="0"/>
        <v>41305.232779999998</v>
      </c>
      <c r="AR6" s="66">
        <f t="shared" si="0"/>
        <v>41305.210679999997</v>
      </c>
      <c r="AS6" s="66">
        <f t="shared" si="0"/>
        <v>25071.799999999996</v>
      </c>
      <c r="AT6" s="66">
        <f>AS6/AR6*100</f>
        <v>60.698879359886128</v>
      </c>
      <c r="AU6" s="66">
        <f t="shared" ref="AU6:BA6" si="1">SUM(AU7:AU27)</f>
        <v>0</v>
      </c>
      <c r="AV6" s="66">
        <f t="shared" si="1"/>
        <v>56336.2</v>
      </c>
      <c r="AW6" s="66">
        <f t="shared" si="1"/>
        <v>5166.7999999999993</v>
      </c>
      <c r="AX6" s="66">
        <f>AW6/AV6*100</f>
        <v>9.1713676108789723</v>
      </c>
      <c r="AY6" s="66">
        <f t="shared" si="1"/>
        <v>0</v>
      </c>
      <c r="AZ6" s="66">
        <f t="shared" si="1"/>
        <v>0</v>
      </c>
      <c r="BA6" s="66">
        <f t="shared" si="1"/>
        <v>0</v>
      </c>
      <c r="BB6" s="66">
        <v>0</v>
      </c>
      <c r="BC6" s="30">
        <f t="shared" si="0"/>
        <v>0</v>
      </c>
      <c r="BD6" s="30">
        <f t="shared" si="0"/>
        <v>0</v>
      </c>
      <c r="BE6" s="30">
        <f t="shared" si="0"/>
        <v>0</v>
      </c>
      <c r="BF6" s="30">
        <v>0</v>
      </c>
      <c r="BG6" s="30">
        <f t="shared" si="0"/>
        <v>0</v>
      </c>
      <c r="BH6" s="30">
        <f t="shared" si="0"/>
        <v>23585.899999999998</v>
      </c>
      <c r="BI6" s="30">
        <f t="shared" si="0"/>
        <v>23585.899999999998</v>
      </c>
      <c r="BJ6" s="30">
        <f>BI6/BH6*100</f>
        <v>100</v>
      </c>
    </row>
    <row r="7" spans="1:62" ht="18.75" customHeight="1">
      <c r="A7" s="31">
        <v>1</v>
      </c>
      <c r="B7" s="32" t="s">
        <v>3</v>
      </c>
      <c r="C7" s="45">
        <f>G7+K7+O7+S7+W7+AA7+AI7+AM7+AQ7+AU7+AY7+BC7+BG7</f>
        <v>10949.095450000001</v>
      </c>
      <c r="D7" s="45">
        <f>H7+L7+P7+T7+X7+AB7+AJ7+AN7+AR7+AV7+AZ7+BD7+BH7</f>
        <v>14437.195450000001</v>
      </c>
      <c r="E7" s="45">
        <f>I7+M7+Q7+U7+Y7+AC7+AK7+AO7+AS7+AW7+BA7+BE7+BI7</f>
        <v>10923.7</v>
      </c>
      <c r="F7" s="45">
        <f t="shared" ref="F7:F35" si="2">E7/D7*100</f>
        <v>75.663587417873458</v>
      </c>
      <c r="G7" s="45"/>
      <c r="H7" s="45"/>
      <c r="I7" s="45"/>
      <c r="J7" s="45"/>
      <c r="K7" s="45"/>
      <c r="L7" s="45"/>
      <c r="M7" s="45"/>
      <c r="N7" s="45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>
        <v>1773.5</v>
      </c>
      <c r="AK7" s="67"/>
      <c r="AL7" s="67"/>
      <c r="AM7" s="87">
        <v>9374.4</v>
      </c>
      <c r="AN7" s="87">
        <v>9374.4</v>
      </c>
      <c r="AO7" s="87">
        <v>9184.9</v>
      </c>
      <c r="AP7" s="87">
        <f t="shared" ref="AP7:AP35" si="3">AO7/AN7*100</f>
        <v>97.978537293053421</v>
      </c>
      <c r="AQ7" s="67">
        <v>1574.6954500000002</v>
      </c>
      <c r="AR7" s="67">
        <v>1574.6954500000002</v>
      </c>
      <c r="AS7" s="67">
        <v>911.6</v>
      </c>
      <c r="AT7" s="67">
        <f t="shared" ref="AT7:AT35" si="4">AS7/AR7*100</f>
        <v>57.890559091918369</v>
      </c>
      <c r="AU7" s="67"/>
      <c r="AV7" s="67">
        <v>887.4</v>
      </c>
      <c r="AW7" s="67"/>
      <c r="AX7" s="67"/>
      <c r="AY7" s="87"/>
      <c r="AZ7" s="67"/>
      <c r="BA7" s="67"/>
      <c r="BB7" s="67"/>
      <c r="BC7" s="39"/>
      <c r="BD7" s="39"/>
      <c r="BE7" s="39"/>
      <c r="BF7" s="39"/>
      <c r="BG7" s="39"/>
      <c r="BH7" s="39">
        <v>827.2</v>
      </c>
      <c r="BI7" s="39">
        <v>827.2</v>
      </c>
      <c r="BJ7" s="39">
        <f t="shared" ref="BJ7:BJ35" si="5">BI7/BH7*100</f>
        <v>100</v>
      </c>
    </row>
    <row r="8" spans="1:62" ht="18.75" customHeight="1">
      <c r="A8" s="31">
        <v>2</v>
      </c>
      <c r="B8" s="32" t="s">
        <v>4</v>
      </c>
      <c r="C8" s="45">
        <f t="shared" ref="C8:C27" si="6">G8+K8+O8+S8+W8+AA8+AI8+AM8+AQ8+AU8+AY8+BC8+BG8</f>
        <v>10827.9758</v>
      </c>
      <c r="D8" s="45">
        <f t="shared" ref="D8:D27" si="7">H8+L8+P8+T8+X8+AB8+AJ8+AN8+AR8+AV8+AZ8+BD8+BH8</f>
        <v>18556.275799999999</v>
      </c>
      <c r="E8" s="45">
        <f t="shared" ref="E8:E27" si="8">I8+M8+Q8+U8+Y8+AC8+AK8+AO8+AS8+AW8+BA8+BE8+BI8</f>
        <v>11653.199999999999</v>
      </c>
      <c r="F8" s="45">
        <f t="shared" si="2"/>
        <v>62.79923905851841</v>
      </c>
      <c r="G8" s="45"/>
      <c r="H8" s="45"/>
      <c r="I8" s="45"/>
      <c r="J8" s="45"/>
      <c r="K8" s="45"/>
      <c r="L8" s="45"/>
      <c r="M8" s="45"/>
      <c r="N8" s="45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>
        <v>5092</v>
      </c>
      <c r="AK8" s="67"/>
      <c r="AL8" s="67"/>
      <c r="AM8" s="87">
        <v>9374.4</v>
      </c>
      <c r="AN8" s="87">
        <v>9374.4</v>
      </c>
      <c r="AO8" s="87">
        <v>9374.4</v>
      </c>
      <c r="AP8" s="87">
        <f t="shared" si="3"/>
        <v>100</v>
      </c>
      <c r="AQ8" s="67">
        <v>1453.5758000000001</v>
      </c>
      <c r="AR8" s="67">
        <v>1453.5758000000001</v>
      </c>
      <c r="AS8" s="67">
        <v>969</v>
      </c>
      <c r="AT8" s="67">
        <f t="shared" si="4"/>
        <v>66.663190182445248</v>
      </c>
      <c r="AU8" s="67"/>
      <c r="AV8" s="67">
        <v>1989.8</v>
      </c>
      <c r="AW8" s="67">
        <v>663.3</v>
      </c>
      <c r="AX8" s="67">
        <f t="shared" ref="AX8:AX35" si="9">AW8/AV8*100</f>
        <v>33.335008543572215</v>
      </c>
      <c r="AY8" s="87"/>
      <c r="AZ8" s="67"/>
      <c r="BA8" s="67"/>
      <c r="BB8" s="67"/>
      <c r="BC8" s="39"/>
      <c r="BD8" s="39"/>
      <c r="BE8" s="39"/>
      <c r="BF8" s="39"/>
      <c r="BG8" s="39"/>
      <c r="BH8" s="39">
        <v>646.5</v>
      </c>
      <c r="BI8" s="39">
        <v>646.5</v>
      </c>
      <c r="BJ8" s="39">
        <f t="shared" si="5"/>
        <v>100</v>
      </c>
    </row>
    <row r="9" spans="1:62" ht="18.75" customHeight="1">
      <c r="A9" s="31">
        <v>3</v>
      </c>
      <c r="B9" s="32" t="s">
        <v>5</v>
      </c>
      <c r="C9" s="45">
        <f t="shared" si="6"/>
        <v>24753.510559999999</v>
      </c>
      <c r="D9" s="45">
        <f t="shared" si="7"/>
        <v>37407.010560000002</v>
      </c>
      <c r="E9" s="45">
        <f t="shared" si="8"/>
        <v>21702.500000000004</v>
      </c>
      <c r="F9" s="45">
        <f t="shared" si="2"/>
        <v>58.017199650823962</v>
      </c>
      <c r="G9" s="45"/>
      <c r="H9" s="45"/>
      <c r="I9" s="45"/>
      <c r="J9" s="45"/>
      <c r="K9" s="45"/>
      <c r="L9" s="45"/>
      <c r="M9" s="45"/>
      <c r="N9" s="45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>
        <v>7454.5</v>
      </c>
      <c r="AK9" s="67"/>
      <c r="AL9" s="67"/>
      <c r="AM9" s="87">
        <v>21483</v>
      </c>
      <c r="AN9" s="87">
        <v>21483</v>
      </c>
      <c r="AO9" s="87">
        <v>19110.400000000001</v>
      </c>
      <c r="AP9" s="87">
        <f t="shared" si="3"/>
        <v>88.955918633337987</v>
      </c>
      <c r="AQ9" s="67">
        <v>3270.5105599999997</v>
      </c>
      <c r="AR9" s="67">
        <v>3270.5105599999997</v>
      </c>
      <c r="AS9" s="67">
        <v>1878.7</v>
      </c>
      <c r="AT9" s="67">
        <f t="shared" si="4"/>
        <v>57.443630452610442</v>
      </c>
      <c r="AU9" s="67"/>
      <c r="AV9" s="67">
        <v>4485.6000000000004</v>
      </c>
      <c r="AW9" s="67"/>
      <c r="AX9" s="67"/>
      <c r="AY9" s="87"/>
      <c r="AZ9" s="67"/>
      <c r="BA9" s="67"/>
      <c r="BB9" s="67"/>
      <c r="BC9" s="39"/>
      <c r="BD9" s="39"/>
      <c r="BE9" s="39"/>
      <c r="BF9" s="39"/>
      <c r="BG9" s="39"/>
      <c r="BH9" s="39">
        <v>713.4</v>
      </c>
      <c r="BI9" s="39">
        <v>713.4</v>
      </c>
      <c r="BJ9" s="39">
        <f t="shared" si="5"/>
        <v>100</v>
      </c>
    </row>
    <row r="10" spans="1:62" ht="18.75" customHeight="1">
      <c r="A10" s="31">
        <v>4</v>
      </c>
      <c r="B10" s="32" t="s">
        <v>6</v>
      </c>
      <c r="C10" s="45">
        <f t="shared" si="6"/>
        <v>20398.062300000001</v>
      </c>
      <c r="D10" s="45">
        <f t="shared" si="7"/>
        <v>28892.662300000004</v>
      </c>
      <c r="E10" s="45">
        <f t="shared" si="8"/>
        <v>19454.2</v>
      </c>
      <c r="F10" s="45">
        <f t="shared" si="2"/>
        <v>67.332666675026346</v>
      </c>
      <c r="G10" s="45"/>
      <c r="H10" s="45"/>
      <c r="I10" s="45"/>
      <c r="J10" s="45"/>
      <c r="K10" s="45"/>
      <c r="L10" s="45"/>
      <c r="M10" s="45"/>
      <c r="N10" s="45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>
        <v>5322.6</v>
      </c>
      <c r="AK10" s="67"/>
      <c r="AL10" s="67"/>
      <c r="AM10" s="87">
        <v>17733.2</v>
      </c>
      <c r="AN10" s="87">
        <v>17733.2</v>
      </c>
      <c r="AO10" s="87">
        <v>17733.2</v>
      </c>
      <c r="AP10" s="87">
        <f t="shared" si="3"/>
        <v>100</v>
      </c>
      <c r="AQ10" s="67">
        <v>2664.8622999999998</v>
      </c>
      <c r="AR10" s="67">
        <v>2664.8622999999998</v>
      </c>
      <c r="AS10" s="67">
        <v>1721</v>
      </c>
      <c r="AT10" s="67">
        <f t="shared" si="4"/>
        <v>64.581198060402599</v>
      </c>
      <c r="AU10" s="67"/>
      <c r="AV10" s="67">
        <v>3172</v>
      </c>
      <c r="AW10" s="67"/>
      <c r="AX10" s="67"/>
      <c r="AY10" s="87"/>
      <c r="AZ10" s="67"/>
      <c r="BA10" s="67"/>
      <c r="BB10" s="67"/>
      <c r="BC10" s="39"/>
      <c r="BD10" s="39"/>
      <c r="BE10" s="39"/>
      <c r="BF10" s="39"/>
      <c r="BG10" s="39"/>
      <c r="BH10" s="39"/>
      <c r="BI10" s="39"/>
      <c r="BJ10" s="39"/>
    </row>
    <row r="11" spans="1:62" ht="18.75" customHeight="1">
      <c r="A11" s="31">
        <v>5</v>
      </c>
      <c r="B11" s="32" t="s">
        <v>7</v>
      </c>
      <c r="C11" s="45">
        <f t="shared" si="6"/>
        <v>14862.92475</v>
      </c>
      <c r="D11" s="45">
        <f t="shared" si="7"/>
        <v>25472.924749999998</v>
      </c>
      <c r="E11" s="45">
        <f t="shared" si="8"/>
        <v>14925.6</v>
      </c>
      <c r="F11" s="45">
        <f t="shared" si="2"/>
        <v>58.593978298467675</v>
      </c>
      <c r="G11" s="45"/>
      <c r="H11" s="45"/>
      <c r="I11" s="45"/>
      <c r="J11" s="45"/>
      <c r="K11" s="45"/>
      <c r="L11" s="45"/>
      <c r="M11" s="45"/>
      <c r="N11" s="45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>
        <v>5163.8999999999996</v>
      </c>
      <c r="AK11" s="67"/>
      <c r="AL11" s="67"/>
      <c r="AM11" s="87">
        <v>13046</v>
      </c>
      <c r="AN11" s="87">
        <v>13046</v>
      </c>
      <c r="AO11" s="87">
        <v>10967</v>
      </c>
      <c r="AP11" s="87">
        <f t="shared" si="3"/>
        <v>84.064080944350764</v>
      </c>
      <c r="AQ11" s="67">
        <v>1816.9247499999999</v>
      </c>
      <c r="AR11" s="67">
        <v>1816.9247499999999</v>
      </c>
      <c r="AS11" s="67">
        <v>1063.0999999999999</v>
      </c>
      <c r="AT11" s="67">
        <f t="shared" si="4"/>
        <v>58.510953742030317</v>
      </c>
      <c r="AU11" s="67"/>
      <c r="AV11" s="67">
        <v>3952</v>
      </c>
      <c r="AW11" s="67">
        <v>1401.4</v>
      </c>
      <c r="AX11" s="67">
        <f t="shared" si="9"/>
        <v>35.460526315789473</v>
      </c>
      <c r="AY11" s="87"/>
      <c r="AZ11" s="67"/>
      <c r="BA11" s="67"/>
      <c r="BB11" s="67"/>
      <c r="BC11" s="39"/>
      <c r="BD11" s="39"/>
      <c r="BE11" s="39"/>
      <c r="BF11" s="39"/>
      <c r="BG11" s="39"/>
      <c r="BH11" s="39">
        <v>1494.1</v>
      </c>
      <c r="BI11" s="39">
        <v>1494.1</v>
      </c>
      <c r="BJ11" s="39">
        <f t="shared" si="5"/>
        <v>100</v>
      </c>
    </row>
    <row r="12" spans="1:62" ht="18.75" customHeight="1">
      <c r="A12" s="31">
        <v>6</v>
      </c>
      <c r="B12" s="32" t="s">
        <v>8</v>
      </c>
      <c r="C12" s="45">
        <f t="shared" si="6"/>
        <v>24640.230209999998</v>
      </c>
      <c r="D12" s="45">
        <f t="shared" si="7"/>
        <v>35891.830209999993</v>
      </c>
      <c r="E12" s="45">
        <f t="shared" si="8"/>
        <v>24505.799999999996</v>
      </c>
      <c r="F12" s="45">
        <f t="shared" si="2"/>
        <v>68.276819144130243</v>
      </c>
      <c r="G12" s="45"/>
      <c r="H12" s="45"/>
      <c r="I12" s="45"/>
      <c r="J12" s="45"/>
      <c r="K12" s="45"/>
      <c r="L12" s="45"/>
      <c r="M12" s="45"/>
      <c r="N12" s="45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>
        <v>6524.6</v>
      </c>
      <c r="AK12" s="67"/>
      <c r="AL12" s="67"/>
      <c r="AM12" s="87">
        <v>21248.6</v>
      </c>
      <c r="AN12" s="87">
        <v>21248.6</v>
      </c>
      <c r="AO12" s="87">
        <v>21248.6</v>
      </c>
      <c r="AP12" s="87">
        <f t="shared" si="3"/>
        <v>100</v>
      </c>
      <c r="AQ12" s="67">
        <v>3391.6302099999998</v>
      </c>
      <c r="AR12" s="67">
        <v>3391.6302099999998</v>
      </c>
      <c r="AS12" s="67">
        <v>2261.1</v>
      </c>
      <c r="AT12" s="67">
        <f t="shared" si="4"/>
        <v>66.667055663476944</v>
      </c>
      <c r="AU12" s="67"/>
      <c r="AV12" s="67">
        <v>3730.9</v>
      </c>
      <c r="AW12" s="67"/>
      <c r="AX12" s="67"/>
      <c r="AY12" s="87"/>
      <c r="AZ12" s="67"/>
      <c r="BA12" s="67"/>
      <c r="BB12" s="67"/>
      <c r="BC12" s="39"/>
      <c r="BD12" s="39"/>
      <c r="BE12" s="39"/>
      <c r="BF12" s="39"/>
      <c r="BG12" s="39"/>
      <c r="BH12" s="39">
        <v>996.1</v>
      </c>
      <c r="BI12" s="39">
        <v>996.1</v>
      </c>
      <c r="BJ12" s="39">
        <f t="shared" si="5"/>
        <v>100</v>
      </c>
    </row>
    <row r="13" spans="1:62" ht="18.75" customHeight="1">
      <c r="A13" s="31">
        <v>7</v>
      </c>
      <c r="B13" s="32" t="s">
        <v>9</v>
      </c>
      <c r="C13" s="45">
        <f t="shared" si="6"/>
        <v>9683.3668500000003</v>
      </c>
      <c r="D13" s="45">
        <f t="shared" si="7"/>
        <v>19654.566849999999</v>
      </c>
      <c r="E13" s="45">
        <f t="shared" si="8"/>
        <v>10434.799999999999</v>
      </c>
      <c r="F13" s="45">
        <f t="shared" si="2"/>
        <v>53.090969033489529</v>
      </c>
      <c r="G13" s="45"/>
      <c r="H13" s="45"/>
      <c r="I13" s="45"/>
      <c r="J13" s="45"/>
      <c r="K13" s="45"/>
      <c r="L13" s="45"/>
      <c r="M13" s="45"/>
      <c r="N13" s="45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>
        <v>4634.7</v>
      </c>
      <c r="AK13" s="67"/>
      <c r="AL13" s="67"/>
      <c r="AM13" s="87">
        <v>8593.2000000000007</v>
      </c>
      <c r="AN13" s="87">
        <v>8593.2000000000007</v>
      </c>
      <c r="AO13" s="87">
        <v>7383.7</v>
      </c>
      <c r="AP13" s="87">
        <f t="shared" si="3"/>
        <v>85.924917376530274</v>
      </c>
      <c r="AQ13" s="67">
        <v>1090.1668499999998</v>
      </c>
      <c r="AR13" s="67">
        <v>1090.1668499999998</v>
      </c>
      <c r="AS13" s="67">
        <v>613</v>
      </c>
      <c r="AT13" s="67">
        <f t="shared" si="4"/>
        <v>56.229924804629682</v>
      </c>
      <c r="AU13" s="67"/>
      <c r="AV13" s="67">
        <v>2898.4</v>
      </c>
      <c r="AW13" s="67"/>
      <c r="AX13" s="67"/>
      <c r="AY13" s="87"/>
      <c r="AZ13" s="67"/>
      <c r="BA13" s="67"/>
      <c r="BB13" s="67"/>
      <c r="BC13" s="39"/>
      <c r="BD13" s="39"/>
      <c r="BE13" s="39"/>
      <c r="BF13" s="39"/>
      <c r="BG13" s="39"/>
      <c r="BH13" s="39">
        <v>2438.1</v>
      </c>
      <c r="BI13" s="39">
        <v>2438.1</v>
      </c>
      <c r="BJ13" s="39">
        <f t="shared" si="5"/>
        <v>100</v>
      </c>
    </row>
    <row r="14" spans="1:62" ht="18.75" customHeight="1">
      <c r="A14" s="31">
        <v>8</v>
      </c>
      <c r="B14" s="32" t="s">
        <v>10</v>
      </c>
      <c r="C14" s="45">
        <f t="shared" si="6"/>
        <v>18593.393</v>
      </c>
      <c r="D14" s="45">
        <f t="shared" si="7"/>
        <v>29304.292999999998</v>
      </c>
      <c r="E14" s="45">
        <f t="shared" si="8"/>
        <v>19056.399999999998</v>
      </c>
      <c r="F14" s="45">
        <f t="shared" si="2"/>
        <v>65.029379824996965</v>
      </c>
      <c r="G14" s="45"/>
      <c r="H14" s="45"/>
      <c r="I14" s="45"/>
      <c r="J14" s="45"/>
      <c r="K14" s="45"/>
      <c r="L14" s="45"/>
      <c r="M14" s="45"/>
      <c r="N14" s="45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>
        <v>6497.8</v>
      </c>
      <c r="AK14" s="67"/>
      <c r="AL14" s="67"/>
      <c r="AM14" s="87">
        <v>16170.8</v>
      </c>
      <c r="AN14" s="87">
        <v>16170.8</v>
      </c>
      <c r="AO14" s="87">
        <v>16170.8</v>
      </c>
      <c r="AP14" s="87">
        <f t="shared" si="3"/>
        <v>100</v>
      </c>
      <c r="AQ14" s="67">
        <v>2422.5929999999998</v>
      </c>
      <c r="AR14" s="67">
        <v>2422.5929999999998</v>
      </c>
      <c r="AS14" s="67">
        <v>1291.8</v>
      </c>
      <c r="AT14" s="67">
        <f t="shared" si="4"/>
        <v>53.323030323294098</v>
      </c>
      <c r="AU14" s="67"/>
      <c r="AV14" s="67">
        <v>2619.3000000000002</v>
      </c>
      <c r="AW14" s="67"/>
      <c r="AX14" s="67"/>
      <c r="AY14" s="87"/>
      <c r="AZ14" s="67"/>
      <c r="BA14" s="67"/>
      <c r="BB14" s="67"/>
      <c r="BC14" s="39"/>
      <c r="BD14" s="39"/>
      <c r="BE14" s="39"/>
      <c r="BF14" s="39"/>
      <c r="BG14" s="39"/>
      <c r="BH14" s="39">
        <v>1593.8</v>
      </c>
      <c r="BI14" s="39">
        <v>1593.8</v>
      </c>
      <c r="BJ14" s="39">
        <f t="shared" si="5"/>
        <v>100</v>
      </c>
    </row>
    <row r="15" spans="1:62" ht="18.75" customHeight="1">
      <c r="A15" s="31">
        <v>9</v>
      </c>
      <c r="B15" s="32" t="s">
        <v>11</v>
      </c>
      <c r="C15" s="45">
        <f t="shared" si="6"/>
        <v>9656.1758000000009</v>
      </c>
      <c r="D15" s="45">
        <f t="shared" si="7"/>
        <v>14275.575800000002</v>
      </c>
      <c r="E15" s="45">
        <f t="shared" si="8"/>
        <v>9845.9</v>
      </c>
      <c r="F15" s="45">
        <f t="shared" si="2"/>
        <v>68.970247771021604</v>
      </c>
      <c r="G15" s="45"/>
      <c r="H15" s="45"/>
      <c r="I15" s="45"/>
      <c r="J15" s="45"/>
      <c r="K15" s="45"/>
      <c r="L15" s="45"/>
      <c r="M15" s="45"/>
      <c r="N15" s="45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>
        <v>2908.8</v>
      </c>
      <c r="AK15" s="67"/>
      <c r="AL15" s="67"/>
      <c r="AM15" s="87">
        <v>8202.6</v>
      </c>
      <c r="AN15" s="87">
        <v>8202.6</v>
      </c>
      <c r="AO15" s="87">
        <v>8112.7</v>
      </c>
      <c r="AP15" s="87">
        <f t="shared" si="3"/>
        <v>98.904006046863174</v>
      </c>
      <c r="AQ15" s="67">
        <v>1453.5758000000001</v>
      </c>
      <c r="AR15" s="67">
        <v>1453.5758000000001</v>
      </c>
      <c r="AS15" s="67">
        <v>958.3</v>
      </c>
      <c r="AT15" s="67">
        <f t="shared" si="4"/>
        <v>65.927074460100386</v>
      </c>
      <c r="AU15" s="67"/>
      <c r="AV15" s="67">
        <v>935.7</v>
      </c>
      <c r="AW15" s="67"/>
      <c r="AX15" s="67"/>
      <c r="AY15" s="87"/>
      <c r="AZ15" s="67"/>
      <c r="BA15" s="67"/>
      <c r="BB15" s="67"/>
      <c r="BC15" s="39"/>
      <c r="BD15" s="39"/>
      <c r="BE15" s="39"/>
      <c r="BF15" s="39"/>
      <c r="BG15" s="39"/>
      <c r="BH15" s="39">
        <v>774.9</v>
      </c>
      <c r="BI15" s="39">
        <v>774.9</v>
      </c>
      <c r="BJ15" s="39">
        <f t="shared" si="5"/>
        <v>100</v>
      </c>
    </row>
    <row r="16" spans="1:62" ht="18.75" customHeight="1">
      <c r="A16" s="31">
        <v>10</v>
      </c>
      <c r="B16" s="32" t="s">
        <v>12</v>
      </c>
      <c r="C16" s="45">
        <f t="shared" si="6"/>
        <v>8859.0972000000002</v>
      </c>
      <c r="D16" s="45">
        <f t="shared" si="7"/>
        <v>14795.897199999999</v>
      </c>
      <c r="E16" s="45">
        <f t="shared" si="8"/>
        <v>9234.4</v>
      </c>
      <c r="F16" s="45">
        <f t="shared" si="2"/>
        <v>62.411896184301682</v>
      </c>
      <c r="G16" s="45"/>
      <c r="H16" s="45"/>
      <c r="I16" s="45"/>
      <c r="J16" s="45"/>
      <c r="K16" s="45"/>
      <c r="L16" s="45"/>
      <c r="M16" s="45"/>
      <c r="N16" s="45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>
        <v>3577.2</v>
      </c>
      <c r="AK16" s="67"/>
      <c r="AL16" s="67"/>
      <c r="AM16" s="87">
        <v>7890.1</v>
      </c>
      <c r="AN16" s="87">
        <v>7890.1</v>
      </c>
      <c r="AO16" s="87">
        <v>7063.1</v>
      </c>
      <c r="AP16" s="87">
        <f t="shared" si="3"/>
        <v>89.51851053852296</v>
      </c>
      <c r="AQ16" s="67">
        <v>968.99719999999991</v>
      </c>
      <c r="AR16" s="67">
        <v>968.99719999999991</v>
      </c>
      <c r="AS16" s="67">
        <v>626.20000000000005</v>
      </c>
      <c r="AT16" s="67">
        <f t="shared" si="4"/>
        <v>64.623509748015792</v>
      </c>
      <c r="AU16" s="67"/>
      <c r="AV16" s="67">
        <v>1629</v>
      </c>
      <c r="AW16" s="67">
        <v>814.5</v>
      </c>
      <c r="AX16" s="67">
        <f t="shared" si="9"/>
        <v>50</v>
      </c>
      <c r="AY16" s="87"/>
      <c r="AZ16" s="67"/>
      <c r="BA16" s="67"/>
      <c r="BB16" s="67"/>
      <c r="BC16" s="39"/>
      <c r="BD16" s="39"/>
      <c r="BE16" s="39"/>
      <c r="BF16" s="39"/>
      <c r="BG16" s="39"/>
      <c r="BH16" s="39">
        <v>730.6</v>
      </c>
      <c r="BI16" s="39">
        <v>730.6</v>
      </c>
      <c r="BJ16" s="39">
        <f t="shared" si="5"/>
        <v>100</v>
      </c>
    </row>
    <row r="17" spans="1:62" ht="18.75" customHeight="1">
      <c r="A17" s="31">
        <v>11</v>
      </c>
      <c r="B17" s="32" t="s">
        <v>13</v>
      </c>
      <c r="C17" s="45">
        <f t="shared" si="6"/>
        <v>10992.105099999999</v>
      </c>
      <c r="D17" s="45">
        <f t="shared" si="7"/>
        <v>18873.805099999998</v>
      </c>
      <c r="E17" s="45">
        <f t="shared" si="8"/>
        <v>12022.199999999999</v>
      </c>
      <c r="F17" s="45">
        <f t="shared" si="2"/>
        <v>63.697807285294047</v>
      </c>
      <c r="G17" s="45"/>
      <c r="H17" s="45"/>
      <c r="I17" s="45"/>
      <c r="J17" s="45"/>
      <c r="K17" s="45"/>
      <c r="L17" s="45"/>
      <c r="M17" s="45"/>
      <c r="N17" s="45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>
        <v>6014.1</v>
      </c>
      <c r="AK17" s="67"/>
      <c r="AL17" s="67"/>
      <c r="AM17" s="87">
        <v>9296.2999999999993</v>
      </c>
      <c r="AN17" s="87">
        <v>9296.2999999999993</v>
      </c>
      <c r="AO17" s="87">
        <v>9296.2999999999993</v>
      </c>
      <c r="AP17" s="87">
        <f t="shared" si="3"/>
        <v>100</v>
      </c>
      <c r="AQ17" s="67">
        <v>1695.8050999999998</v>
      </c>
      <c r="AR17" s="67">
        <v>1695.8050999999998</v>
      </c>
      <c r="AS17" s="67">
        <v>858.3</v>
      </c>
      <c r="AT17" s="67">
        <f t="shared" si="4"/>
        <v>50.613127652464307</v>
      </c>
      <c r="AU17" s="67"/>
      <c r="AV17" s="67">
        <v>1867.6</v>
      </c>
      <c r="AW17" s="67">
        <v>1867.6</v>
      </c>
      <c r="AX17" s="67">
        <f t="shared" si="9"/>
        <v>100</v>
      </c>
      <c r="AY17" s="87"/>
      <c r="AZ17" s="67"/>
      <c r="BA17" s="67"/>
      <c r="BB17" s="67"/>
      <c r="BC17" s="39"/>
      <c r="BD17" s="39"/>
      <c r="BE17" s="39"/>
      <c r="BF17" s="39"/>
      <c r="BG17" s="39"/>
      <c r="BH17" s="39"/>
      <c r="BI17" s="39"/>
      <c r="BJ17" s="39"/>
    </row>
    <row r="18" spans="1:62" ht="18.75" customHeight="1">
      <c r="A18" s="31">
        <v>12</v>
      </c>
      <c r="B18" s="32" t="s">
        <v>14</v>
      </c>
      <c r="C18" s="45">
        <f t="shared" si="6"/>
        <v>23304.370900000002</v>
      </c>
      <c r="D18" s="45">
        <f t="shared" si="7"/>
        <v>35565.370900000002</v>
      </c>
      <c r="E18" s="45">
        <f t="shared" si="8"/>
        <v>23862.1</v>
      </c>
      <c r="F18" s="45">
        <f t="shared" si="2"/>
        <v>67.093634611863408</v>
      </c>
      <c r="G18" s="45"/>
      <c r="H18" s="45"/>
      <c r="I18" s="45"/>
      <c r="J18" s="45"/>
      <c r="K18" s="45"/>
      <c r="L18" s="45"/>
      <c r="M18" s="45"/>
      <c r="N18" s="45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>
        <v>6866</v>
      </c>
      <c r="AK18" s="67"/>
      <c r="AL18" s="67"/>
      <c r="AM18" s="87">
        <v>20155</v>
      </c>
      <c r="AN18" s="87">
        <v>20155</v>
      </c>
      <c r="AO18" s="87">
        <v>19797.599999999999</v>
      </c>
      <c r="AP18" s="87">
        <f t="shared" si="3"/>
        <v>98.22674274373604</v>
      </c>
      <c r="AQ18" s="67">
        <v>3149.3708999999999</v>
      </c>
      <c r="AR18" s="67">
        <v>3149.3708999999999</v>
      </c>
      <c r="AS18" s="67">
        <v>1780.5</v>
      </c>
      <c r="AT18" s="67">
        <f t="shared" si="4"/>
        <v>56.535100391001905</v>
      </c>
      <c r="AU18" s="67"/>
      <c r="AV18" s="67">
        <v>3111</v>
      </c>
      <c r="AW18" s="67"/>
      <c r="AX18" s="67"/>
      <c r="AY18" s="87"/>
      <c r="AZ18" s="67"/>
      <c r="BA18" s="67"/>
      <c r="BB18" s="67"/>
      <c r="BC18" s="39"/>
      <c r="BD18" s="39"/>
      <c r="BE18" s="39"/>
      <c r="BF18" s="39"/>
      <c r="BG18" s="39"/>
      <c r="BH18" s="39">
        <v>2284</v>
      </c>
      <c r="BI18" s="39">
        <v>2284</v>
      </c>
      <c r="BJ18" s="39">
        <f t="shared" si="5"/>
        <v>100</v>
      </c>
    </row>
    <row r="19" spans="1:62" ht="18.75" customHeight="1">
      <c r="A19" s="31">
        <v>13</v>
      </c>
      <c r="B19" s="32" t="s">
        <v>15</v>
      </c>
      <c r="C19" s="45">
        <v>6273.4</v>
      </c>
      <c r="D19" s="45">
        <f t="shared" si="7"/>
        <v>11787.5779</v>
      </c>
      <c r="E19" s="45">
        <f t="shared" si="8"/>
        <v>5954</v>
      </c>
      <c r="F19" s="45">
        <f t="shared" si="2"/>
        <v>50.510800866054083</v>
      </c>
      <c r="G19" s="45"/>
      <c r="H19" s="45"/>
      <c r="I19" s="45"/>
      <c r="J19" s="45"/>
      <c r="K19" s="45"/>
      <c r="L19" s="45"/>
      <c r="M19" s="45"/>
      <c r="N19" s="45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>
        <v>3700.8</v>
      </c>
      <c r="AK19" s="67"/>
      <c r="AL19" s="67"/>
      <c r="AM19" s="87">
        <v>5546.6</v>
      </c>
      <c r="AN19" s="87">
        <v>5546.5</v>
      </c>
      <c r="AO19" s="87">
        <v>5168.7</v>
      </c>
      <c r="AP19" s="87">
        <f t="shared" si="3"/>
        <v>93.188497250518338</v>
      </c>
      <c r="AQ19" s="67">
        <v>726.8</v>
      </c>
      <c r="AR19" s="67">
        <v>726.77790000000005</v>
      </c>
      <c r="AS19" s="67">
        <v>482.8</v>
      </c>
      <c r="AT19" s="67">
        <f t="shared" si="4"/>
        <v>66.430198276529879</v>
      </c>
      <c r="AU19" s="67"/>
      <c r="AV19" s="67">
        <v>1511</v>
      </c>
      <c r="AW19" s="67"/>
      <c r="AX19" s="67"/>
      <c r="AY19" s="87"/>
      <c r="AZ19" s="67"/>
      <c r="BA19" s="67"/>
      <c r="BB19" s="67"/>
      <c r="BC19" s="39"/>
      <c r="BD19" s="39"/>
      <c r="BE19" s="39"/>
      <c r="BF19" s="39"/>
      <c r="BG19" s="39"/>
      <c r="BH19" s="39">
        <v>302.5</v>
      </c>
      <c r="BI19" s="39">
        <v>302.5</v>
      </c>
      <c r="BJ19" s="39">
        <f t="shared" si="5"/>
        <v>100</v>
      </c>
    </row>
    <row r="20" spans="1:62" ht="18.75" customHeight="1">
      <c r="A20" s="31">
        <v>14</v>
      </c>
      <c r="B20" s="32" t="s">
        <v>16</v>
      </c>
      <c r="C20" s="45">
        <f t="shared" si="6"/>
        <v>14011.60405</v>
      </c>
      <c r="D20" s="45">
        <f t="shared" si="7"/>
        <v>23849.404050000001</v>
      </c>
      <c r="E20" s="45">
        <f t="shared" si="8"/>
        <v>14154.6</v>
      </c>
      <c r="F20" s="45">
        <f t="shared" si="2"/>
        <v>59.349910674183072</v>
      </c>
      <c r="G20" s="45"/>
      <c r="H20" s="45"/>
      <c r="I20" s="45"/>
      <c r="J20" s="45"/>
      <c r="K20" s="45"/>
      <c r="L20" s="45"/>
      <c r="M20" s="45"/>
      <c r="N20" s="45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>
        <v>4754.3</v>
      </c>
      <c r="AK20" s="67"/>
      <c r="AL20" s="67"/>
      <c r="AM20" s="87">
        <v>11952.4</v>
      </c>
      <c r="AN20" s="87">
        <v>11952.4</v>
      </c>
      <c r="AO20" s="87">
        <v>11952.4</v>
      </c>
      <c r="AP20" s="87">
        <f t="shared" si="3"/>
        <v>100</v>
      </c>
      <c r="AQ20" s="67">
        <v>2059.2040499999998</v>
      </c>
      <c r="AR20" s="67">
        <v>2059.2040499999998</v>
      </c>
      <c r="AS20" s="67">
        <v>1206.0999999999999</v>
      </c>
      <c r="AT20" s="67">
        <f t="shared" si="4"/>
        <v>58.571174624486588</v>
      </c>
      <c r="AU20" s="67"/>
      <c r="AV20" s="67">
        <v>4087.4</v>
      </c>
      <c r="AW20" s="67"/>
      <c r="AX20" s="67"/>
      <c r="AY20" s="87"/>
      <c r="AZ20" s="67"/>
      <c r="BA20" s="67"/>
      <c r="BB20" s="67"/>
      <c r="BC20" s="39"/>
      <c r="BD20" s="39"/>
      <c r="BE20" s="39"/>
      <c r="BF20" s="39"/>
      <c r="BG20" s="39"/>
      <c r="BH20" s="39">
        <v>996.1</v>
      </c>
      <c r="BI20" s="39">
        <v>996.1</v>
      </c>
      <c r="BJ20" s="39">
        <f t="shared" si="5"/>
        <v>100</v>
      </c>
    </row>
    <row r="21" spans="1:62" ht="18.75" customHeight="1">
      <c r="A21" s="31">
        <v>15</v>
      </c>
      <c r="B21" s="32" t="s">
        <v>17</v>
      </c>
      <c r="C21" s="45">
        <f t="shared" si="6"/>
        <v>19730.122650000001</v>
      </c>
      <c r="D21" s="45">
        <f t="shared" si="7"/>
        <v>29463.22265</v>
      </c>
      <c r="E21" s="45">
        <f t="shared" si="8"/>
        <v>19778.2</v>
      </c>
      <c r="F21" s="45">
        <f t="shared" si="2"/>
        <v>67.128434098840856</v>
      </c>
      <c r="G21" s="45"/>
      <c r="H21" s="45"/>
      <c r="I21" s="45"/>
      <c r="J21" s="45"/>
      <c r="K21" s="45"/>
      <c r="L21" s="45"/>
      <c r="M21" s="45"/>
      <c r="N21" s="45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>
        <v>4352.7</v>
      </c>
      <c r="AK21" s="67"/>
      <c r="AL21" s="67"/>
      <c r="AM21" s="87">
        <v>17186.400000000001</v>
      </c>
      <c r="AN21" s="87">
        <v>17186.400000000001</v>
      </c>
      <c r="AO21" s="87">
        <v>17186.400000000001</v>
      </c>
      <c r="AP21" s="87">
        <f t="shared" si="3"/>
        <v>100</v>
      </c>
      <c r="AQ21" s="67">
        <v>2543.7226499999997</v>
      </c>
      <c r="AR21" s="67">
        <v>2543.7226499999997</v>
      </c>
      <c r="AS21" s="67">
        <v>1752.5</v>
      </c>
      <c r="AT21" s="67">
        <f t="shared" si="4"/>
        <v>68.895089643519128</v>
      </c>
      <c r="AU21" s="67"/>
      <c r="AV21" s="67">
        <v>4541.1000000000004</v>
      </c>
      <c r="AW21" s="67"/>
      <c r="AX21" s="67"/>
      <c r="AY21" s="87"/>
      <c r="AZ21" s="67"/>
      <c r="BA21" s="67"/>
      <c r="BB21" s="67"/>
      <c r="BC21" s="39"/>
      <c r="BD21" s="39"/>
      <c r="BE21" s="39"/>
      <c r="BF21" s="39"/>
      <c r="BG21" s="39"/>
      <c r="BH21" s="39">
        <v>839.3</v>
      </c>
      <c r="BI21" s="39">
        <v>839.3</v>
      </c>
      <c r="BJ21" s="39">
        <f t="shared" si="5"/>
        <v>100</v>
      </c>
    </row>
    <row r="22" spans="1:62" ht="18.75" customHeight="1">
      <c r="A22" s="31">
        <v>16</v>
      </c>
      <c r="B22" s="32" t="s">
        <v>18</v>
      </c>
      <c r="C22" s="45">
        <f t="shared" si="6"/>
        <v>31546.667410000002</v>
      </c>
      <c r="D22" s="45">
        <f t="shared" si="7"/>
        <v>48838.76741</v>
      </c>
      <c r="E22" s="45">
        <f t="shared" si="8"/>
        <v>32344.2</v>
      </c>
      <c r="F22" s="45">
        <f t="shared" si="2"/>
        <v>66.226487102902084</v>
      </c>
      <c r="G22" s="45"/>
      <c r="H22" s="45"/>
      <c r="I22" s="45"/>
      <c r="J22" s="45"/>
      <c r="K22" s="45"/>
      <c r="L22" s="45"/>
      <c r="M22" s="45"/>
      <c r="N22" s="45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>
        <v>10283.9</v>
      </c>
      <c r="AK22" s="67"/>
      <c r="AL22" s="67"/>
      <c r="AM22" s="87">
        <v>27186</v>
      </c>
      <c r="AN22" s="87">
        <v>27186</v>
      </c>
      <c r="AO22" s="87">
        <v>27186</v>
      </c>
      <c r="AP22" s="87">
        <f t="shared" si="3"/>
        <v>100</v>
      </c>
      <c r="AQ22" s="67">
        <v>4360.66741</v>
      </c>
      <c r="AR22" s="67">
        <v>4360.66741</v>
      </c>
      <c r="AS22" s="67">
        <v>2709.5</v>
      </c>
      <c r="AT22" s="67">
        <f t="shared" si="4"/>
        <v>62.134984057406015</v>
      </c>
      <c r="AU22" s="67"/>
      <c r="AV22" s="67">
        <v>4559.5</v>
      </c>
      <c r="AW22" s="67"/>
      <c r="AX22" s="67"/>
      <c r="AY22" s="87"/>
      <c r="AZ22" s="67"/>
      <c r="BA22" s="67"/>
      <c r="BB22" s="67"/>
      <c r="BC22" s="39"/>
      <c r="BD22" s="39"/>
      <c r="BE22" s="39"/>
      <c r="BF22" s="39"/>
      <c r="BG22" s="39"/>
      <c r="BH22" s="39">
        <v>2448.6999999999998</v>
      </c>
      <c r="BI22" s="39">
        <v>2448.6999999999998</v>
      </c>
      <c r="BJ22" s="39">
        <f t="shared" si="5"/>
        <v>100</v>
      </c>
    </row>
    <row r="23" spans="1:62" ht="18.75" customHeight="1">
      <c r="A23" s="31">
        <v>17</v>
      </c>
      <c r="B23" s="32" t="s">
        <v>19</v>
      </c>
      <c r="C23" s="45">
        <f t="shared" si="6"/>
        <v>8156.0371999999998</v>
      </c>
      <c r="D23" s="45">
        <f t="shared" si="7"/>
        <v>13625.3372</v>
      </c>
      <c r="E23" s="45">
        <f t="shared" si="8"/>
        <v>8694.6</v>
      </c>
      <c r="F23" s="45">
        <f t="shared" si="2"/>
        <v>63.811998722497677</v>
      </c>
      <c r="G23" s="45"/>
      <c r="H23" s="45"/>
      <c r="I23" s="45"/>
      <c r="J23" s="45"/>
      <c r="K23" s="45"/>
      <c r="L23" s="45"/>
      <c r="M23" s="45"/>
      <c r="N23" s="45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>
        <v>3454.9</v>
      </c>
      <c r="AK23" s="67"/>
      <c r="AL23" s="67"/>
      <c r="AM23" s="87">
        <v>7187</v>
      </c>
      <c r="AN23" s="87">
        <v>7187</v>
      </c>
      <c r="AO23" s="87">
        <v>7187</v>
      </c>
      <c r="AP23" s="87">
        <f t="shared" si="3"/>
        <v>100</v>
      </c>
      <c r="AQ23" s="67">
        <v>969.03719999999998</v>
      </c>
      <c r="AR23" s="67">
        <v>969.03719999999998</v>
      </c>
      <c r="AS23" s="67">
        <v>646</v>
      </c>
      <c r="AT23" s="67">
        <f t="shared" si="4"/>
        <v>66.664107425390895</v>
      </c>
      <c r="AU23" s="67"/>
      <c r="AV23" s="67">
        <v>1152.8</v>
      </c>
      <c r="AW23" s="67"/>
      <c r="AX23" s="67"/>
      <c r="AY23" s="87"/>
      <c r="AZ23" s="67"/>
      <c r="BA23" s="67"/>
      <c r="BB23" s="67"/>
      <c r="BC23" s="39"/>
      <c r="BD23" s="39"/>
      <c r="BE23" s="39"/>
      <c r="BF23" s="39"/>
      <c r="BG23" s="39"/>
      <c r="BH23" s="39">
        <v>861.6</v>
      </c>
      <c r="BI23" s="39">
        <v>861.6</v>
      </c>
      <c r="BJ23" s="39">
        <f t="shared" si="5"/>
        <v>100</v>
      </c>
    </row>
    <row r="24" spans="1:62" ht="18.75" customHeight="1">
      <c r="A24" s="31">
        <v>18</v>
      </c>
      <c r="B24" s="32" t="s">
        <v>20</v>
      </c>
      <c r="C24" s="45">
        <f t="shared" si="6"/>
        <v>5421.8371999999999</v>
      </c>
      <c r="D24" s="45">
        <f t="shared" si="7"/>
        <v>9291.4372000000003</v>
      </c>
      <c r="E24" s="45">
        <f t="shared" si="8"/>
        <v>5912.8</v>
      </c>
      <c r="F24" s="45">
        <f t="shared" si="2"/>
        <v>63.637087274291645</v>
      </c>
      <c r="G24" s="45"/>
      <c r="H24" s="45"/>
      <c r="I24" s="45"/>
      <c r="J24" s="45"/>
      <c r="K24" s="45"/>
      <c r="L24" s="45"/>
      <c r="M24" s="45"/>
      <c r="N24" s="45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>
        <v>1916.3</v>
      </c>
      <c r="AK24" s="67"/>
      <c r="AL24" s="67"/>
      <c r="AM24" s="87">
        <v>4452.8</v>
      </c>
      <c r="AN24" s="87">
        <v>4452.8</v>
      </c>
      <c r="AO24" s="87">
        <v>4124.8</v>
      </c>
      <c r="AP24" s="87">
        <f t="shared" si="3"/>
        <v>92.633848365073661</v>
      </c>
      <c r="AQ24" s="67">
        <v>969.03719999999998</v>
      </c>
      <c r="AR24" s="67">
        <v>969.03719999999998</v>
      </c>
      <c r="AS24" s="67">
        <v>674.6</v>
      </c>
      <c r="AT24" s="67">
        <f t="shared" si="4"/>
        <v>69.615490509549076</v>
      </c>
      <c r="AU24" s="67"/>
      <c r="AV24" s="67">
        <v>1259.9000000000001</v>
      </c>
      <c r="AW24" s="67">
        <v>420</v>
      </c>
      <c r="AX24" s="67">
        <f t="shared" si="9"/>
        <v>33.33597904595603</v>
      </c>
      <c r="AY24" s="87"/>
      <c r="AZ24" s="67"/>
      <c r="BA24" s="67"/>
      <c r="BB24" s="67"/>
      <c r="BC24" s="39"/>
      <c r="BD24" s="39"/>
      <c r="BE24" s="39"/>
      <c r="BF24" s="39"/>
      <c r="BG24" s="39"/>
      <c r="BH24" s="39">
        <v>693.4</v>
      </c>
      <c r="BI24" s="39">
        <v>693.4</v>
      </c>
      <c r="BJ24" s="39">
        <f t="shared" si="5"/>
        <v>100</v>
      </c>
    </row>
    <row r="25" spans="1:62" ht="18.75" customHeight="1">
      <c r="A25" s="31">
        <v>19</v>
      </c>
      <c r="B25" s="32" t="s">
        <v>21</v>
      </c>
      <c r="C25" s="45">
        <f t="shared" si="6"/>
        <v>15964.60405</v>
      </c>
      <c r="D25" s="45">
        <f t="shared" si="7"/>
        <v>25115.504050000003</v>
      </c>
      <c r="E25" s="45">
        <f t="shared" si="8"/>
        <v>15467.5</v>
      </c>
      <c r="F25" s="45">
        <f t="shared" si="2"/>
        <v>61.585465174050526</v>
      </c>
      <c r="G25" s="45"/>
      <c r="H25" s="45"/>
      <c r="I25" s="45"/>
      <c r="J25" s="45"/>
      <c r="K25" s="45"/>
      <c r="L25" s="45"/>
      <c r="M25" s="45"/>
      <c r="N25" s="45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>
        <v>4479</v>
      </c>
      <c r="AK25" s="67"/>
      <c r="AL25" s="67"/>
      <c r="AM25" s="87">
        <v>13905.4</v>
      </c>
      <c r="AN25" s="87">
        <v>13905.4</v>
      </c>
      <c r="AO25" s="87">
        <v>12453.4</v>
      </c>
      <c r="AP25" s="87">
        <f t="shared" si="3"/>
        <v>89.558013433630094</v>
      </c>
      <c r="AQ25" s="67">
        <v>2059.2040499999998</v>
      </c>
      <c r="AR25" s="67">
        <v>2059.2040499999998</v>
      </c>
      <c r="AS25" s="67">
        <v>1201.2</v>
      </c>
      <c r="AT25" s="67">
        <f t="shared" si="4"/>
        <v>58.333218604538004</v>
      </c>
      <c r="AU25" s="67"/>
      <c r="AV25" s="67">
        <v>2859</v>
      </c>
      <c r="AW25" s="67"/>
      <c r="AX25" s="67"/>
      <c r="AY25" s="87"/>
      <c r="AZ25" s="67"/>
      <c r="BA25" s="67"/>
      <c r="BB25" s="67"/>
      <c r="BC25" s="39"/>
      <c r="BD25" s="39"/>
      <c r="BE25" s="39"/>
      <c r="BF25" s="39"/>
      <c r="BG25" s="39"/>
      <c r="BH25" s="39">
        <v>1812.9</v>
      </c>
      <c r="BI25" s="39">
        <v>1812.9</v>
      </c>
      <c r="BJ25" s="39">
        <f t="shared" si="5"/>
        <v>100</v>
      </c>
    </row>
    <row r="26" spans="1:62" ht="18.75" customHeight="1">
      <c r="A26" s="31">
        <v>20</v>
      </c>
      <c r="B26" s="32" t="s">
        <v>22</v>
      </c>
      <c r="C26" s="45">
        <f t="shared" si="6"/>
        <v>11253.62615</v>
      </c>
      <c r="D26" s="45">
        <f t="shared" si="7"/>
        <v>20239.226149999999</v>
      </c>
      <c r="E26" s="45">
        <f t="shared" si="8"/>
        <v>13286.400000000001</v>
      </c>
      <c r="F26" s="45">
        <f t="shared" si="2"/>
        <v>65.646778693660693</v>
      </c>
      <c r="G26" s="45"/>
      <c r="H26" s="45"/>
      <c r="I26" s="45"/>
      <c r="J26" s="45"/>
      <c r="K26" s="45"/>
      <c r="L26" s="45"/>
      <c r="M26" s="45"/>
      <c r="N26" s="45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>
        <v>4285.8</v>
      </c>
      <c r="AK26" s="67"/>
      <c r="AL26" s="67"/>
      <c r="AM26" s="87">
        <v>9921.2000000000007</v>
      </c>
      <c r="AN26" s="87">
        <v>9921.2000000000007</v>
      </c>
      <c r="AO26" s="87">
        <v>9921.2000000000007</v>
      </c>
      <c r="AP26" s="87">
        <f t="shared" si="3"/>
        <v>100</v>
      </c>
      <c r="AQ26" s="67">
        <v>1332.42615</v>
      </c>
      <c r="AR26" s="67">
        <v>1332.42615</v>
      </c>
      <c r="AS26" s="67">
        <v>789.1</v>
      </c>
      <c r="AT26" s="67">
        <f t="shared" si="4"/>
        <v>59.222794449058213</v>
      </c>
      <c r="AU26" s="67"/>
      <c r="AV26" s="67">
        <v>2123.6999999999998</v>
      </c>
      <c r="AW26" s="67"/>
      <c r="AX26" s="67"/>
      <c r="AY26" s="87"/>
      <c r="AZ26" s="67"/>
      <c r="BA26" s="67"/>
      <c r="BB26" s="67"/>
      <c r="BC26" s="39"/>
      <c r="BD26" s="39"/>
      <c r="BE26" s="39"/>
      <c r="BF26" s="39"/>
      <c r="BG26" s="39"/>
      <c r="BH26" s="39">
        <v>2576.1</v>
      </c>
      <c r="BI26" s="39">
        <v>2576.1</v>
      </c>
      <c r="BJ26" s="39">
        <f t="shared" si="5"/>
        <v>100</v>
      </c>
    </row>
    <row r="27" spans="1:62" ht="18.75" customHeight="1">
      <c r="A27" s="31">
        <v>21</v>
      </c>
      <c r="B27" s="32" t="s">
        <v>23</v>
      </c>
      <c r="C27" s="45">
        <f t="shared" si="6"/>
        <v>20472.426149999999</v>
      </c>
      <c r="D27" s="45">
        <f t="shared" si="7"/>
        <v>27542.826149999997</v>
      </c>
      <c r="E27" s="45">
        <f t="shared" si="8"/>
        <v>17673.599999999999</v>
      </c>
      <c r="F27" s="45">
        <f t="shared" si="2"/>
        <v>64.167707060083231</v>
      </c>
      <c r="G27" s="45"/>
      <c r="H27" s="45"/>
      <c r="I27" s="45"/>
      <c r="J27" s="45"/>
      <c r="K27" s="45">
        <v>10000</v>
      </c>
      <c r="L27" s="45">
        <v>10000</v>
      </c>
      <c r="M27" s="45">
        <v>8236.2000000000007</v>
      </c>
      <c r="N27" s="45">
        <f>M27/L27*100</f>
        <v>82.361999999999995</v>
      </c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>
        <v>3550.7</v>
      </c>
      <c r="AK27" s="67"/>
      <c r="AL27" s="67"/>
      <c r="AM27" s="87">
        <v>9140</v>
      </c>
      <c r="AN27" s="87">
        <v>9140</v>
      </c>
      <c r="AO27" s="87">
        <v>8203.4</v>
      </c>
      <c r="AP27" s="87">
        <f t="shared" si="3"/>
        <v>89.752735229759296</v>
      </c>
      <c r="AQ27" s="67">
        <v>1332.42615</v>
      </c>
      <c r="AR27" s="67">
        <v>1332.42615</v>
      </c>
      <c r="AS27" s="67">
        <v>677.4</v>
      </c>
      <c r="AT27" s="67">
        <f t="shared" si="4"/>
        <v>50.839590621964305</v>
      </c>
      <c r="AU27" s="67"/>
      <c r="AV27" s="67">
        <v>2963.1</v>
      </c>
      <c r="AW27" s="67"/>
      <c r="AX27" s="67"/>
      <c r="AY27" s="87"/>
      <c r="AZ27" s="67"/>
      <c r="BA27" s="67"/>
      <c r="BB27" s="67"/>
      <c r="BC27" s="39"/>
      <c r="BD27" s="39"/>
      <c r="BE27" s="39"/>
      <c r="BF27" s="39"/>
      <c r="BG27" s="39"/>
      <c r="BH27" s="39">
        <v>556.6</v>
      </c>
      <c r="BI27" s="39">
        <v>556.6</v>
      </c>
      <c r="BJ27" s="39">
        <f t="shared" si="5"/>
        <v>100</v>
      </c>
    </row>
    <row r="28" spans="1:62" ht="21.75" customHeight="1">
      <c r="A28" s="31"/>
      <c r="B28" s="34" t="s">
        <v>84</v>
      </c>
      <c r="C28" s="40">
        <f t="shared" ref="C28:BI28" si="10">SUM(C29:C33)</f>
        <v>724062.18054999993</v>
      </c>
      <c r="D28" s="40">
        <f t="shared" si="10"/>
        <v>489580.98054999998</v>
      </c>
      <c r="E28" s="40">
        <f t="shared" si="10"/>
        <v>270864.10000000003</v>
      </c>
      <c r="F28" s="40">
        <f t="shared" si="2"/>
        <v>55.325699069377386</v>
      </c>
      <c r="G28" s="40">
        <f t="shared" si="10"/>
        <v>0</v>
      </c>
      <c r="H28" s="40">
        <f t="shared" si="10"/>
        <v>0</v>
      </c>
      <c r="I28" s="40">
        <f t="shared" si="10"/>
        <v>0</v>
      </c>
      <c r="J28" s="40">
        <v>0</v>
      </c>
      <c r="K28" s="40">
        <f t="shared" si="10"/>
        <v>0</v>
      </c>
      <c r="L28" s="40">
        <f t="shared" si="10"/>
        <v>0</v>
      </c>
      <c r="M28" s="40">
        <f t="shared" si="10"/>
        <v>0</v>
      </c>
      <c r="N28" s="40">
        <v>0</v>
      </c>
      <c r="O28" s="68">
        <f t="shared" si="10"/>
        <v>375107.6</v>
      </c>
      <c r="P28" s="68">
        <f t="shared" si="10"/>
        <v>0</v>
      </c>
      <c r="Q28" s="68">
        <f t="shared" si="10"/>
        <v>0</v>
      </c>
      <c r="R28" s="68">
        <v>0</v>
      </c>
      <c r="S28" s="68">
        <f t="shared" si="10"/>
        <v>0</v>
      </c>
      <c r="T28" s="68">
        <f t="shared" si="10"/>
        <v>0</v>
      </c>
      <c r="U28" s="68">
        <f t="shared" si="10"/>
        <v>0</v>
      </c>
      <c r="V28" s="68">
        <v>0</v>
      </c>
      <c r="W28" s="68">
        <f t="shared" si="10"/>
        <v>0</v>
      </c>
      <c r="X28" s="68">
        <f t="shared" si="10"/>
        <v>0</v>
      </c>
      <c r="Y28" s="68">
        <f t="shared" si="10"/>
        <v>135</v>
      </c>
      <c r="Z28" s="68"/>
      <c r="AA28" s="68">
        <f t="shared" si="10"/>
        <v>0</v>
      </c>
      <c r="AB28" s="68">
        <f t="shared" si="10"/>
        <v>0</v>
      </c>
      <c r="AC28" s="68">
        <f t="shared" si="10"/>
        <v>0</v>
      </c>
      <c r="AD28" s="68">
        <v>0</v>
      </c>
      <c r="AE28" s="68">
        <f t="shared" si="10"/>
        <v>0</v>
      </c>
      <c r="AF28" s="68">
        <f t="shared" si="10"/>
        <v>0</v>
      </c>
      <c r="AG28" s="68">
        <f t="shared" si="10"/>
        <v>0</v>
      </c>
      <c r="AH28" s="68">
        <v>0</v>
      </c>
      <c r="AI28" s="68">
        <f t="shared" si="10"/>
        <v>0</v>
      </c>
      <c r="AJ28" s="68">
        <f t="shared" si="10"/>
        <v>34330.100000000006</v>
      </c>
      <c r="AK28" s="68">
        <f t="shared" si="10"/>
        <v>0</v>
      </c>
      <c r="AL28" s="68">
        <v>0</v>
      </c>
      <c r="AM28" s="68">
        <f t="shared" si="10"/>
        <v>309277</v>
      </c>
      <c r="AN28" s="68">
        <f t="shared" si="10"/>
        <v>309277</v>
      </c>
      <c r="AO28" s="68">
        <f t="shared" si="10"/>
        <v>194347.3</v>
      </c>
      <c r="AP28" s="68">
        <f t="shared" si="3"/>
        <v>62.839234731324986</v>
      </c>
      <c r="AQ28" s="68">
        <f t="shared" si="10"/>
        <v>37913.580549999999</v>
      </c>
      <c r="AR28" s="68">
        <f t="shared" si="10"/>
        <v>37913.580549999999</v>
      </c>
      <c r="AS28" s="68">
        <f t="shared" si="10"/>
        <v>23504.799999999999</v>
      </c>
      <c r="AT28" s="68">
        <f t="shared" si="4"/>
        <v>61.995727280366296</v>
      </c>
      <c r="AU28" s="68">
        <f t="shared" ref="AU28:BA28" si="11">SUM(AU29:AU33)</f>
        <v>0</v>
      </c>
      <c r="AV28" s="68">
        <f t="shared" si="11"/>
        <v>76276.899999999994</v>
      </c>
      <c r="AW28" s="68">
        <f t="shared" si="11"/>
        <v>22482.1</v>
      </c>
      <c r="AX28" s="68">
        <f t="shared" si="9"/>
        <v>29.474323156814187</v>
      </c>
      <c r="AY28" s="68">
        <f t="shared" si="11"/>
        <v>1764</v>
      </c>
      <c r="AZ28" s="68">
        <f t="shared" si="11"/>
        <v>1764</v>
      </c>
      <c r="BA28" s="68">
        <f t="shared" si="11"/>
        <v>375.5</v>
      </c>
      <c r="BB28" s="68">
        <f>BA28/AZ28*100</f>
        <v>21.286848072562357</v>
      </c>
      <c r="BC28" s="40">
        <f t="shared" si="10"/>
        <v>0</v>
      </c>
      <c r="BD28" s="40">
        <f t="shared" si="10"/>
        <v>0</v>
      </c>
      <c r="BE28" s="40">
        <f t="shared" si="10"/>
        <v>0</v>
      </c>
      <c r="BF28" s="40">
        <v>0</v>
      </c>
      <c r="BG28" s="40">
        <f t="shared" si="10"/>
        <v>0</v>
      </c>
      <c r="BH28" s="40">
        <f t="shared" si="10"/>
        <v>30019.4</v>
      </c>
      <c r="BI28" s="40">
        <f t="shared" si="10"/>
        <v>30019.4</v>
      </c>
      <c r="BJ28" s="40">
        <f t="shared" si="5"/>
        <v>100</v>
      </c>
    </row>
    <row r="29" spans="1:62" ht="18" customHeight="1">
      <c r="A29" s="31">
        <v>22</v>
      </c>
      <c r="B29" s="32" t="s">
        <v>24</v>
      </c>
      <c r="C29" s="45">
        <f t="shared" ref="C29:C34" si="12">G29+K29+O29+S29+W29+AA29+AI29+AM29+AQ29+AU29+AY29+BC29+BG29</f>
        <v>14585.605099999999</v>
      </c>
      <c r="D29" s="45">
        <f t="shared" ref="D29:D34" si="13">H29+L29+P29+T29+X29+AB29+AJ29+AN29+AR29+AV29+AZ29+BD29+BH29</f>
        <v>25450.005099999998</v>
      </c>
      <c r="E29" s="45">
        <f t="shared" ref="E29:E34" si="14">I29+M29+Q29+U29+Y29+AC29+AK29+AO29+AS29+AW29+BA29+BE29+BI29</f>
        <v>16284.3</v>
      </c>
      <c r="F29" s="45">
        <f t="shared" si="2"/>
        <v>63.98544886735602</v>
      </c>
      <c r="G29" s="45"/>
      <c r="H29" s="45"/>
      <c r="I29" s="45"/>
      <c r="J29" s="45"/>
      <c r="K29" s="45"/>
      <c r="L29" s="45"/>
      <c r="M29" s="45"/>
      <c r="N29" s="45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>
        <v>3010.8</v>
      </c>
      <c r="AK29" s="67"/>
      <c r="AL29" s="67"/>
      <c r="AM29" s="87">
        <v>12889.8</v>
      </c>
      <c r="AN29" s="87">
        <v>12889.8</v>
      </c>
      <c r="AO29" s="87">
        <v>12889.8</v>
      </c>
      <c r="AP29" s="87">
        <f t="shared" si="3"/>
        <v>100</v>
      </c>
      <c r="AQ29" s="67">
        <v>1695.8050999999998</v>
      </c>
      <c r="AR29" s="67">
        <v>1695.8050999999998</v>
      </c>
      <c r="AS29" s="67">
        <v>983.4</v>
      </c>
      <c r="AT29" s="67">
        <f t="shared" si="4"/>
        <v>57.990154646898993</v>
      </c>
      <c r="AU29" s="67"/>
      <c r="AV29" s="67">
        <v>5442.5</v>
      </c>
      <c r="AW29" s="67"/>
      <c r="AX29" s="67"/>
      <c r="AY29" s="87"/>
      <c r="AZ29" s="67"/>
      <c r="BA29" s="67"/>
      <c r="BB29" s="68"/>
      <c r="BC29" s="39"/>
      <c r="BD29" s="39"/>
      <c r="BE29" s="39"/>
      <c r="BF29" s="39"/>
      <c r="BG29" s="39"/>
      <c r="BH29" s="39">
        <v>2411.1</v>
      </c>
      <c r="BI29" s="39">
        <v>2411.1</v>
      </c>
      <c r="BJ29" s="39">
        <f t="shared" si="5"/>
        <v>100</v>
      </c>
    </row>
    <row r="30" spans="1:62" ht="18" customHeight="1">
      <c r="A30" s="31">
        <v>23</v>
      </c>
      <c r="B30" s="32" t="s">
        <v>25</v>
      </c>
      <c r="C30" s="45">
        <f t="shared" si="12"/>
        <v>24468.211599999999</v>
      </c>
      <c r="D30" s="45">
        <f t="shared" si="13"/>
        <v>41522.611599999997</v>
      </c>
      <c r="E30" s="45">
        <f t="shared" si="14"/>
        <v>29978.9</v>
      </c>
      <c r="F30" s="45">
        <f t="shared" si="2"/>
        <v>72.198975076028233</v>
      </c>
      <c r="G30" s="45"/>
      <c r="H30" s="45"/>
      <c r="I30" s="45"/>
      <c r="J30" s="45"/>
      <c r="K30" s="45"/>
      <c r="L30" s="45"/>
      <c r="M30" s="45"/>
      <c r="N30" s="45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>
        <v>2963.3</v>
      </c>
      <c r="AK30" s="67"/>
      <c r="AL30" s="67"/>
      <c r="AM30" s="87">
        <v>21561.1</v>
      </c>
      <c r="AN30" s="87">
        <v>21561.1</v>
      </c>
      <c r="AO30" s="87">
        <v>20895.3</v>
      </c>
      <c r="AP30" s="87">
        <f t="shared" si="3"/>
        <v>96.912031389864168</v>
      </c>
      <c r="AQ30" s="67">
        <v>2907.1116000000002</v>
      </c>
      <c r="AR30" s="67">
        <v>2907.1116000000002</v>
      </c>
      <c r="AS30" s="67">
        <v>1825</v>
      </c>
      <c r="AT30" s="67">
        <f t="shared" si="4"/>
        <v>62.777087745788627</v>
      </c>
      <c r="AU30" s="67"/>
      <c r="AV30" s="67">
        <v>6832.5</v>
      </c>
      <c r="AW30" s="67"/>
      <c r="AX30" s="67"/>
      <c r="AY30" s="87"/>
      <c r="AZ30" s="67"/>
      <c r="BA30" s="67"/>
      <c r="BB30" s="68"/>
      <c r="BC30" s="39"/>
      <c r="BD30" s="39"/>
      <c r="BE30" s="39"/>
      <c r="BF30" s="39"/>
      <c r="BG30" s="39"/>
      <c r="BH30" s="39">
        <v>7258.6</v>
      </c>
      <c r="BI30" s="39">
        <v>7258.6</v>
      </c>
      <c r="BJ30" s="39">
        <f t="shared" si="5"/>
        <v>100</v>
      </c>
    </row>
    <row r="31" spans="1:62" ht="18" customHeight="1">
      <c r="A31" s="31">
        <v>24</v>
      </c>
      <c r="B31" s="32" t="s">
        <v>26</v>
      </c>
      <c r="C31" s="45">
        <f t="shared" si="12"/>
        <v>425744.81530999998</v>
      </c>
      <c r="D31" s="45">
        <f t="shared" si="13"/>
        <v>95948.115309999994</v>
      </c>
      <c r="E31" s="45">
        <f t="shared" si="14"/>
        <v>42568.399999999994</v>
      </c>
      <c r="F31" s="45">
        <f t="shared" si="2"/>
        <v>44.366061659955704</v>
      </c>
      <c r="G31" s="45"/>
      <c r="H31" s="45"/>
      <c r="I31" s="45"/>
      <c r="J31" s="45"/>
      <c r="K31" s="45"/>
      <c r="L31" s="45"/>
      <c r="M31" s="45"/>
      <c r="N31" s="45"/>
      <c r="O31" s="67">
        <v>375107.6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>
        <v>15233.2</v>
      </c>
      <c r="AK31" s="67"/>
      <c r="AL31" s="67"/>
      <c r="AM31" s="87">
        <v>45465.8</v>
      </c>
      <c r="AN31" s="87">
        <v>45465.8</v>
      </c>
      <c r="AO31" s="87">
        <v>31300.1</v>
      </c>
      <c r="AP31" s="87">
        <f t="shared" si="3"/>
        <v>68.843174430011118</v>
      </c>
      <c r="AQ31" s="67">
        <v>5087.4153100000003</v>
      </c>
      <c r="AR31" s="67">
        <v>5087.4153100000003</v>
      </c>
      <c r="AS31" s="67">
        <v>2967.6</v>
      </c>
      <c r="AT31" s="67">
        <f t="shared" si="4"/>
        <v>58.332174968432049</v>
      </c>
      <c r="AU31" s="67"/>
      <c r="AV31" s="67">
        <v>21789.200000000001</v>
      </c>
      <c r="AW31" s="67"/>
      <c r="AX31" s="67"/>
      <c r="AY31" s="87">
        <v>84</v>
      </c>
      <c r="AZ31" s="87">
        <v>84</v>
      </c>
      <c r="BA31" s="67">
        <v>12.2</v>
      </c>
      <c r="BB31" s="67">
        <f t="shared" ref="BB31:BB35" si="15">BA31/AZ31*100</f>
        <v>14.523809523809522</v>
      </c>
      <c r="BC31" s="39"/>
      <c r="BD31" s="39"/>
      <c r="BE31" s="39"/>
      <c r="BF31" s="39"/>
      <c r="BG31" s="39"/>
      <c r="BH31" s="39">
        <v>8288.5</v>
      </c>
      <c r="BI31" s="39">
        <v>8288.5</v>
      </c>
      <c r="BJ31" s="39">
        <f t="shared" si="5"/>
        <v>100</v>
      </c>
    </row>
    <row r="32" spans="1:62" s="2" customFormat="1" ht="18" customHeight="1">
      <c r="A32" s="31">
        <v>26</v>
      </c>
      <c r="B32" s="32" t="s">
        <v>27</v>
      </c>
      <c r="C32" s="45">
        <f t="shared" si="12"/>
        <v>246646.75202999997</v>
      </c>
      <c r="D32" s="45">
        <f t="shared" si="13"/>
        <v>305764.95202999999</v>
      </c>
      <c r="E32" s="45">
        <f t="shared" si="14"/>
        <v>163964.1</v>
      </c>
      <c r="F32" s="45">
        <f t="shared" si="2"/>
        <v>53.624229628486894</v>
      </c>
      <c r="G32" s="45"/>
      <c r="H32" s="45"/>
      <c r="I32" s="45"/>
      <c r="J32" s="45"/>
      <c r="K32" s="45"/>
      <c r="L32" s="45"/>
      <c r="M32" s="45"/>
      <c r="N32" s="45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>
        <v>10625.9</v>
      </c>
      <c r="AK32" s="67"/>
      <c r="AL32" s="67"/>
      <c r="AM32" s="87">
        <v>217954.8</v>
      </c>
      <c r="AN32" s="87">
        <v>217954.8</v>
      </c>
      <c r="AO32" s="87">
        <v>117856.6</v>
      </c>
      <c r="AP32" s="87">
        <f t="shared" si="3"/>
        <v>54.073872197354689</v>
      </c>
      <c r="AQ32" s="67">
        <v>27011.95203</v>
      </c>
      <c r="AR32" s="67">
        <v>27011.95203</v>
      </c>
      <c r="AS32" s="67">
        <v>16982.5</v>
      </c>
      <c r="AT32" s="67">
        <f t="shared" si="4"/>
        <v>62.870317484419132</v>
      </c>
      <c r="AU32" s="67"/>
      <c r="AV32" s="67">
        <v>36952.1</v>
      </c>
      <c r="AW32" s="67">
        <v>17221.5</v>
      </c>
      <c r="AX32" s="67">
        <f t="shared" si="9"/>
        <v>46.604929083868036</v>
      </c>
      <c r="AY32" s="87">
        <v>1680</v>
      </c>
      <c r="AZ32" s="87">
        <v>1680</v>
      </c>
      <c r="BA32" s="67">
        <v>363.3</v>
      </c>
      <c r="BB32" s="67">
        <f t="shared" si="15"/>
        <v>21.625</v>
      </c>
      <c r="BC32" s="39"/>
      <c r="BD32" s="39"/>
      <c r="BE32" s="39"/>
      <c r="BF32" s="39"/>
      <c r="BG32" s="39"/>
      <c r="BH32" s="39">
        <v>11540.2</v>
      </c>
      <c r="BI32" s="39">
        <v>11540.2</v>
      </c>
      <c r="BJ32" s="39">
        <f t="shared" si="5"/>
        <v>100</v>
      </c>
    </row>
    <row r="33" spans="1:62" ht="18" customHeight="1">
      <c r="A33" s="31">
        <v>25</v>
      </c>
      <c r="B33" s="32" t="s">
        <v>28</v>
      </c>
      <c r="C33" s="45">
        <f t="shared" si="12"/>
        <v>12616.79651</v>
      </c>
      <c r="D33" s="45">
        <f t="shared" si="13"/>
        <v>20895.29651</v>
      </c>
      <c r="E33" s="45">
        <f t="shared" si="14"/>
        <v>18068.400000000001</v>
      </c>
      <c r="F33" s="45">
        <f t="shared" si="2"/>
        <v>86.471134742466504</v>
      </c>
      <c r="G33" s="45"/>
      <c r="H33" s="45"/>
      <c r="I33" s="45"/>
      <c r="J33" s="45"/>
      <c r="K33" s="45"/>
      <c r="L33" s="45"/>
      <c r="M33" s="45"/>
      <c r="N33" s="45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>
        <v>135</v>
      </c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>
        <v>2496.9</v>
      </c>
      <c r="AK33" s="67"/>
      <c r="AL33" s="67"/>
      <c r="AM33" s="87">
        <v>11405.5</v>
      </c>
      <c r="AN33" s="87">
        <v>11405.5</v>
      </c>
      <c r="AO33" s="87">
        <v>11405.5</v>
      </c>
      <c r="AP33" s="87">
        <f t="shared" si="3"/>
        <v>100</v>
      </c>
      <c r="AQ33" s="67">
        <v>1211.2965099999999</v>
      </c>
      <c r="AR33" s="67">
        <v>1211.2965099999999</v>
      </c>
      <c r="AS33" s="67">
        <v>746.3</v>
      </c>
      <c r="AT33" s="67">
        <f t="shared" si="4"/>
        <v>61.611669301350503</v>
      </c>
      <c r="AU33" s="67"/>
      <c r="AV33" s="67">
        <v>5260.6</v>
      </c>
      <c r="AW33" s="67">
        <v>5260.6</v>
      </c>
      <c r="AX33" s="67">
        <f t="shared" si="9"/>
        <v>100</v>
      </c>
      <c r="AY33" s="87"/>
      <c r="AZ33" s="67"/>
      <c r="BA33" s="67"/>
      <c r="BB33" s="68"/>
      <c r="BC33" s="39"/>
      <c r="BD33" s="39"/>
      <c r="BE33" s="39"/>
      <c r="BF33" s="39"/>
      <c r="BG33" s="39"/>
      <c r="BH33" s="39">
        <v>521</v>
      </c>
      <c r="BI33" s="39">
        <v>521</v>
      </c>
      <c r="BJ33" s="39">
        <f t="shared" si="5"/>
        <v>100</v>
      </c>
    </row>
    <row r="34" spans="1:62" s="71" customFormat="1" ht="16.5" customHeight="1">
      <c r="A34" s="120" t="s">
        <v>86</v>
      </c>
      <c r="B34" s="120"/>
      <c r="C34" s="76">
        <f t="shared" si="12"/>
        <v>104350</v>
      </c>
      <c r="D34" s="76">
        <f t="shared" si="13"/>
        <v>105450</v>
      </c>
      <c r="E34" s="76">
        <f t="shared" si="14"/>
        <v>0</v>
      </c>
      <c r="F34" s="76">
        <f t="shared" si="2"/>
        <v>0</v>
      </c>
      <c r="G34" s="76">
        <v>3900</v>
      </c>
      <c r="H34" s="76">
        <v>5000</v>
      </c>
      <c r="I34" s="76"/>
      <c r="J34" s="76"/>
      <c r="K34" s="69"/>
      <c r="L34" s="69"/>
      <c r="M34" s="69"/>
      <c r="N34" s="69"/>
      <c r="O34" s="83"/>
      <c r="P34" s="83"/>
      <c r="Q34" s="83"/>
      <c r="R34" s="83"/>
      <c r="S34" s="83">
        <v>20000</v>
      </c>
      <c r="T34" s="83">
        <v>20000</v>
      </c>
      <c r="U34" s="83"/>
      <c r="V34" s="83"/>
      <c r="W34" s="83">
        <v>30000</v>
      </c>
      <c r="X34" s="83">
        <v>30000</v>
      </c>
      <c r="Y34" s="83"/>
      <c r="Z34" s="83"/>
      <c r="AA34" s="83">
        <v>50000</v>
      </c>
      <c r="AB34" s="83">
        <v>50000</v>
      </c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4"/>
      <c r="AN34" s="84"/>
      <c r="AO34" s="84"/>
      <c r="AP34" s="84"/>
      <c r="AQ34" s="83"/>
      <c r="AR34" s="83"/>
      <c r="AS34" s="83"/>
      <c r="AT34" s="83"/>
      <c r="AU34" s="83"/>
      <c r="AV34" s="83"/>
      <c r="AW34" s="83"/>
      <c r="AX34" s="83"/>
      <c r="AY34" s="84"/>
      <c r="AZ34" s="83"/>
      <c r="BA34" s="83"/>
      <c r="BB34" s="68"/>
      <c r="BC34" s="70">
        <v>450</v>
      </c>
      <c r="BD34" s="70">
        <v>450</v>
      </c>
      <c r="BE34" s="70"/>
      <c r="BF34" s="70"/>
      <c r="BG34" s="70"/>
      <c r="BH34" s="70"/>
      <c r="BI34" s="70"/>
      <c r="BJ34" s="70"/>
    </row>
    <row r="35" spans="1:62" s="8" customFormat="1" ht="21" customHeight="1">
      <c r="A35" s="104" t="s">
        <v>29</v>
      </c>
      <c r="B35" s="104"/>
      <c r="C35" s="30">
        <f t="shared" ref="C35:BI35" si="16">SUM(C6+C28+C34)</f>
        <v>1148762.81333</v>
      </c>
      <c r="D35" s="30">
        <f t="shared" si="16"/>
        <v>1097911.69123</v>
      </c>
      <c r="E35" s="30">
        <f>SUM(E6+E28+E34)+AG35</f>
        <v>598270.70000000007</v>
      </c>
      <c r="F35" s="30">
        <f t="shared" si="2"/>
        <v>54.491695896757619</v>
      </c>
      <c r="G35" s="30">
        <f t="shared" si="16"/>
        <v>3900</v>
      </c>
      <c r="H35" s="30">
        <f t="shared" si="16"/>
        <v>5000</v>
      </c>
      <c r="I35" s="30">
        <f t="shared" si="16"/>
        <v>0</v>
      </c>
      <c r="J35" s="30">
        <v>0</v>
      </c>
      <c r="K35" s="30">
        <f t="shared" si="16"/>
        <v>10000</v>
      </c>
      <c r="L35" s="30">
        <f t="shared" si="16"/>
        <v>10000</v>
      </c>
      <c r="M35" s="30">
        <f t="shared" si="16"/>
        <v>8236.2000000000007</v>
      </c>
      <c r="N35" s="30">
        <f>M35/L35*100</f>
        <v>82.361999999999995</v>
      </c>
      <c r="O35" s="66">
        <f t="shared" si="16"/>
        <v>375107.6</v>
      </c>
      <c r="P35" s="66">
        <f t="shared" si="16"/>
        <v>0</v>
      </c>
      <c r="Q35" s="66">
        <f t="shared" si="16"/>
        <v>0</v>
      </c>
      <c r="R35" s="66">
        <v>0</v>
      </c>
      <c r="S35" s="66">
        <f t="shared" si="16"/>
        <v>20000</v>
      </c>
      <c r="T35" s="66">
        <f t="shared" si="16"/>
        <v>20000</v>
      </c>
      <c r="U35" s="66">
        <f t="shared" si="16"/>
        <v>0</v>
      </c>
      <c r="V35" s="66">
        <v>0</v>
      </c>
      <c r="W35" s="66">
        <f t="shared" si="16"/>
        <v>30000</v>
      </c>
      <c r="X35" s="66">
        <f t="shared" si="16"/>
        <v>30000</v>
      </c>
      <c r="Y35" s="66">
        <f t="shared" si="16"/>
        <v>135</v>
      </c>
      <c r="Z35" s="66">
        <f>Y35/X35*100</f>
        <v>0.44999999999999996</v>
      </c>
      <c r="AA35" s="66">
        <f t="shared" si="16"/>
        <v>50000</v>
      </c>
      <c r="AB35" s="66">
        <f t="shared" si="16"/>
        <v>50000</v>
      </c>
      <c r="AC35" s="66">
        <f t="shared" si="16"/>
        <v>0</v>
      </c>
      <c r="AD35" s="66"/>
      <c r="AE35" s="66">
        <f t="shared" si="16"/>
        <v>0</v>
      </c>
      <c r="AF35" s="66">
        <f t="shared" si="16"/>
        <v>0</v>
      </c>
      <c r="AG35" s="66">
        <v>6519.9</v>
      </c>
      <c r="AH35" s="66">
        <v>0</v>
      </c>
      <c r="AI35" s="66">
        <f t="shared" si="16"/>
        <v>0</v>
      </c>
      <c r="AJ35" s="66">
        <f t="shared" si="16"/>
        <v>136938.20000000001</v>
      </c>
      <c r="AK35" s="66">
        <f t="shared" si="16"/>
        <v>0</v>
      </c>
      <c r="AL35" s="66">
        <v>0</v>
      </c>
      <c r="AM35" s="66">
        <f t="shared" si="16"/>
        <v>578322.4</v>
      </c>
      <c r="AN35" s="66">
        <f t="shared" si="16"/>
        <v>578322.30000000005</v>
      </c>
      <c r="AO35" s="66">
        <f t="shared" si="16"/>
        <v>453173.3</v>
      </c>
      <c r="AP35" s="66">
        <f t="shared" si="3"/>
        <v>78.359990614230156</v>
      </c>
      <c r="AQ35" s="66">
        <f t="shared" si="16"/>
        <v>79218.813330000004</v>
      </c>
      <c r="AR35" s="66">
        <f t="shared" si="16"/>
        <v>79218.791230000003</v>
      </c>
      <c r="AS35" s="66">
        <f t="shared" si="16"/>
        <v>48576.599999999991</v>
      </c>
      <c r="AT35" s="66">
        <f t="shared" si="4"/>
        <v>61.319542050275722</v>
      </c>
      <c r="AU35" s="66">
        <f t="shared" ref="AU35:BA35" si="17">SUM(AU6+AU28+AU34)</f>
        <v>0</v>
      </c>
      <c r="AV35" s="66">
        <f t="shared" si="17"/>
        <v>132613.09999999998</v>
      </c>
      <c r="AW35" s="66">
        <f t="shared" si="17"/>
        <v>27648.899999999998</v>
      </c>
      <c r="AX35" s="66">
        <f t="shared" si="9"/>
        <v>20.849297693817583</v>
      </c>
      <c r="AY35" s="66">
        <f t="shared" si="17"/>
        <v>1764</v>
      </c>
      <c r="AZ35" s="66">
        <f t="shared" si="17"/>
        <v>1764</v>
      </c>
      <c r="BA35" s="66">
        <f t="shared" si="17"/>
        <v>375.5</v>
      </c>
      <c r="BB35" s="68">
        <f t="shared" si="15"/>
        <v>21.286848072562357</v>
      </c>
      <c r="BC35" s="30">
        <f t="shared" si="16"/>
        <v>450</v>
      </c>
      <c r="BD35" s="30">
        <f t="shared" si="16"/>
        <v>450</v>
      </c>
      <c r="BE35" s="30">
        <f t="shared" si="16"/>
        <v>0</v>
      </c>
      <c r="BF35" s="30">
        <v>0</v>
      </c>
      <c r="BG35" s="30">
        <f t="shared" si="16"/>
        <v>0</v>
      </c>
      <c r="BH35" s="30">
        <f t="shared" si="16"/>
        <v>53605.3</v>
      </c>
      <c r="BI35" s="30">
        <f t="shared" si="16"/>
        <v>53605.3</v>
      </c>
      <c r="BJ35" s="30">
        <f t="shared" si="5"/>
        <v>100</v>
      </c>
    </row>
    <row r="37" spans="1:62">
      <c r="C37" s="63"/>
      <c r="D37" s="63"/>
      <c r="E37" s="63"/>
      <c r="F37" s="63"/>
    </row>
    <row r="38" spans="1:62">
      <c r="AI38" s="5">
        <v>827200</v>
      </c>
      <c r="AJ38" s="5">
        <f>AI38/1000</f>
        <v>827.2</v>
      </c>
    </row>
    <row r="39" spans="1:62">
      <c r="AI39" s="5">
        <v>646500</v>
      </c>
      <c r="AJ39" s="5">
        <f t="shared" ref="AJ39:AJ64" si="18">AI39/1000</f>
        <v>646.5</v>
      </c>
    </row>
    <row r="40" spans="1:62">
      <c r="AI40" s="5">
        <v>713400</v>
      </c>
      <c r="AJ40" s="5">
        <f t="shared" si="18"/>
        <v>713.4</v>
      </c>
    </row>
    <row r="41" spans="1:62">
      <c r="AI41" s="5">
        <v>0</v>
      </c>
      <c r="AJ41" s="5">
        <f t="shared" si="18"/>
        <v>0</v>
      </c>
    </row>
    <row r="42" spans="1:62">
      <c r="AI42" s="5">
        <v>1494100</v>
      </c>
      <c r="AJ42" s="5">
        <f t="shared" si="18"/>
        <v>1494.1</v>
      </c>
    </row>
    <row r="43" spans="1:62">
      <c r="AI43" s="5">
        <v>996100</v>
      </c>
      <c r="AJ43" s="5">
        <f t="shared" si="18"/>
        <v>996.1</v>
      </c>
    </row>
    <row r="44" spans="1:62">
      <c r="AI44" s="5">
        <v>2438100</v>
      </c>
      <c r="AJ44" s="5">
        <f t="shared" si="18"/>
        <v>2438.1</v>
      </c>
    </row>
    <row r="45" spans="1:62">
      <c r="AI45" s="5">
        <v>1593800</v>
      </c>
      <c r="AJ45" s="5">
        <f t="shared" si="18"/>
        <v>1593.8</v>
      </c>
    </row>
    <row r="46" spans="1:62">
      <c r="AI46" s="5">
        <v>774900</v>
      </c>
      <c r="AJ46" s="5">
        <f t="shared" si="18"/>
        <v>774.9</v>
      </c>
    </row>
    <row r="47" spans="1:62">
      <c r="AI47" s="5">
        <v>730600</v>
      </c>
      <c r="AJ47" s="5">
        <f t="shared" si="18"/>
        <v>730.6</v>
      </c>
    </row>
    <row r="48" spans="1:62">
      <c r="AI48" s="5">
        <v>0</v>
      </c>
      <c r="AJ48" s="5">
        <f t="shared" si="18"/>
        <v>0</v>
      </c>
    </row>
    <row r="49" spans="35:36">
      <c r="AI49" s="5">
        <v>2284000</v>
      </c>
      <c r="AJ49" s="5">
        <f t="shared" si="18"/>
        <v>2284</v>
      </c>
    </row>
    <row r="50" spans="35:36">
      <c r="AI50" s="5">
        <v>302500</v>
      </c>
      <c r="AJ50" s="5">
        <f t="shared" si="18"/>
        <v>302.5</v>
      </c>
    </row>
    <row r="51" spans="35:36">
      <c r="AI51" s="5">
        <v>996100</v>
      </c>
      <c r="AJ51" s="5">
        <f t="shared" si="18"/>
        <v>996.1</v>
      </c>
    </row>
    <row r="52" spans="35:36">
      <c r="AI52" s="5">
        <v>839300</v>
      </c>
      <c r="AJ52" s="5">
        <f t="shared" si="18"/>
        <v>839.3</v>
      </c>
    </row>
    <row r="53" spans="35:36">
      <c r="AI53" s="5">
        <v>2448700</v>
      </c>
      <c r="AJ53" s="5">
        <f t="shared" si="18"/>
        <v>2448.6999999999998</v>
      </c>
    </row>
    <row r="54" spans="35:36">
      <c r="AI54" s="5">
        <v>861600</v>
      </c>
      <c r="AJ54" s="5">
        <f t="shared" si="18"/>
        <v>861.6</v>
      </c>
    </row>
    <row r="55" spans="35:36">
      <c r="AI55" s="5">
        <v>693400</v>
      </c>
      <c r="AJ55" s="5">
        <f t="shared" si="18"/>
        <v>693.4</v>
      </c>
    </row>
    <row r="56" spans="35:36">
      <c r="AI56" s="5">
        <v>1812900</v>
      </c>
      <c r="AJ56" s="5">
        <f t="shared" si="18"/>
        <v>1812.9</v>
      </c>
    </row>
    <row r="57" spans="35:36">
      <c r="AI57" s="5">
        <v>2576100</v>
      </c>
      <c r="AJ57" s="5">
        <f t="shared" si="18"/>
        <v>2576.1</v>
      </c>
    </row>
    <row r="58" spans="35:36">
      <c r="AI58" s="5">
        <v>556600</v>
      </c>
      <c r="AJ58" s="5">
        <f t="shared" si="18"/>
        <v>556.6</v>
      </c>
    </row>
    <row r="59" spans="35:36">
      <c r="AI59" s="5">
        <v>23585900</v>
      </c>
    </row>
    <row r="60" spans="35:36">
      <c r="AI60" s="5">
        <v>2411100</v>
      </c>
      <c r="AJ60" s="5">
        <f t="shared" si="18"/>
        <v>2411.1</v>
      </c>
    </row>
    <row r="61" spans="35:36">
      <c r="AI61" s="5">
        <v>7258600</v>
      </c>
      <c r="AJ61" s="5">
        <f t="shared" si="18"/>
        <v>7258.6</v>
      </c>
    </row>
    <row r="62" spans="35:36">
      <c r="AI62" s="5">
        <v>8288500</v>
      </c>
      <c r="AJ62" s="5">
        <f t="shared" si="18"/>
        <v>8288.5</v>
      </c>
    </row>
    <row r="63" spans="35:36">
      <c r="AI63" s="5">
        <v>11540200</v>
      </c>
      <c r="AJ63" s="5">
        <f t="shared" si="18"/>
        <v>11540.2</v>
      </c>
    </row>
    <row r="64" spans="35:36">
      <c r="AI64" s="5">
        <v>521000</v>
      </c>
      <c r="AJ64" s="5">
        <f t="shared" si="18"/>
        <v>521</v>
      </c>
    </row>
  </sheetData>
  <mergeCells count="21">
    <mergeCell ref="A35:B35"/>
    <mergeCell ref="A34:B34"/>
    <mergeCell ref="B4:B5"/>
    <mergeCell ref="A4:A5"/>
    <mergeCell ref="C4:F4"/>
    <mergeCell ref="AY4:BB4"/>
    <mergeCell ref="BC4:BF4"/>
    <mergeCell ref="BG4:BJ4"/>
    <mergeCell ref="C2:R2"/>
    <mergeCell ref="AE4:AH4"/>
    <mergeCell ref="AI4:AL4"/>
    <mergeCell ref="AM4:AP4"/>
    <mergeCell ref="AQ4:AT4"/>
    <mergeCell ref="AU4:AX4"/>
    <mergeCell ref="O4:R4"/>
    <mergeCell ref="S4:V4"/>
    <mergeCell ref="W4:Z4"/>
    <mergeCell ref="AA4:AD4"/>
    <mergeCell ref="Q3:R3"/>
    <mergeCell ref="G4:J4"/>
    <mergeCell ref="K4:N4"/>
  </mergeCells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таблица В6</vt:lpstr>
      <vt:lpstr>дотации</vt:lpstr>
      <vt:lpstr>субсидии</vt:lpstr>
      <vt:lpstr>субвенции</vt:lpstr>
      <vt:lpstr>иные</vt:lpstr>
      <vt:lpstr>дотации!Заголовки_для_печати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В6'!Заголовки_для_печати</vt:lpstr>
      <vt:lpstr>дотации!Область_печати</vt:lpstr>
      <vt:lpstr>иные!Область_печати</vt:lpstr>
      <vt:lpstr>субвенции!Область_печати</vt:lpstr>
      <vt:lpstr>субсидии!Область_печати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2024-08-27T13:05:17Z</cp:lastPrinted>
  <dcterms:created xsi:type="dcterms:W3CDTF">2019-04-18T08:29:34Z</dcterms:created>
  <dcterms:modified xsi:type="dcterms:W3CDTF">2024-08-30T13:42:23Z</dcterms:modified>
</cp:coreProperties>
</file>