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9420" windowHeight="11020"/>
  </bookViews>
  <sheets>
    <sheet name="таблица Г5" sheetId="2" r:id="rId1"/>
    <sheet name="дотации" sheetId="3" r:id="rId2"/>
    <sheet name="субсидии" sheetId="4" r:id="rId3"/>
    <sheet name="субвенции" sheetId="5" r:id="rId4"/>
    <sheet name="иные" sheetId="6" r:id="rId5"/>
  </sheets>
  <definedNames>
    <definedName name="_xlnm.Print_Titles" localSheetId="1">дотации!$A:$B</definedName>
    <definedName name="_xlnm.Print_Titles" localSheetId="4">иные!$A:$B</definedName>
    <definedName name="_xlnm.Print_Titles" localSheetId="3">субвенции!$A:$B</definedName>
    <definedName name="_xlnm.Print_Titles" localSheetId="2">субсидии!$A:$B</definedName>
    <definedName name="_xlnm.Print_Titles" localSheetId="0">'таблица Г5'!$A:$A,'таблица Г5'!$3:$3</definedName>
    <definedName name="_xlnm.Print_Area" localSheetId="1">дотации!$A$2:$N$35</definedName>
    <definedName name="_xlnm.Print_Area" localSheetId="4">иные!$A$2:$BD$35</definedName>
    <definedName name="_xlnm.Print_Area" localSheetId="3">субвенции!$A$2:$BS$35</definedName>
    <definedName name="_xlnm.Print_Area" localSheetId="2">субсидии!$A$2:$HV$36</definedName>
  </definedNames>
  <calcPr calcId="145621"/>
</workbook>
</file>

<file path=xl/calcChain.xml><?xml version="1.0" encoding="utf-8"?>
<calcChain xmlns="http://schemas.openxmlformats.org/spreadsheetml/2006/main">
  <c r="E111" i="2" l="1"/>
  <c r="D111" i="2"/>
  <c r="F128" i="2"/>
  <c r="F116" i="2"/>
  <c r="F113" i="2"/>
  <c r="F24" i="2"/>
  <c r="F21" i="2"/>
  <c r="F22" i="2"/>
  <c r="F23" i="2"/>
  <c r="C30" i="6" l="1"/>
  <c r="D30" i="6"/>
  <c r="C31" i="6"/>
  <c r="D31" i="6"/>
  <c r="C32" i="6"/>
  <c r="D32" i="6"/>
  <c r="C33" i="6"/>
  <c r="D33" i="6"/>
  <c r="D29" i="6"/>
  <c r="C29" i="6"/>
  <c r="C8" i="6"/>
  <c r="D8" i="6"/>
  <c r="C9" i="6"/>
  <c r="D9" i="6"/>
  <c r="C10" i="6"/>
  <c r="D10" i="6"/>
  <c r="C11" i="6"/>
  <c r="D11" i="6"/>
  <c r="C12" i="6"/>
  <c r="D12" i="6"/>
  <c r="C13" i="6"/>
  <c r="D13" i="6"/>
  <c r="C14" i="6"/>
  <c r="D14" i="6"/>
  <c r="C15" i="6"/>
  <c r="D15" i="6"/>
  <c r="C16" i="6"/>
  <c r="D16" i="6"/>
  <c r="C17" i="6"/>
  <c r="D17" i="6"/>
  <c r="C18" i="6"/>
  <c r="D18" i="6"/>
  <c r="C19" i="6"/>
  <c r="D19" i="6"/>
  <c r="C20" i="6"/>
  <c r="D20" i="6"/>
  <c r="C21" i="6"/>
  <c r="D21" i="6"/>
  <c r="C22" i="6"/>
  <c r="D22" i="6"/>
  <c r="C23" i="6"/>
  <c r="D23" i="6"/>
  <c r="C24" i="6"/>
  <c r="D24" i="6"/>
  <c r="C25" i="6"/>
  <c r="D25" i="6"/>
  <c r="C26" i="6"/>
  <c r="D26" i="6"/>
  <c r="C27" i="6"/>
  <c r="D27" i="6"/>
  <c r="D7" i="6"/>
  <c r="C7" i="6"/>
  <c r="BD33" i="6"/>
  <c r="BD32" i="6"/>
  <c r="BD31" i="6"/>
  <c r="BD26" i="6"/>
  <c r="BD23" i="6"/>
  <c r="BD21" i="6"/>
  <c r="BD20" i="6"/>
  <c r="BD13" i="6"/>
  <c r="BD6" i="6"/>
  <c r="BD10" i="6"/>
  <c r="BD9" i="6"/>
  <c r="BA35" i="6"/>
  <c r="BA33" i="6"/>
  <c r="BA32" i="6"/>
  <c r="BA31" i="6"/>
  <c r="BA30" i="6"/>
  <c r="BA29" i="6"/>
  <c r="BA28" i="6"/>
  <c r="BA27" i="6"/>
  <c r="BA26" i="6"/>
  <c r="BA25" i="6"/>
  <c r="BA24" i="6"/>
  <c r="BA23" i="6"/>
  <c r="BA22" i="6"/>
  <c r="BA21" i="6"/>
  <c r="BA20" i="6"/>
  <c r="BA19" i="6"/>
  <c r="BA18" i="6"/>
  <c r="BA17" i="6"/>
  <c r="BA16" i="6"/>
  <c r="BA15" i="6"/>
  <c r="BA14" i="6"/>
  <c r="BA13" i="6"/>
  <c r="BA12" i="6"/>
  <c r="BA11" i="6"/>
  <c r="BA10" i="6"/>
  <c r="BA9" i="6"/>
  <c r="BA8" i="6"/>
  <c r="BA7" i="6"/>
  <c r="BA6" i="6"/>
  <c r="AZ35" i="6"/>
  <c r="AZ28" i="6"/>
  <c r="AY28" i="6"/>
  <c r="AY35" i="6" s="1"/>
  <c r="AZ6" i="6"/>
  <c r="AY6" i="6"/>
  <c r="AR21" i="6"/>
  <c r="AO33" i="6"/>
  <c r="AO32" i="6"/>
  <c r="AO31" i="6"/>
  <c r="AO30" i="6"/>
  <c r="AO29" i="6"/>
  <c r="AO8" i="6"/>
  <c r="AO9" i="6"/>
  <c r="AO10" i="6"/>
  <c r="AO11" i="6"/>
  <c r="AO12" i="6"/>
  <c r="AO13" i="6"/>
  <c r="AO14" i="6"/>
  <c r="AO15" i="6"/>
  <c r="AO16" i="6"/>
  <c r="AO17" i="6"/>
  <c r="AO18" i="6"/>
  <c r="AO19" i="6"/>
  <c r="AO20" i="6"/>
  <c r="AO21" i="6"/>
  <c r="AO22" i="6"/>
  <c r="AO23" i="6"/>
  <c r="AO24" i="6"/>
  <c r="AO25" i="6"/>
  <c r="AO26" i="6"/>
  <c r="AO27" i="6"/>
  <c r="AO7" i="6"/>
  <c r="Q32" i="6"/>
  <c r="Q13" i="6"/>
  <c r="P28" i="6"/>
  <c r="O28" i="6"/>
  <c r="Q28" i="6" s="1"/>
  <c r="P6" i="6"/>
  <c r="O6" i="6"/>
  <c r="K29" i="6"/>
  <c r="K13" i="6"/>
  <c r="W33" i="6"/>
  <c r="W21" i="6"/>
  <c r="W19" i="6"/>
  <c r="W15" i="6"/>
  <c r="W11" i="6"/>
  <c r="Z32" i="6"/>
  <c r="Z22" i="6"/>
  <c r="Z10" i="6"/>
  <c r="H32" i="6"/>
  <c r="H31" i="6"/>
  <c r="H22" i="6"/>
  <c r="H18" i="6"/>
  <c r="G28" i="6"/>
  <c r="F28" i="6"/>
  <c r="G6" i="6"/>
  <c r="F6" i="6"/>
  <c r="AF33" i="6"/>
  <c r="AF32" i="6"/>
  <c r="AF31" i="6"/>
  <c r="AF29" i="6"/>
  <c r="AF9" i="6"/>
  <c r="AF10" i="6"/>
  <c r="AF12" i="6"/>
  <c r="AF13" i="6"/>
  <c r="AF15" i="6"/>
  <c r="AF17" i="6"/>
  <c r="AF18" i="6"/>
  <c r="AF21" i="6"/>
  <c r="AF23" i="6"/>
  <c r="AF25" i="6"/>
  <c r="AF26" i="6"/>
  <c r="AF7" i="6"/>
  <c r="C34" i="5"/>
  <c r="BS33" i="5"/>
  <c r="BS32" i="5"/>
  <c r="BS31" i="5"/>
  <c r="BS30" i="5"/>
  <c r="BS29" i="5"/>
  <c r="BS8" i="5"/>
  <c r="BS9" i="5"/>
  <c r="BS10" i="5"/>
  <c r="BS11" i="5"/>
  <c r="BS12" i="5"/>
  <c r="BS13" i="5"/>
  <c r="BS14" i="5"/>
  <c r="BS15" i="5"/>
  <c r="BS16" i="5"/>
  <c r="BS17" i="5"/>
  <c r="BS18" i="5"/>
  <c r="BS19" i="5"/>
  <c r="BS20" i="5"/>
  <c r="BS21" i="5"/>
  <c r="BS22" i="5"/>
  <c r="BS23" i="5"/>
  <c r="BS24" i="5"/>
  <c r="BS25" i="5"/>
  <c r="BS26" i="5"/>
  <c r="BS27" i="5"/>
  <c r="BS7" i="5"/>
  <c r="BM30" i="5"/>
  <c r="BM31" i="5"/>
  <c r="BM32" i="5"/>
  <c r="BM33" i="5"/>
  <c r="BM8" i="5"/>
  <c r="BM9" i="5"/>
  <c r="BM10" i="5"/>
  <c r="BM11" i="5"/>
  <c r="BM12" i="5"/>
  <c r="BM13" i="5"/>
  <c r="BM14" i="5"/>
  <c r="BM15" i="5"/>
  <c r="BM16" i="5"/>
  <c r="BM17" i="5"/>
  <c r="BM18" i="5"/>
  <c r="BM19" i="5"/>
  <c r="BM20" i="5"/>
  <c r="BM21" i="5"/>
  <c r="BM22" i="5"/>
  <c r="BM23" i="5"/>
  <c r="BM24" i="5"/>
  <c r="BM25" i="5"/>
  <c r="BM26" i="5"/>
  <c r="BM27" i="5"/>
  <c r="N29" i="5"/>
  <c r="N25" i="5"/>
  <c r="N17" i="5"/>
  <c r="HP6" i="4"/>
  <c r="HM9" i="4"/>
  <c r="HM11" i="4"/>
  <c r="HM12" i="4"/>
  <c r="HM14" i="4"/>
  <c r="HM15" i="4"/>
  <c r="HM18" i="4"/>
  <c r="HM20" i="4"/>
  <c r="HM22" i="4"/>
  <c r="HM26" i="4"/>
  <c r="HM27" i="4"/>
  <c r="HM8" i="4"/>
  <c r="HJ27" i="4"/>
  <c r="HJ8" i="4"/>
  <c r="HJ9" i="4"/>
  <c r="HJ10" i="4"/>
  <c r="HJ11" i="4"/>
  <c r="HJ12" i="4"/>
  <c r="HJ13" i="4"/>
  <c r="HJ14" i="4"/>
  <c r="HJ15" i="4"/>
  <c r="HJ16" i="4"/>
  <c r="HJ17" i="4"/>
  <c r="HJ18" i="4"/>
  <c r="HJ19" i="4"/>
  <c r="HJ20" i="4"/>
  <c r="HJ21" i="4"/>
  <c r="HJ22" i="4"/>
  <c r="HJ23" i="4"/>
  <c r="HJ24" i="4"/>
  <c r="HJ25" i="4"/>
  <c r="HJ26" i="4"/>
  <c r="HG9" i="4"/>
  <c r="HG10" i="4"/>
  <c r="HG11" i="4"/>
  <c r="HG12" i="4"/>
  <c r="HG13" i="4"/>
  <c r="HG14" i="4"/>
  <c r="HG15" i="4"/>
  <c r="HG17" i="4"/>
  <c r="HG18" i="4"/>
  <c r="HG19" i="4"/>
  <c r="HG20" i="4"/>
  <c r="HG21" i="4"/>
  <c r="HG22" i="4"/>
  <c r="HG23" i="4"/>
  <c r="HG24" i="4"/>
  <c r="HG25" i="4"/>
  <c r="HG26" i="4"/>
  <c r="HA35" i="4"/>
  <c r="GX36" i="4"/>
  <c r="GX30" i="4"/>
  <c r="GU36" i="4"/>
  <c r="GU21" i="4"/>
  <c r="GU15" i="4"/>
  <c r="GR36" i="4"/>
  <c r="GR31" i="4"/>
  <c r="GR28" i="4"/>
  <c r="GR6" i="4"/>
  <c r="GR17" i="4"/>
  <c r="GL36" i="4"/>
  <c r="GL28" i="4"/>
  <c r="GL32" i="4"/>
  <c r="GI36" i="4"/>
  <c r="GI28" i="4"/>
  <c r="GI29" i="4"/>
  <c r="GI6" i="4"/>
  <c r="GI24" i="4"/>
  <c r="GF36" i="4"/>
  <c r="GF28" i="4"/>
  <c r="GC36" i="4"/>
  <c r="GC6" i="4"/>
  <c r="GC22" i="4"/>
  <c r="GC15" i="4"/>
  <c r="GC8" i="4"/>
  <c r="FZ8" i="4"/>
  <c r="FZ9" i="4"/>
  <c r="FZ10" i="4"/>
  <c r="FZ11" i="4"/>
  <c r="FZ12" i="4"/>
  <c r="FZ13" i="4"/>
  <c r="FZ14" i="4"/>
  <c r="FZ15" i="4"/>
  <c r="FZ16" i="4"/>
  <c r="FZ17" i="4"/>
  <c r="FZ18" i="4"/>
  <c r="FZ19" i="4"/>
  <c r="FZ20" i="4"/>
  <c r="FZ21" i="4"/>
  <c r="FZ22" i="4"/>
  <c r="FZ23" i="4"/>
  <c r="FZ24" i="4"/>
  <c r="FZ25" i="4"/>
  <c r="FZ26" i="4"/>
  <c r="FZ27" i="4"/>
  <c r="FW36" i="4"/>
  <c r="FW26" i="4"/>
  <c r="FW6" i="4"/>
  <c r="FW8" i="4"/>
  <c r="FT36" i="4"/>
  <c r="FT29" i="4"/>
  <c r="FT28" i="4"/>
  <c r="FT6" i="4"/>
  <c r="FT21" i="4"/>
  <c r="FT16" i="4"/>
  <c r="FK36" i="4"/>
  <c r="FK28" i="4"/>
  <c r="FK32" i="4"/>
  <c r="FK31" i="4"/>
  <c r="FK6" i="4"/>
  <c r="FK13" i="4"/>
  <c r="FH36" i="4"/>
  <c r="FH28" i="4"/>
  <c r="FH33" i="4"/>
  <c r="FH32" i="4"/>
  <c r="FH31" i="4"/>
  <c r="FH30" i="4"/>
  <c r="FH29" i="4"/>
  <c r="FH6" i="4"/>
  <c r="FH8" i="4"/>
  <c r="FH9" i="4"/>
  <c r="FH10" i="4"/>
  <c r="FH11" i="4"/>
  <c r="FH12" i="4"/>
  <c r="FH13" i="4"/>
  <c r="FH14" i="4"/>
  <c r="FH15" i="4"/>
  <c r="FH16" i="4"/>
  <c r="FH17" i="4"/>
  <c r="FH18" i="4"/>
  <c r="FH19" i="4"/>
  <c r="FH20" i="4"/>
  <c r="FH21" i="4"/>
  <c r="FH22" i="4"/>
  <c r="FH23" i="4"/>
  <c r="FH24" i="4"/>
  <c r="FH25" i="4"/>
  <c r="FH26" i="4"/>
  <c r="FH27" i="4"/>
  <c r="FH7" i="4"/>
  <c r="FE36" i="4"/>
  <c r="FE28" i="4"/>
  <c r="FE32" i="4"/>
  <c r="EY36" i="4"/>
  <c r="EY28" i="4"/>
  <c r="EY31" i="4"/>
  <c r="ES36" i="4"/>
  <c r="ES28" i="4"/>
  <c r="ES32" i="4"/>
  <c r="EM36" i="4"/>
  <c r="EM6" i="4"/>
  <c r="EM25" i="4"/>
  <c r="EJ36" i="4"/>
  <c r="EJ28" i="4"/>
  <c r="EJ20" i="4"/>
  <c r="EJ21" i="4"/>
  <c r="EJ19" i="4"/>
  <c r="ED36" i="4"/>
  <c r="ED6" i="4"/>
  <c r="ED18" i="4"/>
  <c r="EA36" i="4"/>
  <c r="EA6" i="4"/>
  <c r="EA27" i="4"/>
  <c r="DX36" i="4"/>
  <c r="DX32" i="4"/>
  <c r="DX28" i="4"/>
  <c r="DX6" i="4"/>
  <c r="DX25" i="4"/>
  <c r="DX26" i="4"/>
  <c r="DX14" i="4"/>
  <c r="DX15" i="4"/>
  <c r="DX16" i="4"/>
  <c r="DX17" i="4"/>
  <c r="DX18" i="4"/>
  <c r="DX19" i="4"/>
  <c r="DX20" i="4"/>
  <c r="DX22" i="4"/>
  <c r="DX13" i="4"/>
  <c r="DU36" i="4"/>
  <c r="DU6" i="4"/>
  <c r="DU8" i="4"/>
  <c r="DO32" i="4"/>
  <c r="DO31" i="4"/>
  <c r="DO30" i="4"/>
  <c r="DO22" i="4"/>
  <c r="DO21" i="4"/>
  <c r="DO13" i="4"/>
  <c r="DO8" i="4"/>
  <c r="DL28" i="4"/>
  <c r="DC36" i="4"/>
  <c r="CQ8" i="4"/>
  <c r="CQ9" i="4"/>
  <c r="CQ10" i="4"/>
  <c r="CQ11" i="4"/>
  <c r="CQ12" i="4"/>
  <c r="CQ13" i="4"/>
  <c r="CQ14" i="4"/>
  <c r="CQ15" i="4"/>
  <c r="CQ16" i="4"/>
  <c r="CQ17" i="4"/>
  <c r="CQ18" i="4"/>
  <c r="CQ19" i="4"/>
  <c r="CQ20" i="4"/>
  <c r="CQ21" i="4"/>
  <c r="CQ22" i="4"/>
  <c r="CQ23" i="4"/>
  <c r="CQ24" i="4"/>
  <c r="CQ25" i="4"/>
  <c r="CQ26" i="4"/>
  <c r="CQ27" i="4"/>
  <c r="CN33" i="4"/>
  <c r="CN32" i="4"/>
  <c r="CN31" i="4"/>
  <c r="CN30" i="4"/>
  <c r="CN29" i="4"/>
  <c r="CN8" i="4"/>
  <c r="CN9" i="4"/>
  <c r="CN10" i="4"/>
  <c r="CN11" i="4"/>
  <c r="CN12" i="4"/>
  <c r="CN13" i="4"/>
  <c r="CN14" i="4"/>
  <c r="CN15" i="4"/>
  <c r="CN16" i="4"/>
  <c r="CN17" i="4"/>
  <c r="CN18" i="4"/>
  <c r="CN19" i="4"/>
  <c r="CN20" i="4"/>
  <c r="CN21" i="4"/>
  <c r="CN22" i="4"/>
  <c r="CN23" i="4"/>
  <c r="CN24" i="4"/>
  <c r="CN25" i="4"/>
  <c r="CN26" i="4"/>
  <c r="CN27" i="4"/>
  <c r="CK33" i="4"/>
  <c r="CK32" i="4"/>
  <c r="CK31" i="4"/>
  <c r="CK30" i="4"/>
  <c r="CK29" i="4"/>
  <c r="CK8" i="4"/>
  <c r="CK9" i="4"/>
  <c r="CK10" i="4"/>
  <c r="CK11" i="4"/>
  <c r="CK12" i="4"/>
  <c r="CK13" i="4"/>
  <c r="CK14" i="4"/>
  <c r="CK15" i="4"/>
  <c r="CK16" i="4"/>
  <c r="CK17" i="4"/>
  <c r="CK18" i="4"/>
  <c r="CK19" i="4"/>
  <c r="CK20" i="4"/>
  <c r="CK21" i="4"/>
  <c r="CK22" i="4"/>
  <c r="CK23" i="4"/>
  <c r="CK24" i="4"/>
  <c r="CK25" i="4"/>
  <c r="CK26" i="4"/>
  <c r="CK27" i="4"/>
  <c r="CH8" i="4"/>
  <c r="CH9" i="4"/>
  <c r="CH10" i="4"/>
  <c r="CH11" i="4"/>
  <c r="CH12" i="4"/>
  <c r="CH13" i="4"/>
  <c r="CH14" i="4"/>
  <c r="CH15" i="4"/>
  <c r="CH16" i="4"/>
  <c r="CH17" i="4"/>
  <c r="CH18" i="4"/>
  <c r="CH19" i="4"/>
  <c r="CH20" i="4"/>
  <c r="CH21" i="4"/>
  <c r="CH22" i="4"/>
  <c r="CH23" i="4"/>
  <c r="CH24" i="4"/>
  <c r="CH25" i="4"/>
  <c r="CH26" i="4"/>
  <c r="CH27" i="4"/>
  <c r="CB8" i="4"/>
  <c r="CB9" i="4"/>
  <c r="CB10" i="4"/>
  <c r="CB11" i="4"/>
  <c r="CB12" i="4"/>
  <c r="CB13" i="4"/>
  <c r="CB14" i="4"/>
  <c r="CB15" i="4"/>
  <c r="CB16" i="4"/>
  <c r="CB17" i="4"/>
  <c r="CB18" i="4"/>
  <c r="CB19" i="4"/>
  <c r="CB20" i="4"/>
  <c r="CB21" i="4"/>
  <c r="CB22" i="4"/>
  <c r="CB23" i="4"/>
  <c r="CB25" i="4"/>
  <c r="CB26" i="4"/>
  <c r="CB27" i="4"/>
  <c r="BY8" i="4"/>
  <c r="BY9" i="4"/>
  <c r="BY10" i="4"/>
  <c r="BY11" i="4"/>
  <c r="BY12" i="4"/>
  <c r="BY13" i="4"/>
  <c r="BY14" i="4"/>
  <c r="BY15" i="4"/>
  <c r="BY16" i="4"/>
  <c r="BY17" i="4"/>
  <c r="BY19" i="4"/>
  <c r="BY20" i="4"/>
  <c r="BY21" i="4"/>
  <c r="BY22" i="4"/>
  <c r="BY23" i="4"/>
  <c r="BY24" i="4"/>
  <c r="BY25" i="4"/>
  <c r="BY26" i="4"/>
  <c r="BY27" i="4"/>
  <c r="BS36" i="4"/>
  <c r="BS28" i="4"/>
  <c r="BP36" i="4"/>
  <c r="BP6" i="4"/>
  <c r="BP8" i="4"/>
  <c r="BP9" i="4"/>
  <c r="BP10" i="4"/>
  <c r="BP11" i="4"/>
  <c r="BP12" i="4"/>
  <c r="BP13" i="4"/>
  <c r="BP14" i="4"/>
  <c r="BP15" i="4"/>
  <c r="BP17" i="4"/>
  <c r="BP19" i="4"/>
  <c r="BP20" i="4"/>
  <c r="BP21" i="4"/>
  <c r="BP22" i="4"/>
  <c r="BP23" i="4"/>
  <c r="BP24" i="4"/>
  <c r="BP25" i="4"/>
  <c r="BP26" i="4"/>
  <c r="BP27" i="4"/>
  <c r="BP7" i="4"/>
  <c r="BM36" i="4"/>
  <c r="BM6" i="4"/>
  <c r="BM8" i="4"/>
  <c r="BM10" i="4"/>
  <c r="BM11" i="4"/>
  <c r="BM12" i="4"/>
  <c r="BM14" i="4"/>
  <c r="BM15" i="4"/>
  <c r="BM16" i="4"/>
  <c r="BM17" i="4"/>
  <c r="BM18" i="4"/>
  <c r="BM20" i="4"/>
  <c r="BM21" i="4"/>
  <c r="BM22" i="4"/>
  <c r="BM23" i="4"/>
  <c r="BM7" i="4"/>
  <c r="BJ8" i="4"/>
  <c r="BJ9" i="4"/>
  <c r="BJ10" i="4"/>
  <c r="BJ11" i="4"/>
  <c r="BJ12" i="4"/>
  <c r="BJ13" i="4"/>
  <c r="BJ14" i="4"/>
  <c r="BJ15" i="4"/>
  <c r="BJ16" i="4"/>
  <c r="BJ17" i="4"/>
  <c r="BJ18" i="4"/>
  <c r="BJ19" i="4"/>
  <c r="BJ20" i="4"/>
  <c r="BJ21" i="4"/>
  <c r="BJ22" i="4"/>
  <c r="BJ23" i="4"/>
  <c r="BJ24" i="4"/>
  <c r="BJ25" i="4"/>
  <c r="BJ26" i="4"/>
  <c r="BJ27" i="4"/>
  <c r="BG36" i="4"/>
  <c r="BG6" i="4"/>
  <c r="BD36" i="4"/>
  <c r="BD6" i="4"/>
  <c r="BA36" i="4"/>
  <c r="BA6" i="4"/>
  <c r="AX8" i="4"/>
  <c r="AX9" i="4"/>
  <c r="AX10" i="4"/>
  <c r="AX11" i="4"/>
  <c r="AX12" i="4"/>
  <c r="AX13" i="4"/>
  <c r="AX14" i="4"/>
  <c r="AX15" i="4"/>
  <c r="AX16" i="4"/>
  <c r="AX17" i="4"/>
  <c r="AX18" i="4"/>
  <c r="AX19" i="4"/>
  <c r="AX20" i="4"/>
  <c r="AX21" i="4"/>
  <c r="AX22" i="4"/>
  <c r="AX23" i="4"/>
  <c r="AX24" i="4"/>
  <c r="AX25" i="4"/>
  <c r="AX26" i="4"/>
  <c r="AX27" i="4"/>
  <c r="AU24" i="4"/>
  <c r="AU25" i="4"/>
  <c r="AU26" i="4"/>
  <c r="AU27" i="4"/>
  <c r="AU8" i="4"/>
  <c r="AU9" i="4"/>
  <c r="AU10" i="4"/>
  <c r="AU11" i="4"/>
  <c r="AU12" i="4"/>
  <c r="AU13" i="4"/>
  <c r="AU14" i="4"/>
  <c r="AU15" i="4"/>
  <c r="AU16" i="4"/>
  <c r="AU17" i="4"/>
  <c r="AU18" i="4"/>
  <c r="AU19" i="4"/>
  <c r="AU20" i="4"/>
  <c r="AU21" i="4"/>
  <c r="AU22" i="4"/>
  <c r="AU23" i="4"/>
  <c r="AF36" i="4"/>
  <c r="AF28" i="4"/>
  <c r="AC36" i="4"/>
  <c r="AC28" i="4"/>
  <c r="W36" i="4"/>
  <c r="W33" i="4"/>
  <c r="W30" i="4"/>
  <c r="T8" i="4"/>
  <c r="T9" i="4"/>
  <c r="T10" i="4"/>
  <c r="T11" i="4"/>
  <c r="T12" i="4"/>
  <c r="T13" i="4"/>
  <c r="T14" i="4"/>
  <c r="T15" i="4"/>
  <c r="T16" i="4"/>
  <c r="T17" i="4"/>
  <c r="T18" i="4"/>
  <c r="T19" i="4"/>
  <c r="T20" i="4"/>
  <c r="T21" i="4"/>
  <c r="T22" i="4"/>
  <c r="T23" i="4"/>
  <c r="T24" i="4"/>
  <c r="T25" i="4"/>
  <c r="T26" i="4"/>
  <c r="T27" i="4"/>
  <c r="Q36" i="4"/>
  <c r="Q8" i="4"/>
  <c r="Q9" i="4"/>
  <c r="Q10" i="4"/>
  <c r="Q11" i="4"/>
  <c r="Q12" i="4"/>
  <c r="Q13" i="4"/>
  <c r="Q14" i="4"/>
  <c r="Q15" i="4"/>
  <c r="Q16" i="4"/>
  <c r="Q17" i="4"/>
  <c r="Q18" i="4"/>
  <c r="Q19" i="4"/>
  <c r="Q20" i="4"/>
  <c r="Q21" i="4"/>
  <c r="Q22" i="4"/>
  <c r="Q23" i="4"/>
  <c r="Q24" i="4"/>
  <c r="Q25" i="4"/>
  <c r="Q26" i="4"/>
  <c r="Q27" i="4"/>
  <c r="Q7" i="4"/>
  <c r="N8" i="4"/>
  <c r="N9" i="4"/>
  <c r="N10" i="4"/>
  <c r="N11" i="4"/>
  <c r="N12" i="4"/>
  <c r="N13" i="4"/>
  <c r="N14" i="4"/>
  <c r="N15" i="4"/>
  <c r="N16" i="4"/>
  <c r="N17" i="4"/>
  <c r="N18" i="4"/>
  <c r="N19" i="4"/>
  <c r="N20" i="4"/>
  <c r="N21" i="4"/>
  <c r="N22" i="4"/>
  <c r="N23" i="4"/>
  <c r="N24" i="4"/>
  <c r="N25" i="4"/>
  <c r="N26" i="4"/>
  <c r="N27" i="4"/>
  <c r="K8" i="4"/>
  <c r="K9" i="4"/>
  <c r="K10" i="4"/>
  <c r="K11" i="4"/>
  <c r="K12" i="4"/>
  <c r="K13" i="4"/>
  <c r="K14" i="4"/>
  <c r="K15" i="4"/>
  <c r="K16" i="4"/>
  <c r="K17" i="4"/>
  <c r="K18" i="4"/>
  <c r="K19" i="4"/>
  <c r="K20" i="4"/>
  <c r="K21" i="4"/>
  <c r="K22" i="4"/>
  <c r="K23" i="4"/>
  <c r="K24" i="4"/>
  <c r="K25" i="4"/>
  <c r="K26" i="4"/>
  <c r="K27" i="4"/>
  <c r="H33" i="4"/>
  <c r="H32" i="4"/>
  <c r="H31" i="4"/>
  <c r="H30" i="4"/>
  <c r="H29" i="4"/>
  <c r="H8" i="4"/>
  <c r="H9" i="4"/>
  <c r="H10" i="4"/>
  <c r="H11" i="4"/>
  <c r="H12" i="4"/>
  <c r="H13" i="4"/>
  <c r="H14" i="4"/>
  <c r="H15" i="4"/>
  <c r="H16" i="4"/>
  <c r="H17" i="4"/>
  <c r="H18" i="4"/>
  <c r="H19" i="4"/>
  <c r="H20" i="4"/>
  <c r="H21" i="4"/>
  <c r="H22" i="4"/>
  <c r="H23" i="4"/>
  <c r="H24" i="4"/>
  <c r="H25" i="4"/>
  <c r="H26" i="4"/>
  <c r="H27" i="4"/>
  <c r="EP36" i="4"/>
  <c r="EV6" i="4"/>
  <c r="EG6" i="4"/>
  <c r="EJ6" i="4"/>
  <c r="EP6" i="4"/>
  <c r="EP28" i="4"/>
  <c r="EP21" i="4"/>
  <c r="EP13" i="4"/>
  <c r="EP12" i="4"/>
  <c r="EG36" i="4"/>
  <c r="EG32" i="4"/>
  <c r="EG25" i="4"/>
  <c r="EG19" i="4"/>
  <c r="C35" i="4"/>
  <c r="C30" i="4"/>
  <c r="D30" i="4"/>
  <c r="C31" i="4"/>
  <c r="D31" i="4"/>
  <c r="C32" i="4"/>
  <c r="D32" i="4"/>
  <c r="C33" i="4"/>
  <c r="D33" i="4"/>
  <c r="D29" i="4"/>
  <c r="C29" i="4"/>
  <c r="C21" i="4"/>
  <c r="D21" i="4"/>
  <c r="C22" i="4"/>
  <c r="D22" i="4"/>
  <c r="C23" i="4"/>
  <c r="D23" i="4"/>
  <c r="C24" i="4"/>
  <c r="D24" i="4"/>
  <c r="C25" i="4"/>
  <c r="D25" i="4"/>
  <c r="C26" i="4"/>
  <c r="D26" i="4"/>
  <c r="C27" i="4"/>
  <c r="D27" i="4"/>
  <c r="C8" i="4"/>
  <c r="D8" i="4"/>
  <c r="C9" i="4"/>
  <c r="D9" i="4"/>
  <c r="C10" i="4"/>
  <c r="D10" i="4"/>
  <c r="C11" i="4"/>
  <c r="D11" i="4"/>
  <c r="C12" i="4"/>
  <c r="D12" i="4"/>
  <c r="C13" i="4"/>
  <c r="D13" i="4"/>
  <c r="C14" i="4"/>
  <c r="D14" i="4"/>
  <c r="C15" i="4"/>
  <c r="D15" i="4"/>
  <c r="C16" i="4"/>
  <c r="D16" i="4"/>
  <c r="C17" i="4"/>
  <c r="D17" i="4"/>
  <c r="C18" i="4"/>
  <c r="D18" i="4"/>
  <c r="C19" i="4"/>
  <c r="D19" i="4"/>
  <c r="C20" i="4"/>
  <c r="D20" i="4"/>
  <c r="D7" i="4"/>
  <c r="C7" i="4"/>
  <c r="HV31" i="4"/>
  <c r="HV6" i="4"/>
  <c r="HU6" i="4"/>
  <c r="HT6" i="4"/>
  <c r="HT28" i="4"/>
  <c r="HU28" i="4"/>
  <c r="HV28" i="4" s="1"/>
  <c r="AR32" i="4"/>
  <c r="AQ28" i="4"/>
  <c r="AP28" i="4"/>
  <c r="AR6" i="4"/>
  <c r="AQ6" i="4"/>
  <c r="AQ36" i="4" s="1"/>
  <c r="AP6" i="4"/>
  <c r="AO32" i="4"/>
  <c r="AN28" i="4"/>
  <c r="AM28" i="4"/>
  <c r="AM6" i="4"/>
  <c r="AN6" i="4"/>
  <c r="AO6" i="4"/>
  <c r="AL32" i="4"/>
  <c r="AI32" i="4"/>
  <c r="AG28" i="4"/>
  <c r="AH28" i="4"/>
  <c r="AJ28" i="4"/>
  <c r="AK28" i="4"/>
  <c r="AG6" i="4"/>
  <c r="AH6" i="4"/>
  <c r="AI6" i="4"/>
  <c r="AJ6" i="4"/>
  <c r="AK6" i="4"/>
  <c r="AL6" i="4"/>
  <c r="HS17" i="4"/>
  <c r="HS10" i="4"/>
  <c r="HP27" i="4"/>
  <c r="HP26" i="4"/>
  <c r="HP25" i="4"/>
  <c r="HP23" i="4"/>
  <c r="HP22" i="4"/>
  <c r="HP21" i="4"/>
  <c r="HP20" i="4"/>
  <c r="HP19" i="4"/>
  <c r="HP18" i="4"/>
  <c r="HP17" i="4"/>
  <c r="HP16" i="4"/>
  <c r="HP15" i="4"/>
  <c r="HP14" i="4"/>
  <c r="HP13" i="4"/>
  <c r="HP12" i="4"/>
  <c r="HP11" i="4"/>
  <c r="HP10" i="4"/>
  <c r="HP9" i="4"/>
  <c r="HP8" i="4"/>
  <c r="HP7" i="4"/>
  <c r="HG8" i="4"/>
  <c r="P35" i="6" l="1"/>
  <c r="Q35" i="6" s="1"/>
  <c r="Q6" i="6"/>
  <c r="O35" i="6"/>
  <c r="H6" i="6"/>
  <c r="G35" i="6"/>
  <c r="F35" i="6"/>
  <c r="H28" i="6"/>
  <c r="HU36" i="4"/>
  <c r="HT36" i="4"/>
  <c r="AO28" i="4"/>
  <c r="AL28" i="4"/>
  <c r="AM36" i="4"/>
  <c r="AP36" i="4"/>
  <c r="AR36" i="4"/>
  <c r="AN36" i="4"/>
  <c r="AR28" i="4"/>
  <c r="AJ36" i="4"/>
  <c r="AG36" i="4"/>
  <c r="AK36" i="4"/>
  <c r="AI28" i="4"/>
  <c r="AH36" i="4"/>
  <c r="H35" i="6" l="1"/>
  <c r="HV36" i="4"/>
  <c r="AL36" i="4"/>
  <c r="AO36" i="4"/>
  <c r="AI36" i="4"/>
  <c r="HB28" i="4" l="1"/>
  <c r="HC28" i="4"/>
  <c r="HA21" i="4"/>
  <c r="HA16" i="4"/>
  <c r="GO22" i="4"/>
  <c r="GO15" i="4"/>
  <c r="GO8" i="4"/>
  <c r="FB32" i="4" l="1"/>
  <c r="EY21" i="4"/>
  <c r="EY24" i="4"/>
  <c r="EY26" i="4"/>
  <c r="EY20" i="4"/>
  <c r="EX28" i="4"/>
  <c r="CZ14" i="4" l="1"/>
  <c r="CZ12" i="4"/>
  <c r="CZ10" i="4"/>
  <c r="L28" i="3"/>
  <c r="M28" i="3"/>
  <c r="H7" i="4" l="1"/>
  <c r="K17" i="3"/>
  <c r="N10" i="3"/>
  <c r="N15" i="3"/>
  <c r="N17" i="3"/>
  <c r="C8" i="3"/>
  <c r="D8" i="3"/>
  <c r="C9" i="3"/>
  <c r="D9" i="3"/>
  <c r="C10" i="3"/>
  <c r="D10" i="3"/>
  <c r="C11" i="3"/>
  <c r="D11" i="3"/>
  <c r="E11" i="3" s="1"/>
  <c r="C12" i="3"/>
  <c r="D12" i="3"/>
  <c r="C13" i="3"/>
  <c r="D13" i="3"/>
  <c r="E13" i="3" s="1"/>
  <c r="C14" i="3"/>
  <c r="D14" i="3"/>
  <c r="C15" i="3"/>
  <c r="D15" i="3"/>
  <c r="E15" i="3" s="1"/>
  <c r="C16" i="3"/>
  <c r="D16" i="3"/>
  <c r="C17" i="3"/>
  <c r="D17" i="3"/>
  <c r="C18" i="3"/>
  <c r="D18" i="3"/>
  <c r="C19" i="3"/>
  <c r="D19" i="3"/>
  <c r="C20" i="3"/>
  <c r="D20" i="3"/>
  <c r="C21" i="3"/>
  <c r="D21" i="3"/>
  <c r="C22" i="3"/>
  <c r="D22" i="3"/>
  <c r="C23" i="3"/>
  <c r="D23" i="3"/>
  <c r="C24" i="3"/>
  <c r="D24" i="3"/>
  <c r="C25" i="3"/>
  <c r="D25" i="3"/>
  <c r="C26" i="3"/>
  <c r="D26" i="3"/>
  <c r="C27" i="3"/>
  <c r="D27" i="3"/>
  <c r="C29" i="3"/>
  <c r="D29" i="3"/>
  <c r="C30" i="3"/>
  <c r="D30" i="3"/>
  <c r="C31" i="3"/>
  <c r="D31" i="3"/>
  <c r="C32" i="3"/>
  <c r="D32" i="3"/>
  <c r="C33" i="3"/>
  <c r="D33" i="3"/>
  <c r="D7" i="3"/>
  <c r="C7" i="3"/>
  <c r="F28" i="3"/>
  <c r="D4" i="2"/>
  <c r="F8" i="2"/>
  <c r="N25" i="3"/>
  <c r="N29" i="3"/>
  <c r="N30" i="3"/>
  <c r="N31" i="3"/>
  <c r="N32" i="3"/>
  <c r="N33" i="3"/>
  <c r="G28" i="3"/>
  <c r="I28" i="3"/>
  <c r="J28" i="3"/>
  <c r="K28" i="3" s="1"/>
  <c r="N28" i="3"/>
  <c r="N22" i="3"/>
  <c r="N20" i="3"/>
  <c r="N18" i="3"/>
  <c r="N8" i="3"/>
  <c r="M6" i="3"/>
  <c r="L6" i="3"/>
  <c r="L35" i="3" s="1"/>
  <c r="F129" i="2"/>
  <c r="AT28" i="6"/>
  <c r="AU28" i="6" s="1"/>
  <c r="AS28" i="6"/>
  <c r="F125" i="2"/>
  <c r="F126" i="2"/>
  <c r="F127" i="2"/>
  <c r="E10" i="2"/>
  <c r="D10" i="2"/>
  <c r="F86" i="2"/>
  <c r="C34" i="6"/>
  <c r="D34" i="6"/>
  <c r="AW28" i="6"/>
  <c r="AV28" i="6"/>
  <c r="AX7" i="6"/>
  <c r="AX8" i="6"/>
  <c r="AX9" i="6"/>
  <c r="AX10" i="6"/>
  <c r="AX11" i="6"/>
  <c r="AX12" i="6"/>
  <c r="AX13" i="6"/>
  <c r="AX14" i="6"/>
  <c r="AX15" i="6"/>
  <c r="AX16" i="6"/>
  <c r="AX17" i="6"/>
  <c r="AX18" i="6"/>
  <c r="AX19" i="6"/>
  <c r="AX20" i="6"/>
  <c r="AX21" i="6"/>
  <c r="AX22" i="6"/>
  <c r="AX23" i="6"/>
  <c r="AX24" i="6"/>
  <c r="AX25" i="6"/>
  <c r="AX26" i="6"/>
  <c r="AX27" i="6"/>
  <c r="AX29" i="6"/>
  <c r="AX30" i="6"/>
  <c r="AX31" i="6"/>
  <c r="AX32" i="6"/>
  <c r="AX33" i="6"/>
  <c r="AW6" i="6"/>
  <c r="AV6" i="6"/>
  <c r="AS6" i="6"/>
  <c r="AT6" i="6"/>
  <c r="AU29" i="6"/>
  <c r="AU30" i="6"/>
  <c r="AU25" i="6"/>
  <c r="AN28" i="6"/>
  <c r="AP28" i="6"/>
  <c r="AQ28" i="6"/>
  <c r="AR28" i="6"/>
  <c r="AN6" i="6"/>
  <c r="AP6" i="6"/>
  <c r="AP35" i="6" s="1"/>
  <c r="AQ6" i="6"/>
  <c r="BC28" i="6"/>
  <c r="BD28" i="6" s="1"/>
  <c r="BB28" i="6"/>
  <c r="BC6" i="6"/>
  <c r="BB6" i="6"/>
  <c r="BG32" i="5"/>
  <c r="BD32" i="5"/>
  <c r="AX29" i="5"/>
  <c r="AX30" i="5"/>
  <c r="AX31" i="5"/>
  <c r="AX32" i="5"/>
  <c r="AX33" i="5"/>
  <c r="AO29" i="5"/>
  <c r="AO30" i="5"/>
  <c r="AO31" i="5"/>
  <c r="AO32" i="5"/>
  <c r="AO33" i="5"/>
  <c r="AL29" i="5"/>
  <c r="AL30" i="5"/>
  <c r="AL31" i="5"/>
  <c r="AL32" i="5"/>
  <c r="AL33" i="5"/>
  <c r="AI29" i="5"/>
  <c r="AI30" i="5"/>
  <c r="AI31" i="5"/>
  <c r="AI32" i="5"/>
  <c r="AI33" i="5"/>
  <c r="AF29" i="5"/>
  <c r="AF30" i="5"/>
  <c r="AF31" i="5"/>
  <c r="AF32" i="5"/>
  <c r="AF33" i="5"/>
  <c r="AC29" i="5"/>
  <c r="AC30" i="5"/>
  <c r="AC31" i="5"/>
  <c r="AC32" i="5"/>
  <c r="AC33" i="5"/>
  <c r="Z29" i="5"/>
  <c r="Z30" i="5"/>
  <c r="Z31" i="5"/>
  <c r="Z32" i="5"/>
  <c r="Z33" i="5"/>
  <c r="W29" i="5"/>
  <c r="W30" i="5"/>
  <c r="W31" i="5"/>
  <c r="W32" i="5"/>
  <c r="W33" i="5"/>
  <c r="T29" i="5"/>
  <c r="T30" i="5"/>
  <c r="T31" i="5"/>
  <c r="T32" i="5"/>
  <c r="T33" i="5"/>
  <c r="K29" i="5"/>
  <c r="K30" i="5"/>
  <c r="K31" i="5"/>
  <c r="K32" i="5"/>
  <c r="K33" i="5"/>
  <c r="H29" i="5"/>
  <c r="H30" i="5"/>
  <c r="H31" i="5"/>
  <c r="H32" i="5"/>
  <c r="H33" i="5"/>
  <c r="E34" i="5"/>
  <c r="AI22" i="5"/>
  <c r="F28" i="5"/>
  <c r="G28" i="5"/>
  <c r="H28" i="5" s="1"/>
  <c r="I28" i="5"/>
  <c r="J28" i="5"/>
  <c r="L28" i="5"/>
  <c r="M28" i="5"/>
  <c r="N28" i="5" s="1"/>
  <c r="O28" i="5"/>
  <c r="P28" i="5"/>
  <c r="R28" i="5"/>
  <c r="S28" i="5"/>
  <c r="U28" i="5"/>
  <c r="V28" i="5"/>
  <c r="X28" i="5"/>
  <c r="Y28" i="5"/>
  <c r="Z28" i="5" s="1"/>
  <c r="AA28" i="5"/>
  <c r="AB28" i="5"/>
  <c r="AD28" i="5"/>
  <c r="AE28" i="5"/>
  <c r="AG28" i="5"/>
  <c r="AH28" i="5"/>
  <c r="AJ28" i="5"/>
  <c r="AK28" i="5"/>
  <c r="AL28" i="5" s="1"/>
  <c r="AM28" i="5"/>
  <c r="AN28" i="5"/>
  <c r="AP28" i="5"/>
  <c r="AQ28" i="5"/>
  <c r="AR28" i="5" s="1"/>
  <c r="AS28" i="5"/>
  <c r="AT28" i="5"/>
  <c r="AU28" i="5"/>
  <c r="AV28" i="5"/>
  <c r="AW28" i="5"/>
  <c r="AY28" i="5"/>
  <c r="AZ28" i="5"/>
  <c r="BB28" i="5"/>
  <c r="BC28" i="5"/>
  <c r="BE28" i="5"/>
  <c r="BF28" i="5"/>
  <c r="BH28" i="5"/>
  <c r="BI28" i="5"/>
  <c r="BJ28" i="5"/>
  <c r="BK28" i="5"/>
  <c r="BL28" i="5"/>
  <c r="BM28" i="5" s="1"/>
  <c r="BN28" i="5"/>
  <c r="BO28" i="5"/>
  <c r="BP28" i="5" s="1"/>
  <c r="BQ28" i="5"/>
  <c r="BR28" i="5"/>
  <c r="BS28" i="5" s="1"/>
  <c r="HM35" i="4"/>
  <c r="HJ7" i="4"/>
  <c r="HJ29" i="4"/>
  <c r="HJ30" i="4"/>
  <c r="HJ31" i="4"/>
  <c r="HJ32" i="4"/>
  <c r="HJ33" i="4"/>
  <c r="HJ35" i="4"/>
  <c r="FZ7" i="4"/>
  <c r="FZ29" i="4"/>
  <c r="FZ30" i="4"/>
  <c r="FZ31" i="4"/>
  <c r="FZ32" i="4"/>
  <c r="FZ33" i="4"/>
  <c r="FQ8" i="4"/>
  <c r="FQ9" i="4"/>
  <c r="FQ10" i="4"/>
  <c r="FQ11" i="4"/>
  <c r="FQ12" i="4"/>
  <c r="FQ13" i="4"/>
  <c r="FQ14" i="4"/>
  <c r="FQ15" i="4"/>
  <c r="FQ16" i="4"/>
  <c r="FQ18" i="4"/>
  <c r="FQ19" i="4"/>
  <c r="FQ20" i="4"/>
  <c r="FQ21" i="4"/>
  <c r="FQ22" i="4"/>
  <c r="FQ23" i="4"/>
  <c r="FQ24" i="4"/>
  <c r="FQ25" i="4"/>
  <c r="FQ26" i="4"/>
  <c r="FQ27" i="4"/>
  <c r="FQ29" i="4"/>
  <c r="FQ30" i="4"/>
  <c r="FQ31" i="4"/>
  <c r="FQ32" i="4"/>
  <c r="FQ33" i="4"/>
  <c r="FN7" i="4"/>
  <c r="FN8" i="4"/>
  <c r="FN9" i="4"/>
  <c r="FN10" i="4"/>
  <c r="FN11" i="4"/>
  <c r="FN12" i="4"/>
  <c r="FN13" i="4"/>
  <c r="FN14" i="4"/>
  <c r="FN15" i="4"/>
  <c r="FN16" i="4"/>
  <c r="FN17" i="4"/>
  <c r="FN18" i="4"/>
  <c r="FN19" i="4"/>
  <c r="FN20" i="4"/>
  <c r="FN21" i="4"/>
  <c r="FN24" i="4"/>
  <c r="FN25" i="4"/>
  <c r="FN26" i="4"/>
  <c r="FN27" i="4"/>
  <c r="EV31" i="4"/>
  <c r="DR32" i="4"/>
  <c r="DI13" i="4"/>
  <c r="DF9" i="4"/>
  <c r="CW7" i="4"/>
  <c r="CW8" i="4"/>
  <c r="CW9" i="4"/>
  <c r="CW10" i="4"/>
  <c r="CW11" i="4"/>
  <c r="CW12" i="4"/>
  <c r="CW13" i="4"/>
  <c r="CW14" i="4"/>
  <c r="CW15" i="4"/>
  <c r="CW16" i="4"/>
  <c r="CW17" i="4"/>
  <c r="CW18" i="4"/>
  <c r="CW19" i="4"/>
  <c r="CW20" i="4"/>
  <c r="CW21" i="4"/>
  <c r="CW22" i="4"/>
  <c r="CW23" i="4"/>
  <c r="CW25" i="4"/>
  <c r="CW26" i="4"/>
  <c r="CW27" i="4"/>
  <c r="CW29" i="4"/>
  <c r="CW30" i="4"/>
  <c r="CW31" i="4"/>
  <c r="CW32" i="4"/>
  <c r="CW33" i="4"/>
  <c r="CT8" i="4"/>
  <c r="CT12" i="4"/>
  <c r="CT13" i="4"/>
  <c r="CT14" i="4"/>
  <c r="CT15" i="4"/>
  <c r="CT16" i="4"/>
  <c r="CT17" i="4"/>
  <c r="CT19" i="4"/>
  <c r="CT22" i="4"/>
  <c r="CT23" i="4"/>
  <c r="CT24" i="4"/>
  <c r="CT25" i="4"/>
  <c r="CT26" i="4"/>
  <c r="CT27" i="4"/>
  <c r="CT29" i="4"/>
  <c r="CT32" i="4"/>
  <c r="CQ7" i="4"/>
  <c r="CQ29" i="4"/>
  <c r="CQ30" i="4"/>
  <c r="CQ31" i="4"/>
  <c r="CQ33" i="4"/>
  <c r="CN7" i="4"/>
  <c r="CK7" i="4"/>
  <c r="CH7" i="4"/>
  <c r="CH29" i="4"/>
  <c r="CH30" i="4"/>
  <c r="CH31" i="4"/>
  <c r="CH32" i="4"/>
  <c r="CH33" i="4"/>
  <c r="CB7" i="4"/>
  <c r="CB29" i="4"/>
  <c r="CB30" i="4"/>
  <c r="CB31" i="4"/>
  <c r="CB32" i="4"/>
  <c r="CB33" i="4"/>
  <c r="BY7" i="4"/>
  <c r="BY29" i="4"/>
  <c r="BY30" i="4"/>
  <c r="BY31" i="4"/>
  <c r="BY32" i="4"/>
  <c r="BY33" i="4"/>
  <c r="BV32" i="4"/>
  <c r="BJ7" i="4"/>
  <c r="BJ29" i="4"/>
  <c r="BJ30" i="4"/>
  <c r="BJ31" i="4"/>
  <c r="BJ32" i="4"/>
  <c r="BJ33" i="4"/>
  <c r="AX7" i="4"/>
  <c r="AU7" i="4"/>
  <c r="AU29" i="4"/>
  <c r="AU30" i="4"/>
  <c r="AU31" i="4"/>
  <c r="AU32" i="4"/>
  <c r="AU33" i="4"/>
  <c r="T7" i="4"/>
  <c r="N7" i="4"/>
  <c r="K7" i="4"/>
  <c r="F6" i="4"/>
  <c r="G6" i="4"/>
  <c r="I6" i="4"/>
  <c r="J6" i="4"/>
  <c r="L6" i="4"/>
  <c r="M6" i="4"/>
  <c r="O6" i="4"/>
  <c r="P6" i="4"/>
  <c r="R6" i="4"/>
  <c r="S6" i="4"/>
  <c r="T6" i="4" s="1"/>
  <c r="U6" i="4"/>
  <c r="V6" i="4"/>
  <c r="W6" i="4"/>
  <c r="X6" i="4"/>
  <c r="Y6" i="4"/>
  <c r="AA6" i="4"/>
  <c r="AB6" i="4"/>
  <c r="AC6" i="4"/>
  <c r="AD6" i="4"/>
  <c r="AE6" i="4"/>
  <c r="AF6" i="4"/>
  <c r="AS6" i="4"/>
  <c r="AT6" i="4"/>
  <c r="AV6" i="4"/>
  <c r="AW6" i="4"/>
  <c r="AY6" i="4"/>
  <c r="AZ6" i="4"/>
  <c r="BB6" i="4"/>
  <c r="BC6" i="4"/>
  <c r="BE6" i="4"/>
  <c r="BF6" i="4"/>
  <c r="BH6" i="4"/>
  <c r="BI6" i="4"/>
  <c r="BK6" i="4"/>
  <c r="BL6" i="4"/>
  <c r="BN6" i="4"/>
  <c r="BO6" i="4"/>
  <c r="BQ6" i="4"/>
  <c r="BR6" i="4"/>
  <c r="BS6" i="4"/>
  <c r="BT6" i="4"/>
  <c r="BU6" i="4"/>
  <c r="BV6" i="4"/>
  <c r="BW6" i="4"/>
  <c r="BX6" i="4"/>
  <c r="BZ6" i="4"/>
  <c r="CA6" i="4"/>
  <c r="CC6" i="4"/>
  <c r="CD6" i="4"/>
  <c r="CF6" i="4"/>
  <c r="CG6" i="4"/>
  <c r="CI6" i="4"/>
  <c r="CJ6" i="4"/>
  <c r="CL6" i="4"/>
  <c r="CM6" i="4"/>
  <c r="CO6" i="4"/>
  <c r="CP6" i="4"/>
  <c r="CR6" i="4"/>
  <c r="CS6" i="4"/>
  <c r="CU6" i="4"/>
  <c r="CV6" i="4"/>
  <c r="CX6" i="4"/>
  <c r="CY6" i="4"/>
  <c r="DA6" i="4"/>
  <c r="DB6" i="4"/>
  <c r="DC6" i="4"/>
  <c r="DD6" i="4"/>
  <c r="DE6" i="4"/>
  <c r="DF6" i="4" s="1"/>
  <c r="DG6" i="4"/>
  <c r="DH6" i="4"/>
  <c r="DJ6" i="4"/>
  <c r="DK6" i="4"/>
  <c r="DL6" i="4"/>
  <c r="DM6" i="4"/>
  <c r="DN6" i="4"/>
  <c r="DP6" i="4"/>
  <c r="DQ6" i="4"/>
  <c r="DR6" i="4"/>
  <c r="DS6" i="4"/>
  <c r="DT6" i="4"/>
  <c r="DV6" i="4"/>
  <c r="DW6" i="4"/>
  <c r="DY6" i="4"/>
  <c r="DZ6" i="4"/>
  <c r="EB6" i="4"/>
  <c r="EC6" i="4"/>
  <c r="EE6" i="4"/>
  <c r="EF6" i="4"/>
  <c r="EH6" i="4"/>
  <c r="EI6" i="4"/>
  <c r="EK6" i="4"/>
  <c r="EL6" i="4"/>
  <c r="EN6" i="4"/>
  <c r="EO6" i="4"/>
  <c r="EQ6" i="4"/>
  <c r="ER6" i="4"/>
  <c r="ES6" i="4"/>
  <c r="ET6" i="4"/>
  <c r="EU6" i="4"/>
  <c r="EW6" i="4"/>
  <c r="EX6" i="4"/>
  <c r="EZ6" i="4"/>
  <c r="FA6" i="4"/>
  <c r="FB6" i="4"/>
  <c r="FC6" i="4"/>
  <c r="FD6" i="4"/>
  <c r="FE6" i="4"/>
  <c r="FF6" i="4"/>
  <c r="FG6" i="4"/>
  <c r="FI6" i="4"/>
  <c r="FJ6" i="4"/>
  <c r="FL6" i="4"/>
  <c r="FM6" i="4"/>
  <c r="FO6" i="4"/>
  <c r="FP6" i="4"/>
  <c r="FR6" i="4"/>
  <c r="FS6" i="4"/>
  <c r="FU6" i="4"/>
  <c r="FV6" i="4"/>
  <c r="FX6" i="4"/>
  <c r="FY6" i="4"/>
  <c r="GA6" i="4"/>
  <c r="GB6" i="4"/>
  <c r="GD6" i="4"/>
  <c r="GE6" i="4"/>
  <c r="GF6" i="4" s="1"/>
  <c r="GG6" i="4"/>
  <c r="GH6" i="4"/>
  <c r="GJ6" i="4"/>
  <c r="GK6" i="4"/>
  <c r="GL6" i="4"/>
  <c r="GM6" i="4"/>
  <c r="GN6" i="4"/>
  <c r="GO6" i="4" s="1"/>
  <c r="GP6" i="4"/>
  <c r="GQ6" i="4"/>
  <c r="GS6" i="4"/>
  <c r="GT6" i="4"/>
  <c r="GU6" i="4"/>
  <c r="GV6" i="4"/>
  <c r="GW6" i="4"/>
  <c r="GX6" i="4"/>
  <c r="GY6" i="4"/>
  <c r="GZ6" i="4"/>
  <c r="HB6" i="4"/>
  <c r="HC6" i="4"/>
  <c r="HC36" i="4" s="1"/>
  <c r="HE6" i="4"/>
  <c r="HF6" i="4"/>
  <c r="HH6" i="4"/>
  <c r="HI6" i="4"/>
  <c r="HJ6" i="4" s="1"/>
  <c r="HK6" i="4"/>
  <c r="HL6" i="4"/>
  <c r="HN6" i="4"/>
  <c r="HO6" i="4"/>
  <c r="HQ6" i="4"/>
  <c r="HR6" i="4"/>
  <c r="F28" i="4"/>
  <c r="G28" i="4"/>
  <c r="G36" i="4" s="1"/>
  <c r="I28" i="4"/>
  <c r="J28" i="4"/>
  <c r="L28" i="4"/>
  <c r="L36" i="4" s="1"/>
  <c r="M28" i="4"/>
  <c r="O28" i="4"/>
  <c r="P28" i="4"/>
  <c r="Q28" i="4"/>
  <c r="R28" i="4"/>
  <c r="S28" i="4"/>
  <c r="U28" i="4"/>
  <c r="V28" i="4"/>
  <c r="X28" i="4"/>
  <c r="Y28" i="4"/>
  <c r="AA28" i="4"/>
  <c r="AB28" i="4"/>
  <c r="AB36" i="4" s="1"/>
  <c r="AD28" i="4"/>
  <c r="AE28" i="4"/>
  <c r="AS28" i="4"/>
  <c r="AT28" i="4"/>
  <c r="AV28" i="4"/>
  <c r="AW28" i="4"/>
  <c r="AW36" i="4" s="1"/>
  <c r="AY28" i="4"/>
  <c r="AZ28" i="4"/>
  <c r="BA28" i="4"/>
  <c r="BB28" i="4"/>
  <c r="BC28" i="4"/>
  <c r="BD28" i="4"/>
  <c r="BE28" i="4"/>
  <c r="BE36" i="4" s="1"/>
  <c r="BF28" i="4"/>
  <c r="BG28" i="4"/>
  <c r="BH28" i="4"/>
  <c r="BI28" i="4"/>
  <c r="BK28" i="4"/>
  <c r="BK36" i="4" s="1"/>
  <c r="BL28" i="4"/>
  <c r="BM28" i="4"/>
  <c r="BN28" i="4"/>
  <c r="BO28" i="4"/>
  <c r="BP28" i="4"/>
  <c r="BQ28" i="4"/>
  <c r="BR28" i="4"/>
  <c r="BT28" i="4"/>
  <c r="BU28" i="4"/>
  <c r="BW28" i="4"/>
  <c r="BW36" i="4" s="1"/>
  <c r="BX28" i="4"/>
  <c r="BZ28" i="4"/>
  <c r="CA28" i="4"/>
  <c r="CA36" i="4" s="1"/>
  <c r="CC28" i="4"/>
  <c r="CC36" i="4" s="1"/>
  <c r="CD28" i="4"/>
  <c r="CE28" i="4"/>
  <c r="CF28" i="4"/>
  <c r="CG28" i="4"/>
  <c r="CG36" i="4" s="1"/>
  <c r="CI28" i="4"/>
  <c r="CI36" i="4" s="1"/>
  <c r="CJ28" i="4"/>
  <c r="CL28" i="4"/>
  <c r="CM28" i="4"/>
  <c r="CM36" i="4" s="1"/>
  <c r="CO28" i="4"/>
  <c r="CP28" i="4"/>
  <c r="CR28" i="4"/>
  <c r="CS28" i="4"/>
  <c r="CT28" i="4" s="1"/>
  <c r="CU28" i="4"/>
  <c r="CU36" i="4" s="1"/>
  <c r="CV28" i="4"/>
  <c r="CX28" i="4"/>
  <c r="CY28" i="4"/>
  <c r="CY36" i="4" s="1"/>
  <c r="CZ28" i="4"/>
  <c r="DA28" i="4"/>
  <c r="DA36" i="4" s="1"/>
  <c r="DB28" i="4"/>
  <c r="DD28" i="4"/>
  <c r="DD36" i="4" s="1"/>
  <c r="DE28" i="4"/>
  <c r="DF28" i="4"/>
  <c r="DG28" i="4"/>
  <c r="DH28" i="4"/>
  <c r="DI28" i="4"/>
  <c r="DJ28" i="4"/>
  <c r="DK28" i="4"/>
  <c r="DK36" i="4" s="1"/>
  <c r="DM28" i="4"/>
  <c r="DN28" i="4"/>
  <c r="DP28" i="4"/>
  <c r="DP36" i="4" s="1"/>
  <c r="DQ28" i="4"/>
  <c r="DS28" i="4"/>
  <c r="DT28" i="4"/>
  <c r="DT36" i="4" s="1"/>
  <c r="DU28" i="4"/>
  <c r="DV28" i="4"/>
  <c r="DW28" i="4"/>
  <c r="DW36" i="4" s="1"/>
  <c r="DY28" i="4"/>
  <c r="DZ28" i="4"/>
  <c r="EA28" i="4"/>
  <c r="EB28" i="4"/>
  <c r="EB36" i="4" s="1"/>
  <c r="EC28" i="4"/>
  <c r="ED28" i="4"/>
  <c r="EE28" i="4"/>
  <c r="EE36" i="4" s="1"/>
  <c r="EF28" i="4"/>
  <c r="EG28" i="4"/>
  <c r="EH28" i="4"/>
  <c r="EI28" i="4"/>
  <c r="EI36" i="4" s="1"/>
  <c r="EK28" i="4"/>
  <c r="EL28" i="4"/>
  <c r="EM28" i="4"/>
  <c r="EN28" i="4"/>
  <c r="EN36" i="4" s="1"/>
  <c r="EO28" i="4"/>
  <c r="EQ28" i="4"/>
  <c r="ER28" i="4"/>
  <c r="ET28" i="4"/>
  <c r="ET36" i="4" s="1"/>
  <c r="EU28" i="4"/>
  <c r="EW28" i="4"/>
  <c r="EX36" i="4"/>
  <c r="EZ28" i="4"/>
  <c r="FA28" i="4"/>
  <c r="FC28" i="4"/>
  <c r="FC36" i="4" s="1"/>
  <c r="FD28" i="4"/>
  <c r="FF28" i="4"/>
  <c r="FG28" i="4"/>
  <c r="FI28" i="4"/>
  <c r="FJ28" i="4"/>
  <c r="FL28" i="4"/>
  <c r="FM28" i="4"/>
  <c r="FM36" i="4" s="1"/>
  <c r="FO28" i="4"/>
  <c r="FP28" i="4"/>
  <c r="FR28" i="4"/>
  <c r="FR36" i="4" s="1"/>
  <c r="FS28" i="4"/>
  <c r="FU28" i="4"/>
  <c r="FU36" i="4" s="1"/>
  <c r="FV28" i="4"/>
  <c r="FV36" i="4" s="1"/>
  <c r="FW28" i="4"/>
  <c r="FX28" i="4"/>
  <c r="FY28" i="4"/>
  <c r="FY36" i="4" s="1"/>
  <c r="GA28" i="4"/>
  <c r="GA36" i="4" s="1"/>
  <c r="GB28" i="4"/>
  <c r="GC28" i="4"/>
  <c r="GD28" i="4"/>
  <c r="GD36" i="4" s="1"/>
  <c r="GE28" i="4"/>
  <c r="GE36" i="4" s="1"/>
  <c r="GG28" i="4"/>
  <c r="GH28" i="4"/>
  <c r="GJ28" i="4"/>
  <c r="GK28" i="4"/>
  <c r="GM28" i="4"/>
  <c r="GM36" i="4" s="1"/>
  <c r="GN28" i="4"/>
  <c r="GP28" i="4"/>
  <c r="GP36" i="4" s="1"/>
  <c r="GQ28" i="4"/>
  <c r="GQ36" i="4" s="1"/>
  <c r="GS28" i="4"/>
  <c r="GT28" i="4"/>
  <c r="GV28" i="4"/>
  <c r="GW28" i="4"/>
  <c r="GW36" i="4" s="1"/>
  <c r="GX28" i="4"/>
  <c r="GY28" i="4"/>
  <c r="GZ28" i="4"/>
  <c r="HA28" i="4"/>
  <c r="HD28" i="4"/>
  <c r="HE28" i="4"/>
  <c r="HF28" i="4"/>
  <c r="HG28" i="4"/>
  <c r="HH28" i="4"/>
  <c r="HI28" i="4"/>
  <c r="HK28" i="4"/>
  <c r="HL28" i="4"/>
  <c r="HN28" i="4"/>
  <c r="HN36" i="4" s="1"/>
  <c r="HO28" i="4"/>
  <c r="HQ28" i="4"/>
  <c r="HR28" i="4"/>
  <c r="HR36" i="4" s="1"/>
  <c r="HS28" i="4"/>
  <c r="EV22" i="4"/>
  <c r="BC35" i="6" l="1"/>
  <c r="BD35" i="6" s="1"/>
  <c r="AQ35" i="6"/>
  <c r="AR35" i="6" s="1"/>
  <c r="AR6" i="6"/>
  <c r="AX6" i="6"/>
  <c r="E20" i="6"/>
  <c r="E14" i="6"/>
  <c r="AF28" i="5"/>
  <c r="EV28" i="4"/>
  <c r="N6" i="4"/>
  <c r="FN6" i="4"/>
  <c r="CF36" i="4"/>
  <c r="FA36" i="4"/>
  <c r="FB28" i="4"/>
  <c r="AE36" i="4"/>
  <c r="EY6" i="4"/>
  <c r="U36" i="4"/>
  <c r="AV36" i="4"/>
  <c r="BH36" i="4"/>
  <c r="AA36" i="4"/>
  <c r="P36" i="4"/>
  <c r="HG6" i="4"/>
  <c r="HA6" i="4"/>
  <c r="AX6" i="4"/>
  <c r="AU6" i="4"/>
  <c r="HS6" i="4"/>
  <c r="HO36" i="4"/>
  <c r="HP36" i="4" s="1"/>
  <c r="HI36" i="4"/>
  <c r="HE36" i="4"/>
  <c r="HD6" i="4"/>
  <c r="GY36" i="4"/>
  <c r="FQ28" i="4"/>
  <c r="FG36" i="4"/>
  <c r="EF36" i="4"/>
  <c r="DS36" i="4"/>
  <c r="DO6" i="4"/>
  <c r="DO28" i="4"/>
  <c r="DE36" i="4"/>
  <c r="CO36" i="4"/>
  <c r="BY28" i="4"/>
  <c r="BO36" i="4"/>
  <c r="BJ28" i="4"/>
  <c r="Q6" i="4"/>
  <c r="H28" i="4"/>
  <c r="C6" i="4"/>
  <c r="E32" i="3"/>
  <c r="E14" i="3"/>
  <c r="E12" i="3"/>
  <c r="C28" i="3"/>
  <c r="H28" i="3"/>
  <c r="D28" i="3"/>
  <c r="E10" i="3"/>
  <c r="CH36" i="4"/>
  <c r="AU28" i="4"/>
  <c r="AY36" i="4"/>
  <c r="AS36" i="4"/>
  <c r="X36" i="4"/>
  <c r="H6" i="4"/>
  <c r="DC28" i="4"/>
  <c r="CN28" i="4"/>
  <c r="BI36" i="4"/>
  <c r="BC36" i="4"/>
  <c r="FZ28" i="4"/>
  <c r="CW28" i="4"/>
  <c r="CQ28" i="4"/>
  <c r="CK28" i="4"/>
  <c r="Z28" i="4"/>
  <c r="GT36" i="4"/>
  <c r="GH36" i="4"/>
  <c r="FO36" i="4"/>
  <c r="FJ36" i="4"/>
  <c r="FF36" i="4"/>
  <c r="EW36" i="4"/>
  <c r="ER36" i="4"/>
  <c r="EL36" i="4"/>
  <c r="EH36" i="4"/>
  <c r="DZ36" i="4"/>
  <c r="DV36" i="4"/>
  <c r="DM36" i="4"/>
  <c r="DH36" i="4"/>
  <c r="CX36" i="4"/>
  <c r="CZ36" i="4" s="1"/>
  <c r="CR36" i="4"/>
  <c r="BU36" i="4"/>
  <c r="BQ36" i="4"/>
  <c r="BJ6" i="4"/>
  <c r="DF36" i="4"/>
  <c r="CS36" i="4"/>
  <c r="HK36" i="4"/>
  <c r="HF36" i="4"/>
  <c r="HG36" i="4" s="1"/>
  <c r="GS36" i="4"/>
  <c r="GK36" i="4"/>
  <c r="GG36" i="4"/>
  <c r="GB36" i="4"/>
  <c r="FS36" i="4"/>
  <c r="FI36" i="4"/>
  <c r="EQ36" i="4"/>
  <c r="EO36" i="4"/>
  <c r="EK36" i="4"/>
  <c r="EC36" i="4"/>
  <c r="DY36" i="4"/>
  <c r="DQ36" i="4"/>
  <c r="DR36" i="4" s="1"/>
  <c r="DG36" i="4"/>
  <c r="DB36" i="4"/>
  <c r="CJ36" i="4"/>
  <c r="CK36" i="4" s="1"/>
  <c r="BX36" i="4"/>
  <c r="BY36" i="4" s="1"/>
  <c r="BT36" i="4"/>
  <c r="BL36" i="4"/>
  <c r="C28" i="6"/>
  <c r="E30" i="6"/>
  <c r="E27" i="6"/>
  <c r="E25" i="6"/>
  <c r="E23" i="6"/>
  <c r="E17" i="6"/>
  <c r="E13" i="6"/>
  <c r="E9" i="6"/>
  <c r="BB35" i="6"/>
  <c r="AW35" i="6"/>
  <c r="E31" i="6"/>
  <c r="E29" i="6"/>
  <c r="E26" i="6"/>
  <c r="E24" i="6"/>
  <c r="E22" i="6"/>
  <c r="E18" i="6"/>
  <c r="E16" i="6"/>
  <c r="E12" i="6"/>
  <c r="E10" i="6"/>
  <c r="E8" i="6"/>
  <c r="AV35" i="6"/>
  <c r="D28" i="6"/>
  <c r="CV36" i="4"/>
  <c r="CW36" i="4" s="1"/>
  <c r="CW6" i="4"/>
  <c r="CD36" i="4"/>
  <c r="CE36" i="4" s="1"/>
  <c r="CE6" i="4"/>
  <c r="S36" i="4"/>
  <c r="BY6" i="4"/>
  <c r="CB28" i="4"/>
  <c r="CK6" i="4"/>
  <c r="EU36" i="4"/>
  <c r="EV36" i="4" s="1"/>
  <c r="CP36" i="4"/>
  <c r="CQ6" i="4"/>
  <c r="C28" i="4"/>
  <c r="DR28" i="4"/>
  <c r="BV28" i="4"/>
  <c r="HB36" i="4"/>
  <c r="HD36" i="4" s="1"/>
  <c r="BJ36" i="4"/>
  <c r="M36" i="4"/>
  <c r="N36" i="4" s="1"/>
  <c r="FQ6" i="4"/>
  <c r="CZ6" i="4"/>
  <c r="CT6" i="4"/>
  <c r="CH6" i="4"/>
  <c r="AZ36" i="4"/>
  <c r="AT36" i="4"/>
  <c r="AD36" i="4"/>
  <c r="Z6" i="4"/>
  <c r="O36" i="4"/>
  <c r="I36" i="4"/>
  <c r="AX36" i="4"/>
  <c r="Y36" i="4"/>
  <c r="HQ36" i="4"/>
  <c r="HS36" i="4" s="1"/>
  <c r="HL36" i="4"/>
  <c r="HM36" i="4" s="1"/>
  <c r="FX36" i="4"/>
  <c r="FZ36" i="4" s="1"/>
  <c r="FZ6" i="4"/>
  <c r="DI6" i="4"/>
  <c r="CL36" i="4"/>
  <c r="CN36" i="4" s="1"/>
  <c r="CN6" i="4"/>
  <c r="BZ36" i="4"/>
  <c r="CB36" i="4" s="1"/>
  <c r="CB6" i="4"/>
  <c r="HM6" i="4"/>
  <c r="GZ36" i="4"/>
  <c r="GV36" i="4"/>
  <c r="GN36" i="4"/>
  <c r="GO36" i="4" s="1"/>
  <c r="GJ36" i="4"/>
  <c r="FL36" i="4"/>
  <c r="FN36" i="4" s="1"/>
  <c r="FD36" i="4"/>
  <c r="EZ36" i="4"/>
  <c r="BF36" i="4"/>
  <c r="BB36" i="4"/>
  <c r="R36" i="4"/>
  <c r="F36" i="4"/>
  <c r="H36" i="4" s="1"/>
  <c r="CH28" i="4"/>
  <c r="HJ28" i="4"/>
  <c r="HH36" i="4"/>
  <c r="FP36" i="4"/>
  <c r="FQ36" i="4" s="1"/>
  <c r="DN36" i="4"/>
  <c r="DJ36" i="4"/>
  <c r="DL36" i="4" s="1"/>
  <c r="BR36" i="4"/>
  <c r="BN36" i="4"/>
  <c r="V36" i="4"/>
  <c r="J36" i="4"/>
  <c r="K6" i="4"/>
  <c r="M35" i="3"/>
  <c r="N35" i="3"/>
  <c r="N6" i="3"/>
  <c r="AS35" i="6"/>
  <c r="AT35" i="6"/>
  <c r="E33" i="6"/>
  <c r="AU6" i="6"/>
  <c r="AX28" i="6"/>
  <c r="E21" i="6"/>
  <c r="E19" i="6"/>
  <c r="E15" i="6"/>
  <c r="E11" i="6"/>
  <c r="E32" i="6"/>
  <c r="AX35" i="6"/>
  <c r="AC28" i="5"/>
  <c r="W28" i="5"/>
  <c r="BD28" i="5"/>
  <c r="AX28" i="5"/>
  <c r="BG28" i="5"/>
  <c r="BA28" i="5"/>
  <c r="K28" i="5"/>
  <c r="T28" i="5"/>
  <c r="AI28" i="5"/>
  <c r="AO28" i="5"/>
  <c r="Q28" i="5"/>
  <c r="E28" i="6" l="1"/>
  <c r="DO36" i="4"/>
  <c r="AU36" i="4"/>
  <c r="HJ36" i="4"/>
  <c r="CT36" i="4"/>
  <c r="FB36" i="4"/>
  <c r="C36" i="4"/>
  <c r="HA36" i="4"/>
  <c r="BV36" i="4"/>
  <c r="CQ36" i="4"/>
  <c r="Z36" i="4"/>
  <c r="E28" i="3"/>
  <c r="DI36" i="4"/>
  <c r="AU35" i="6"/>
  <c r="K36" i="4"/>
  <c r="T36" i="4"/>
  <c r="D6" i="4" l="1"/>
  <c r="E6" i="4" s="1"/>
  <c r="D28" i="4"/>
  <c r="D36" i="4" l="1"/>
  <c r="HD8" i="4"/>
  <c r="HD9" i="4"/>
  <c r="HD10" i="4"/>
  <c r="HD11" i="4"/>
  <c r="HD12" i="4"/>
  <c r="HD13" i="4"/>
  <c r="HD16" i="4"/>
  <c r="HD17" i="4"/>
  <c r="HD18" i="4"/>
  <c r="HD19" i="4"/>
  <c r="HD22" i="4"/>
  <c r="HD23" i="4"/>
  <c r="HD24" i="4"/>
  <c r="HD26" i="4"/>
  <c r="HD27" i="4"/>
  <c r="GF16" i="4"/>
  <c r="GF32" i="4"/>
  <c r="DF18" i="4"/>
  <c r="CZ22" i="4"/>
  <c r="CE26" i="4"/>
  <c r="Z22" i="4"/>
  <c r="Z31" i="4"/>
  <c r="Z32" i="4"/>
  <c r="Z18" i="4"/>
  <c r="E36" i="4" l="1"/>
  <c r="AD6" i="6"/>
  <c r="AE6" i="6"/>
  <c r="AF6" i="6" s="1"/>
  <c r="X6" i="6"/>
  <c r="Y6" i="6"/>
  <c r="AH6" i="6"/>
  <c r="AG6" i="6"/>
  <c r="AC32" i="6"/>
  <c r="I28" i="6"/>
  <c r="J28" i="6"/>
  <c r="K28" i="6" s="1"/>
  <c r="L28" i="6"/>
  <c r="M28" i="6"/>
  <c r="N28" i="6"/>
  <c r="R28" i="6"/>
  <c r="S28" i="6"/>
  <c r="T28" i="6"/>
  <c r="U28" i="6"/>
  <c r="V28" i="6"/>
  <c r="W28" i="6" s="1"/>
  <c r="X28" i="6"/>
  <c r="Y28" i="6"/>
  <c r="Z28" i="6" s="1"/>
  <c r="AA28" i="6"/>
  <c r="AB28" i="6"/>
  <c r="AC28" i="6" s="1"/>
  <c r="AD28" i="6"/>
  <c r="AE28" i="6"/>
  <c r="AF28" i="6" s="1"/>
  <c r="AG28" i="6"/>
  <c r="AH28" i="6"/>
  <c r="AH35" i="6" s="1"/>
  <c r="AI28" i="6"/>
  <c r="AJ28" i="6"/>
  <c r="AK28" i="6"/>
  <c r="AL28" i="6"/>
  <c r="AM28" i="6"/>
  <c r="AO28" i="6" s="1"/>
  <c r="BA31" i="5"/>
  <c r="BA32" i="5"/>
  <c r="AR29" i="5"/>
  <c r="AR30" i="5"/>
  <c r="AR31" i="5"/>
  <c r="AR32" i="5"/>
  <c r="AR33" i="5"/>
  <c r="Q32" i="5"/>
  <c r="Q33" i="5"/>
  <c r="DL32" i="4"/>
  <c r="Z6" i="6" l="1"/>
  <c r="AG35" i="6"/>
  <c r="AI35" i="6" s="1"/>
  <c r="AI6" i="6"/>
  <c r="AD35" i="6"/>
  <c r="AE35" i="6"/>
  <c r="Y35" i="6"/>
  <c r="X35" i="6"/>
  <c r="Z35" i="6" l="1"/>
  <c r="AF35" i="6"/>
  <c r="F122" i="2"/>
  <c r="F123" i="2"/>
  <c r="F124" i="2"/>
  <c r="E87" i="2"/>
  <c r="D87" i="2"/>
  <c r="AI16" i="6" l="1"/>
  <c r="AC30" i="6"/>
  <c r="AC31" i="6"/>
  <c r="N22" i="6"/>
  <c r="N18" i="6"/>
  <c r="C8" i="5"/>
  <c r="D8" i="5"/>
  <c r="C9" i="5"/>
  <c r="D9" i="5"/>
  <c r="C10" i="5"/>
  <c r="D10" i="5"/>
  <c r="C11" i="5"/>
  <c r="D11" i="5"/>
  <c r="C12" i="5"/>
  <c r="D12" i="5"/>
  <c r="C13" i="5"/>
  <c r="D13" i="5"/>
  <c r="C14" i="5"/>
  <c r="D14" i="5"/>
  <c r="C15" i="5"/>
  <c r="D15" i="5"/>
  <c r="C16" i="5"/>
  <c r="D16" i="5"/>
  <c r="C17" i="5"/>
  <c r="D17" i="5"/>
  <c r="C18" i="5"/>
  <c r="D18" i="5"/>
  <c r="C19" i="5"/>
  <c r="D19" i="5"/>
  <c r="C20" i="5"/>
  <c r="D20" i="5"/>
  <c r="C21" i="5"/>
  <c r="D21" i="5"/>
  <c r="C22" i="5"/>
  <c r="D22" i="5"/>
  <c r="C23" i="5"/>
  <c r="D23" i="5"/>
  <c r="C24" i="5"/>
  <c r="D24" i="5"/>
  <c r="C25" i="5"/>
  <c r="D25" i="5"/>
  <c r="C26" i="5"/>
  <c r="D26" i="5"/>
  <c r="C27" i="5"/>
  <c r="D27" i="5"/>
  <c r="C29" i="5"/>
  <c r="D29" i="5"/>
  <c r="C30" i="5"/>
  <c r="D30" i="5"/>
  <c r="C31" i="5"/>
  <c r="D31" i="5"/>
  <c r="C32" i="5"/>
  <c r="D32" i="5"/>
  <c r="C33" i="5"/>
  <c r="D33" i="5"/>
  <c r="D7" i="5"/>
  <c r="C7" i="5"/>
  <c r="BR6" i="5"/>
  <c r="BQ6" i="5"/>
  <c r="BQ35" i="5" s="1"/>
  <c r="BR35" i="5" l="1"/>
  <c r="BS35" i="5" s="1"/>
  <c r="BS6" i="5"/>
  <c r="E33" i="5"/>
  <c r="E29" i="5"/>
  <c r="E31" i="5"/>
  <c r="E32" i="5"/>
  <c r="E30" i="5"/>
  <c r="D28" i="5"/>
  <c r="C28" i="5"/>
  <c r="E7" i="6"/>
  <c r="E28" i="5" l="1"/>
  <c r="BA10" i="5"/>
  <c r="BA19" i="5"/>
  <c r="BA22" i="5"/>
  <c r="Q7" i="5"/>
  <c r="Q8" i="5"/>
  <c r="Q9" i="5"/>
  <c r="Q10" i="5"/>
  <c r="Q11" i="5"/>
  <c r="Q12" i="5"/>
  <c r="Q17" i="5"/>
  <c r="Q19" i="5"/>
  <c r="Q20" i="5"/>
  <c r="Q21" i="5"/>
  <c r="Q22" i="5"/>
  <c r="Q29" i="5"/>
  <c r="EJ29" i="4" l="1"/>
  <c r="DC32" i="4"/>
  <c r="BS31" i="4"/>
  <c r="BS33" i="4"/>
  <c r="BS30" i="4"/>
  <c r="BG23" i="4" l="1"/>
  <c r="BD14" i="4"/>
  <c r="BA12" i="4"/>
  <c r="AF32" i="4"/>
  <c r="AC30" i="4"/>
  <c r="AC33" i="4"/>
  <c r="AC29" i="4"/>
  <c r="W29" i="4"/>
  <c r="W28" i="4" s="1"/>
  <c r="K22" i="3"/>
  <c r="K27" i="3"/>
  <c r="H31" i="3"/>
  <c r="I6" i="6" l="1"/>
  <c r="I35" i="6" s="1"/>
  <c r="J6" i="6"/>
  <c r="L6" i="6"/>
  <c r="L35" i="6" s="1"/>
  <c r="M6" i="6"/>
  <c r="R6" i="6"/>
  <c r="R35" i="6" s="1"/>
  <c r="S6" i="6"/>
  <c r="S35" i="6" s="1"/>
  <c r="T6" i="6"/>
  <c r="T35" i="6" s="1"/>
  <c r="U6" i="6"/>
  <c r="U35" i="6" s="1"/>
  <c r="V6" i="6"/>
  <c r="AA6" i="6"/>
  <c r="AA35" i="6" s="1"/>
  <c r="AB6" i="6"/>
  <c r="AB35" i="6" s="1"/>
  <c r="AJ6" i="6"/>
  <c r="AJ35" i="6" s="1"/>
  <c r="AK6" i="6"/>
  <c r="AK35" i="6" s="1"/>
  <c r="AL6" i="6"/>
  <c r="AL35" i="6" s="1"/>
  <c r="AM6" i="6"/>
  <c r="AN35" i="6"/>
  <c r="BP29" i="5"/>
  <c r="BP30" i="5"/>
  <c r="BP31" i="5"/>
  <c r="BP32" i="5"/>
  <c r="BP33" i="5"/>
  <c r="BM29" i="5"/>
  <c r="Z7" i="5"/>
  <c r="F6" i="5"/>
  <c r="F35" i="5" s="1"/>
  <c r="G6" i="5"/>
  <c r="G35" i="5" s="1"/>
  <c r="I6" i="5"/>
  <c r="I35" i="5" s="1"/>
  <c r="J6" i="5"/>
  <c r="J35" i="5" s="1"/>
  <c r="K35" i="5" s="1"/>
  <c r="L6" i="5"/>
  <c r="L35" i="5" s="1"/>
  <c r="M6" i="5"/>
  <c r="O6" i="5"/>
  <c r="O35" i="5" s="1"/>
  <c r="P6" i="5"/>
  <c r="P35" i="5" s="1"/>
  <c r="R6" i="5"/>
  <c r="R35" i="5" s="1"/>
  <c r="S6" i="5"/>
  <c r="S35" i="5" s="1"/>
  <c r="U6" i="5"/>
  <c r="U35" i="5" s="1"/>
  <c r="V6" i="5"/>
  <c r="V35" i="5" s="1"/>
  <c r="W35" i="5" s="1"/>
  <c r="X6" i="5"/>
  <c r="X35" i="5" s="1"/>
  <c r="Y6" i="5"/>
  <c r="Y35" i="5" s="1"/>
  <c r="AA6" i="5"/>
  <c r="AA35" i="5" s="1"/>
  <c r="AB6" i="5"/>
  <c r="AB35" i="5" s="1"/>
  <c r="AC35" i="5" s="1"/>
  <c r="AD6" i="5"/>
  <c r="AD35" i="5" s="1"/>
  <c r="AE6" i="5"/>
  <c r="AE35" i="5" s="1"/>
  <c r="AG6" i="5"/>
  <c r="AG35" i="5" s="1"/>
  <c r="AH6" i="5"/>
  <c r="AH35" i="5" s="1"/>
  <c r="AI35" i="5" s="1"/>
  <c r="AJ6" i="5"/>
  <c r="AJ35" i="5" s="1"/>
  <c r="AK6" i="5"/>
  <c r="AK35" i="5" s="1"/>
  <c r="AM6" i="5"/>
  <c r="AM35" i="5" s="1"/>
  <c r="AN6" i="5"/>
  <c r="AP6" i="5"/>
  <c r="AP35" i="5" s="1"/>
  <c r="AQ6" i="5"/>
  <c r="AS6" i="5"/>
  <c r="AS35" i="5" s="1"/>
  <c r="AT6" i="5"/>
  <c r="AT35" i="5" s="1"/>
  <c r="AU35" i="5" s="1"/>
  <c r="AV6" i="5"/>
  <c r="AV35" i="5" s="1"/>
  <c r="AW6" i="5"/>
  <c r="AW35" i="5" s="1"/>
  <c r="AY6" i="5"/>
  <c r="AY35" i="5" s="1"/>
  <c r="AZ6" i="5"/>
  <c r="AZ35" i="5" s="1"/>
  <c r="BA35" i="5" s="1"/>
  <c r="BB6" i="5"/>
  <c r="BB35" i="5" s="1"/>
  <c r="BC6" i="5"/>
  <c r="BC35" i="5" s="1"/>
  <c r="BE6" i="5"/>
  <c r="BE35" i="5" s="1"/>
  <c r="BF6" i="5"/>
  <c r="BF35" i="5" s="1"/>
  <c r="BG35" i="5" s="1"/>
  <c r="BH6" i="5"/>
  <c r="BH35" i="5" s="1"/>
  <c r="BI6" i="5"/>
  <c r="BI35" i="5" s="1"/>
  <c r="BK6" i="5"/>
  <c r="BK35" i="5" s="1"/>
  <c r="BL6" i="5"/>
  <c r="BL35" i="5" s="1"/>
  <c r="BM35" i="5" s="1"/>
  <c r="BN6" i="5"/>
  <c r="BN35" i="5" s="1"/>
  <c r="BO6" i="5"/>
  <c r="BO35" i="5" s="1"/>
  <c r="F6" i="3"/>
  <c r="F35" i="3" s="1"/>
  <c r="G6" i="3"/>
  <c r="G35" i="3" s="1"/>
  <c r="I6" i="3"/>
  <c r="I35" i="3" s="1"/>
  <c r="J6" i="3"/>
  <c r="J35" i="3" s="1"/>
  <c r="K35" i="3" s="1"/>
  <c r="AN35" i="5" l="1"/>
  <c r="AO35" i="5" s="1"/>
  <c r="BP35" i="5"/>
  <c r="AQ35" i="5"/>
  <c r="AR6" i="5"/>
  <c r="AM35" i="6"/>
  <c r="AO35" i="6" s="1"/>
  <c r="AO6" i="6"/>
  <c r="J35" i="6"/>
  <c r="K35" i="6" s="1"/>
  <c r="K6" i="6"/>
  <c r="V35" i="6"/>
  <c r="W35" i="6" s="1"/>
  <c r="W6" i="6"/>
  <c r="AC35" i="6"/>
  <c r="Q35" i="5"/>
  <c r="M35" i="5"/>
  <c r="N35" i="5" s="1"/>
  <c r="N6" i="5"/>
  <c r="H35" i="3"/>
  <c r="N6" i="6"/>
  <c r="M35" i="6"/>
  <c r="N35" i="6" s="1"/>
  <c r="BJ35" i="5"/>
  <c r="BD35" i="5"/>
  <c r="AX35" i="5"/>
  <c r="AR35" i="5"/>
  <c r="AL35" i="5"/>
  <c r="AF35" i="5"/>
  <c r="Z35" i="5"/>
  <c r="T35" i="5"/>
  <c r="H35" i="5"/>
  <c r="BD6" i="5"/>
  <c r="BG6" i="5"/>
  <c r="BA6" i="5"/>
  <c r="AO6" i="5"/>
  <c r="K6" i="5"/>
  <c r="BJ6" i="5"/>
  <c r="Z6" i="5"/>
  <c r="T6" i="5"/>
  <c r="H6" i="5"/>
  <c r="AC6" i="6"/>
  <c r="AL6" i="5"/>
  <c r="AI6" i="5"/>
  <c r="AF6" i="5"/>
  <c r="Q6" i="5"/>
  <c r="BM6" i="5"/>
  <c r="AC6" i="5"/>
  <c r="W6" i="5"/>
  <c r="AX6" i="5"/>
  <c r="AU6" i="5"/>
  <c r="E33" i="4"/>
  <c r="E24" i="4"/>
  <c r="E16" i="4"/>
  <c r="E8" i="4"/>
  <c r="H6" i="3"/>
  <c r="K6" i="3"/>
  <c r="E13" i="4"/>
  <c r="E7" i="4"/>
  <c r="E27" i="4"/>
  <c r="E19" i="4"/>
  <c r="E15" i="4"/>
  <c r="E11" i="4"/>
  <c r="E14" i="4"/>
  <c r="E21" i="4"/>
  <c r="E23" i="4"/>
  <c r="E22" i="4"/>
  <c r="E25" i="4"/>
  <c r="E17" i="4"/>
  <c r="E9" i="4"/>
  <c r="E20" i="4"/>
  <c r="E12" i="4"/>
  <c r="E18" i="4"/>
  <c r="E10" i="4"/>
  <c r="E32" i="4"/>
  <c r="E31" i="4"/>
  <c r="E26" i="4"/>
  <c r="E30" i="4"/>
  <c r="E29" i="4"/>
  <c r="E28" i="4" l="1"/>
  <c r="AC25" i="6" l="1"/>
  <c r="AC8" i="6"/>
  <c r="BJ27" i="5"/>
  <c r="BG27" i="5"/>
  <c r="BD27" i="5"/>
  <c r="AX27" i="5"/>
  <c r="AU27" i="5"/>
  <c r="AR27" i="5"/>
  <c r="AO27" i="5"/>
  <c r="AL27" i="5"/>
  <c r="AI27" i="5"/>
  <c r="AF27" i="5"/>
  <c r="AC27" i="5"/>
  <c r="Z27" i="5"/>
  <c r="W27" i="5"/>
  <c r="T27" i="5"/>
  <c r="K27" i="5"/>
  <c r="H27" i="5"/>
  <c r="BJ26" i="5"/>
  <c r="BG26" i="5"/>
  <c r="BD26" i="5"/>
  <c r="AX26" i="5"/>
  <c r="AU26" i="5"/>
  <c r="AR26" i="5"/>
  <c r="AO26" i="5"/>
  <c r="AL26" i="5"/>
  <c r="AI26" i="5"/>
  <c r="AF26" i="5"/>
  <c r="AC26" i="5"/>
  <c r="Z26" i="5"/>
  <c r="W26" i="5"/>
  <c r="T26" i="5"/>
  <c r="K26" i="5"/>
  <c r="H26" i="5"/>
  <c r="BJ25" i="5"/>
  <c r="BG25" i="5"/>
  <c r="BD25" i="5"/>
  <c r="BA25" i="5"/>
  <c r="AX25" i="5"/>
  <c r="AU25" i="5"/>
  <c r="AR25" i="5"/>
  <c r="AO25" i="5"/>
  <c r="AL25" i="5"/>
  <c r="AI25" i="5"/>
  <c r="AF25" i="5"/>
  <c r="AC25" i="5"/>
  <c r="Z25" i="5"/>
  <c r="W25" i="5"/>
  <c r="T25" i="5"/>
  <c r="K25" i="5"/>
  <c r="H25" i="5"/>
  <c r="BJ24" i="5"/>
  <c r="BG24" i="5"/>
  <c r="BD24" i="5"/>
  <c r="AX24" i="5"/>
  <c r="AU24" i="5"/>
  <c r="AR24" i="5"/>
  <c r="AO24" i="5"/>
  <c r="AL24" i="5"/>
  <c r="AF24" i="5"/>
  <c r="AC24" i="5"/>
  <c r="Z24" i="5"/>
  <c r="W24" i="5"/>
  <c r="T24" i="5"/>
  <c r="H24" i="5"/>
  <c r="BJ23" i="5"/>
  <c r="BG23" i="5"/>
  <c r="BD23" i="5"/>
  <c r="AX23" i="5"/>
  <c r="AU23" i="5"/>
  <c r="AO23" i="5"/>
  <c r="AL23" i="5"/>
  <c r="AI23" i="5"/>
  <c r="AF23" i="5"/>
  <c r="AC23" i="5"/>
  <c r="Z23" i="5"/>
  <c r="W23" i="5"/>
  <c r="T23" i="5"/>
  <c r="K23" i="5"/>
  <c r="H23" i="5"/>
  <c r="BJ22" i="5"/>
  <c r="BG22" i="5"/>
  <c r="BD22" i="5"/>
  <c r="AX22" i="5"/>
  <c r="AU22" i="5"/>
  <c r="AR22" i="5"/>
  <c r="AO22" i="5"/>
  <c r="AL22" i="5"/>
  <c r="AF22" i="5"/>
  <c r="AC22" i="5"/>
  <c r="Z22" i="5"/>
  <c r="W22" i="5"/>
  <c r="T22" i="5"/>
  <c r="K22" i="5"/>
  <c r="H22" i="5"/>
  <c r="BJ21" i="5"/>
  <c r="BG21" i="5"/>
  <c r="BD21" i="5"/>
  <c r="AX21" i="5"/>
  <c r="AU21" i="5"/>
  <c r="AR21" i="5"/>
  <c r="AO21" i="5"/>
  <c r="AL21" i="5"/>
  <c r="AI21" i="5"/>
  <c r="AF21" i="5"/>
  <c r="AC21" i="5"/>
  <c r="Z21" i="5"/>
  <c r="W21" i="5"/>
  <c r="T21" i="5"/>
  <c r="K21" i="5"/>
  <c r="H21" i="5"/>
  <c r="BJ20" i="5"/>
  <c r="BG20" i="5"/>
  <c r="BD20" i="5"/>
  <c r="AX20" i="5"/>
  <c r="AU20" i="5"/>
  <c r="AR20" i="5"/>
  <c r="AO20" i="5"/>
  <c r="AL20" i="5"/>
  <c r="AI20" i="5"/>
  <c r="AF20" i="5"/>
  <c r="AC20" i="5"/>
  <c r="Z20" i="5"/>
  <c r="W20" i="5"/>
  <c r="T20" i="5"/>
  <c r="K20" i="5"/>
  <c r="H20" i="5"/>
  <c r="BJ19" i="5"/>
  <c r="BG19" i="5"/>
  <c r="BD19" i="5"/>
  <c r="AX19" i="5"/>
  <c r="AU19" i="5"/>
  <c r="AO19" i="5"/>
  <c r="AL19" i="5"/>
  <c r="AI19" i="5"/>
  <c r="AF19" i="5"/>
  <c r="AC19" i="5"/>
  <c r="Z19" i="5"/>
  <c r="W19" i="5"/>
  <c r="T19" i="5"/>
  <c r="K19" i="5"/>
  <c r="H19" i="5"/>
  <c r="BJ18" i="5"/>
  <c r="BG18" i="5"/>
  <c r="BD18" i="5"/>
  <c r="AX18" i="5"/>
  <c r="AU18" i="5"/>
  <c r="AR18" i="5"/>
  <c r="AO18" i="5"/>
  <c r="AL18" i="5"/>
  <c r="AI18" i="5"/>
  <c r="AF18" i="5"/>
  <c r="AC18" i="5"/>
  <c r="Z18" i="5"/>
  <c r="W18" i="5"/>
  <c r="T18" i="5"/>
  <c r="K18" i="5"/>
  <c r="H18" i="5"/>
  <c r="BJ17" i="5"/>
  <c r="BG17" i="5"/>
  <c r="BD17" i="5"/>
  <c r="AX17" i="5"/>
  <c r="AU17" i="5"/>
  <c r="AR17" i="5"/>
  <c r="AO17" i="5"/>
  <c r="AL17" i="5"/>
  <c r="AI17" i="5"/>
  <c r="AF17" i="5"/>
  <c r="AC17" i="5"/>
  <c r="Z17" i="5"/>
  <c r="W17" i="5"/>
  <c r="T17" i="5"/>
  <c r="K17" i="5"/>
  <c r="H17" i="5"/>
  <c r="BJ16" i="5"/>
  <c r="BG16" i="5"/>
  <c r="BD16" i="5"/>
  <c r="AX16" i="5"/>
  <c r="AU16" i="5"/>
  <c r="AO16" i="5"/>
  <c r="AL16" i="5"/>
  <c r="AI16" i="5"/>
  <c r="AF16" i="5"/>
  <c r="AC16" i="5"/>
  <c r="Z16" i="5"/>
  <c r="W16" i="5"/>
  <c r="T16" i="5"/>
  <c r="K16" i="5"/>
  <c r="H16" i="5"/>
  <c r="BJ15" i="5"/>
  <c r="BG15" i="5"/>
  <c r="BD15" i="5"/>
  <c r="AX15" i="5"/>
  <c r="AU15" i="5"/>
  <c r="AR15" i="5"/>
  <c r="AO15" i="5"/>
  <c r="AL15" i="5"/>
  <c r="AI15" i="5"/>
  <c r="AF15" i="5"/>
  <c r="AC15" i="5"/>
  <c r="Z15" i="5"/>
  <c r="W15" i="5"/>
  <c r="T15" i="5"/>
  <c r="K15" i="5"/>
  <c r="H15" i="5"/>
  <c r="BJ14" i="5"/>
  <c r="BG14" i="5"/>
  <c r="BD14" i="5"/>
  <c r="BA14" i="5"/>
  <c r="AX14" i="5"/>
  <c r="AU14" i="5"/>
  <c r="AR14" i="5"/>
  <c r="AO14" i="5"/>
  <c r="AL14" i="5"/>
  <c r="AI14" i="5"/>
  <c r="AF14" i="5"/>
  <c r="AC14" i="5"/>
  <c r="Z14" i="5"/>
  <c r="W14" i="5"/>
  <c r="T14" i="5"/>
  <c r="K14" i="5"/>
  <c r="H14" i="5"/>
  <c r="BJ13" i="5"/>
  <c r="BG13" i="5"/>
  <c r="BD13" i="5"/>
  <c r="AX13" i="5"/>
  <c r="AU13" i="5"/>
  <c r="AR13" i="5"/>
  <c r="AO13" i="5"/>
  <c r="AL13" i="5"/>
  <c r="AI13" i="5"/>
  <c r="AF13" i="5"/>
  <c r="AC13" i="5"/>
  <c r="Z13" i="5"/>
  <c r="W13" i="5"/>
  <c r="T13" i="5"/>
  <c r="K13" i="5"/>
  <c r="H13" i="5"/>
  <c r="BJ12" i="5"/>
  <c r="BG12" i="5"/>
  <c r="BD12" i="5"/>
  <c r="AX12" i="5"/>
  <c r="AU12" i="5"/>
  <c r="AR12" i="5"/>
  <c r="AO12" i="5"/>
  <c r="AL12" i="5"/>
  <c r="AI12" i="5"/>
  <c r="AF12" i="5"/>
  <c r="AC12" i="5"/>
  <c r="Z12" i="5"/>
  <c r="W12" i="5"/>
  <c r="T12" i="5"/>
  <c r="H12" i="5"/>
  <c r="BJ11" i="5"/>
  <c r="BG11" i="5"/>
  <c r="BD11" i="5"/>
  <c r="AX11" i="5"/>
  <c r="AU11" i="5"/>
  <c r="AR11" i="5"/>
  <c r="AO11" i="5"/>
  <c r="AL11" i="5"/>
  <c r="AI11" i="5"/>
  <c r="AF11" i="5"/>
  <c r="AC11" i="5"/>
  <c r="Z11" i="5"/>
  <c r="W11" i="5"/>
  <c r="T11" i="5"/>
  <c r="K11" i="5"/>
  <c r="H11" i="5"/>
  <c r="BJ10" i="5"/>
  <c r="BG10" i="5"/>
  <c r="BD10" i="5"/>
  <c r="AX10" i="5"/>
  <c r="AU10" i="5"/>
  <c r="AR10" i="5"/>
  <c r="AO10" i="5"/>
  <c r="AL10" i="5"/>
  <c r="AI10" i="5"/>
  <c r="AF10" i="5"/>
  <c r="AC10" i="5"/>
  <c r="Z10" i="5"/>
  <c r="W10" i="5"/>
  <c r="T10" i="5"/>
  <c r="K10" i="5"/>
  <c r="H10" i="5"/>
  <c r="BJ9" i="5"/>
  <c r="BG9" i="5"/>
  <c r="BD9" i="5"/>
  <c r="BA9" i="5"/>
  <c r="AX9" i="5"/>
  <c r="AU9" i="5"/>
  <c r="AR9" i="5"/>
  <c r="AO9" i="5"/>
  <c r="AL9" i="5"/>
  <c r="AI9" i="5"/>
  <c r="AF9" i="5"/>
  <c r="AC9" i="5"/>
  <c r="Z9" i="5"/>
  <c r="W9" i="5"/>
  <c r="T9" i="5"/>
  <c r="K9" i="5"/>
  <c r="H9" i="5"/>
  <c r="BJ8" i="5"/>
  <c r="BG8" i="5"/>
  <c r="BD8" i="5"/>
  <c r="AX8" i="5"/>
  <c r="AU8" i="5"/>
  <c r="AR8" i="5"/>
  <c r="AO8" i="5"/>
  <c r="AL8" i="5"/>
  <c r="AI8" i="5"/>
  <c r="AF8" i="5"/>
  <c r="AC8" i="5"/>
  <c r="Z8" i="5"/>
  <c r="W8" i="5"/>
  <c r="T8" i="5"/>
  <c r="K8" i="5"/>
  <c r="H8" i="5"/>
  <c r="BM7" i="5"/>
  <c r="BJ7" i="5"/>
  <c r="BG7" i="5"/>
  <c r="BD7" i="5"/>
  <c r="AX7" i="5"/>
  <c r="AU7" i="5"/>
  <c r="AO7" i="5"/>
  <c r="AL7" i="5"/>
  <c r="AI7" i="5"/>
  <c r="AF7" i="5"/>
  <c r="AC7" i="5"/>
  <c r="W7" i="5"/>
  <c r="T7" i="5"/>
  <c r="H7" i="5"/>
  <c r="K33" i="3"/>
  <c r="H33" i="3"/>
  <c r="K30" i="3"/>
  <c r="H29" i="3"/>
  <c r="H27" i="3"/>
  <c r="H26" i="3"/>
  <c r="H25" i="3"/>
  <c r="H24" i="3"/>
  <c r="H23" i="3"/>
  <c r="H22" i="3"/>
  <c r="K20" i="3"/>
  <c r="H20" i="3"/>
  <c r="H19" i="3"/>
  <c r="K18" i="3"/>
  <c r="H17" i="3"/>
  <c r="H16" i="3"/>
  <c r="H14" i="3"/>
  <c r="K13" i="3"/>
  <c r="H12" i="3"/>
  <c r="K11" i="3"/>
  <c r="H11" i="3"/>
  <c r="K9" i="3"/>
  <c r="H9" i="3"/>
  <c r="K8" i="3"/>
  <c r="H8" i="3"/>
  <c r="H7" i="3"/>
  <c r="C6" i="5" l="1"/>
  <c r="E12" i="5"/>
  <c r="E17" i="5"/>
  <c r="E19" i="5"/>
  <c r="E27" i="5"/>
  <c r="D6" i="5"/>
  <c r="D35" i="5" s="1"/>
  <c r="E7" i="5"/>
  <c r="E9" i="5"/>
  <c r="E11" i="5"/>
  <c r="E16" i="5"/>
  <c r="E23" i="5"/>
  <c r="E25" i="5"/>
  <c r="E26" i="5"/>
  <c r="E8" i="5"/>
  <c r="E10" i="5"/>
  <c r="E14" i="5"/>
  <c r="E15" i="5"/>
  <c r="E21" i="5"/>
  <c r="E22" i="5"/>
  <c r="E13" i="5"/>
  <c r="E18" i="5"/>
  <c r="E20" i="5"/>
  <c r="E24" i="5"/>
  <c r="E22" i="3"/>
  <c r="E18" i="3"/>
  <c r="E19" i="3"/>
  <c r="E23" i="3"/>
  <c r="E30" i="3"/>
  <c r="E33" i="3"/>
  <c r="E26" i="3"/>
  <c r="E7" i="3"/>
  <c r="D6" i="3"/>
  <c r="D35" i="3" s="1"/>
  <c r="E16" i="3"/>
  <c r="E25" i="3"/>
  <c r="E20" i="3"/>
  <c r="E24" i="3"/>
  <c r="E31" i="3"/>
  <c r="E27" i="3"/>
  <c r="E29" i="3"/>
  <c r="E8" i="3"/>
  <c r="E9" i="3"/>
  <c r="E17" i="3"/>
  <c r="D6" i="6"/>
  <c r="D35" i="6" s="1"/>
  <c r="C6" i="6"/>
  <c r="C35" i="6" s="1"/>
  <c r="C6" i="3"/>
  <c r="C35" i="3" s="1"/>
  <c r="F90" i="2"/>
  <c r="F91" i="2"/>
  <c r="F92" i="2"/>
  <c r="F93" i="2"/>
  <c r="F94" i="2"/>
  <c r="F95" i="2"/>
  <c r="F96" i="2"/>
  <c r="F97" i="2"/>
  <c r="F98" i="2"/>
  <c r="F99" i="2"/>
  <c r="F100" i="2"/>
  <c r="F101" i="2"/>
  <c r="F102" i="2"/>
  <c r="F103" i="2"/>
  <c r="F104" i="2"/>
  <c r="F105" i="2"/>
  <c r="F106" i="2"/>
  <c r="F107" i="2"/>
  <c r="F108" i="2"/>
  <c r="F109" i="2"/>
  <c r="F114" i="2"/>
  <c r="F115" i="2"/>
  <c r="F117" i="2"/>
  <c r="F118" i="2"/>
  <c r="F119" i="2"/>
  <c r="F120" i="2"/>
  <c r="F121" i="2"/>
  <c r="F89" i="2"/>
  <c r="F69" i="2"/>
  <c r="E35" i="3" l="1"/>
  <c r="E35" i="6"/>
  <c r="C35" i="5"/>
  <c r="E6" i="6"/>
  <c r="E6" i="5"/>
  <c r="E6" i="3"/>
  <c r="F13" i="2"/>
  <c r="F14" i="2"/>
  <c r="F15" i="2"/>
  <c r="F16" i="2"/>
  <c r="F17" i="2"/>
  <c r="F18" i="2"/>
  <c r="F19" i="2"/>
  <c r="F20"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70" i="2"/>
  <c r="F71" i="2"/>
  <c r="F72" i="2"/>
  <c r="F73" i="2"/>
  <c r="F74" i="2"/>
  <c r="F75" i="2"/>
  <c r="F76" i="2"/>
  <c r="F77" i="2"/>
  <c r="F78" i="2"/>
  <c r="F79" i="2"/>
  <c r="F80" i="2"/>
  <c r="F81" i="2"/>
  <c r="F82" i="2"/>
  <c r="F83" i="2"/>
  <c r="F84" i="2"/>
  <c r="F85" i="2"/>
  <c r="F12" i="2"/>
  <c r="E35" i="5" l="1"/>
  <c r="F7" i="2"/>
  <c r="F6" i="2"/>
  <c r="E4" i="2"/>
  <c r="F10" i="2" l="1"/>
  <c r="F87" i="2"/>
  <c r="F111" i="2"/>
  <c r="F4" i="2"/>
  <c r="D131" i="2"/>
  <c r="E131" i="2"/>
  <c r="F131" i="2" l="1"/>
</calcChain>
</file>

<file path=xl/sharedStrings.xml><?xml version="1.0" encoding="utf-8"?>
<sst xmlns="http://schemas.openxmlformats.org/spreadsheetml/2006/main" count="995" uniqueCount="420">
  <si>
    <t>Ц9</t>
  </si>
  <si>
    <t xml:space="preserve"> </t>
  </si>
  <si>
    <t xml:space="preserve"> Субвенции на осуществление государственных полномочий по созданию и обеспечению деятельности  административных комиссий для рассмотрения дел об административных правонарушениях </t>
  </si>
  <si>
    <t>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в возрасте от 14 до 23 лет</t>
  </si>
  <si>
    <t>Субвенции на осуществление отдельных государственных полномочий Чувашской Республики по обеспечению жилыми помещениями по договорам социального найма категорий граждан, указанных в пункте 3 части 1 статьи 11 Закона Чувашской Республики от 17 октября 2005 года № 42 "О регулировании жилищных отношений" и состоящих на учете в качестве нуждающихся в жилых помещениях</t>
  </si>
  <si>
    <t>Субвенции на осуществление государственных полномочий Чувашской Республики по ведению учета граждан,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(приобретение) жилых помещений, регистрации и учету граждан, имеющих право на получение социальных выплат для приобретения жилья в связи с переселением из районов Крайнего Севера и приравненных к ним местностей,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 проживающих в сельской местности, нуждающихся в жилых помещениях и имеющих право на государственную поддержку в форме социальных выплат на строительство (приобретение) жилых помещений в сельской местности в рамках устойчивого развития сельских территорий</t>
  </si>
  <si>
    <t xml:space="preserve">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</si>
  <si>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Субвенции на осуществление государственных полномочий Чувашской Республики в сфере трудовых отношений</t>
  </si>
  <si>
    <t>Субвенции на 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t>
  </si>
  <si>
    <t>Субвенции на осуществление государственных полномочий Чувашской Республики по организации и осуществлению деятельности по опеке и попечительству</t>
  </si>
  <si>
    <t xml:space="preserve"> 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</si>
  <si>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</si>
  <si>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 xml:space="preserve">Субвенциии по выплате компенсации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образовательную программу дошкольного образования 
</t>
  </si>
  <si>
    <t>Субвенции на осуществление государственных полномочий Чувашской Республики по организации и осуществлению мероприятий по регулированию численности безнадзорных животных, за исключением вопросов, решение которых отнесено к ведению Российской Федерации</t>
  </si>
  <si>
    <t xml:space="preserve">Субвенции на осуществление государственных полномочий РФ по назначению и выплате единовременного пособия при передаче ребенка на воспитание в семью </t>
  </si>
  <si>
    <t>Субвенции для осуществления государственных полномочий Чувашской Республики по назначению и выплате единовременного денежного пособия гражданам, усыновившим (удочерившим) ребенка (детей) на территории Чувашской Республики</t>
  </si>
  <si>
    <t>Субвенции на обеспечение мер социальной поддержки отдельных категорий граждан по оплате жилищно-коммунальных услуг (образование)</t>
  </si>
  <si>
    <t>Субвенции на обеспечение мер социальной поддержки отдельных категорий граждан по оплате жилищно-коммунальных услуг (культура)</t>
  </si>
  <si>
    <t>Субвенции на осуществление государственных полномочий Чувашской Республики по расчету и предоставлению дотаций на выравнивание бюджетной обеспеченности поселений</t>
  </si>
  <si>
    <t xml:space="preserve">Субвенции бюджетам муниципальных районов и бюджетам городских округов для финансового обеспечения переданных исполнительно-распорядительным органам муниципальных образований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 
</t>
  </si>
  <si>
    <t>Иные межбюджетные трансферты</t>
  </si>
  <si>
    <t>Иные межбюджетные трансферты на реализацию мероприятий по развитию общественной инфраструктуры населенных пунктов в рамках празднования Дня Республики</t>
  </si>
  <si>
    <t>Иные межбюджетные трансферты на проведение оценки эффективности деятельности органов местного самоуправления</t>
  </si>
  <si>
    <t>Иные межбюджетные трансферты на выплату социальных пособий учащимся общеобразовательных организаций, расположенных на территории Чувашской Республики,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t>
  </si>
  <si>
    <t>Алатырский</t>
  </si>
  <si>
    <t>Аликовский</t>
  </si>
  <si>
    <t>Батыревский</t>
  </si>
  <si>
    <t>Вурнарский</t>
  </si>
  <si>
    <t>Ибресинский</t>
  </si>
  <si>
    <t>Канашский</t>
  </si>
  <si>
    <t>Козловский</t>
  </si>
  <si>
    <t>Комсомольский</t>
  </si>
  <si>
    <t>Красноармейский</t>
  </si>
  <si>
    <t>Красночетайский</t>
  </si>
  <si>
    <t>Марпосадский</t>
  </si>
  <si>
    <t>Моргаушский</t>
  </si>
  <si>
    <t>Порецкий</t>
  </si>
  <si>
    <t>Урмарский</t>
  </si>
  <si>
    <t>Цивильский</t>
  </si>
  <si>
    <t>Чебоксарский</t>
  </si>
  <si>
    <t>Шемуршинский</t>
  </si>
  <si>
    <t>Шумерлинский</t>
  </si>
  <si>
    <t>Ядринский</t>
  </si>
  <si>
    <t>Яльчикский</t>
  </si>
  <si>
    <t>Янтиковский</t>
  </si>
  <si>
    <t>г. Алатырь</t>
  </si>
  <si>
    <t>г. Канаш</t>
  </si>
  <si>
    <t>г. Новочебоксарск</t>
  </si>
  <si>
    <t>г. Чебоксары</t>
  </si>
  <si>
    <t>г. Шумерля</t>
  </si>
  <si>
    <t xml:space="preserve">Итого: </t>
  </si>
  <si>
    <t>в тыс. рублей</t>
  </si>
  <si>
    <t>№ п/п</t>
  </si>
  <si>
    <t>Наименование</t>
  </si>
  <si>
    <t>Код бюджетной классификации</t>
  </si>
  <si>
    <t>Дотации-всего</t>
  </si>
  <si>
    <t>в том числе:</t>
  </si>
  <si>
    <t>1.1</t>
  </si>
  <si>
    <t xml:space="preserve">892 1401 Ч4104Д0030 511 </t>
  </si>
  <si>
    <t>1.2</t>
  </si>
  <si>
    <t>892 1402 Ч4104Д0040 512</t>
  </si>
  <si>
    <t>2</t>
  </si>
  <si>
    <t>Субсидии-всего</t>
  </si>
  <si>
    <t>2.1</t>
  </si>
  <si>
    <t>2.2</t>
  </si>
  <si>
    <t>2.3</t>
  </si>
  <si>
    <t>2.4</t>
  </si>
  <si>
    <t>2.5</t>
  </si>
  <si>
    <t>2.6</t>
  </si>
  <si>
    <t>2.7</t>
  </si>
  <si>
    <t>2.8</t>
  </si>
  <si>
    <t>2.9</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</si>
  <si>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</si>
  <si>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</si>
  <si>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</si>
  <si>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</si>
  <si>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</si>
  <si>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</si>
  <si>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</si>
  <si>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</si>
  <si>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</si>
  <si>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</si>
  <si>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</si>
  <si>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</si>
  <si>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</si>
  <si>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</si>
  <si>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</si>
  <si>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</si>
  <si>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</si>
  <si>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</si>
  <si>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</si>
  <si>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</si>
  <si>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</si>
  <si>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</si>
  <si>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</si>
  <si>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</si>
  <si>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</si>
  <si>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</si>
  <si>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</si>
  <si>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</si>
  <si>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</si>
  <si>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</si>
  <si>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</si>
  <si>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</si>
  <si>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</si>
  <si>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</si>
  <si>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</si>
  <si>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</si>
  <si>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</si>
  <si>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</si>
  <si>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</si>
  <si>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</si>
  <si>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</si>
  <si>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</si>
  <si>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</si>
  <si>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</si>
  <si>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</si>
  <si>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</si>
  <si>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</si>
  <si>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</si>
  <si>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2.60</t>
  </si>
  <si>
    <t>2.61</t>
  </si>
  <si>
    <t>2.62</t>
  </si>
  <si>
    <t>2.63</t>
  </si>
  <si>
    <t>2.64</t>
  </si>
  <si>
    <t>2.65</t>
  </si>
  <si>
    <t>2.66</t>
  </si>
  <si>
    <t>2.67</t>
  </si>
  <si>
    <t>2.68</t>
  </si>
  <si>
    <t>2.69</t>
  </si>
  <si>
    <t>2.70</t>
  </si>
  <si>
    <t>2.71</t>
  </si>
  <si>
    <t>2.72</t>
  </si>
  <si>
    <t>3</t>
  </si>
  <si>
    <t>Субвенции</t>
  </si>
  <si>
    <t>3.1</t>
  </si>
  <si>
    <t>3.2</t>
  </si>
  <si>
    <t>3.3</t>
  </si>
  <si>
    <t>3.4</t>
  </si>
  <si>
    <t>3.5</t>
  </si>
  <si>
    <t>3.6</t>
  </si>
  <si>
    <t>3.7</t>
  </si>
  <si>
    <t>3.8</t>
  </si>
  <si>
    <t>3.9</t>
  </si>
  <si>
    <t>3.10</t>
  </si>
  <si>
    <t>3.11</t>
  </si>
  <si>
    <t>3.12</t>
  </si>
  <si>
    <t>3.13</t>
  </si>
  <si>
    <t>3.14</t>
  </si>
  <si>
    <t>3.15</t>
  </si>
  <si>
    <t>3.16</t>
  </si>
  <si>
    <t>3.17</t>
  </si>
  <si>
    <t>3.18</t>
  </si>
  <si>
    <t>3.19</t>
  </si>
  <si>
    <t>3.20</t>
  </si>
  <si>
    <t>3.21</t>
  </si>
  <si>
    <t>4</t>
  </si>
  <si>
    <t>4.1</t>
  </si>
  <si>
    <t>4.2</t>
  </si>
  <si>
    <t>4.3</t>
  </si>
  <si>
    <t>4.4</t>
  </si>
  <si>
    <t>4.5</t>
  </si>
  <si>
    <t>4.6</t>
  </si>
  <si>
    <t>4.7</t>
  </si>
  <si>
    <t>ВСЕГО межбюджетных трансфертов местным бюджетам</t>
  </si>
  <si>
    <t xml:space="preserve">Субвенции на осуществление государственных полномочий по созданию и обеспечению деятельности  административных комиссий для рассмотрения дел об административных правонарушениях </t>
  </si>
  <si>
    <t xml:space="preserve">Субвенции на осуществление полномочий Российской Федерации по государственной регистрации актов гражданского состояния </t>
  </si>
  <si>
    <t>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</si>
  <si>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Субвенции  для осуществления государственных полномочий Чувашской Республики по расчету и предоставлению субвенций бюджетам поселений, органы местного самоуправления которых осуществляют полномочия по первичному воинскому учету граждан</t>
  </si>
  <si>
    <t xml:space="preserve">Субвенции на осуществление государственных полномочий Россйиской Федерации  по назначению и выплате единовременного пособия при передаче ребенка на воспитание в семью </t>
  </si>
  <si>
    <t xml:space="preserve">Субвенции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 осуществляющих предпринимательскую деятельность по управлению многоквартирными домами на основании лицензии
</t>
  </si>
  <si>
    <t>Субвенции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 осуществляющих предпринимательскую деятельность по управлению многоквартирными домами на основании лицензии</t>
  </si>
  <si>
    <t>Утвержденные бюджетные назначения (годовой план)</t>
  </si>
  <si>
    <t>(тыс. рублей)</t>
  </si>
  <si>
    <t>Городские округа</t>
  </si>
  <si>
    <t>Всего дотаций</t>
  </si>
  <si>
    <t>Наименование муниципальных районов (городских округов)</t>
  </si>
  <si>
    <t>Муниципальные районы</t>
  </si>
  <si>
    <t>Нераспределенная сумма</t>
  </si>
  <si>
    <t xml:space="preserve">Всего субсидии </t>
  </si>
  <si>
    <t xml:space="preserve">Всего субвенции </t>
  </si>
  <si>
    <t xml:space="preserve">Муниципальные районы </t>
  </si>
  <si>
    <t xml:space="preserve">Субвенции бюджетам муниципальных районов и бюджетам городских округов для финансового обеспечения переданных исполнительно-распорядительным органам муниципальных образований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 
</t>
  </si>
  <si>
    <t xml:space="preserve">Субсидии  на содержание автомобильных дорог общего пользования местного значения вне границ населенных пунктов в границах муниципального района
</t>
  </si>
  <si>
    <t xml:space="preserve">Субсидии бюджетам муниципальных районов и бюджетам городских округов на подключение общедоступных библиотек к сети "Интернет" и развитие системы библиотечного дела с учетом задачи расширения информационных технологий и оцифровки </t>
  </si>
  <si>
    <t xml:space="preserve">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t>
  </si>
  <si>
    <t xml:space="preserve">Субсидии бюджетам муниципальных районов и бюджетам городских округов на укрепление материально-технической базы муниципальных учреждений в сфере физической культуры и спорта (в части проведения капитального и текущего ремонта) </t>
  </si>
  <si>
    <t>Субсидии бюджетам городских округов на мероприятия по созданию в дошкольных образовательных, общеобразовательных организациях,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</si>
  <si>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 xml:space="preserve">Субсидии бюджетам городских округов на укрепление материально-технической базы муниципальных образовательных организаций в рамках реализации мероприятий по созданию новых мест в общеобразовательных организациях отношений </t>
  </si>
  <si>
    <t xml:space="preserve">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проведения капитального ремонта зданий муниципальных общеобразовательных организаций, имеющих износ 50 процентов и выше) </t>
  </si>
  <si>
    <t xml:space="preserve">субвенций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(в части проведения Всероссийской переписи населения 2020 года)
</t>
  </si>
  <si>
    <t xml:space="preserve">Субсидии на капитальный ремонт и ремонт дворовых территорий многоквартирных домов, проездов к дворовым территориям многоквартирных домов населенных пунктов
</t>
  </si>
  <si>
    <t xml:space="preserve">Субсидии бюджетам муниципальных районов на капитальный ремонт и ремонт автомобильных дорог общего пользования местного значения вне границ населенных пунктов в границах муниципального района 
</t>
  </si>
  <si>
    <t xml:space="preserve">Субсидии бюджетам муниципальных районов на капитальный ремонт и ремонт автомобильных дорог общего пользования местного значения в границах населенных пунктов поселения 
</t>
  </si>
  <si>
    <t xml:space="preserve">Субсидии бюджетам муниципальных районов на содержание автомобильных дорог общего пользования местного значения в границах населенных пунктов поселения </t>
  </si>
  <si>
    <t>Субсидии бюджетам городских округов на капитальный ремонт и ремонт автомобильных дорог общего пользования местного значения в границах городского округа</t>
  </si>
  <si>
    <t>Субсидии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</si>
  <si>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 xml:space="preserve">Субсидии бюджетам муниципальных районов на 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
</t>
  </si>
  <si>
    <t xml:space="preserve">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"Безопасные и качественные автомобильные дороги"  
</t>
  </si>
  <si>
    <t>Субсидии бюджетам городских округов на строительство и реконструкцию автомобильных дорог общего пользования местного значения в границах городского округа</t>
  </si>
  <si>
    <t>Субсидии бюджетам городских округов на проектирование, строительство и реконструкцию автомобильных дорог общего пользования местного значения в границах городского округа, на которых реализуются или планируются к реализации крупные, особо важные для социально-экономического развития Чувашской Республики проекты</t>
  </si>
  <si>
    <t>Субсидии бюджетам муниципальных районов и бюджетам городских округов на предоставление социальных выплат молодым семьям на приобретение (строительство) жилья в рамках реализации мероприятий по обеспечению жильем молодых семей</t>
  </si>
  <si>
    <t xml:space="preserve">Субсидии бюджетам муниципальных районов на реализацию проектов комплексного обустройства площадок под компактную жилищную застройку </t>
  </si>
  <si>
    <t>Субсидии бюджетам муниципальных районов на проведение капитального ремонта гидротехнических сооружений, находящихся в муниципальной собственности</t>
  </si>
  <si>
    <t xml:space="preserve">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проведения капитального ремонта зданий муниципальных образовательных организаций) </t>
  </si>
  <si>
    <t>Субсидии бюджетам муниципальных районов на капитальный ремонт зданий учреждений культурно-досугового типа в сельской местности в рамках поддержки отрасли культуры</t>
  </si>
  <si>
    <t xml:space="preserve">Субсидии бюджетам муниципальных районов и бюджетам городских округов на укрепление материально-технической базы муниципальных детских школ искусств </t>
  </si>
  <si>
    <t xml:space="preserve">Субсидии бюджетам муниципальных районов и бюджетам городских округов на укрепление материально-технической базы муниципальных библиотек </t>
  </si>
  <si>
    <t xml:space="preserve">Субсидии бюджетам муниципальных районов и бюджетам городских округов на укрепление материально-технической базы муниципальных архивов </t>
  </si>
  <si>
    <t xml:space="preserve">Субсидии бюджетам муниципальных районов и бюджетам городских округов на подготовку и проведение празднования на федеральном уровне памятных дат субъектов Российской Федерации </t>
  </si>
  <si>
    <t xml:space="preserve">Субсидии бюджетам муниципальных районов и бюджетам городских округов на реализацию программ формирования современной городской среды  </t>
  </si>
  <si>
    <t>Субсидии бюджетам муниципальных районов на создание и модернизацию учреждений культурно-досугового типа в сельской местности, включая строительство (реконструкцию)</t>
  </si>
  <si>
    <t>Субсидии бюджетам городских округов на строительство (реконструкцию) объектов обеспечивающей инфраструктуры с длительным сроком окупаемости, входящих в состав инвестиционных проектов по созданию туристских кластеров</t>
  </si>
  <si>
    <t xml:space="preserve">Субсидии бюджетам муниципальных районов на строительство общеобразовательных организаций  </t>
  </si>
  <si>
    <t xml:space="preserve">Субсидии бюджетам городских округов на строительство школ в рамках реализации мероприятий по содействию созданию новых мест в общеобразовательных организациях (в рамках реализации регионального проекта "Современная школа") </t>
  </si>
  <si>
    <t xml:space="preserve">Субсидии бюджетам муниципальных районов и бюджетам городских округов на строительство дошкольных образовательных учреждений в рамках реализации мероприятий по созданию дополнительных мест для детей в возрасте от 1,5 до 3 лет </t>
  </si>
  <si>
    <t xml:space="preserve">Субсидии бюджетам городских округов на строительство и реконструкцию (модернизацию) очистных сооружений централизованных систем водоотведения </t>
  </si>
  <si>
    <t xml:space="preserve">Субсидии бюджетам муниципальных районов на строительство (реконструкцию) физкультурно-спортивных объектов шаговой доступности </t>
  </si>
  <si>
    <t>Субсидии бюджетам муниципальных районов и бюджетам городских округов на строительство (реконструкцию) объектов спортивной инфраструктуры муниципальных образований</t>
  </si>
  <si>
    <t xml:space="preserve">Субсидии бюджетам муниципальных районов на строительство и реконструкцию объектов водоотведения и очистки бытовых сточных вод </t>
  </si>
  <si>
    <t>Субсидии бюджетам муниципальных районов на строительство объектов инженерной инфраструктуры для земельных участков, предоставленных многодетным семьям для целей жилищного строительства</t>
  </si>
  <si>
    <t xml:space="preserve">Субсидии бюджетам муниципальных районов и бюджетам городских округов на строительство и реконструкцию (модернизацию) объектов питьевого водоснабжения (в рамках регионального проекта "Чистая вода") </t>
  </si>
  <si>
    <t>Субсидии бюджетам муниципальных районов и бюджетам городских округов на переселение граждан из жилищного фонда,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t>
  </si>
  <si>
    <t>Субсидии бюджетам муниципальных районов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t>
  </si>
  <si>
    <t xml:space="preserve">Субсидии бюджетам муниципальных районов на благоустройство сельских территорий </t>
  </si>
  <si>
    <t>Субсидии бюджетам городских округов на государственную поддержку некоммерческих организаций в целях оказания психолого-педагогической, методической и консультативной помощи гражданам, имеющим детей</t>
  </si>
  <si>
    <t xml:space="preserve">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дооснащения вводимых в эксплуатацию муниципальных дошкольных образовательных организаций, дошкольных групп в муниципальных образовательных организациях средствами обучения и воспитания) </t>
  </si>
  <si>
    <t xml:space="preserve">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приведения в соответствие с санитарно-гигиеническими и противопожарными требованиями) </t>
  </si>
  <si>
    <t xml:space="preserve">Субсидии бюджетам городских округов на реализацию мероприятий по благоустройству зданий муниципальных общеобразовательных организаций в целях соблюдения требований к воздушно-тепловому режиму, водоснабжению и канализации </t>
  </si>
  <si>
    <t>Субсидии бюджетам городских округов на организацию и проведение официальных спортивных мероприятий, обеспечение участия спортсменов, спортсменов-инвалидов и сборных команд Чувашской Республики в окружных, всероссийских и международных соревнованиях</t>
  </si>
  <si>
    <t>Субсидии бюджетам муниципальных районов и бюджетам городских округов на организацию бесплатного горячего питания обучающихся, получающих начальное общее образование в муниципальных образовательных организациях</t>
  </si>
  <si>
    <t xml:space="preserve">Субсидии бюджетам муниципальных районов и бюджетам городских округов на приобретение музыкальных инструментов, оборудования и материалов для детских школ искусств в рамках поддержки отрасли культуры </t>
  </si>
  <si>
    <t xml:space="preserve">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 </t>
  </si>
  <si>
    <t xml:space="preserve">Субсидии бюджетам муниципальных районов и бюджетам городских округов на реализацию комплекса мероприятий по благоустройству дворовых территорий и тротуаров </t>
  </si>
  <si>
    <t xml:space="preserve">Субсидии бюджетам муниципальных районов и бюджетам городских округов на укрепление материально-технической базы муниципальных музеев </t>
  </si>
  <si>
    <t xml:space="preserve">Субсидии бюджетам муниципальных районов на ликвидацию несанкционированных свалок в границах городов и наиболее опасных объектов накопленного экологического вреда окружающей среде </t>
  </si>
  <si>
    <t xml:space="preserve">Субсидии бюджетам муниципальных районов и бюджетам городских округов на реализацию вопросов местного значения в сфере образования, физической культуры и спорта </t>
  </si>
  <si>
    <t xml:space="preserve">Субсидии бюджетам муниципальных районов на перевод многоквартирных домов с централизованного на индивидуальное отопление </t>
  </si>
  <si>
    <t xml:space="preserve">Субсидии бюджетам муниципальных районов и бюджетам городских округов на реализацию мероприятий по благоустройству населенных пунктов в рамках празднования 100-летия образования Чувашской автономной области  </t>
  </si>
  <si>
    <t>Субсидии бюджетам муниципальных районов и бюджетам городских округов на переселение граждан из жилищного фонда, признанного аварийным и представляющего угрозу жизни и здоровью граждан, за исключением признанного таковым до 1 января 2017 года</t>
  </si>
  <si>
    <t>Субсидии бюджетам городских округов на газификацию Заволжской территории г.Чебоксары</t>
  </si>
  <si>
    <t xml:space="preserve">Субсидии бюджетам муниципальных районов на комплексное обустройство населенных пунктов, расположенных в сельской местности, объектами социальной и инженерной инфраструктуры, а также строительство и реконструкцию автомобильных дорог </t>
  </si>
  <si>
    <t>Субсидии бюджетам муниципальных районов и бюджетам городских округов на строительство блочно-модульных котельных на территории Чувашской Республики</t>
  </si>
  <si>
    <t xml:space="preserve">Субсидии бюджетам муниципальных районов на газификацию населенных пунктов Чувашской Республики </t>
  </si>
  <si>
    <t xml:space="preserve">Субсидии бюджетам городских округов на формирование территорий опережающего развития (инвестиционных площадок, оборудованных необходимой инженерной инфраструктурой) и реализацию приоритетных инвестиционных проектов </t>
  </si>
  <si>
    <t xml:space="preserve">Субсидии бюджетам муниципальных районов и бюджетам городских округов на капитальный ремонт детских школ искусств в рамках реализации мероприятий по модернизации муниципальных детских школ искусств </t>
  </si>
  <si>
    <t xml:space="preserve">Субсидии бюджетам муниципальных районов на выплату денежного поощрения лучшим муниципальным учреждениям культуры, находящимся на территориях сельских поселений, и их работникам в рамках поддержки отрасли культуры </t>
  </si>
  <si>
    <t xml:space="preserve">Субсидии бюджетам муниципальных районов на реализацию отдельных полномочий в области обращения с твердыми коммунальными отходами </t>
  </si>
  <si>
    <t>Субсидии на реализацию проектов развития общественной инфраструктуры, основанных на местных инициативах</t>
  </si>
  <si>
    <t>Субсидии на разработкупроектно-сметной документации на объекты капитального строительства, проведение государственной экспертизы проектной документации и достоверности определения сметной стоимости объектов капитального строительства</t>
  </si>
  <si>
    <t>Субсидии на капитальный ремонт источников водоснабжения (водонапорных башен и водозаборных скважин) в населенных пунктах</t>
  </si>
  <si>
    <t xml:space="preserve">Субсидии бюджетам муниципальных районов на капитальный ремонт и ремонт автомобильных дорог общего пользования местного значения вне границ населенных пунктов в границах муниципального района </t>
  </si>
  <si>
    <t>Субсидии  на содержание автомобильных дорог общего пользования местного значения вне границ населенных пунктов в границах муниципального района</t>
  </si>
  <si>
    <t xml:space="preserve">Субсидии бюджетам муниципальных районов на капитальный ремонт и ремонт автомобильных дорог общего пользования местного значения в границах населенных пунктов поселения </t>
  </si>
  <si>
    <t xml:space="preserve">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"Безопасные и качественные автомобильные дороги"  </t>
  </si>
  <si>
    <t>Субсидии бюджетам муниципальных районов на улучшение жилищных условий граждан, проживающих на сельских территориях</t>
  </si>
  <si>
    <t>Субсидии бюджетам муниципальных районов на 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t>
  </si>
  <si>
    <t>Субсидии бюджетам муниципальных районов и бюджетам городских округов на укрепление материально-технической базы муниципальных учреждений культурно-досугового типа</t>
  </si>
  <si>
    <t>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(в части проведения Всероссийской переписи населения 2020 года)</t>
  </si>
  <si>
    <t xml:space="preserve">840 0113 Ч110154690 530 </t>
  </si>
  <si>
    <t xml:space="preserve">Иные межбюджетные трансферты  бюджетам муниципальных районов и бюджетам городских округов на создание виртуальных концертных залов </t>
  </si>
  <si>
    <t xml:space="preserve">Иные межбюджетные трансферты бюджетам муниципальных районов на создание модельных муниципальных библиотек </t>
  </si>
  <si>
    <t>Иные межбюджетные трансферты  бюджетам городских округов в целях внедрения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в рамках федерального проекта "Общесистемные меры развития дорожного хозяйства" государственной программы Российской Федерации "Развитие транспортной системы"</t>
  </si>
  <si>
    <t>Иные межбюджетные трансферты  на пощрение победителей регионального этапа Всероссийского конкурса "Лучшая муниципальная практика"</t>
  </si>
  <si>
    <t>Иные межбюджетные трансферты на поощрение победителей экономического соревнования в сельском хозяйстве между муниципальными районами Чувашской Республики</t>
  </si>
  <si>
    <t xml:space="preserve">Иные межбюджетные трансферты бюджетам муниципальных районов и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 </t>
  </si>
  <si>
    <t>Иные межбюджетные трансферты на гранты Главы Чувашской Республики муниципальным районам и городским округам для стимулирования привлечения инвестиций в основной капитал и развитие экономического (налогового) потенциала территорий</t>
  </si>
  <si>
    <t xml:space="preserve">Дотации бюджетам муниципальных районов и бюджетам городских округов на поддержку мер по обеспечению сбалансированности бюджетов муниципальных районов (городских округов) 
</t>
  </si>
  <si>
    <t xml:space="preserve">Дотации бюджетам муниципальных районов и бюджетам городских округов на поддержку мер по обеспечению сбалансированности бюджетов муниципальных районов (городских округов) </t>
  </si>
  <si>
    <t xml:space="preserve">Дотации бюджетам муниципальных районов и бюджетам городских округов на выравнивание бюджетной обеспеченности муниципальных районов (городских округов)  </t>
  </si>
  <si>
    <t>857 0801 Ц41A154540 540</t>
  </si>
  <si>
    <t>857 0801 Ц41A354530 540</t>
  </si>
  <si>
    <t>874 1003 Ц711412030 540</t>
  </si>
  <si>
    <t>882 0405 Ц9Л0212670 540</t>
  </si>
  <si>
    <t>831 0409 Ч21R254180 540</t>
  </si>
  <si>
    <t>874 0702 Ц710553030 540</t>
  </si>
  <si>
    <t xml:space="preserve">818 1403 Ч540717600 540 </t>
  </si>
  <si>
    <t>832 1403 A510212820 540</t>
  </si>
  <si>
    <t>840 1403 Ч160814430 540</t>
  </si>
  <si>
    <t>840 1403 Ч160816380 540</t>
  </si>
  <si>
    <t>818 0304 Ч540259300 530</t>
  </si>
  <si>
    <t xml:space="preserve">818 0104 A3Э0113800 530 </t>
  </si>
  <si>
    <t>832 0501 A220112780 530</t>
  </si>
  <si>
    <t>832 0501 A210312940 530</t>
  </si>
  <si>
    <t>832 0505 A210312980 530</t>
  </si>
  <si>
    <t>832 1004 A2201R0820 530 832 1004 A22011A820 530</t>
  </si>
  <si>
    <t>856 1006 Ц630112440 530</t>
  </si>
  <si>
    <t>874 0104 A330111980 530</t>
  </si>
  <si>
    <t xml:space="preserve">874 0104 Ц7Э0111990 530 </t>
  </si>
  <si>
    <t>874 0701 Ц710212000 530</t>
  </si>
  <si>
    <t>874 0702 Ц710212010 530</t>
  </si>
  <si>
    <t>874 1004 Ц711412040 530</t>
  </si>
  <si>
    <t>881 0405 Ц970112750 530</t>
  </si>
  <si>
    <t>892 0203 Ч410451180 530</t>
  </si>
  <si>
    <t>874 1004 Ц711452600 530</t>
  </si>
  <si>
    <t>874 1003 Ц711412060 530</t>
  </si>
  <si>
    <t>874 1003 Ц310110550 530</t>
  </si>
  <si>
    <t>857 1003 Ц310110550 530</t>
  </si>
  <si>
    <t>892 1403 Ч4104Д0070 530</t>
  </si>
  <si>
    <t>818 0105 Ч540151200 530</t>
  </si>
  <si>
    <t>833 0505 А110317740 530</t>
  </si>
  <si>
    <t xml:space="preserve">831 0409 Ч210314210 521 </t>
  </si>
  <si>
    <t>831 0409 Ч210314181 521</t>
  </si>
  <si>
    <t>831 0409 Ч210314182 521</t>
  </si>
  <si>
    <t>831 0409 Ч210314191 521</t>
  </si>
  <si>
    <t>831 0409 Ч210314192 521</t>
  </si>
  <si>
    <t>831 0409 Ч210314200 521</t>
  </si>
  <si>
    <t>832 1004 A2103R4970 521</t>
  </si>
  <si>
    <t>882 1003 A6101R5764 521</t>
  </si>
  <si>
    <t xml:space="preserve">850 0406 Ч3403R0160 521 </t>
  </si>
  <si>
    <t>831 0409 Ч210314221 522</t>
  </si>
  <si>
    <t>882 0505 Ц99026567B 522</t>
  </si>
  <si>
    <t>882 0405 A6201R5761 522</t>
  </si>
  <si>
    <t>831 0409 Ч21R153933 521 831 0409 Ч21R153933 522</t>
  </si>
  <si>
    <t>831 0409 Ч210314220 522</t>
  </si>
  <si>
    <t>857 0801 Ц4115R5192 521</t>
  </si>
  <si>
    <t>874 0702 Ц71E250970 521</t>
  </si>
  <si>
    <t>867 1102 Ц510219820 521</t>
  </si>
  <si>
    <t xml:space="preserve">874 0701 Ч8105R0272 521 </t>
  </si>
  <si>
    <t xml:space="preserve">874 0702 Ц74E15520В 521 </t>
  </si>
  <si>
    <t>874 0702 Ц740211660 521</t>
  </si>
  <si>
    <t>857 0801 Ц41A15519I 521</t>
  </si>
  <si>
    <t>857 0703 Ц410619270 521</t>
  </si>
  <si>
    <t>857 0801 Ц411515340 521</t>
  </si>
  <si>
    <t>857 0801 Ц411519830 521</t>
  </si>
  <si>
    <t>857 0113 Ц411519820 521</t>
  </si>
  <si>
    <t>857 0801 Ц4114R5090 521</t>
  </si>
  <si>
    <t>832 0503 A51F255550 523</t>
  </si>
  <si>
    <t xml:space="preserve">857 0801 Ц41A15519E 522 857 0801 Ц41A15519G 522  857 0801 Ц41А115740 522 857 0801 Ц41A15519D 522 </t>
  </si>
  <si>
    <t>857 0412 Ц4403R3840 522</t>
  </si>
  <si>
    <t xml:space="preserve">874 0702 Ц74E152301 522 874 0702 Ц74E152302 522 </t>
  </si>
  <si>
    <t>Субсидии бюджетам муниципальных районов на строительство школ в рамках реализации мероприятий по содействию созданию новых мест в общеобразовательных организациях, расположенных в сельской местности и поселках городского типа (в рамках реализации регионального проекта "Современная школа")</t>
  </si>
  <si>
    <t>874 0702 Ц740319730 522</t>
  </si>
  <si>
    <t xml:space="preserve">874 0702 Ц74E15520A 522 </t>
  </si>
  <si>
    <t>867 1102 Ц51P554957 522</t>
  </si>
  <si>
    <t>867 1102 Ц510215381 522 867 1102 Ц510215382 522 867 1102 Ц510215383 522 867 1102 Ц510215384 522 867 1102 Ц510215385 522 867 1102 Ц510215710 522 867 1101 Ц51021538А 522 867 1102 Ц510215386 522 867 1102 Ц510215387 522 867 1102 Ц510215388 522 867 1102 Ц510215389 522 867 1102 Ц510215700 522</t>
  </si>
  <si>
    <t>832 0502 A120215170 522</t>
  </si>
  <si>
    <t>832 0502 A210315210 522 832 0502 A210315220 522</t>
  </si>
  <si>
    <t>832 0502 A13G552431 522 832 0502 A13G552432 522 832 0502 A13G552433 522</t>
  </si>
  <si>
    <t xml:space="preserve">832 0501 А21F367483 522 832 0501 A21F367484 522 </t>
  </si>
  <si>
    <t>832 0505 A51F254240 521</t>
  </si>
  <si>
    <t>882 0503 A6202R5762 521</t>
  </si>
  <si>
    <t>874 0701 Ц71Е362292 521</t>
  </si>
  <si>
    <t>874 0701 Ц710311660 521</t>
  </si>
  <si>
    <t xml:space="preserve">874 0702 Ц711519990 521 </t>
  </si>
  <si>
    <t xml:space="preserve">874 0702 Ц7402R2550 521 </t>
  </si>
  <si>
    <t>867 1103 Ц520311420 521</t>
  </si>
  <si>
    <t>874 0702 Ц7114R3040 521</t>
  </si>
  <si>
    <t>857 0703 Ц41A15519L 521</t>
  </si>
  <si>
    <t xml:space="preserve">857 0801 Ц4115R4670 521 </t>
  </si>
  <si>
    <t xml:space="preserve">832 0503 А510215420 523 </t>
  </si>
  <si>
    <t xml:space="preserve">857 0801 Ц411515450 521 </t>
  </si>
  <si>
    <t xml:space="preserve">850 0605 Ч36G152420 521 </t>
  </si>
  <si>
    <t>892 1403 Ч41041A710 521</t>
  </si>
  <si>
    <t>832 0502 A110215670 521</t>
  </si>
  <si>
    <t>832 0505 A510115760 521</t>
  </si>
  <si>
    <t xml:space="preserve">832 0501 А210218320 522 </t>
  </si>
  <si>
    <t>874 0702 Ц7402R2550 521</t>
  </si>
  <si>
    <t>832 0502 А11011794Б 522 832 0502 А11011794Г 522</t>
  </si>
  <si>
    <t xml:space="preserve">832 0502 А140119136 522 832 0502 A140119131 522 </t>
  </si>
  <si>
    <t>832 0502 А140219450 522</t>
  </si>
  <si>
    <t>832 0502 Ч16021А681 522</t>
  </si>
  <si>
    <t xml:space="preserve">857 0703 Ц4115R3061 521 </t>
  </si>
  <si>
    <t>857 0801 Ц4115R5194 521 857 0801 Ц4115R5194 521</t>
  </si>
  <si>
    <t>832 0502 А110119760 521</t>
  </si>
  <si>
    <t xml:space="preserve">832 0409 A510216570 523 832 1403 A510216570 523  882 0409 A620116570 523  882 1403 A620116570 523 </t>
  </si>
  <si>
    <t xml:space="preserve">882 0412 A620115330 521 </t>
  </si>
  <si>
    <t>832 0502 A12011A010 521</t>
  </si>
  <si>
    <t>857 0503 Ц4115R2990 521</t>
  </si>
  <si>
    <t xml:space="preserve">850 0602 Ч37G650132 522  850 0602 Ч37G650133 522 </t>
  </si>
  <si>
    <t xml:space="preserve">874 0701 Ц711511660 521    874 0702 Ц711511660 521    874 0703 Ц711511660 521 </t>
  </si>
  <si>
    <t>874 0701 Ц71P252323 522      874 0701 Ц71P252324 522   874 0701 Ц71P252325 522 874 0701 Ц71Р251591 522 874 0701 Ц71Р25159В 522 874 0701 Ц71P25232D 522 874 0701 Ц71P25232G 522 874 0701 Ц71P25232I 522 874 0701 Ц71P25232В 522 874 0701 Ц71P25232N 522 874 0701 Ц71P25232С 522</t>
  </si>
  <si>
    <t>Субсидии на строительство автодороги к Административно-развлекательному комплексу г.Чебоксары</t>
  </si>
  <si>
    <t xml:space="preserve">Городские округа </t>
  </si>
  <si>
    <t>Иные межбюджетные трансферты на проведение работ по усилению и восстановлению наружных стен многоквартирного жилого дома в г. Цивильск, ул. Никитина, д. 10 за счет средств резервного фонда Кабинета Министров Чувашской Республики</t>
  </si>
  <si>
    <t>2.73</t>
  </si>
  <si>
    <t>831 0409 Ц440315750 522</t>
  </si>
  <si>
    <t>832 0501 A11031581R 540</t>
  </si>
  <si>
    <t>Иные межбюджетные трансферты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t>
  </si>
  <si>
    <t>Иные межбюджетные трансферты на реализацию противоэпидемических (профилактических) мероприятий в целях недопущения завоза и распространения новой коронавирусной инфекции</t>
  </si>
  <si>
    <t xml:space="preserve">874 0707 Ц72031597С 540 </t>
  </si>
  <si>
    <t>877 0314 Ц81051591С 540</t>
  </si>
  <si>
    <t xml:space="preserve">832 0505 A51F254240 540 </t>
  </si>
  <si>
    <t>Дотации на поддержку мер по обеспечению сбалансированности бюджетов муниципальных районов (городских округов) для компенсации снижения поступления налоговых и неналоговых доходов консолидированных бюджетов муниципальных районов и бюджетов городских округов в связи с пандемией новой коронавирусной инфекции</t>
  </si>
  <si>
    <t>892 1402 Ч41041596С 512</t>
  </si>
  <si>
    <t>4.8</t>
  </si>
  <si>
    <t>4.9</t>
  </si>
  <si>
    <t>4.10</t>
  </si>
  <si>
    <t>4.11</t>
  </si>
  <si>
    <t>4.12</t>
  </si>
  <si>
    <t>4.13</t>
  </si>
  <si>
    <t>4.14</t>
  </si>
  <si>
    <t>Исполнено по состоянию на 01.10.2020</t>
  </si>
  <si>
    <t>Процент исполнения по состоянию на 01.10.2020,  %</t>
  </si>
  <si>
    <t>Строительство объекта "Автомобильная дорога №1 в микрорайоне №2 жилого района "Новый город" г.Чебоксары"</t>
  </si>
  <si>
    <t>Строительство автодорог по улицам № 1, 2, 3, 4, 5 в микрорайоне "Университетский-2" СЗР г. Чебоксары в рамках реализации мероприятий по стимулированию программ развития жилищного строительства субъектов Российской Федерации</t>
  </si>
  <si>
    <t>Строительство объекта "Автомобильная дорога по улице Новогородская  в микрорайоне №2 жилого района "Новый город" г.Чебоксары"</t>
  </si>
  <si>
    <t>Обеспечение мероприятий по модернизации систем коммунальной инфраструктуры за счет средств государственной корпорации - Фонда содействия реформированию жилищно-коммунального хозяйства</t>
  </si>
  <si>
    <t>Реализация мероприятий комплексного развития транспортной инфраструктуры Чебоксарской агломерации в рамках реализации национального проекта "Безопасные и качественные автомобильные дороги"</t>
  </si>
  <si>
    <t>Иные межбюджетные трансферты на реализацию инновационных программ в сфере культуры и искусства</t>
  </si>
  <si>
    <t>Реализация проектов, направленных на благоустройство и развитие территорий населенных пунктов Чувашской Республики, за счет дотации на поддержку мер по обеспечению сбалансированности бюджетов за счет средств резервного фонда Правительства Российской Федерации</t>
  </si>
  <si>
    <t>Ежегодные денежные поощрения и гранты Главы Чувашской Республики для поддержки инноваций в сфере образования</t>
  </si>
  <si>
    <t>% выполнения утвержденных назначений по состоянию на 01.10.2020</t>
  </si>
  <si>
    <t xml:space="preserve">832 0409 A21F15021B 522 </t>
  </si>
  <si>
    <t>832 0409 A21F15021Б 522</t>
  </si>
  <si>
    <t>832 0409 A21F15021Г 522</t>
  </si>
  <si>
    <t>832 0502 A110109505 522</t>
  </si>
  <si>
    <t>3.22</t>
  </si>
  <si>
    <t>2,10</t>
  </si>
  <si>
    <t>2.74</t>
  </si>
  <si>
    <t>2.75</t>
  </si>
  <si>
    <t>2.76</t>
  </si>
  <si>
    <t>831 0409 Ч21R153933 521                                      831 0409 Ч21R158560 540</t>
  </si>
  <si>
    <t>857 0801 Ц410510970 540</t>
  </si>
  <si>
    <t>882 0503 A62035002F 540</t>
  </si>
  <si>
    <t>Сведения о предоставлении из бюджета субъекта Российской Федерации иных межбюджетных трансфертов муниципальным районам (городским округам) за 9 месяцев 2020 года</t>
  </si>
  <si>
    <t>Сведения о предоставлении из бюджета субъекта Российской Федерации субвенций муниципальным районам (городским округам) за 9 месяцев 2020 года</t>
  </si>
  <si>
    <t>Сведения о предоставлении из бюджета субъекта Российской Федерации субсидий муниципальным районам (городским округам) за 9 месяцев 2020 года</t>
  </si>
  <si>
    <t>Сведения о предоставлении из бюджета субъекта Российской Федерации дотаций муниципальным районам (городским округам) за 9 месяцев 2020 года</t>
  </si>
  <si>
    <t>Сведения о предоставленных из республиканского бюджета Чувашской Республики межбюджетных трансфертов местным бюджетам                                                                                                    за 9 месяцев 2020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</si>
</sst>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4">
    <font>
      <sz val="10"/>
      <name val="Arial Cyr"/>
      <charset val="204"/>
    </font>
    <font>
      <sz val="11"/>
      <color theme="1"/>
      <name val="Calibri"/>
      <family val="2"/>
      <charset val="204"/>
      <scheme val="minor"/>
    </font>
    <font>
      <b/>
      <sz val="18"/>
      <color theme="3"/>
      <name val="Cambria"/>
      <family val="2"/>
      <charset val="204"/>
      <scheme val="maj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sz val="10"/>
      <name val="Arial Cyr"/>
      <charset val="204"/>
    </font>
    <font>
      <sz val="10"/>
      <name val="TimesET"/>
    </font>
    <font>
      <sz val="16"/>
      <name val="TimesET"/>
    </font>
    <font>
      <sz val="14"/>
      <name val="TimesET"/>
    </font>
    <font>
      <sz val="9"/>
      <name val="TimesET"/>
    </font>
    <font>
      <sz val="12"/>
      <name val="TimesET"/>
    </font>
    <font>
      <b/>
      <sz val="10"/>
      <name val="TimesET"/>
    </font>
    <font>
      <b/>
      <sz val="10"/>
      <name val="TimesET"/>
    </font>
    <font>
      <b/>
      <sz val="9"/>
      <name val="TimesET"/>
    </font>
    <font>
      <b/>
      <sz val="11"/>
      <name val="TimesET"/>
    </font>
    <font>
      <b/>
      <sz val="11"/>
      <color rgb="FF000000"/>
      <name val="Arial"/>
      <family val="2"/>
      <charset val="204"/>
    </font>
    <font>
      <b/>
      <sz val="10"/>
      <color rgb="FF000000"/>
      <name val="Arial"/>
      <family val="2"/>
      <charset val="204"/>
    </font>
    <font>
      <sz val="10"/>
      <color rgb="FF000000"/>
      <name val="Arial"/>
      <family val="2"/>
      <charset val="204"/>
    </font>
    <font>
      <sz val="10"/>
      <color theme="1"/>
      <name val="Arial Cyr"/>
      <charset val="204"/>
    </font>
    <font>
      <sz val="12"/>
      <color theme="1"/>
      <name val="TimesET"/>
    </font>
    <font>
      <b/>
      <sz val="10"/>
      <color theme="1"/>
      <name val="Arial Cyr"/>
      <charset val="204"/>
    </font>
    <font>
      <b/>
      <sz val="14"/>
      <color theme="1"/>
      <name val="TimesET"/>
    </font>
    <font>
      <sz val="11"/>
      <color theme="1"/>
      <name val="TimesET"/>
    </font>
    <font>
      <b/>
      <sz val="11"/>
      <color theme="1"/>
      <name val="TimesET"/>
    </font>
    <font>
      <b/>
      <sz val="12"/>
      <color theme="1"/>
      <name val="TimesET"/>
    </font>
    <font>
      <sz val="11"/>
      <name val="Calibri"/>
      <family val="2"/>
      <scheme val="minor"/>
    </font>
    <font>
      <sz val="10"/>
      <color rgb="FF000000"/>
      <name val="Arial Cyr"/>
    </font>
    <font>
      <b/>
      <sz val="12"/>
      <color rgb="FF000000"/>
      <name val="Arial Cyr"/>
    </font>
    <font>
      <b/>
      <sz val="10"/>
      <color rgb="FF000000"/>
      <name val="Arial Cyr"/>
    </font>
    <font>
      <b/>
      <sz val="11"/>
      <name val="TimesET"/>
    </font>
    <font>
      <sz val="11"/>
      <name val="Times New Roman"/>
      <family val="1"/>
      <charset val="204"/>
    </font>
    <font>
      <b/>
      <sz val="11"/>
      <name val="Times New Roman"/>
      <family val="1"/>
      <charset val="204"/>
    </font>
    <font>
      <sz val="9"/>
      <name val="Times New Roman"/>
      <family val="1"/>
      <charset val="204"/>
    </font>
    <font>
      <sz val="10"/>
      <name val="Times New Roman"/>
      <family val="1"/>
      <charset val="204"/>
    </font>
    <font>
      <sz val="8"/>
      <name val="Times New Roman"/>
      <family val="1"/>
      <charset val="204"/>
    </font>
    <font>
      <sz val="11"/>
      <color theme="1"/>
      <name val="Times New Roman"/>
      <family val="1"/>
      <charset val="204"/>
    </font>
    <font>
      <sz val="16"/>
      <name val="Times New Roman"/>
      <family val="1"/>
      <charset val="204"/>
    </font>
    <font>
      <b/>
      <sz val="12"/>
      <color theme="1"/>
      <name val="TimesET"/>
    </font>
    <font>
      <sz val="12"/>
      <color theme="1"/>
      <name val="TimesET"/>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rgb="FFB9CDE5"/>
      </patternFill>
    </fill>
    <fill>
      <patternFill patternType="solid">
        <fgColor rgb="FFDCE6F2"/>
      </patternFill>
    </fill>
    <fill>
      <patternFill patternType="solid">
        <fgColor rgb="FFF1F5F9"/>
      </patternFill>
    </fill>
    <fill>
      <patternFill patternType="solid">
        <fgColor rgb="FFB7DDE8"/>
      </patternFill>
    </fill>
    <fill>
      <patternFill patternType="solid">
        <fgColor rgb="FFC0C0C0"/>
      </patternFill>
    </fill>
    <fill>
      <patternFill patternType="solid">
        <fgColor rgb="FFCCFFFF"/>
      </patternFill>
    </fill>
    <fill>
      <patternFill patternType="solid">
        <fgColor indexed="65"/>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rgb="FF95B3D7"/>
      </bottom>
      <diagonal/>
    </border>
    <border>
      <left style="thin">
        <color rgb="FFD9D9D9"/>
      </left>
      <right style="thin">
        <color rgb="FFD9D9D9"/>
      </right>
      <top/>
      <bottom style="thin">
        <color rgb="FFB9CDE5"/>
      </bottom>
      <diagonal/>
    </border>
    <border>
      <left style="thin">
        <color rgb="FFD9D9D9"/>
      </left>
      <right style="thin">
        <color rgb="FFD9D9D9"/>
      </right>
      <top/>
      <bottom style="thin">
        <color rgb="FFD9D9D9"/>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s>
  <cellStyleXfs count="95">
    <xf numFmtId="0" fontId="0" fillId="0" borderId="0"/>
    <xf numFmtId="4" fontId="20" fillId="33" borderId="9">
      <alignment horizontal="right" vertical="top" wrapText="1" shrinkToFit="1"/>
    </xf>
    <xf numFmtId="4" fontId="21" fillId="34" borderId="10">
      <alignment horizontal="right" vertical="top" shrinkToFit="1"/>
    </xf>
    <xf numFmtId="4" fontId="21" fillId="35" borderId="11">
      <alignment horizontal="right" vertical="top" shrinkToFit="1"/>
    </xf>
    <xf numFmtId="4" fontId="22" fillId="0" borderId="11">
      <alignment horizontal="right" vertical="top" shrinkToFit="1"/>
    </xf>
    <xf numFmtId="4" fontId="21" fillId="36" borderId="12">
      <alignment horizontal="right" vertical="top" shrinkToFit="1"/>
    </xf>
    <xf numFmtId="0" fontId="10" fillId="0" borderId="0"/>
    <xf numFmtId="0" fontId="1" fillId="0" borderId="0"/>
    <xf numFmtId="0" fontId="10" fillId="0" borderId="0"/>
    <xf numFmtId="0" fontId="1" fillId="7" borderId="0" applyNumberFormat="0" applyBorder="0" applyAlignment="0" applyProtection="0"/>
    <xf numFmtId="0" fontId="1" fillId="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9" fillId="9" borderId="0" applyNumberFormat="0" applyBorder="0" applyAlignment="0" applyProtection="0"/>
    <xf numFmtId="0" fontId="9" fillId="13"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30" fillId="0" borderId="0"/>
    <xf numFmtId="0" fontId="30" fillId="0" borderId="0"/>
    <xf numFmtId="0" fontId="31" fillId="0" borderId="0"/>
    <xf numFmtId="0" fontId="31" fillId="0" borderId="0"/>
    <xf numFmtId="0" fontId="30" fillId="0" borderId="0"/>
    <xf numFmtId="0" fontId="31" fillId="37" borderId="0"/>
    <xf numFmtId="0" fontId="31" fillId="0" borderId="0">
      <alignment wrapText="1"/>
    </xf>
    <xf numFmtId="0" fontId="31" fillId="0" borderId="0"/>
    <xf numFmtId="0" fontId="32" fillId="0" borderId="0">
      <alignment horizontal="center" wrapText="1"/>
    </xf>
    <xf numFmtId="0" fontId="32" fillId="0" borderId="0">
      <alignment horizontal="center"/>
    </xf>
    <xf numFmtId="0" fontId="31" fillId="0" borderId="0">
      <alignment horizontal="right"/>
    </xf>
    <xf numFmtId="0" fontId="31" fillId="37" borderId="13"/>
    <xf numFmtId="0" fontId="31" fillId="0" borderId="12">
      <alignment horizontal="center" vertical="center" wrapText="1"/>
    </xf>
    <xf numFmtId="0" fontId="31" fillId="37" borderId="14"/>
    <xf numFmtId="49" fontId="31" fillId="0" borderId="12">
      <alignment horizontal="left" vertical="top" wrapText="1" indent="2"/>
    </xf>
    <xf numFmtId="49" fontId="31" fillId="0" borderId="12">
      <alignment horizontal="center" vertical="top" shrinkToFit="1"/>
    </xf>
    <xf numFmtId="4" fontId="31" fillId="0" borderId="12">
      <alignment horizontal="right" vertical="top" shrinkToFit="1"/>
    </xf>
    <xf numFmtId="10" fontId="31" fillId="0" borderId="12">
      <alignment horizontal="right" vertical="top" shrinkToFit="1"/>
    </xf>
    <xf numFmtId="0" fontId="31" fillId="37" borderId="14">
      <alignment shrinkToFit="1"/>
    </xf>
    <xf numFmtId="0" fontId="33" fillId="0" borderId="12">
      <alignment horizontal="left"/>
    </xf>
    <xf numFmtId="4" fontId="33" fillId="5" borderId="12">
      <alignment horizontal="right" vertical="top" shrinkToFit="1"/>
    </xf>
    <xf numFmtId="10" fontId="33" fillId="5" borderId="12">
      <alignment horizontal="right" vertical="top" shrinkToFit="1"/>
    </xf>
    <xf numFmtId="0" fontId="31" fillId="37" borderId="15"/>
    <xf numFmtId="0" fontId="33" fillId="0" borderId="12">
      <alignment vertical="top" wrapText="1"/>
    </xf>
    <xf numFmtId="4" fontId="33" fillId="38" borderId="12">
      <alignment horizontal="right" vertical="top" shrinkToFit="1"/>
    </xf>
    <xf numFmtId="10" fontId="33" fillId="38" borderId="12">
      <alignment horizontal="right" vertical="top" shrinkToFit="1"/>
    </xf>
    <xf numFmtId="0" fontId="31" fillId="37" borderId="14">
      <alignment horizontal="center"/>
    </xf>
    <xf numFmtId="0" fontId="31" fillId="37" borderId="14">
      <alignment horizontal="left"/>
    </xf>
    <xf numFmtId="0" fontId="31" fillId="37" borderId="15">
      <alignment horizontal="center"/>
    </xf>
    <xf numFmtId="0" fontId="31" fillId="37" borderId="15">
      <alignment horizontal="left"/>
    </xf>
    <xf numFmtId="0" fontId="9" fillId="6"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6" fillId="4" borderId="0" applyNumberFormat="0" applyBorder="0" applyAlignment="0" applyProtection="0"/>
    <xf numFmtId="0" fontId="30" fillId="0" borderId="0"/>
    <xf numFmtId="0" fontId="1" fillId="0" borderId="0"/>
    <xf numFmtId="0" fontId="1" fillId="0" borderId="0"/>
    <xf numFmtId="0" fontId="10" fillId="0" borderId="0"/>
    <xf numFmtId="0" fontId="1" fillId="0" borderId="0"/>
    <xf numFmtId="0" fontId="10" fillId="39" borderId="0"/>
    <xf numFmtId="0" fontId="10" fillId="39" borderId="0"/>
    <xf numFmtId="0" fontId="10" fillId="39" borderId="0"/>
    <xf numFmtId="0" fontId="10" fillId="39" borderId="0"/>
    <xf numFmtId="0" fontId="10" fillId="39" borderId="0"/>
    <xf numFmtId="0" fontId="10" fillId="0" borderId="0"/>
    <xf numFmtId="0" fontId="5" fillId="3" borderId="0" applyNumberFormat="0" applyBorder="0" applyAlignment="0" applyProtection="0"/>
    <xf numFmtId="0" fontId="8" fillId="0" borderId="0" applyNumberFormat="0" applyFill="0" applyBorder="0" applyAlignment="0" applyProtection="0"/>
    <xf numFmtId="0" fontId="1" fillId="5" borderId="1" applyNumberFormat="0" applyFont="0" applyAlignment="0" applyProtection="0"/>
    <xf numFmtId="0" fontId="1" fillId="5" borderId="1" applyNumberFormat="0" applyFont="0" applyAlignment="0" applyProtection="0"/>
    <xf numFmtId="0" fontId="7" fillId="0" borderId="0" applyNumberFormat="0" applyFill="0" applyBorder="0" applyAlignment="0" applyProtection="0"/>
    <xf numFmtId="0" fontId="4" fillId="2" borderId="0" applyNumberFormat="0" applyBorder="0" applyAlignment="0" applyProtection="0"/>
  </cellStyleXfs>
  <cellXfs count="107">
    <xf numFmtId="0" fontId="0" fillId="0" borderId="0" xfId="0"/>
    <xf numFmtId="1" fontId="11" fillId="30" borderId="0" xfId="0" applyNumberFormat="1" applyFont="1" applyFill="1" applyBorder="1" applyAlignment="1">
      <alignment vertical="center" wrapText="1"/>
    </xf>
    <xf numFmtId="164" fontId="11" fillId="30" borderId="0" xfId="0" applyNumberFormat="1" applyFont="1" applyFill="1" applyBorder="1" applyAlignment="1">
      <alignment vertical="center" wrapText="1"/>
    </xf>
    <xf numFmtId="164" fontId="11" fillId="30" borderId="0" xfId="0" applyNumberFormat="1" applyFont="1" applyFill="1" applyBorder="1" applyAlignment="1">
      <alignment horizontal="center" vertical="center" wrapText="1"/>
    </xf>
    <xf numFmtId="164" fontId="14" fillId="30" borderId="0" xfId="0" applyNumberFormat="1" applyFont="1" applyFill="1" applyBorder="1" applyAlignment="1">
      <alignment vertical="center" wrapText="1"/>
    </xf>
    <xf numFmtId="164" fontId="11" fillId="0" borderId="0" xfId="0" applyNumberFormat="1" applyFont="1" applyFill="1" applyBorder="1" applyAlignment="1">
      <alignment vertical="center" wrapText="1"/>
    </xf>
    <xf numFmtId="164" fontId="11" fillId="31" borderId="0" xfId="0" applyNumberFormat="1" applyFont="1" applyFill="1" applyBorder="1" applyAlignment="1">
      <alignment vertical="center" wrapText="1"/>
    </xf>
    <xf numFmtId="164" fontId="15" fillId="30" borderId="0" xfId="0" applyNumberFormat="1" applyFont="1" applyFill="1" applyBorder="1" applyAlignment="1">
      <alignment horizontal="right" vertical="center" wrapText="1"/>
    </xf>
    <xf numFmtId="164" fontId="17" fillId="0" borderId="0" xfId="0" applyNumberFormat="1" applyFont="1" applyFill="1" applyBorder="1" applyAlignment="1">
      <alignment vertical="center" wrapText="1"/>
    </xf>
    <xf numFmtId="164" fontId="17" fillId="30" borderId="0" xfId="0" applyNumberFormat="1" applyFont="1" applyFill="1" applyBorder="1" applyAlignment="1">
      <alignment vertical="center" wrapText="1"/>
    </xf>
    <xf numFmtId="0" fontId="19" fillId="30" borderId="0" xfId="0" applyNumberFormat="1" applyFont="1" applyFill="1" applyBorder="1" applyAlignment="1">
      <alignment horizontal="center" vertical="center" wrapText="1"/>
    </xf>
    <xf numFmtId="164" fontId="11" fillId="32" borderId="0" xfId="0" applyNumberFormat="1" applyFont="1" applyFill="1" applyBorder="1" applyAlignment="1">
      <alignment vertical="center" wrapText="1"/>
    </xf>
    <xf numFmtId="0" fontId="23" fillId="0" borderId="0" xfId="8" applyFont="1" applyAlignment="1">
      <alignment vertical="center" wrapText="1"/>
    </xf>
    <xf numFmtId="4" fontId="25" fillId="0" borderId="0" xfId="8" applyNumberFormat="1" applyFont="1"/>
    <xf numFmtId="4" fontId="23" fillId="0" borderId="0" xfId="8" applyNumberFormat="1" applyFont="1" applyAlignment="1">
      <alignment horizontal="center"/>
    </xf>
    <xf numFmtId="0" fontId="27" fillId="0" borderId="0" xfId="8" applyFont="1" applyAlignment="1">
      <alignment horizontal="center" vertical="center" wrapText="1"/>
    </xf>
    <xf numFmtId="0" fontId="24" fillId="0" borderId="0" xfId="8" applyFont="1" applyAlignment="1">
      <alignment horizontal="center" vertical="center" wrapText="1"/>
    </xf>
    <xf numFmtId="0" fontId="28" fillId="30" borderId="2" xfId="8" applyFont="1" applyFill="1" applyBorder="1" applyAlignment="1">
      <alignment horizontal="center" vertical="center" wrapText="1"/>
    </xf>
    <xf numFmtId="0" fontId="28" fillId="30" borderId="4" xfId="8" applyFont="1" applyFill="1" applyBorder="1" applyAlignment="1">
      <alignment horizontal="center" vertical="center" wrapText="1"/>
    </xf>
    <xf numFmtId="4" fontId="25" fillId="30" borderId="0" xfId="8" applyNumberFormat="1" applyFont="1" applyFill="1"/>
    <xf numFmtId="49" fontId="29" fillId="30" borderId="2" xfId="8" applyNumberFormat="1" applyFont="1" applyFill="1" applyBorder="1" applyAlignment="1">
      <alignment horizontal="center" vertical="center" wrapText="1"/>
    </xf>
    <xf numFmtId="165" fontId="29" fillId="30" borderId="2" xfId="8" applyNumberFormat="1" applyFont="1" applyFill="1" applyBorder="1" applyAlignment="1">
      <alignment vertical="center" wrapText="1"/>
    </xf>
    <xf numFmtId="49" fontId="24" fillId="30" borderId="2" xfId="8" applyNumberFormat="1" applyFont="1" applyFill="1" applyBorder="1" applyAlignment="1">
      <alignment horizontal="center" vertical="center" wrapText="1"/>
    </xf>
    <xf numFmtId="165" fontId="24" fillId="30" borderId="2" xfId="8" applyNumberFormat="1" applyFont="1" applyFill="1" applyBorder="1" applyAlignment="1">
      <alignment vertical="center" wrapText="1"/>
    </xf>
    <xf numFmtId="49" fontId="24" fillId="30" borderId="2" xfId="8" applyNumberFormat="1" applyFont="1" applyFill="1" applyBorder="1" applyAlignment="1">
      <alignment horizontal="justify" vertical="center" wrapText="1"/>
    </xf>
    <xf numFmtId="165" fontId="24" fillId="30" borderId="2" xfId="8" applyNumberFormat="1" applyFont="1" applyFill="1" applyBorder="1" applyAlignment="1">
      <alignment horizontal="left" vertical="center" wrapText="1"/>
    </xf>
    <xf numFmtId="165" fontId="24" fillId="30" borderId="2" xfId="8" applyNumberFormat="1" applyFont="1" applyFill="1" applyBorder="1" applyAlignment="1">
      <alignment horizontal="right" vertical="center" wrapText="1"/>
    </xf>
    <xf numFmtId="4" fontId="23" fillId="30" borderId="0" xfId="8" applyNumberFormat="1" applyFont="1" applyFill="1"/>
    <xf numFmtId="164" fontId="12" fillId="30" borderId="0" xfId="0" applyNumberFormat="1" applyFont="1" applyFill="1" applyBorder="1" applyAlignment="1">
      <alignment horizontal="center" vertical="center" wrapText="1"/>
    </xf>
    <xf numFmtId="164" fontId="13" fillId="30" borderId="0" xfId="0" applyNumberFormat="1" applyFont="1" applyFill="1" applyBorder="1" applyAlignment="1">
      <alignment horizontal="center" vertical="center" wrapText="1"/>
    </xf>
    <xf numFmtId="164" fontId="16" fillId="0" borderId="0" xfId="0" applyNumberFormat="1" applyFont="1" applyFill="1" applyBorder="1" applyAlignment="1">
      <alignment vertical="center" wrapText="1"/>
    </xf>
    <xf numFmtId="0" fontId="34" fillId="30" borderId="0" xfId="0" applyNumberFormat="1" applyFont="1" applyFill="1" applyBorder="1" applyAlignment="1">
      <alignment horizontal="center" vertical="center" wrapText="1"/>
    </xf>
    <xf numFmtId="1" fontId="35" fillId="30" borderId="2" xfId="0" applyNumberFormat="1" applyFont="1" applyFill="1" applyBorder="1" applyAlignment="1">
      <alignment horizontal="center" vertical="center" wrapText="1"/>
    </xf>
    <xf numFmtId="164" fontId="35" fillId="30" borderId="2" xfId="0" applyNumberFormat="1" applyFont="1" applyFill="1" applyBorder="1" applyAlignment="1">
      <alignment horizontal="center" vertical="center" wrapText="1"/>
    </xf>
    <xf numFmtId="165" fontId="35" fillId="30" borderId="2" xfId="0" applyNumberFormat="1" applyFont="1" applyFill="1" applyBorder="1" applyAlignment="1">
      <alignment horizontal="right" vertical="center" wrapText="1"/>
    </xf>
    <xf numFmtId="1" fontId="36" fillId="30" borderId="2" xfId="0" applyNumberFormat="1" applyFont="1" applyFill="1" applyBorder="1" applyAlignment="1">
      <alignment horizontal="center" vertical="center" wrapText="1"/>
    </xf>
    <xf numFmtId="164" fontId="36" fillId="30" borderId="2" xfId="0" applyNumberFormat="1" applyFont="1" applyFill="1" applyBorder="1" applyAlignment="1">
      <alignment horizontal="left" vertical="center" wrapText="1"/>
    </xf>
    <xf numFmtId="165" fontId="36" fillId="30" borderId="2" xfId="0" applyNumberFormat="1" applyFont="1" applyFill="1" applyBorder="1" applyAlignment="1">
      <alignment horizontal="right" vertical="center" wrapText="1"/>
    </xf>
    <xf numFmtId="1" fontId="35" fillId="30" borderId="2" xfId="0" applyNumberFormat="1" applyFont="1" applyFill="1" applyBorder="1" applyAlignment="1">
      <alignment vertical="center" wrapText="1"/>
    </xf>
    <xf numFmtId="164" fontId="35" fillId="30" borderId="2" xfId="0" applyNumberFormat="1" applyFont="1" applyFill="1" applyBorder="1" applyAlignment="1">
      <alignment vertical="center" wrapText="1"/>
    </xf>
    <xf numFmtId="165" fontId="35" fillId="30" borderId="2" xfId="0" applyNumberFormat="1" applyFont="1" applyFill="1" applyBorder="1" applyAlignment="1">
      <alignment horizontal="right" wrapText="1"/>
    </xf>
    <xf numFmtId="164" fontId="36" fillId="30" borderId="2" xfId="0" applyNumberFormat="1" applyFont="1" applyFill="1" applyBorder="1" applyAlignment="1">
      <alignment vertical="center" wrapText="1"/>
    </xf>
    <xf numFmtId="165" fontId="35" fillId="30" borderId="2" xfId="0" applyNumberFormat="1" applyFont="1" applyFill="1" applyBorder="1" applyAlignment="1">
      <alignment horizontal="center" vertical="center" wrapText="1"/>
    </xf>
    <xf numFmtId="165" fontId="37" fillId="30" borderId="2" xfId="0" applyNumberFormat="1" applyFont="1" applyFill="1" applyBorder="1" applyAlignment="1">
      <alignment horizontal="center" vertical="center" wrapText="1"/>
    </xf>
    <xf numFmtId="164" fontId="14" fillId="0" borderId="0" xfId="0" applyNumberFormat="1" applyFont="1" applyFill="1" applyBorder="1" applyAlignment="1">
      <alignment vertical="center" wrapText="1"/>
    </xf>
    <xf numFmtId="164" fontId="18" fillId="0" borderId="0" xfId="0" applyNumberFormat="1" applyFont="1" applyFill="1" applyBorder="1" applyAlignment="1">
      <alignment vertical="center" wrapText="1"/>
    </xf>
    <xf numFmtId="164" fontId="16" fillId="30" borderId="0" xfId="0" applyNumberFormat="1" applyFont="1" applyFill="1" applyBorder="1" applyAlignment="1">
      <alignment vertical="center" wrapText="1"/>
    </xf>
    <xf numFmtId="165" fontId="35" fillId="30" borderId="2" xfId="0" applyNumberFormat="1" applyFont="1" applyFill="1" applyBorder="1" applyAlignment="1">
      <alignment vertical="center" wrapText="1"/>
    </xf>
    <xf numFmtId="165" fontId="35" fillId="30" borderId="8" xfId="0" applyNumberFormat="1" applyFont="1" applyFill="1" applyBorder="1" applyAlignment="1">
      <alignment horizontal="center" vertical="center" wrapText="1"/>
    </xf>
    <xf numFmtId="165" fontId="36" fillId="30" borderId="2" xfId="0" applyNumberFormat="1" applyFont="1" applyFill="1" applyBorder="1" applyAlignment="1">
      <alignment vertical="center" wrapText="1"/>
    </xf>
    <xf numFmtId="165" fontId="36" fillId="30" borderId="0" xfId="0" applyNumberFormat="1" applyFont="1" applyFill="1" applyBorder="1" applyAlignment="1">
      <alignment vertical="center" wrapText="1"/>
    </xf>
    <xf numFmtId="1" fontId="35" fillId="30" borderId="0" xfId="0" applyNumberFormat="1" applyFont="1" applyFill="1" applyBorder="1" applyAlignment="1">
      <alignment vertical="center" wrapText="1"/>
    </xf>
    <xf numFmtId="164" fontId="35" fillId="30" borderId="0" xfId="0" applyNumberFormat="1" applyFont="1" applyFill="1" applyBorder="1" applyAlignment="1">
      <alignment vertical="center" wrapText="1"/>
    </xf>
    <xf numFmtId="164" fontId="35" fillId="30" borderId="2" xfId="0" applyNumberFormat="1" applyFont="1" applyFill="1" applyBorder="1" applyAlignment="1">
      <alignment horizontal="left" vertical="center" wrapText="1"/>
    </xf>
    <xf numFmtId="164" fontId="12" fillId="30" borderId="0" xfId="0" applyNumberFormat="1" applyFont="1" applyFill="1" applyBorder="1" applyAlignment="1">
      <alignment vertical="center" wrapText="1"/>
    </xf>
    <xf numFmtId="164" fontId="14" fillId="30" borderId="7" xfId="0" applyNumberFormat="1" applyFont="1" applyFill="1" applyBorder="1" applyAlignment="1">
      <alignment vertical="center" wrapText="1"/>
    </xf>
    <xf numFmtId="165" fontId="36" fillId="30" borderId="4" xfId="0" applyNumberFormat="1" applyFont="1" applyFill="1" applyBorder="1" applyAlignment="1">
      <alignment horizontal="right" vertical="center" wrapText="1"/>
    </xf>
    <xf numFmtId="165" fontId="35" fillId="30" borderId="2" xfId="0" applyNumberFormat="1" applyFont="1" applyFill="1" applyBorder="1" applyAlignment="1">
      <alignment horizontal="right" vertical="top" wrapText="1"/>
    </xf>
    <xf numFmtId="165" fontId="35" fillId="30" borderId="4" xfId="0" applyNumberFormat="1" applyFont="1" applyFill="1" applyBorder="1" applyAlignment="1">
      <alignment horizontal="right" vertical="center" wrapText="1"/>
    </xf>
    <xf numFmtId="164" fontId="35" fillId="0" borderId="0" xfId="0" applyNumberFormat="1" applyFont="1" applyFill="1" applyBorder="1" applyAlignment="1">
      <alignment vertical="center" wrapText="1"/>
    </xf>
    <xf numFmtId="165" fontId="35" fillId="0" borderId="2" xfId="0" applyNumberFormat="1" applyFont="1" applyFill="1" applyBorder="1" applyAlignment="1">
      <alignment vertical="center" wrapText="1"/>
    </xf>
    <xf numFmtId="165" fontId="42" fillId="30" borderId="2" xfId="8" applyNumberFormat="1" applyFont="1" applyFill="1" applyBorder="1" applyAlignment="1">
      <alignment vertical="center" wrapText="1"/>
    </xf>
    <xf numFmtId="164" fontId="13" fillId="30" borderId="0" xfId="0" applyNumberFormat="1" applyFont="1" applyFill="1" applyBorder="1" applyAlignment="1">
      <alignment horizontal="center" vertical="center" wrapText="1"/>
    </xf>
    <xf numFmtId="165" fontId="35" fillId="30" borderId="8" xfId="0" applyNumberFormat="1" applyFont="1" applyFill="1" applyBorder="1" applyAlignment="1">
      <alignment horizontal="right" vertical="center" wrapText="1"/>
    </xf>
    <xf numFmtId="164" fontId="41" fillId="30" borderId="0" xfId="0" applyNumberFormat="1" applyFont="1" applyFill="1" applyBorder="1" applyAlignment="1">
      <alignment horizontal="center" vertical="center" wrapText="1"/>
    </xf>
    <xf numFmtId="164" fontId="12" fillId="30" borderId="0" xfId="0" applyNumberFormat="1" applyFont="1" applyFill="1" applyBorder="1" applyAlignment="1">
      <alignment horizontal="center" vertical="center" wrapText="1"/>
    </xf>
    <xf numFmtId="164" fontId="35" fillId="0" borderId="0" xfId="0" applyNumberFormat="1" applyFont="1" applyFill="1" applyBorder="1" applyAlignment="1">
      <alignment horizontal="right" vertical="center" wrapText="1"/>
    </xf>
    <xf numFmtId="1" fontId="36" fillId="30" borderId="2" xfId="0" applyNumberFormat="1" applyFont="1" applyFill="1" applyBorder="1" applyAlignment="1">
      <alignment vertical="center" wrapText="1"/>
    </xf>
    <xf numFmtId="1" fontId="36" fillId="30" borderId="4" xfId="0" applyNumberFormat="1" applyFont="1" applyFill="1" applyBorder="1" applyAlignment="1">
      <alignment vertical="center" wrapText="1"/>
    </xf>
    <xf numFmtId="165" fontId="36" fillId="30" borderId="2" xfId="0" applyNumberFormat="1" applyFont="1" applyFill="1" applyBorder="1" applyAlignment="1">
      <alignment horizontal="left" vertical="center" wrapText="1"/>
    </xf>
    <xf numFmtId="4" fontId="11" fillId="30" borderId="2" xfId="85" applyNumberFormat="1" applyFont="1" applyFill="1" applyBorder="1" applyAlignment="1">
      <alignment horizontal="right" vertical="top" wrapText="1"/>
    </xf>
    <xf numFmtId="4" fontId="16" fillId="30" borderId="2" xfId="85" applyNumberFormat="1" applyFont="1" applyFill="1" applyBorder="1" applyAlignment="1">
      <alignment horizontal="right" vertical="center" wrapText="1"/>
    </xf>
    <xf numFmtId="165" fontId="43" fillId="30" borderId="2" xfId="8" applyNumberFormat="1" applyFont="1" applyFill="1" applyBorder="1" applyAlignment="1">
      <alignment vertical="center" wrapText="1"/>
    </xf>
    <xf numFmtId="165" fontId="36" fillId="0" borderId="2" xfId="0" applyNumberFormat="1" applyFont="1" applyFill="1" applyBorder="1" applyAlignment="1">
      <alignment horizontal="right" vertical="center" wrapText="1"/>
    </xf>
    <xf numFmtId="165" fontId="35" fillId="0" borderId="2" xfId="0" applyNumberFormat="1" applyFont="1" applyFill="1" applyBorder="1" applyAlignment="1">
      <alignment horizontal="right" vertical="center" wrapText="1"/>
    </xf>
    <xf numFmtId="165" fontId="23" fillId="0" borderId="0" xfId="8" applyNumberFormat="1" applyFont="1" applyAlignment="1">
      <alignment vertical="center" wrapText="1"/>
    </xf>
    <xf numFmtId="164" fontId="23" fillId="0" borderId="0" xfId="8" applyNumberFormat="1" applyFont="1" applyAlignment="1">
      <alignment vertical="center" wrapText="1"/>
    </xf>
    <xf numFmtId="0" fontId="26" fillId="0" borderId="0" xfId="8" applyFont="1" applyAlignment="1">
      <alignment horizontal="center" vertical="center" wrapText="1"/>
    </xf>
    <xf numFmtId="164" fontId="35" fillId="30" borderId="4" xfId="0" applyNumberFormat="1" applyFont="1" applyFill="1" applyBorder="1" applyAlignment="1">
      <alignment horizontal="center" vertical="center" wrapText="1"/>
    </xf>
    <xf numFmtId="164" fontId="35" fillId="30" borderId="5" xfId="0" applyNumberFormat="1" applyFont="1" applyFill="1" applyBorder="1" applyAlignment="1">
      <alignment horizontal="center" vertical="center" wrapText="1"/>
    </xf>
    <xf numFmtId="164" fontId="35" fillId="30" borderId="6" xfId="0" applyNumberFormat="1" applyFont="1" applyFill="1" applyBorder="1" applyAlignment="1">
      <alignment horizontal="center" vertical="center" wrapText="1"/>
    </xf>
    <xf numFmtId="164" fontId="12" fillId="30" borderId="0" xfId="0" applyNumberFormat="1" applyFont="1" applyFill="1" applyBorder="1" applyAlignment="1">
      <alignment horizontal="center" vertical="center" wrapText="1"/>
    </xf>
    <xf numFmtId="0" fontId="36" fillId="30" borderId="2" xfId="0" applyNumberFormat="1" applyFont="1" applyFill="1" applyBorder="1" applyAlignment="1">
      <alignment horizontal="left" vertical="center" wrapText="1"/>
    </xf>
    <xf numFmtId="164" fontId="35" fillId="30" borderId="2" xfId="0" applyNumberFormat="1" applyFont="1" applyFill="1" applyBorder="1" applyAlignment="1">
      <alignment horizontal="center" vertical="center" wrapText="1"/>
    </xf>
    <xf numFmtId="164" fontId="11" fillId="30" borderId="3" xfId="0" applyNumberFormat="1" applyFont="1" applyFill="1" applyBorder="1" applyAlignment="1">
      <alignment horizontal="center" vertical="center" wrapText="1"/>
    </xf>
    <xf numFmtId="164" fontId="35" fillId="30" borderId="3" xfId="0" applyNumberFormat="1" applyFont="1" applyFill="1" applyBorder="1" applyAlignment="1">
      <alignment horizontal="right" vertical="center" wrapText="1"/>
    </xf>
    <xf numFmtId="164" fontId="15" fillId="30" borderId="3" xfId="0" applyNumberFormat="1" applyFont="1" applyFill="1" applyBorder="1" applyAlignment="1">
      <alignment horizontal="right" vertical="center" wrapText="1"/>
    </xf>
    <xf numFmtId="164" fontId="36" fillId="30" borderId="4" xfId="0" applyNumberFormat="1" applyFont="1" applyFill="1" applyBorder="1" applyAlignment="1">
      <alignment horizontal="center" vertical="center" wrapText="1"/>
    </xf>
    <xf numFmtId="164" fontId="36" fillId="30" borderId="5" xfId="0" applyNumberFormat="1" applyFont="1" applyFill="1" applyBorder="1" applyAlignment="1">
      <alignment horizontal="center" vertical="center" wrapText="1"/>
    </xf>
    <xf numFmtId="164" fontId="36" fillId="30" borderId="6" xfId="0" applyNumberFormat="1" applyFont="1" applyFill="1" applyBorder="1" applyAlignment="1">
      <alignment horizontal="center" vertical="center" wrapText="1"/>
    </xf>
    <xf numFmtId="1" fontId="36" fillId="30" borderId="2" xfId="0" applyNumberFormat="1" applyFont="1" applyFill="1" applyBorder="1" applyAlignment="1">
      <alignment horizontal="left" vertical="center" wrapText="1"/>
    </xf>
    <xf numFmtId="164" fontId="35" fillId="30" borderId="7" xfId="0" applyNumberFormat="1" applyFont="1" applyFill="1" applyBorder="1" applyAlignment="1">
      <alignment horizontal="center" vertical="center" wrapText="1"/>
    </xf>
    <xf numFmtId="164" fontId="35" fillId="30" borderId="8" xfId="0" applyNumberFormat="1" applyFont="1" applyFill="1" applyBorder="1" applyAlignment="1">
      <alignment horizontal="center" vertical="center" wrapText="1"/>
    </xf>
    <xf numFmtId="1" fontId="35" fillId="30" borderId="7" xfId="0" applyNumberFormat="1" applyFont="1" applyFill="1" applyBorder="1" applyAlignment="1">
      <alignment horizontal="center" vertical="center" wrapText="1"/>
    </xf>
    <xf numFmtId="1" fontId="35" fillId="30" borderId="8" xfId="0" applyNumberFormat="1" applyFont="1" applyFill="1" applyBorder="1" applyAlignment="1">
      <alignment horizontal="center" vertical="center" wrapText="1"/>
    </xf>
    <xf numFmtId="164" fontId="40" fillId="30" borderId="2" xfId="0" applyNumberFormat="1" applyFont="1" applyFill="1" applyBorder="1" applyAlignment="1">
      <alignment horizontal="center" vertical="center" wrapText="1"/>
    </xf>
    <xf numFmtId="164" fontId="41" fillId="30" borderId="0" xfId="0" applyNumberFormat="1" applyFont="1" applyFill="1" applyBorder="1" applyAlignment="1">
      <alignment horizontal="center" vertical="center" wrapText="1"/>
    </xf>
    <xf numFmtId="164" fontId="40" fillId="30" borderId="4" xfId="0" applyNumberFormat="1" applyFont="1" applyFill="1" applyBorder="1" applyAlignment="1">
      <alignment horizontal="center" vertical="center" wrapText="1"/>
    </xf>
    <xf numFmtId="164" fontId="40" fillId="30" borderId="5" xfId="0" applyNumberFormat="1" applyFont="1" applyFill="1" applyBorder="1" applyAlignment="1">
      <alignment horizontal="center" vertical="center" wrapText="1"/>
    </xf>
    <xf numFmtId="164" fontId="40" fillId="30" borderId="6" xfId="0" applyNumberFormat="1" applyFont="1" applyFill="1" applyBorder="1" applyAlignment="1">
      <alignment horizontal="center" vertical="center" wrapText="1"/>
    </xf>
    <xf numFmtId="164" fontId="39" fillId="30" borderId="4" xfId="0" applyNumberFormat="1" applyFont="1" applyFill="1" applyBorder="1" applyAlignment="1">
      <alignment horizontal="center" vertical="center" wrapText="1"/>
    </xf>
    <xf numFmtId="164" fontId="39" fillId="30" borderId="5" xfId="0" applyNumberFormat="1" applyFont="1" applyFill="1" applyBorder="1" applyAlignment="1">
      <alignment horizontal="center" vertical="center" wrapText="1"/>
    </xf>
    <xf numFmtId="164" fontId="39" fillId="30" borderId="6" xfId="0" applyNumberFormat="1" applyFont="1" applyFill="1" applyBorder="1" applyAlignment="1">
      <alignment horizontal="center" vertical="center" wrapText="1"/>
    </xf>
    <xf numFmtId="164" fontId="35" fillId="0" borderId="3" xfId="0" applyNumberFormat="1" applyFont="1" applyFill="1" applyBorder="1" applyAlignment="1">
      <alignment horizontal="right" vertical="center" wrapText="1"/>
    </xf>
    <xf numFmtId="164" fontId="38" fillId="30" borderId="4" xfId="0" applyNumberFormat="1" applyFont="1" applyFill="1" applyBorder="1" applyAlignment="1">
      <alignment horizontal="center" vertical="center" wrapText="1"/>
    </xf>
    <xf numFmtId="164" fontId="38" fillId="30" borderId="5" xfId="0" applyNumberFormat="1" applyFont="1" applyFill="1" applyBorder="1" applyAlignment="1">
      <alignment horizontal="center" vertical="center" wrapText="1"/>
    </xf>
    <xf numFmtId="164" fontId="38" fillId="30" borderId="6" xfId="0" applyNumberFormat="1" applyFont="1" applyFill="1" applyBorder="1" applyAlignment="1">
      <alignment horizontal="center" vertical="center" wrapText="1"/>
    </xf>
  </cellXfs>
  <cellStyles count="95">
    <cellStyle name="20% - Акцент1 2" xfId="9"/>
    <cellStyle name="20% - Акцент1 2 2" xfId="10"/>
    <cellStyle name="20% - Акцент2 2" xfId="11"/>
    <cellStyle name="20% - Акцент2 2 2" xfId="12"/>
    <cellStyle name="20% - Акцент3 2" xfId="13"/>
    <cellStyle name="20% - Акцент3 2 2" xfId="14"/>
    <cellStyle name="20% - Акцент4 2" xfId="15"/>
    <cellStyle name="20% - Акцент4 2 2" xfId="16"/>
    <cellStyle name="20% - Акцент5 2" xfId="17"/>
    <cellStyle name="20% - Акцент5 2 2" xfId="18"/>
    <cellStyle name="20% - Акцент6 2" xfId="19"/>
    <cellStyle name="20% - Акцент6 2 2" xfId="20"/>
    <cellStyle name="40% - Акцент1 2" xfId="21"/>
    <cellStyle name="40% - Акцент1 2 2" xfId="22"/>
    <cellStyle name="40% - Акцент2 2" xfId="23"/>
    <cellStyle name="40% - Акцент2 2 2" xfId="24"/>
    <cellStyle name="40% - Акцент3 2" xfId="25"/>
    <cellStyle name="40% - Акцент3 2 2" xfId="26"/>
    <cellStyle name="40% - Акцент4 2" xfId="27"/>
    <cellStyle name="40% - Акцент4 2 2" xfId="28"/>
    <cellStyle name="40% - Акцент5 2" xfId="29"/>
    <cellStyle name="40% - Акцент5 2 2" xfId="30"/>
    <cellStyle name="40% - Акцент6 2" xfId="31"/>
    <cellStyle name="40% - Акцент6 2 2" xfId="32"/>
    <cellStyle name="60% - Акцент1 2" xfId="33"/>
    <cellStyle name="60% - Акцент2 2" xfId="34"/>
    <cellStyle name="60% - Акцент3 2" xfId="35"/>
    <cellStyle name="60% - Акцент4 2" xfId="36"/>
    <cellStyle name="60% - Акцент5 2" xfId="37"/>
    <cellStyle name="60% - Акцент6 2" xfId="38"/>
    <cellStyle name="br" xfId="39"/>
    <cellStyle name="col" xfId="40"/>
    <cellStyle name="ex62" xfId="1"/>
    <cellStyle name="ex66" xfId="2"/>
    <cellStyle name="ex70" xfId="3"/>
    <cellStyle name="ex74" xfId="4"/>
    <cellStyle name="style0" xfId="41"/>
    <cellStyle name="td" xfId="42"/>
    <cellStyle name="tr" xfId="43"/>
    <cellStyle name="xl21" xfId="44"/>
    <cellStyle name="xl22" xfId="45"/>
    <cellStyle name="xl23" xfId="46"/>
    <cellStyle name="xl24" xfId="47"/>
    <cellStyle name="xl25" xfId="48"/>
    <cellStyle name="xl26" xfId="49"/>
    <cellStyle name="xl27" xfId="50"/>
    <cellStyle name="xl28" xfId="51"/>
    <cellStyle name="xl29" xfId="52"/>
    <cellStyle name="xl30" xfId="53"/>
    <cellStyle name="xl31" xfId="54"/>
    <cellStyle name="xl32" xfId="55"/>
    <cellStyle name="xl33" xfId="56"/>
    <cellStyle name="xl34" xfId="57"/>
    <cellStyle name="xl35" xfId="58"/>
    <cellStyle name="xl36" xfId="59"/>
    <cellStyle name="xl37" xfId="60"/>
    <cellStyle name="xl38" xfId="61"/>
    <cellStyle name="xl39" xfId="5"/>
    <cellStyle name="xl40" xfId="62"/>
    <cellStyle name="xl41" xfId="63"/>
    <cellStyle name="xl42" xfId="64"/>
    <cellStyle name="xl43" xfId="65"/>
    <cellStyle name="xl44" xfId="66"/>
    <cellStyle name="xl45" xfId="67"/>
    <cellStyle name="xl46" xfId="68"/>
    <cellStyle name="Акцент1 2" xfId="69"/>
    <cellStyle name="Акцент2 2" xfId="70"/>
    <cellStyle name="Акцент3 2" xfId="71"/>
    <cellStyle name="Акцент4 2" xfId="72"/>
    <cellStyle name="Акцент5 2" xfId="73"/>
    <cellStyle name="Акцент6 2" xfId="74"/>
    <cellStyle name="Заголовок 4 2" xfId="75"/>
    <cellStyle name="Название 2" xfId="76"/>
    <cellStyle name="Нейтральный 2" xfId="77"/>
    <cellStyle name="Обычный" xfId="0" builtinId="0"/>
    <cellStyle name="Обычный 10" xfId="78"/>
    <cellStyle name="Обычный 11" xfId="8"/>
    <cellStyle name="Обычный 12" xfId="79"/>
    <cellStyle name="Обычный 13" xfId="80"/>
    <cellStyle name="Обычный 14" xfId="81"/>
    <cellStyle name="Обычный 2" xfId="6"/>
    <cellStyle name="Обычный 2 2" xfId="82"/>
    <cellStyle name="Обычный 3" xfId="7"/>
    <cellStyle name="Обычный 4" xfId="83"/>
    <cellStyle name="Обычный 5" xfId="84"/>
    <cellStyle name="Обычный 6" xfId="85"/>
    <cellStyle name="Обычный 7" xfId="86"/>
    <cellStyle name="Обычный 8" xfId="87"/>
    <cellStyle name="Обычный 9" xfId="88"/>
    <cellStyle name="Плохой 2" xfId="89"/>
    <cellStyle name="Пояснение 2" xfId="90"/>
    <cellStyle name="Примечание 2" xfId="91"/>
    <cellStyle name="Примечание 2 2" xfId="92"/>
    <cellStyle name="Текст предупреждения 2" xfId="93"/>
    <cellStyle name="Хороший 2" xfI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5"/>
  <sheetViews>
    <sheetView tabSelected="1" zoomScale="70" zoomScaleNormal="70" zoomScaleSheetLayoutView="100" workbookViewId="0">
      <selection activeCell="A2" sqref="A2"/>
    </sheetView>
  </sheetViews>
  <sheetFormatPr defaultColWidth="29.54296875" defaultRowHeight="13"/>
  <cols>
    <col min="1" max="1" width="6.1796875" style="12" customWidth="1"/>
    <col min="2" max="2" width="88.453125" style="12" customWidth="1"/>
    <col min="3" max="3" width="27.26953125" style="12" customWidth="1"/>
    <col min="4" max="4" width="19.26953125" style="12" customWidth="1"/>
    <col min="5" max="5" width="23.7265625" style="12" customWidth="1"/>
    <col min="6" max="6" width="22.26953125" style="12" customWidth="1"/>
    <col min="7" max="16384" width="29.54296875" style="13"/>
  </cols>
  <sheetData>
    <row r="1" spans="1:6" s="14" customFormat="1" ht="58.5" customHeight="1">
      <c r="A1" s="77" t="s">
        <v>419</v>
      </c>
      <c r="B1" s="77"/>
      <c r="C1" s="77"/>
      <c r="D1" s="77"/>
      <c r="E1" s="77"/>
      <c r="F1" s="77"/>
    </row>
    <row r="2" spans="1:6" s="14" customFormat="1" ht="19.5" customHeight="1">
      <c r="A2" s="15"/>
      <c r="B2" s="15"/>
      <c r="C2" s="15"/>
      <c r="D2" s="15"/>
      <c r="E2" s="15"/>
      <c r="F2" s="16" t="s">
        <v>51</v>
      </c>
    </row>
    <row r="3" spans="1:6" s="19" customFormat="1" ht="72" customHeight="1">
      <c r="A3" s="17" t="s">
        <v>52</v>
      </c>
      <c r="B3" s="18" t="s">
        <v>53</v>
      </c>
      <c r="C3" s="18" t="s">
        <v>54</v>
      </c>
      <c r="D3" s="18" t="s">
        <v>172</v>
      </c>
      <c r="E3" s="18" t="s">
        <v>392</v>
      </c>
      <c r="F3" s="17" t="s">
        <v>402</v>
      </c>
    </row>
    <row r="4" spans="1:6" s="19" customFormat="1" ht="22.5" customHeight="1">
      <c r="A4" s="20">
        <v>1</v>
      </c>
      <c r="B4" s="21" t="s">
        <v>55</v>
      </c>
      <c r="C4" s="21"/>
      <c r="D4" s="21">
        <f>SUM(D6:D9)</f>
        <v>907236.79999999993</v>
      </c>
      <c r="E4" s="21">
        <f>SUM(E6:E9)</f>
        <v>744516.10000000009</v>
      </c>
      <c r="F4" s="21">
        <f>E4/D4*100</f>
        <v>82.064142459829696</v>
      </c>
    </row>
    <row r="5" spans="1:6" s="19" customFormat="1" ht="15.5">
      <c r="A5" s="22"/>
      <c r="B5" s="23" t="s">
        <v>56</v>
      </c>
      <c r="C5" s="23"/>
      <c r="D5" s="23"/>
      <c r="E5" s="23"/>
      <c r="F5" s="21"/>
    </row>
    <row r="6" spans="1:6" s="19" customFormat="1" ht="54.75" customHeight="1">
      <c r="A6" s="22" t="s">
        <v>57</v>
      </c>
      <c r="B6" s="24" t="s">
        <v>269</v>
      </c>
      <c r="C6" s="23" t="s">
        <v>58</v>
      </c>
      <c r="D6" s="23">
        <v>611283.39999999991</v>
      </c>
      <c r="E6" s="23">
        <v>458461.80000000005</v>
      </c>
      <c r="F6" s="72">
        <f>E6/D6*100</f>
        <v>74.999877307317703</v>
      </c>
    </row>
    <row r="7" spans="1:6" s="27" customFormat="1" ht="55.5" customHeight="1">
      <c r="A7" s="22" t="s">
        <v>59</v>
      </c>
      <c r="B7" s="24" t="s">
        <v>268</v>
      </c>
      <c r="C7" s="25" t="s">
        <v>60</v>
      </c>
      <c r="D7" s="26">
        <v>39600</v>
      </c>
      <c r="E7" s="26">
        <v>29700.9</v>
      </c>
      <c r="F7" s="72">
        <f>E7/D7*100</f>
        <v>75.002272727272739</v>
      </c>
    </row>
    <row r="8" spans="1:6" s="27" customFormat="1" ht="72.75" customHeight="1">
      <c r="A8" s="22"/>
      <c r="B8" s="24" t="s">
        <v>383</v>
      </c>
      <c r="C8" s="25" t="s">
        <v>384</v>
      </c>
      <c r="D8" s="26">
        <v>256353.4</v>
      </c>
      <c r="E8" s="26">
        <v>256353.4</v>
      </c>
      <c r="F8" s="72">
        <f>E8/D8*100</f>
        <v>100</v>
      </c>
    </row>
    <row r="9" spans="1:6" s="27" customFormat="1" ht="15.5">
      <c r="A9" s="22"/>
      <c r="B9" s="24"/>
      <c r="C9" s="25"/>
      <c r="D9" s="26"/>
      <c r="E9" s="26"/>
      <c r="F9" s="21"/>
    </row>
    <row r="10" spans="1:6" s="19" customFormat="1" ht="27.75" customHeight="1">
      <c r="A10" s="20" t="s">
        <v>61</v>
      </c>
      <c r="B10" s="21" t="s">
        <v>62</v>
      </c>
      <c r="C10" s="21"/>
      <c r="D10" s="21">
        <f>SUM(D12:D86)</f>
        <v>10985149.68368</v>
      </c>
      <c r="E10" s="21">
        <f>SUM(E12:E86)</f>
        <v>4537749.7867100006</v>
      </c>
      <c r="F10" s="61">
        <f>E10/D10*100</f>
        <v>41.308037827208423</v>
      </c>
    </row>
    <row r="11" spans="1:6" s="27" customFormat="1" ht="15.5">
      <c r="A11" s="22"/>
      <c r="B11" s="23" t="s">
        <v>56</v>
      </c>
      <c r="C11" s="23"/>
      <c r="D11" s="23"/>
      <c r="E11" s="23"/>
      <c r="F11" s="23"/>
    </row>
    <row r="12" spans="1:6" s="19" customFormat="1" ht="59.25" customHeight="1">
      <c r="A12" s="22" t="s">
        <v>63</v>
      </c>
      <c r="B12" s="24" t="s">
        <v>191</v>
      </c>
      <c r="C12" s="23" t="s">
        <v>301</v>
      </c>
      <c r="D12" s="23">
        <v>80000</v>
      </c>
      <c r="E12" s="23">
        <v>62442.650640000007</v>
      </c>
      <c r="F12" s="23">
        <f>E12/D12*100</f>
        <v>78.053313299999999</v>
      </c>
    </row>
    <row r="13" spans="1:6" s="27" customFormat="1" ht="57.75" customHeight="1">
      <c r="A13" s="22" t="s">
        <v>64</v>
      </c>
      <c r="B13" s="24" t="s">
        <v>251</v>
      </c>
      <c r="C13" s="23" t="s">
        <v>302</v>
      </c>
      <c r="D13" s="23">
        <v>258254</v>
      </c>
      <c r="E13" s="23">
        <v>159264.46575</v>
      </c>
      <c r="F13" s="23">
        <f t="shared" ref="F13:F78" si="0">E13/D13*100</f>
        <v>61.669699501266194</v>
      </c>
    </row>
    <row r="14" spans="1:6" s="19" customFormat="1" ht="52.5" customHeight="1">
      <c r="A14" s="22" t="s">
        <v>65</v>
      </c>
      <c r="B14" s="24" t="s">
        <v>252</v>
      </c>
      <c r="C14" s="23" t="s">
        <v>303</v>
      </c>
      <c r="D14" s="23">
        <v>313746</v>
      </c>
      <c r="E14" s="23">
        <v>215494.83226</v>
      </c>
      <c r="F14" s="23">
        <f t="shared" si="0"/>
        <v>68.684487534502424</v>
      </c>
    </row>
    <row r="15" spans="1:6" s="19" customFormat="1" ht="54.75" customHeight="1">
      <c r="A15" s="22" t="s">
        <v>66</v>
      </c>
      <c r="B15" s="24" t="s">
        <v>253</v>
      </c>
      <c r="C15" s="23" t="s">
        <v>304</v>
      </c>
      <c r="D15" s="23">
        <v>116519.99999999999</v>
      </c>
      <c r="E15" s="23">
        <v>68437.008029999997</v>
      </c>
      <c r="F15" s="23">
        <f t="shared" si="0"/>
        <v>58.734129788877453</v>
      </c>
    </row>
    <row r="16" spans="1:6" s="19" customFormat="1" ht="52.5" customHeight="1">
      <c r="A16" s="22" t="s">
        <v>67</v>
      </c>
      <c r="B16" s="24" t="s">
        <v>194</v>
      </c>
      <c r="C16" s="23" t="s">
        <v>305</v>
      </c>
      <c r="D16" s="23">
        <v>89999.999999999985</v>
      </c>
      <c r="E16" s="23">
        <v>47414.331640000011</v>
      </c>
      <c r="F16" s="23">
        <f t="shared" si="0"/>
        <v>52.682590711111132</v>
      </c>
    </row>
    <row r="17" spans="1:6" s="19" customFormat="1" ht="51.75" customHeight="1">
      <c r="A17" s="22" t="s">
        <v>68</v>
      </c>
      <c r="B17" s="24" t="s">
        <v>195</v>
      </c>
      <c r="C17" s="23" t="s">
        <v>306</v>
      </c>
      <c r="D17" s="23">
        <v>100000</v>
      </c>
      <c r="E17" s="23">
        <v>27285.214599999999</v>
      </c>
      <c r="F17" s="23">
        <f t="shared" si="0"/>
        <v>27.285214600000003</v>
      </c>
    </row>
    <row r="18" spans="1:6" s="19" customFormat="1" ht="66" customHeight="1">
      <c r="A18" s="22" t="s">
        <v>69</v>
      </c>
      <c r="B18" s="24" t="s">
        <v>254</v>
      </c>
      <c r="C18" s="23" t="s">
        <v>313</v>
      </c>
      <c r="D18" s="23">
        <v>554745.70000000007</v>
      </c>
      <c r="E18" s="23">
        <v>270081.16576</v>
      </c>
      <c r="F18" s="23">
        <f t="shared" si="0"/>
        <v>48.685580755290211</v>
      </c>
    </row>
    <row r="19" spans="1:6" s="19" customFormat="1" ht="50.25" customHeight="1">
      <c r="A19" s="22" t="s">
        <v>70</v>
      </c>
      <c r="B19" s="24" t="s">
        <v>199</v>
      </c>
      <c r="C19" s="23" t="s">
        <v>314</v>
      </c>
      <c r="D19" s="23">
        <v>110000</v>
      </c>
      <c r="E19" s="23">
        <v>21199.861000000001</v>
      </c>
      <c r="F19" s="23">
        <f t="shared" si="0"/>
        <v>19.272600909090908</v>
      </c>
    </row>
    <row r="20" spans="1:6" s="19" customFormat="1" ht="78.75" customHeight="1">
      <c r="A20" s="22" t="s">
        <v>71</v>
      </c>
      <c r="B20" s="24" t="s">
        <v>200</v>
      </c>
      <c r="C20" s="23" t="s">
        <v>310</v>
      </c>
      <c r="D20" s="23">
        <v>62680.9</v>
      </c>
      <c r="E20" s="23">
        <v>0</v>
      </c>
      <c r="F20" s="23">
        <f t="shared" si="0"/>
        <v>0</v>
      </c>
    </row>
    <row r="21" spans="1:6" s="19" customFormat="1" ht="31">
      <c r="A21" s="22" t="s">
        <v>408</v>
      </c>
      <c r="B21" s="24" t="s">
        <v>394</v>
      </c>
      <c r="C21" s="23" t="s">
        <v>403</v>
      </c>
      <c r="D21" s="23">
        <v>22903.5</v>
      </c>
      <c r="E21" s="23">
        <v>21604.855469999999</v>
      </c>
      <c r="F21" s="23">
        <f t="shared" si="0"/>
        <v>94.329929792389805</v>
      </c>
    </row>
    <row r="22" spans="1:6" s="19" customFormat="1" ht="46.5">
      <c r="A22" s="22" t="s">
        <v>72</v>
      </c>
      <c r="B22" s="24" t="s">
        <v>395</v>
      </c>
      <c r="C22" s="23" t="s">
        <v>404</v>
      </c>
      <c r="D22" s="23">
        <v>63952.5</v>
      </c>
      <c r="E22" s="23">
        <v>57112.957479999997</v>
      </c>
      <c r="F22" s="23">
        <f t="shared" si="0"/>
        <v>89.305277323013172</v>
      </c>
    </row>
    <row r="23" spans="1:6" s="19" customFormat="1" ht="31">
      <c r="A23" s="22" t="s">
        <v>73</v>
      </c>
      <c r="B23" s="24" t="s">
        <v>396</v>
      </c>
      <c r="C23" s="23" t="s">
        <v>405</v>
      </c>
      <c r="D23" s="23">
        <v>53804.4</v>
      </c>
      <c r="E23" s="23">
        <v>23999.270789999999</v>
      </c>
      <c r="F23" s="23">
        <f t="shared" si="0"/>
        <v>44.604662053661038</v>
      </c>
    </row>
    <row r="24" spans="1:6" s="19" customFormat="1" ht="40.5" customHeight="1">
      <c r="A24" s="22" t="s">
        <v>74</v>
      </c>
      <c r="B24" s="24" t="s">
        <v>372</v>
      </c>
      <c r="C24" s="23" t="s">
        <v>376</v>
      </c>
      <c r="D24" s="23">
        <v>28410.6</v>
      </c>
      <c r="E24" s="23">
        <v>1684.6310000000001</v>
      </c>
      <c r="F24" s="23">
        <f t="shared" si="0"/>
        <v>5.9295861403842238</v>
      </c>
    </row>
    <row r="25" spans="1:6" s="27" customFormat="1" ht="66.75" customHeight="1">
      <c r="A25" s="22" t="s">
        <v>75</v>
      </c>
      <c r="B25" s="24" t="s">
        <v>201</v>
      </c>
      <c r="C25" s="23" t="s">
        <v>307</v>
      </c>
      <c r="D25" s="23">
        <v>247213.59999999998</v>
      </c>
      <c r="E25" s="23">
        <v>236632.45329000003</v>
      </c>
      <c r="F25" s="23">
        <f t="shared" si="0"/>
        <v>95.719836323729794</v>
      </c>
    </row>
    <row r="26" spans="1:6" s="27" customFormat="1" ht="54" customHeight="1">
      <c r="A26" s="22" t="s">
        <v>76</v>
      </c>
      <c r="B26" s="24" t="s">
        <v>255</v>
      </c>
      <c r="C26" s="23" t="s">
        <v>308</v>
      </c>
      <c r="D26" s="23">
        <v>35070.5</v>
      </c>
      <c r="E26" s="23">
        <v>31119.564219999997</v>
      </c>
      <c r="F26" s="23">
        <f t="shared" si="0"/>
        <v>88.734304386877852</v>
      </c>
    </row>
    <row r="27" spans="1:6" s="19" customFormat="1" ht="60.75" customHeight="1">
      <c r="A27" s="22" t="s">
        <v>77</v>
      </c>
      <c r="B27" s="24" t="s">
        <v>256</v>
      </c>
      <c r="C27" s="23" t="s">
        <v>311</v>
      </c>
      <c r="D27" s="23">
        <v>22622.2</v>
      </c>
      <c r="E27" s="23">
        <v>10668.030549999999</v>
      </c>
      <c r="F27" s="23">
        <f t="shared" si="0"/>
        <v>47.157352291112261</v>
      </c>
    </row>
    <row r="28" spans="1:6" s="19" customFormat="1" ht="42.75" customHeight="1">
      <c r="A28" s="22" t="s">
        <v>78</v>
      </c>
      <c r="B28" s="24" t="s">
        <v>202</v>
      </c>
      <c r="C28" s="23" t="s">
        <v>312</v>
      </c>
      <c r="D28" s="23">
        <v>2003.5</v>
      </c>
      <c r="E28" s="23">
        <v>1369.1602399999999</v>
      </c>
      <c r="F28" s="23">
        <f t="shared" si="0"/>
        <v>68.338419765410535</v>
      </c>
    </row>
    <row r="29" spans="1:6" s="27" customFormat="1" ht="57" customHeight="1">
      <c r="A29" s="22" t="s">
        <v>79</v>
      </c>
      <c r="B29" s="24" t="s">
        <v>203</v>
      </c>
      <c r="C29" s="23" t="s">
        <v>309</v>
      </c>
      <c r="D29" s="23">
        <v>980.2</v>
      </c>
      <c r="E29" s="23">
        <v>0</v>
      </c>
      <c r="F29" s="23">
        <f t="shared" si="0"/>
        <v>0</v>
      </c>
    </row>
    <row r="30" spans="1:6" s="27" customFormat="1" ht="66.75" customHeight="1">
      <c r="A30" s="22" t="s">
        <v>80</v>
      </c>
      <c r="B30" s="24" t="s">
        <v>184</v>
      </c>
      <c r="C30" s="23" t="s">
        <v>315</v>
      </c>
      <c r="D30" s="23">
        <v>1111.0999999999999</v>
      </c>
      <c r="E30" s="23">
        <v>967.50602999999978</v>
      </c>
      <c r="F30" s="23">
        <f t="shared" si="0"/>
        <v>87.076413464134632</v>
      </c>
    </row>
    <row r="31" spans="1:6" s="19" customFormat="1" ht="51" customHeight="1">
      <c r="A31" s="22" t="s">
        <v>81</v>
      </c>
      <c r="B31" s="24" t="s">
        <v>185</v>
      </c>
      <c r="C31" s="23" t="s">
        <v>316</v>
      </c>
      <c r="D31" s="23">
        <v>28470.699999999997</v>
      </c>
      <c r="E31" s="23">
        <v>19388.823699999997</v>
      </c>
      <c r="F31" s="23">
        <f t="shared" si="0"/>
        <v>68.100972930064941</v>
      </c>
    </row>
    <row r="32" spans="1:6" s="19" customFormat="1" ht="59.25" customHeight="1">
      <c r="A32" s="22" t="s">
        <v>82</v>
      </c>
      <c r="B32" s="24" t="s">
        <v>186</v>
      </c>
      <c r="C32" s="23" t="s">
        <v>317</v>
      </c>
      <c r="D32" s="23">
        <v>275052.19999999995</v>
      </c>
      <c r="E32" s="23">
        <v>85264.972200000004</v>
      </c>
      <c r="F32" s="23">
        <f t="shared" si="0"/>
        <v>30.999560156217626</v>
      </c>
    </row>
    <row r="33" spans="1:6" s="19" customFormat="1" ht="93" customHeight="1">
      <c r="A33" s="22" t="s">
        <v>83</v>
      </c>
      <c r="B33" s="24" t="s">
        <v>187</v>
      </c>
      <c r="C33" s="23" t="s">
        <v>318</v>
      </c>
      <c r="D33" s="23">
        <v>4941.4141399999999</v>
      </c>
      <c r="E33" s="23">
        <v>1489.3580299999999</v>
      </c>
      <c r="F33" s="23">
        <f t="shared" si="0"/>
        <v>30.140319912550378</v>
      </c>
    </row>
    <row r="34" spans="1:6" s="19" customFormat="1" ht="61.5" customHeight="1">
      <c r="A34" s="22" t="s">
        <v>84</v>
      </c>
      <c r="B34" s="24" t="s">
        <v>188</v>
      </c>
      <c r="C34" s="23" t="s">
        <v>319</v>
      </c>
      <c r="D34" s="23">
        <v>198193.2</v>
      </c>
      <c r="E34" s="23">
        <v>180829.42528000002</v>
      </c>
      <c r="F34" s="23">
        <f t="shared" si="0"/>
        <v>91.238965453910637</v>
      </c>
    </row>
    <row r="35" spans="1:6" s="19" customFormat="1" ht="69.75" customHeight="1">
      <c r="A35" s="22" t="s">
        <v>85</v>
      </c>
      <c r="B35" s="24" t="s">
        <v>189</v>
      </c>
      <c r="C35" s="23" t="s">
        <v>320</v>
      </c>
      <c r="D35" s="23">
        <v>521524.40000000014</v>
      </c>
      <c r="E35" s="23">
        <v>326345.36398999998</v>
      </c>
      <c r="F35" s="23">
        <f t="shared" si="0"/>
        <v>62.575281998311084</v>
      </c>
    </row>
    <row r="36" spans="1:6" s="19" customFormat="1" ht="72" customHeight="1">
      <c r="A36" s="22" t="s">
        <v>86</v>
      </c>
      <c r="B36" s="24" t="s">
        <v>204</v>
      </c>
      <c r="C36" s="23" t="s">
        <v>370</v>
      </c>
      <c r="D36" s="23">
        <v>747377.2</v>
      </c>
      <c r="E36" s="23">
        <v>197491.09248999998</v>
      </c>
      <c r="F36" s="23">
        <f t="shared" si="0"/>
        <v>26.424554092632206</v>
      </c>
    </row>
    <row r="37" spans="1:6" s="19" customFormat="1" ht="50.25" customHeight="1">
      <c r="A37" s="22" t="s">
        <v>87</v>
      </c>
      <c r="B37" s="24" t="s">
        <v>205</v>
      </c>
      <c r="C37" s="23" t="s">
        <v>321</v>
      </c>
      <c r="D37" s="23">
        <v>14845.91224</v>
      </c>
      <c r="E37" s="23">
        <v>3160.7476500000002</v>
      </c>
      <c r="F37" s="23">
        <f t="shared" si="0"/>
        <v>21.290356556762188</v>
      </c>
    </row>
    <row r="38" spans="1:6" s="19" customFormat="1" ht="39.75" customHeight="1">
      <c r="A38" s="22" t="s">
        <v>88</v>
      </c>
      <c r="B38" s="24" t="s">
        <v>206</v>
      </c>
      <c r="C38" s="23" t="s">
        <v>322</v>
      </c>
      <c r="D38" s="23">
        <v>157919.1</v>
      </c>
      <c r="E38" s="23">
        <v>45878.784030000003</v>
      </c>
      <c r="F38" s="23">
        <f t="shared" si="0"/>
        <v>29.052080482981474</v>
      </c>
    </row>
    <row r="39" spans="1:6" s="19" customFormat="1" ht="51.75" customHeight="1">
      <c r="A39" s="22" t="s">
        <v>89</v>
      </c>
      <c r="B39" s="24" t="s">
        <v>257</v>
      </c>
      <c r="C39" s="23" t="s">
        <v>323</v>
      </c>
      <c r="D39" s="23">
        <v>261374.30000000002</v>
      </c>
      <c r="E39" s="23">
        <v>95504.694429999989</v>
      </c>
      <c r="F39" s="23">
        <f t="shared" si="0"/>
        <v>36.539435755542904</v>
      </c>
    </row>
    <row r="40" spans="1:6" s="19" customFormat="1" ht="41.25" customHeight="1">
      <c r="A40" s="22" t="s">
        <v>90</v>
      </c>
      <c r="B40" s="24" t="s">
        <v>207</v>
      </c>
      <c r="C40" s="23" t="s">
        <v>324</v>
      </c>
      <c r="D40" s="23">
        <v>140754.29999999999</v>
      </c>
      <c r="E40" s="23">
        <v>97617.099559999973</v>
      </c>
      <c r="F40" s="23">
        <f t="shared" si="0"/>
        <v>69.352836510145679</v>
      </c>
    </row>
    <row r="41" spans="1:6" s="19" customFormat="1" ht="38.25" customHeight="1">
      <c r="A41" s="22" t="s">
        <v>91</v>
      </c>
      <c r="B41" s="24" t="s">
        <v>208</v>
      </c>
      <c r="C41" s="23" t="s">
        <v>325</v>
      </c>
      <c r="D41" s="23">
        <v>15000</v>
      </c>
      <c r="E41" s="23">
        <v>5620.7300999999989</v>
      </c>
      <c r="F41" s="23">
        <f t="shared" si="0"/>
        <v>37.471533999999991</v>
      </c>
    </row>
    <row r="42" spans="1:6" s="19" customFormat="1" ht="51.75" customHeight="1">
      <c r="A42" s="22" t="s">
        <v>92</v>
      </c>
      <c r="B42" s="24" t="s">
        <v>209</v>
      </c>
      <c r="C42" s="23" t="s">
        <v>326</v>
      </c>
      <c r="D42" s="23">
        <v>103600</v>
      </c>
      <c r="E42" s="23">
        <v>45895.838920000002</v>
      </c>
      <c r="F42" s="23">
        <f t="shared" si="0"/>
        <v>44.301002818532822</v>
      </c>
    </row>
    <row r="43" spans="1:6" s="19" customFormat="1" ht="37.5" customHeight="1">
      <c r="A43" s="22" t="s">
        <v>93</v>
      </c>
      <c r="B43" s="24" t="s">
        <v>210</v>
      </c>
      <c r="C43" s="23" t="s">
        <v>327</v>
      </c>
      <c r="D43" s="23">
        <v>364903.71201999998</v>
      </c>
      <c r="E43" s="23">
        <v>106562.11225999999</v>
      </c>
      <c r="F43" s="23">
        <f t="shared" si="0"/>
        <v>29.20280302716116</v>
      </c>
    </row>
    <row r="44" spans="1:6" s="19" customFormat="1" ht="62.25" customHeight="1">
      <c r="A44" s="22" t="s">
        <v>94</v>
      </c>
      <c r="B44" s="24" t="s">
        <v>211</v>
      </c>
      <c r="C44" s="23" t="s">
        <v>328</v>
      </c>
      <c r="D44" s="23">
        <v>85999.840219999998</v>
      </c>
      <c r="E44" s="23">
        <v>14810.1237</v>
      </c>
      <c r="F44" s="23">
        <f t="shared" si="0"/>
        <v>17.22110606498055</v>
      </c>
    </row>
    <row r="45" spans="1:6" s="19" customFormat="1" ht="52.5" customHeight="1">
      <c r="A45" s="22" t="s">
        <v>95</v>
      </c>
      <c r="B45" s="24" t="s">
        <v>212</v>
      </c>
      <c r="C45" s="23" t="s">
        <v>329</v>
      </c>
      <c r="D45" s="23">
        <v>361203.06973999995</v>
      </c>
      <c r="E45" s="23">
        <v>209367.66712999999</v>
      </c>
      <c r="F45" s="23">
        <f t="shared" si="0"/>
        <v>57.963977792521625</v>
      </c>
    </row>
    <row r="46" spans="1:6" s="19" customFormat="1" ht="62">
      <c r="A46" s="22" t="s">
        <v>96</v>
      </c>
      <c r="B46" s="24" t="s">
        <v>331</v>
      </c>
      <c r="C46" s="23" t="s">
        <v>330</v>
      </c>
      <c r="D46" s="23">
        <v>118860.8</v>
      </c>
      <c r="E46" s="23">
        <v>12404.402650000002</v>
      </c>
      <c r="F46" s="23">
        <f t="shared" si="0"/>
        <v>10.43607535032576</v>
      </c>
    </row>
    <row r="47" spans="1:6" s="19" customFormat="1" ht="44.25" customHeight="1">
      <c r="A47" s="22" t="s">
        <v>97</v>
      </c>
      <c r="B47" s="24" t="s">
        <v>213</v>
      </c>
      <c r="C47" s="23" t="s">
        <v>332</v>
      </c>
      <c r="D47" s="23">
        <v>84996.3</v>
      </c>
      <c r="E47" s="23">
        <v>72943.161090000009</v>
      </c>
      <c r="F47" s="23">
        <f t="shared" si="0"/>
        <v>85.819219295428155</v>
      </c>
    </row>
    <row r="48" spans="1:6" s="19" customFormat="1" ht="55.5" customHeight="1">
      <c r="A48" s="22" t="s">
        <v>98</v>
      </c>
      <c r="B48" s="24" t="s">
        <v>214</v>
      </c>
      <c r="C48" s="23" t="s">
        <v>333</v>
      </c>
      <c r="D48" s="23">
        <v>307047.3</v>
      </c>
      <c r="E48" s="23">
        <v>296537.07812999998</v>
      </c>
      <c r="F48" s="23">
        <f t="shared" si="0"/>
        <v>96.577002347846729</v>
      </c>
    </row>
    <row r="49" spans="1:6" s="19" customFormat="1" ht="179.25" customHeight="1">
      <c r="A49" s="22" t="s">
        <v>99</v>
      </c>
      <c r="B49" s="24" t="s">
        <v>215</v>
      </c>
      <c r="C49" s="23" t="s">
        <v>371</v>
      </c>
      <c r="D49" s="23">
        <v>665122.10214999993</v>
      </c>
      <c r="E49" s="23">
        <v>45646.760399999999</v>
      </c>
      <c r="F49" s="23">
        <f t="shared" si="0"/>
        <v>6.8629143810508397</v>
      </c>
    </row>
    <row r="50" spans="1:6" s="19" customFormat="1" ht="38.25" customHeight="1">
      <c r="A50" s="22" t="s">
        <v>100</v>
      </c>
      <c r="B50" s="24" t="s">
        <v>216</v>
      </c>
      <c r="C50" s="23" t="s">
        <v>369</v>
      </c>
      <c r="D50" s="23">
        <v>164515.20000000001</v>
      </c>
      <c r="E50" s="23">
        <v>47463.39276000001</v>
      </c>
      <c r="F50" s="23">
        <f t="shared" si="0"/>
        <v>28.85046048024742</v>
      </c>
    </row>
    <row r="51" spans="1:6" s="19" customFormat="1" ht="48.75" customHeight="1">
      <c r="A51" s="22" t="s">
        <v>101</v>
      </c>
      <c r="B51" s="24" t="s">
        <v>217</v>
      </c>
      <c r="C51" s="23" t="s">
        <v>334</v>
      </c>
      <c r="D51" s="23">
        <v>113465</v>
      </c>
      <c r="E51" s="23">
        <v>27297.079460000001</v>
      </c>
      <c r="F51" s="23">
        <f t="shared" si="0"/>
        <v>24.057708949896444</v>
      </c>
    </row>
    <row r="52" spans="1:6" s="19" customFormat="1" ht="198.75" customHeight="1">
      <c r="A52" s="22" t="s">
        <v>102</v>
      </c>
      <c r="B52" s="24" t="s">
        <v>218</v>
      </c>
      <c r="C52" s="23" t="s">
        <v>335</v>
      </c>
      <c r="D52" s="23">
        <v>343950.8</v>
      </c>
      <c r="E52" s="23">
        <v>7750.4238999999998</v>
      </c>
      <c r="F52" s="23">
        <f t="shared" si="0"/>
        <v>2.2533524852973157</v>
      </c>
    </row>
    <row r="53" spans="1:6" s="19" customFormat="1" ht="45" customHeight="1">
      <c r="A53" s="22" t="s">
        <v>103</v>
      </c>
      <c r="B53" s="24" t="s">
        <v>219</v>
      </c>
      <c r="C53" s="23" t="s">
        <v>336</v>
      </c>
      <c r="D53" s="23">
        <v>47837</v>
      </c>
      <c r="E53" s="23">
        <v>0</v>
      </c>
      <c r="F53" s="23">
        <f t="shared" si="0"/>
        <v>0</v>
      </c>
    </row>
    <row r="54" spans="1:6" s="19" customFormat="1" ht="52.5" customHeight="1">
      <c r="A54" s="22" t="s">
        <v>104</v>
      </c>
      <c r="B54" s="24" t="s">
        <v>220</v>
      </c>
      <c r="C54" s="23" t="s">
        <v>337</v>
      </c>
      <c r="D54" s="23">
        <v>7766.2</v>
      </c>
      <c r="E54" s="23">
        <v>0</v>
      </c>
      <c r="F54" s="23">
        <f t="shared" si="0"/>
        <v>0</v>
      </c>
    </row>
    <row r="55" spans="1:6" s="19" customFormat="1" ht="55.5" customHeight="1">
      <c r="A55" s="22" t="s">
        <v>105</v>
      </c>
      <c r="B55" s="24" t="s">
        <v>221</v>
      </c>
      <c r="C55" s="23" t="s">
        <v>338</v>
      </c>
      <c r="D55" s="23">
        <v>6484.2999999999993</v>
      </c>
      <c r="E55" s="23">
        <v>4922.5</v>
      </c>
      <c r="F55" s="23">
        <f t="shared" si="0"/>
        <v>75.914131055009804</v>
      </c>
    </row>
    <row r="56" spans="1:6" s="19" customFormat="1" ht="62">
      <c r="A56" s="22" t="s">
        <v>106</v>
      </c>
      <c r="B56" s="24" t="s">
        <v>222</v>
      </c>
      <c r="C56" s="23" t="s">
        <v>339</v>
      </c>
      <c r="D56" s="23">
        <v>47171.200000000004</v>
      </c>
      <c r="E56" s="23">
        <v>9112.8694300000006</v>
      </c>
      <c r="F56" s="23">
        <f t="shared" si="0"/>
        <v>19.318714448646631</v>
      </c>
    </row>
    <row r="57" spans="1:6" s="19" customFormat="1" ht="66.75" customHeight="1">
      <c r="A57" s="22" t="s">
        <v>107</v>
      </c>
      <c r="B57" s="24" t="s">
        <v>223</v>
      </c>
      <c r="C57" s="23" t="s">
        <v>340</v>
      </c>
      <c r="D57" s="23">
        <v>10000</v>
      </c>
      <c r="E57" s="23">
        <v>8769.5720299999994</v>
      </c>
      <c r="F57" s="23">
        <f t="shared" si="0"/>
        <v>87.695720299999991</v>
      </c>
    </row>
    <row r="58" spans="1:6" s="19" customFormat="1" ht="32.25" customHeight="1">
      <c r="A58" s="22" t="s">
        <v>108</v>
      </c>
      <c r="B58" s="24" t="s">
        <v>224</v>
      </c>
      <c r="C58" s="23" t="s">
        <v>341</v>
      </c>
      <c r="D58" s="23">
        <v>4384.6000000000004</v>
      </c>
      <c r="E58" s="23">
        <v>4384.6435899999997</v>
      </c>
      <c r="F58" s="23">
        <f t="shared" si="0"/>
        <v>100.00099416138302</v>
      </c>
    </row>
    <row r="59" spans="1:6" s="19" customFormat="1" ht="52.5" customHeight="1">
      <c r="A59" s="22" t="s">
        <v>109</v>
      </c>
      <c r="B59" s="24" t="s">
        <v>225</v>
      </c>
      <c r="C59" s="23" t="s">
        <v>342</v>
      </c>
      <c r="D59" s="23">
        <v>65.3</v>
      </c>
      <c r="E59" s="23">
        <v>0</v>
      </c>
      <c r="F59" s="23">
        <f t="shared" si="0"/>
        <v>0</v>
      </c>
    </row>
    <row r="60" spans="1:6" s="19" customFormat="1" ht="82.5" customHeight="1">
      <c r="A60" s="22" t="s">
        <v>110</v>
      </c>
      <c r="B60" s="24" t="s">
        <v>226</v>
      </c>
      <c r="C60" s="23" t="s">
        <v>343</v>
      </c>
      <c r="D60" s="23">
        <v>1568.5</v>
      </c>
      <c r="E60" s="23">
        <v>1473.06864</v>
      </c>
      <c r="F60" s="23">
        <f t="shared" si="0"/>
        <v>93.915756455211991</v>
      </c>
    </row>
    <row r="61" spans="1:6" s="19" customFormat="1" ht="65.25" customHeight="1">
      <c r="A61" s="22" t="s">
        <v>111</v>
      </c>
      <c r="B61" s="24" t="s">
        <v>227</v>
      </c>
      <c r="C61" s="23" t="s">
        <v>344</v>
      </c>
      <c r="D61" s="23">
        <v>65961.399999999994</v>
      </c>
      <c r="E61" s="23">
        <v>24630.487549999998</v>
      </c>
      <c r="F61" s="23">
        <f t="shared" si="0"/>
        <v>37.340759216754044</v>
      </c>
    </row>
    <row r="62" spans="1:6" s="19" customFormat="1" ht="72.75" customHeight="1">
      <c r="A62" s="22" t="s">
        <v>112</v>
      </c>
      <c r="B62" s="24" t="s">
        <v>228</v>
      </c>
      <c r="C62" s="23" t="s">
        <v>345</v>
      </c>
      <c r="D62" s="23">
        <v>27866.400000000001</v>
      </c>
      <c r="E62" s="23">
        <v>16795.116749999997</v>
      </c>
      <c r="F62" s="23">
        <f t="shared" si="0"/>
        <v>60.270134463009207</v>
      </c>
    </row>
    <row r="63" spans="1:6" s="19" customFormat="1" ht="63" customHeight="1">
      <c r="A63" s="22" t="s">
        <v>113</v>
      </c>
      <c r="B63" s="24" t="s">
        <v>229</v>
      </c>
      <c r="C63" s="23" t="s">
        <v>346</v>
      </c>
      <c r="D63" s="23">
        <v>10000</v>
      </c>
      <c r="E63" s="23">
        <v>0</v>
      </c>
      <c r="F63" s="23">
        <f t="shared" si="0"/>
        <v>0</v>
      </c>
    </row>
    <row r="64" spans="1:6" s="19" customFormat="1" ht="59.25" customHeight="1">
      <c r="A64" s="22" t="s">
        <v>114</v>
      </c>
      <c r="B64" s="24" t="s">
        <v>230</v>
      </c>
      <c r="C64" s="23" t="s">
        <v>347</v>
      </c>
      <c r="D64" s="23">
        <v>283561.52850000001</v>
      </c>
      <c r="E64" s="23">
        <v>57214.463879999996</v>
      </c>
      <c r="F64" s="23">
        <f t="shared" si="0"/>
        <v>20.177089671739441</v>
      </c>
    </row>
    <row r="65" spans="1:6" s="19" customFormat="1" ht="48.75" customHeight="1">
      <c r="A65" s="22" t="s">
        <v>115</v>
      </c>
      <c r="B65" s="24" t="s">
        <v>231</v>
      </c>
      <c r="C65" s="23" t="s">
        <v>348</v>
      </c>
      <c r="D65" s="23">
        <v>11304.1</v>
      </c>
      <c r="E65" s="23">
        <v>7421.0244199999997</v>
      </c>
      <c r="F65" s="23">
        <f t="shared" si="0"/>
        <v>65.648962942649121</v>
      </c>
    </row>
    <row r="66" spans="1:6" s="19" customFormat="1" ht="48.75" customHeight="1">
      <c r="A66" s="22" t="s">
        <v>116</v>
      </c>
      <c r="B66" s="24" t="s">
        <v>232</v>
      </c>
      <c r="C66" s="23" t="s">
        <v>349</v>
      </c>
      <c r="D66" s="23">
        <v>39212.5</v>
      </c>
      <c r="E66" s="23">
        <v>23267.127570000001</v>
      </c>
      <c r="F66" s="23">
        <f t="shared" si="0"/>
        <v>59.335996353203704</v>
      </c>
    </row>
    <row r="67" spans="1:6" s="19" customFormat="1" ht="42.75" customHeight="1">
      <c r="A67" s="22" t="s">
        <v>117</v>
      </c>
      <c r="B67" s="24" t="s">
        <v>233</v>
      </c>
      <c r="C67" s="23" t="s">
        <v>350</v>
      </c>
      <c r="D67" s="23">
        <v>1311721.1294500001</v>
      </c>
      <c r="E67" s="23">
        <v>291931.02597999998</v>
      </c>
      <c r="F67" s="23">
        <f t="shared" si="0"/>
        <v>22.255570900379229</v>
      </c>
    </row>
    <row r="68" spans="1:6" s="19" customFormat="1" ht="51.75" customHeight="1">
      <c r="A68" s="22" t="s">
        <v>118</v>
      </c>
      <c r="B68" s="24" t="s">
        <v>234</v>
      </c>
      <c r="C68" s="23" t="s">
        <v>351</v>
      </c>
      <c r="D68" s="23">
        <v>41688.199999999997</v>
      </c>
      <c r="E68" s="23">
        <v>0</v>
      </c>
      <c r="F68" s="23">
        <f t="shared" si="0"/>
        <v>0</v>
      </c>
    </row>
    <row r="69" spans="1:6" s="19" customFormat="1" ht="50.25" customHeight="1">
      <c r="A69" s="22" t="s">
        <v>119</v>
      </c>
      <c r="B69" s="24" t="s">
        <v>235</v>
      </c>
      <c r="C69" s="23" t="s">
        <v>352</v>
      </c>
      <c r="D69" s="23">
        <v>35327.5</v>
      </c>
      <c r="E69" s="23">
        <v>3221.2551100000001</v>
      </c>
      <c r="F69" s="23">
        <f t="shared" si="0"/>
        <v>9.1182651192413839</v>
      </c>
    </row>
    <row r="70" spans="1:6" s="19" customFormat="1" ht="51" customHeight="1">
      <c r="A70" s="22" t="s">
        <v>120</v>
      </c>
      <c r="B70" s="24" t="s">
        <v>236</v>
      </c>
      <c r="C70" s="23" t="s">
        <v>353</v>
      </c>
      <c r="D70" s="23">
        <v>650000</v>
      </c>
      <c r="E70" s="23">
        <v>492124.30818999995</v>
      </c>
      <c r="F70" s="23">
        <f t="shared" si="0"/>
        <v>75.711432029230764</v>
      </c>
    </row>
    <row r="71" spans="1:6" s="19" customFormat="1" ht="39" customHeight="1">
      <c r="A71" s="22" t="s">
        <v>121</v>
      </c>
      <c r="B71" s="24" t="s">
        <v>237</v>
      </c>
      <c r="C71" s="23" t="s">
        <v>354</v>
      </c>
      <c r="D71" s="23">
        <v>12878.4</v>
      </c>
      <c r="E71" s="23">
        <v>0</v>
      </c>
      <c r="F71" s="23">
        <f t="shared" si="0"/>
        <v>0</v>
      </c>
    </row>
    <row r="72" spans="1:6" s="19" customFormat="1" ht="46.5">
      <c r="A72" s="22" t="s">
        <v>122</v>
      </c>
      <c r="B72" s="24" t="s">
        <v>238</v>
      </c>
      <c r="C72" s="23" t="s">
        <v>355</v>
      </c>
      <c r="D72" s="23">
        <v>50104.7</v>
      </c>
      <c r="E72" s="23">
        <v>49168.389500000005</v>
      </c>
      <c r="F72" s="23">
        <f t="shared" si="0"/>
        <v>98.131292074396228</v>
      </c>
    </row>
    <row r="73" spans="1:6" s="19" customFormat="1" ht="66" customHeight="1">
      <c r="A73" s="22" t="s">
        <v>123</v>
      </c>
      <c r="B73" s="24" t="s">
        <v>239</v>
      </c>
      <c r="C73" s="23" t="s">
        <v>356</v>
      </c>
      <c r="D73" s="23">
        <v>36489.484750000003</v>
      </c>
      <c r="E73" s="23">
        <v>1496.5350000000001</v>
      </c>
      <c r="F73" s="23">
        <f t="shared" si="0"/>
        <v>4.1012774234911609</v>
      </c>
    </row>
    <row r="74" spans="1:6" s="19" customFormat="1" ht="46.5" customHeight="1">
      <c r="A74" s="22" t="s">
        <v>124</v>
      </c>
      <c r="B74" s="24" t="s">
        <v>240</v>
      </c>
      <c r="C74" s="23" t="s">
        <v>359</v>
      </c>
      <c r="D74" s="23">
        <v>45917.5</v>
      </c>
      <c r="E74" s="23">
        <v>0</v>
      </c>
      <c r="F74" s="23">
        <f t="shared" si="0"/>
        <v>0</v>
      </c>
    </row>
    <row r="75" spans="1:6" s="19" customFormat="1" ht="70.5" customHeight="1">
      <c r="A75" s="22" t="s">
        <v>125</v>
      </c>
      <c r="B75" s="24" t="s">
        <v>241</v>
      </c>
      <c r="C75" s="23" t="s">
        <v>357</v>
      </c>
      <c r="D75" s="23">
        <v>27050.5</v>
      </c>
      <c r="E75" s="23">
        <v>15995.129509999999</v>
      </c>
      <c r="F75" s="23">
        <f t="shared" si="0"/>
        <v>59.130624239847684</v>
      </c>
    </row>
    <row r="76" spans="1:6" s="19" customFormat="1" ht="31">
      <c r="A76" s="22" t="s">
        <v>126</v>
      </c>
      <c r="B76" s="24" t="s">
        <v>242</v>
      </c>
      <c r="C76" s="23" t="s">
        <v>358</v>
      </c>
      <c r="D76" s="23">
        <v>34868.800000000003</v>
      </c>
      <c r="E76" s="23">
        <v>0</v>
      </c>
      <c r="F76" s="23">
        <f t="shared" si="0"/>
        <v>0</v>
      </c>
    </row>
    <row r="77" spans="1:6" s="19" customFormat="1" ht="40.5" customHeight="1">
      <c r="A77" s="22" t="s">
        <v>127</v>
      </c>
      <c r="B77" s="24" t="s">
        <v>243</v>
      </c>
      <c r="C77" s="23" t="s">
        <v>360</v>
      </c>
      <c r="D77" s="23">
        <v>6175.5</v>
      </c>
      <c r="E77" s="23">
        <v>0</v>
      </c>
      <c r="F77" s="23">
        <f t="shared" si="0"/>
        <v>0</v>
      </c>
    </row>
    <row r="78" spans="1:6" s="19" customFormat="1" ht="58.5" customHeight="1">
      <c r="A78" s="22" t="s">
        <v>128</v>
      </c>
      <c r="B78" s="24" t="s">
        <v>244</v>
      </c>
      <c r="C78" s="23" t="s">
        <v>361</v>
      </c>
      <c r="D78" s="23">
        <v>51044.7</v>
      </c>
      <c r="E78" s="23">
        <v>0</v>
      </c>
      <c r="F78" s="23">
        <f t="shared" si="0"/>
        <v>0</v>
      </c>
    </row>
    <row r="79" spans="1:6" s="19" customFormat="1" ht="47.25" customHeight="1">
      <c r="A79" s="22" t="s">
        <v>129</v>
      </c>
      <c r="B79" s="24" t="s">
        <v>245</v>
      </c>
      <c r="C79" s="23" t="s">
        <v>362</v>
      </c>
      <c r="D79" s="23">
        <v>18444.352569999999</v>
      </c>
      <c r="E79" s="23">
        <v>17936.527289999998</v>
      </c>
      <c r="F79" s="23">
        <f t="shared" ref="F79:F86" si="1">E79/D79*100</f>
        <v>97.246716695136342</v>
      </c>
    </row>
    <row r="80" spans="1:6" s="19" customFormat="1" ht="46.5">
      <c r="A80" s="22" t="s">
        <v>130</v>
      </c>
      <c r="B80" s="24" t="s">
        <v>246</v>
      </c>
      <c r="C80" s="23" t="s">
        <v>363</v>
      </c>
      <c r="D80" s="23">
        <v>3600</v>
      </c>
      <c r="E80" s="23">
        <v>3600</v>
      </c>
      <c r="F80" s="23">
        <f t="shared" si="1"/>
        <v>100</v>
      </c>
    </row>
    <row r="81" spans="1:6" s="19" customFormat="1" ht="31">
      <c r="A81" s="22" t="s">
        <v>131</v>
      </c>
      <c r="B81" s="24" t="s">
        <v>247</v>
      </c>
      <c r="C81" s="23" t="s">
        <v>364</v>
      </c>
      <c r="D81" s="23">
        <v>50438.1</v>
      </c>
      <c r="E81" s="23">
        <v>43991.583279999999</v>
      </c>
      <c r="F81" s="23">
        <f t="shared" si="1"/>
        <v>87.218954084313253</v>
      </c>
    </row>
    <row r="82" spans="1:6" s="19" customFormat="1" ht="79.5" customHeight="1">
      <c r="A82" s="22" t="s">
        <v>132</v>
      </c>
      <c r="B82" s="24" t="s">
        <v>248</v>
      </c>
      <c r="C82" s="23" t="s">
        <v>365</v>
      </c>
      <c r="D82" s="23">
        <v>467043.40860999998</v>
      </c>
      <c r="E82" s="23">
        <v>254900.47830999998</v>
      </c>
      <c r="F82" s="23">
        <f t="shared" si="1"/>
        <v>54.57747044726031</v>
      </c>
    </row>
    <row r="83" spans="1:6" s="19" customFormat="1" ht="46.5">
      <c r="A83" s="22" t="s">
        <v>375</v>
      </c>
      <c r="B83" s="24" t="s">
        <v>249</v>
      </c>
      <c r="C83" s="23" t="s">
        <v>366</v>
      </c>
      <c r="D83" s="23">
        <v>75000</v>
      </c>
      <c r="E83" s="23">
        <v>1089.56079</v>
      </c>
      <c r="F83" s="23">
        <f t="shared" si="1"/>
        <v>1.4527477200000001</v>
      </c>
    </row>
    <row r="84" spans="1:6" s="19" customFormat="1" ht="31">
      <c r="A84" s="22" t="s">
        <v>409</v>
      </c>
      <c r="B84" s="24" t="s">
        <v>250</v>
      </c>
      <c r="C84" s="23" t="s">
        <v>367</v>
      </c>
      <c r="D84" s="23">
        <v>200000</v>
      </c>
      <c r="E84" s="23">
        <v>1563</v>
      </c>
      <c r="F84" s="23">
        <f t="shared" si="1"/>
        <v>0.78150000000000008</v>
      </c>
    </row>
    <row r="85" spans="1:6" s="19" customFormat="1" ht="56.25" customHeight="1">
      <c r="A85" s="22" t="s">
        <v>410</v>
      </c>
      <c r="B85" s="24" t="s">
        <v>196</v>
      </c>
      <c r="C85" s="23" t="s">
        <v>368</v>
      </c>
      <c r="D85" s="23">
        <v>892.32929000000013</v>
      </c>
      <c r="E85" s="23">
        <v>694.02927999999997</v>
      </c>
      <c r="F85" s="23">
        <f t="shared" si="1"/>
        <v>77.777260903315167</v>
      </c>
    </row>
    <row r="86" spans="1:6" s="19" customFormat="1" ht="46.5">
      <c r="A86" s="22" t="s">
        <v>411</v>
      </c>
      <c r="B86" s="23" t="s">
        <v>397</v>
      </c>
      <c r="C86" s="23" t="s">
        <v>406</v>
      </c>
      <c r="D86" s="23">
        <v>60146.5</v>
      </c>
      <c r="E86" s="23">
        <v>0</v>
      </c>
      <c r="F86" s="23">
        <f t="shared" si="1"/>
        <v>0</v>
      </c>
    </row>
    <row r="87" spans="1:6" s="19" customFormat="1" ht="24" customHeight="1">
      <c r="A87" s="20" t="s">
        <v>133</v>
      </c>
      <c r="B87" s="21" t="s">
        <v>134</v>
      </c>
      <c r="C87" s="21"/>
      <c r="D87" s="21">
        <f>SUM(D89:D110)</f>
        <v>11801507.42637</v>
      </c>
      <c r="E87" s="21">
        <f>SUM(E89:E110)</f>
        <v>8693647.6621899996</v>
      </c>
      <c r="F87" s="61">
        <f>E87/D87*100</f>
        <v>73.665569559058099</v>
      </c>
    </row>
    <row r="88" spans="1:6" s="19" customFormat="1" ht="21.75" customHeight="1">
      <c r="A88" s="22"/>
      <c r="B88" s="23" t="s">
        <v>56</v>
      </c>
      <c r="C88" s="23"/>
      <c r="D88" s="23"/>
      <c r="E88" s="23"/>
      <c r="F88" s="23"/>
    </row>
    <row r="89" spans="1:6" s="19" customFormat="1" ht="53.25" customHeight="1">
      <c r="A89" s="22" t="s">
        <v>135</v>
      </c>
      <c r="B89" s="24" t="s">
        <v>165</v>
      </c>
      <c r="C89" s="23" t="s">
        <v>281</v>
      </c>
      <c r="D89" s="23">
        <v>215.8</v>
      </c>
      <c r="E89" s="23">
        <v>151.65736000000001</v>
      </c>
      <c r="F89" s="23">
        <f>E89/D89*100</f>
        <v>70.27681186283597</v>
      </c>
    </row>
    <row r="90" spans="1:6" s="19" customFormat="1" ht="39.75" customHeight="1">
      <c r="A90" s="22" t="s">
        <v>136</v>
      </c>
      <c r="B90" s="24" t="s">
        <v>166</v>
      </c>
      <c r="C90" s="23" t="s">
        <v>280</v>
      </c>
      <c r="D90" s="23">
        <v>62227.8</v>
      </c>
      <c r="E90" s="23">
        <v>42637.413789999999</v>
      </c>
      <c r="F90" s="23">
        <f t="shared" ref="F90:F129" si="2">E90/D90*100</f>
        <v>68.518272845898451</v>
      </c>
    </row>
    <row r="91" spans="1:6" s="19" customFormat="1" ht="72.75" customHeight="1">
      <c r="A91" s="22" t="s">
        <v>137</v>
      </c>
      <c r="B91" s="24" t="s">
        <v>3</v>
      </c>
      <c r="C91" s="23" t="s">
        <v>282</v>
      </c>
      <c r="D91" s="23">
        <v>923.1</v>
      </c>
      <c r="E91" s="23">
        <v>569.50301000000002</v>
      </c>
      <c r="F91" s="23">
        <f t="shared" si="2"/>
        <v>61.694617051240385</v>
      </c>
    </row>
    <row r="92" spans="1:6" s="19" customFormat="1" ht="93" customHeight="1">
      <c r="A92" s="22" t="s">
        <v>138</v>
      </c>
      <c r="B92" s="24" t="s">
        <v>4</v>
      </c>
      <c r="C92" s="23" t="s">
        <v>283</v>
      </c>
      <c r="D92" s="23">
        <v>110152.02637000001</v>
      </c>
      <c r="E92" s="23">
        <v>16833.495020000002</v>
      </c>
      <c r="F92" s="23">
        <f t="shared" si="2"/>
        <v>15.282056603712757</v>
      </c>
    </row>
    <row r="93" spans="1:6" s="19" customFormat="1" ht="192" customHeight="1">
      <c r="A93" s="22" t="s">
        <v>139</v>
      </c>
      <c r="B93" s="24" t="s">
        <v>5</v>
      </c>
      <c r="C93" s="23" t="s">
        <v>284</v>
      </c>
      <c r="D93" s="23">
        <v>126</v>
      </c>
      <c r="E93" s="23">
        <v>55.453109999999995</v>
      </c>
      <c r="F93" s="23">
        <f t="shared" si="2"/>
        <v>44.010404761904759</v>
      </c>
    </row>
    <row r="94" spans="1:6" s="19" customFormat="1" ht="48.75" customHeight="1">
      <c r="A94" s="22" t="s">
        <v>140</v>
      </c>
      <c r="B94" s="24" t="s">
        <v>6</v>
      </c>
      <c r="C94" s="23" t="s">
        <v>285</v>
      </c>
      <c r="D94" s="23">
        <v>382990.6</v>
      </c>
      <c r="E94" s="23">
        <v>112589.23685999999</v>
      </c>
      <c r="F94" s="23">
        <f t="shared" si="2"/>
        <v>29.39738908996722</v>
      </c>
    </row>
    <row r="95" spans="1:6" s="19" customFormat="1" ht="37.5" customHeight="1">
      <c r="A95" s="22" t="s">
        <v>141</v>
      </c>
      <c r="B95" s="24" t="s">
        <v>7</v>
      </c>
      <c r="C95" s="23" t="s">
        <v>286</v>
      </c>
      <c r="D95" s="23">
        <v>2050.6</v>
      </c>
      <c r="E95" s="23">
        <v>1226.3583900000001</v>
      </c>
      <c r="F95" s="23">
        <f t="shared" si="2"/>
        <v>59.804856627328597</v>
      </c>
    </row>
    <row r="96" spans="1:6" s="19" customFormat="1" ht="46.5">
      <c r="A96" s="22" t="s">
        <v>142</v>
      </c>
      <c r="B96" s="24" t="s">
        <v>8</v>
      </c>
      <c r="C96" s="23" t="s">
        <v>287</v>
      </c>
      <c r="D96" s="23">
        <v>17065.900000000001</v>
      </c>
      <c r="E96" s="23">
        <v>11477.599450000002</v>
      </c>
      <c r="F96" s="23">
        <f t="shared" si="2"/>
        <v>67.254580479201223</v>
      </c>
    </row>
    <row r="97" spans="1:6" s="19" customFormat="1" ht="31">
      <c r="A97" s="22" t="s">
        <v>143</v>
      </c>
      <c r="B97" s="24" t="s">
        <v>9</v>
      </c>
      <c r="C97" s="23" t="s">
        <v>288</v>
      </c>
      <c r="D97" s="23">
        <v>29408.7</v>
      </c>
      <c r="E97" s="23">
        <v>18633.249530000001</v>
      </c>
      <c r="F97" s="23">
        <f t="shared" si="2"/>
        <v>63.359650477579763</v>
      </c>
    </row>
    <row r="98" spans="1:6" s="19" customFormat="1" ht="75.75" customHeight="1">
      <c r="A98" s="22" t="s">
        <v>144</v>
      </c>
      <c r="B98" s="24" t="s">
        <v>167</v>
      </c>
      <c r="C98" s="23" t="s">
        <v>289</v>
      </c>
      <c r="D98" s="23">
        <v>4121598.8000000007</v>
      </c>
      <c r="E98" s="23">
        <v>3087756.1033099997</v>
      </c>
      <c r="F98" s="23">
        <f t="shared" si="2"/>
        <v>74.916464535800984</v>
      </c>
    </row>
    <row r="99" spans="1:6" s="19" customFormat="1" ht="108" customHeight="1">
      <c r="A99" s="22" t="s">
        <v>145</v>
      </c>
      <c r="B99" s="24" t="s">
        <v>11</v>
      </c>
      <c r="C99" s="23" t="s">
        <v>290</v>
      </c>
      <c r="D99" s="23">
        <v>6415751.6999999993</v>
      </c>
      <c r="E99" s="23">
        <v>4952264.2541800002</v>
      </c>
      <c r="F99" s="23">
        <f t="shared" si="2"/>
        <v>77.189150792416115</v>
      </c>
    </row>
    <row r="100" spans="1:6" s="19" customFormat="1" ht="57.75" customHeight="1">
      <c r="A100" s="22" t="s">
        <v>146</v>
      </c>
      <c r="B100" s="24" t="s">
        <v>12</v>
      </c>
      <c r="C100" s="23" t="s">
        <v>291</v>
      </c>
      <c r="D100" s="23">
        <v>30184.300000000003</v>
      </c>
      <c r="E100" s="23">
        <v>8358.2359800000013</v>
      </c>
      <c r="F100" s="23">
        <f>E100/D100*100</f>
        <v>27.6906735620836</v>
      </c>
    </row>
    <row r="101" spans="1:6" s="19" customFormat="1" ht="69.75" customHeight="1">
      <c r="A101" s="22" t="s">
        <v>147</v>
      </c>
      <c r="B101" s="24" t="s">
        <v>13</v>
      </c>
      <c r="C101" s="23" t="s">
        <v>292</v>
      </c>
      <c r="D101" s="23">
        <v>6231.1999999999989</v>
      </c>
      <c r="E101" s="23">
        <v>623.63149999999996</v>
      </c>
      <c r="F101" s="23">
        <f t="shared" si="2"/>
        <v>10.00820869174477</v>
      </c>
    </row>
    <row r="102" spans="1:6" s="19" customFormat="1" ht="67.5" customHeight="1">
      <c r="A102" s="22" t="s">
        <v>148</v>
      </c>
      <c r="B102" s="24" t="s">
        <v>168</v>
      </c>
      <c r="C102" s="23" t="s">
        <v>293</v>
      </c>
      <c r="D102" s="23">
        <v>32794</v>
      </c>
      <c r="E102" s="23">
        <v>24595.5</v>
      </c>
      <c r="F102" s="23">
        <f t="shared" si="2"/>
        <v>75</v>
      </c>
    </row>
    <row r="103" spans="1:6" s="19" customFormat="1" ht="57" customHeight="1">
      <c r="A103" s="22" t="s">
        <v>149</v>
      </c>
      <c r="B103" s="24" t="s">
        <v>169</v>
      </c>
      <c r="C103" s="23" t="s">
        <v>294</v>
      </c>
      <c r="D103" s="23">
        <v>6495.3</v>
      </c>
      <c r="E103" s="23">
        <v>4943.621000000001</v>
      </c>
      <c r="F103" s="23">
        <f t="shared" si="2"/>
        <v>76.110741613166454</v>
      </c>
    </row>
    <row r="104" spans="1:6" s="19" customFormat="1" ht="57" customHeight="1">
      <c r="A104" s="22" t="s">
        <v>150</v>
      </c>
      <c r="B104" s="24" t="s">
        <v>15</v>
      </c>
      <c r="C104" s="23" t="s">
        <v>295</v>
      </c>
      <c r="D104" s="23">
        <v>9675</v>
      </c>
      <c r="E104" s="23">
        <v>3075</v>
      </c>
      <c r="F104" s="23">
        <f t="shared" si="2"/>
        <v>31.782945736434108</v>
      </c>
    </row>
    <row r="105" spans="1:6" s="19" customFormat="1" ht="44.25" customHeight="1">
      <c r="A105" s="22" t="s">
        <v>151</v>
      </c>
      <c r="B105" s="24" t="s">
        <v>16</v>
      </c>
      <c r="C105" s="23" t="s">
        <v>296</v>
      </c>
      <c r="D105" s="23">
        <v>86192.000000000015</v>
      </c>
      <c r="E105" s="23">
        <v>59639.96936000001</v>
      </c>
      <c r="F105" s="23">
        <f t="shared" si="2"/>
        <v>69.194321236309634</v>
      </c>
    </row>
    <row r="106" spans="1:6" s="19" customFormat="1" ht="31">
      <c r="A106" s="22" t="s">
        <v>152</v>
      </c>
      <c r="B106" s="24" t="s">
        <v>17</v>
      </c>
      <c r="C106" s="23" t="s">
        <v>297</v>
      </c>
      <c r="D106" s="23">
        <v>19600</v>
      </c>
      <c r="E106" s="23">
        <v>12349.197139999998</v>
      </c>
      <c r="F106" s="23">
        <f t="shared" si="2"/>
        <v>63.006107857142844</v>
      </c>
    </row>
    <row r="107" spans="1:6" s="19" customFormat="1" ht="57.75" customHeight="1">
      <c r="A107" s="22" t="s">
        <v>153</v>
      </c>
      <c r="B107" s="24" t="s">
        <v>18</v>
      </c>
      <c r="C107" s="23" t="s">
        <v>298</v>
      </c>
      <c r="D107" s="23">
        <v>447534.00000000012</v>
      </c>
      <c r="E107" s="23">
        <v>335652.29999999993</v>
      </c>
      <c r="F107" s="23">
        <f t="shared" si="2"/>
        <v>75.000402204078313</v>
      </c>
    </row>
    <row r="108" spans="1:6" s="19" customFormat="1" ht="79.5" customHeight="1">
      <c r="A108" s="22" t="s">
        <v>154</v>
      </c>
      <c r="B108" s="24" t="s">
        <v>182</v>
      </c>
      <c r="C108" s="23" t="s">
        <v>299</v>
      </c>
      <c r="D108" s="23">
        <v>501.6</v>
      </c>
      <c r="E108" s="23">
        <v>215.88320000000002</v>
      </c>
      <c r="F108" s="23">
        <f t="shared" si="2"/>
        <v>43.038915470494423</v>
      </c>
    </row>
    <row r="109" spans="1:6" s="19" customFormat="1" ht="77.5">
      <c r="A109" s="22" t="s">
        <v>155</v>
      </c>
      <c r="B109" s="24" t="s">
        <v>171</v>
      </c>
      <c r="C109" s="23" t="s">
        <v>300</v>
      </c>
      <c r="D109" s="23">
        <v>21</v>
      </c>
      <c r="E109" s="23">
        <v>0</v>
      </c>
      <c r="F109" s="23">
        <f t="shared" si="2"/>
        <v>0</v>
      </c>
    </row>
    <row r="110" spans="1:6" s="19" customFormat="1" ht="68.25" customHeight="1">
      <c r="A110" s="22" t="s">
        <v>407</v>
      </c>
      <c r="B110" s="24" t="s">
        <v>258</v>
      </c>
      <c r="C110" s="23" t="s">
        <v>259</v>
      </c>
      <c r="D110" s="23">
        <v>19768</v>
      </c>
      <c r="E110" s="23">
        <v>0</v>
      </c>
      <c r="F110" s="23"/>
    </row>
    <row r="111" spans="1:6" s="19" customFormat="1" ht="27" customHeight="1">
      <c r="A111" s="20" t="s">
        <v>156</v>
      </c>
      <c r="B111" s="21" t="s">
        <v>20</v>
      </c>
      <c r="C111" s="21"/>
      <c r="D111" s="21">
        <f>SUM(D113:D129)</f>
        <v>1862357</v>
      </c>
      <c r="E111" s="21">
        <f>SUM(E113:E129)</f>
        <v>573429.72624999995</v>
      </c>
      <c r="F111" s="61">
        <f t="shared" si="2"/>
        <v>30.790537273465823</v>
      </c>
    </row>
    <row r="112" spans="1:6" s="19" customFormat="1" ht="15.5">
      <c r="A112" s="22"/>
      <c r="B112" s="23" t="s">
        <v>56</v>
      </c>
      <c r="C112" s="23"/>
      <c r="D112" s="23"/>
      <c r="E112" s="23"/>
      <c r="F112" s="23"/>
    </row>
    <row r="113" spans="1:6" s="19" customFormat="1" ht="67.5" customHeight="1">
      <c r="A113" s="22"/>
      <c r="B113" s="23" t="s">
        <v>398</v>
      </c>
      <c r="C113" s="23" t="s">
        <v>412</v>
      </c>
      <c r="D113" s="23">
        <v>1020000</v>
      </c>
      <c r="E113" s="23">
        <v>364438.69191999995</v>
      </c>
      <c r="F113" s="23">
        <f t="shared" si="2"/>
        <v>35.729283521568625</v>
      </c>
    </row>
    <row r="114" spans="1:6" s="19" customFormat="1" ht="36" customHeight="1">
      <c r="A114" s="22" t="s">
        <v>157</v>
      </c>
      <c r="B114" s="24" t="s">
        <v>260</v>
      </c>
      <c r="C114" s="23" t="s">
        <v>271</v>
      </c>
      <c r="D114" s="23">
        <v>2000</v>
      </c>
      <c r="E114" s="23">
        <v>2000</v>
      </c>
      <c r="F114" s="23">
        <f t="shared" si="2"/>
        <v>100</v>
      </c>
    </row>
    <row r="115" spans="1:6" s="19" customFormat="1" ht="60" customHeight="1">
      <c r="A115" s="22" t="s">
        <v>158</v>
      </c>
      <c r="B115" s="24" t="s">
        <v>261</v>
      </c>
      <c r="C115" s="23" t="s">
        <v>270</v>
      </c>
      <c r="D115" s="23">
        <v>10000</v>
      </c>
      <c r="E115" s="23">
        <v>10000</v>
      </c>
      <c r="F115" s="23">
        <f t="shared" si="2"/>
        <v>100</v>
      </c>
    </row>
    <row r="116" spans="1:6" s="19" customFormat="1" ht="31">
      <c r="A116" s="22"/>
      <c r="B116" s="24" t="s">
        <v>399</v>
      </c>
      <c r="C116" s="23" t="s">
        <v>413</v>
      </c>
      <c r="D116" s="23">
        <v>500</v>
      </c>
      <c r="E116" s="23">
        <v>500</v>
      </c>
      <c r="F116" s="23">
        <f t="shared" si="2"/>
        <v>100</v>
      </c>
    </row>
    <row r="117" spans="1:6" s="19" customFormat="1" ht="105.75" customHeight="1">
      <c r="A117" s="22" t="s">
        <v>159</v>
      </c>
      <c r="B117" s="24" t="s">
        <v>262</v>
      </c>
      <c r="C117" s="23" t="s">
        <v>274</v>
      </c>
      <c r="D117" s="23">
        <v>100000</v>
      </c>
      <c r="E117" s="23">
        <v>0</v>
      </c>
      <c r="F117" s="23">
        <f t="shared" si="2"/>
        <v>0</v>
      </c>
    </row>
    <row r="118" spans="1:6" s="19" customFormat="1" ht="67.5" customHeight="1">
      <c r="A118" s="22" t="s">
        <v>160</v>
      </c>
      <c r="B118" s="24" t="s">
        <v>266</v>
      </c>
      <c r="C118" s="23" t="s">
        <v>279</v>
      </c>
      <c r="D118" s="23">
        <v>50000</v>
      </c>
      <c r="E118" s="23">
        <v>23506.281230000001</v>
      </c>
      <c r="F118" s="23">
        <f t="shared" si="2"/>
        <v>47.012562459999998</v>
      </c>
    </row>
    <row r="119" spans="1:6" s="19" customFormat="1" ht="35.25" customHeight="1">
      <c r="A119" s="22" t="s">
        <v>161</v>
      </c>
      <c r="B119" s="24" t="s">
        <v>22</v>
      </c>
      <c r="C119" s="23" t="s">
        <v>278</v>
      </c>
      <c r="D119" s="23">
        <v>5000</v>
      </c>
      <c r="E119" s="23">
        <v>0</v>
      </c>
      <c r="F119" s="23">
        <f t="shared" si="2"/>
        <v>0</v>
      </c>
    </row>
    <row r="120" spans="1:6" s="19" customFormat="1" ht="78.75" customHeight="1">
      <c r="A120" s="22" t="s">
        <v>162</v>
      </c>
      <c r="B120" s="24" t="s">
        <v>23</v>
      </c>
      <c r="C120" s="23" t="s">
        <v>272</v>
      </c>
      <c r="D120" s="23">
        <v>2668.2999999999997</v>
      </c>
      <c r="E120" s="23">
        <v>841.70559999999989</v>
      </c>
      <c r="F120" s="23">
        <f t="shared" si="2"/>
        <v>31.544638908668439</v>
      </c>
    </row>
    <row r="121" spans="1:6" s="19" customFormat="1" ht="33.75" customHeight="1">
      <c r="A121" s="22" t="s">
        <v>163</v>
      </c>
      <c r="B121" s="24" t="s">
        <v>263</v>
      </c>
      <c r="C121" s="23" t="s">
        <v>276</v>
      </c>
      <c r="D121" s="23">
        <v>3120</v>
      </c>
      <c r="E121" s="23">
        <v>2347.3760000000002</v>
      </c>
      <c r="F121" s="23">
        <f t="shared" si="2"/>
        <v>75.236410256410252</v>
      </c>
    </row>
    <row r="122" spans="1:6" s="19" customFormat="1" ht="31">
      <c r="A122" s="22" t="s">
        <v>385</v>
      </c>
      <c r="B122" s="24" t="s">
        <v>21</v>
      </c>
      <c r="C122" s="23" t="s">
        <v>277</v>
      </c>
      <c r="D122" s="23">
        <v>10000</v>
      </c>
      <c r="E122" s="23">
        <v>10000</v>
      </c>
      <c r="F122" s="23">
        <f t="shared" si="2"/>
        <v>100</v>
      </c>
    </row>
    <row r="123" spans="1:6" s="19" customFormat="1" ht="46.5">
      <c r="A123" s="22" t="s">
        <v>386</v>
      </c>
      <c r="B123" s="24" t="s">
        <v>264</v>
      </c>
      <c r="C123" s="23" t="s">
        <v>273</v>
      </c>
      <c r="D123" s="23">
        <v>255</v>
      </c>
      <c r="E123" s="23">
        <v>0</v>
      </c>
      <c r="F123" s="23">
        <f t="shared" si="2"/>
        <v>0</v>
      </c>
    </row>
    <row r="124" spans="1:6" s="19" customFormat="1" ht="53.25" customHeight="1">
      <c r="A124" s="22" t="s">
        <v>387</v>
      </c>
      <c r="B124" s="24" t="s">
        <v>265</v>
      </c>
      <c r="C124" s="23" t="s">
        <v>275</v>
      </c>
      <c r="D124" s="23">
        <v>174702.40000000002</v>
      </c>
      <c r="E124" s="23">
        <v>43675.360000000001</v>
      </c>
      <c r="F124" s="23">
        <f t="shared" si="2"/>
        <v>24.999862623524344</v>
      </c>
    </row>
    <row r="125" spans="1:6" s="19" customFormat="1" ht="70.5" customHeight="1">
      <c r="A125" s="22" t="s">
        <v>388</v>
      </c>
      <c r="B125" s="24" t="s">
        <v>374</v>
      </c>
      <c r="C125" s="23" t="s">
        <v>377</v>
      </c>
      <c r="D125" s="23">
        <v>11682.9</v>
      </c>
      <c r="E125" s="23">
        <v>0</v>
      </c>
      <c r="F125" s="23">
        <f t="shared" si="2"/>
        <v>0</v>
      </c>
    </row>
    <row r="126" spans="1:6" s="19" customFormat="1" ht="71.25" customHeight="1">
      <c r="A126" s="22" t="s">
        <v>389</v>
      </c>
      <c r="B126" s="24" t="s">
        <v>378</v>
      </c>
      <c r="C126" s="23" t="s">
        <v>382</v>
      </c>
      <c r="D126" s="23">
        <v>150100</v>
      </c>
      <c r="E126" s="23">
        <v>38516.751680000001</v>
      </c>
      <c r="F126" s="23">
        <f t="shared" si="2"/>
        <v>25.660727301798801</v>
      </c>
    </row>
    <row r="127" spans="1:6" s="19" customFormat="1" ht="53.25" customHeight="1">
      <c r="A127" s="22" t="s">
        <v>390</v>
      </c>
      <c r="B127" s="24" t="s">
        <v>379</v>
      </c>
      <c r="C127" s="23" t="s">
        <v>381</v>
      </c>
      <c r="D127" s="23">
        <v>18728.400000000001</v>
      </c>
      <c r="E127" s="23">
        <v>18728.400000000001</v>
      </c>
      <c r="F127" s="23">
        <f t="shared" si="2"/>
        <v>100</v>
      </c>
    </row>
    <row r="128" spans="1:6" s="19" customFormat="1" ht="67.5" customHeight="1">
      <c r="A128" s="22"/>
      <c r="B128" s="24" t="s">
        <v>400</v>
      </c>
      <c r="C128" s="23" t="s">
        <v>414</v>
      </c>
      <c r="D128" s="23">
        <v>300000</v>
      </c>
      <c r="E128" s="23">
        <v>58875.159820000008</v>
      </c>
      <c r="F128" s="23">
        <f t="shared" si="2"/>
        <v>19.625053273333336</v>
      </c>
    </row>
    <row r="129" spans="1:6" s="19" customFormat="1" ht="31">
      <c r="A129" s="22" t="s">
        <v>391</v>
      </c>
      <c r="B129" s="24" t="s">
        <v>401</v>
      </c>
      <c r="C129" s="23" t="s">
        <v>380</v>
      </c>
      <c r="D129" s="23">
        <v>3600</v>
      </c>
      <c r="E129" s="23">
        <v>0</v>
      </c>
      <c r="F129" s="23">
        <f t="shared" si="2"/>
        <v>0</v>
      </c>
    </row>
    <row r="130" spans="1:6" s="19" customFormat="1" ht="15.75">
      <c r="A130" s="22"/>
      <c r="B130" s="24"/>
      <c r="C130" s="23"/>
      <c r="D130" s="23"/>
      <c r="E130" s="23"/>
      <c r="F130" s="23"/>
    </row>
    <row r="131" spans="1:6" s="19" customFormat="1" ht="33" customHeight="1">
      <c r="A131" s="20"/>
      <c r="B131" s="21" t="s">
        <v>164</v>
      </c>
      <c r="C131" s="21"/>
      <c r="D131" s="21">
        <f>SUM(D4+D10+D87+D111)</f>
        <v>25556250.910050001</v>
      </c>
      <c r="E131" s="21">
        <f>SUM(E4+E10+E87+E111)</f>
        <v>14549343.275150001</v>
      </c>
      <c r="F131" s="21">
        <f>SUM(E131/D131*100)</f>
        <v>56.930663759559778</v>
      </c>
    </row>
    <row r="133" spans="1:6">
      <c r="D133" s="76"/>
      <c r="E133" s="76"/>
    </row>
    <row r="135" spans="1:6">
      <c r="D135" s="75"/>
      <c r="E135" s="75"/>
    </row>
  </sheetData>
  <mergeCells count="1">
    <mergeCell ref="A1:F1"/>
  </mergeCells>
  <printOptions gridLines="1"/>
  <pageMargins left="0.39370078740157483" right="0" top="0.19685039370078741" bottom="0"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view="pageBreakPreview" zoomScale="70" zoomScaleNormal="100" zoomScaleSheetLayoutView="70" workbookViewId="0">
      <pane xSplit="2" ySplit="4" topLeftCell="C5" activePane="bottomRight" state="frozen"/>
      <selection pane="topRight" activeCell="C1" sqref="C1"/>
      <selection pane="bottomLeft" activeCell="A11" sqref="A11"/>
      <selection pane="bottomRight" activeCell="C3" sqref="C3"/>
    </sheetView>
  </sheetViews>
  <sheetFormatPr defaultColWidth="9.1796875" defaultRowHeight="13"/>
  <cols>
    <col min="1" max="1" width="4.81640625" style="1" customWidth="1"/>
    <col min="2" max="2" width="23.1796875" style="2" customWidth="1"/>
    <col min="3" max="4" width="15" style="2" customWidth="1"/>
    <col min="5" max="5" width="13.81640625" style="2" customWidth="1"/>
    <col min="6" max="7" width="16.1796875" style="2" customWidth="1"/>
    <col min="8" max="8" width="14.1796875" style="2" customWidth="1"/>
    <col min="9" max="10" width="16.1796875" style="2" customWidth="1"/>
    <col min="11" max="11" width="14" style="2" customWidth="1"/>
    <col min="12" max="12" width="22" style="2" customWidth="1"/>
    <col min="13" max="13" width="21.1796875" style="2" customWidth="1"/>
    <col min="14" max="14" width="18.26953125" style="2" customWidth="1"/>
    <col min="15" max="16384" width="9.1796875" style="5"/>
  </cols>
  <sheetData>
    <row r="1" spans="1:14" ht="26.25" hidden="1" customHeight="1">
      <c r="A1" s="1" t="s">
        <v>0</v>
      </c>
      <c r="C1" s="81"/>
      <c r="D1" s="81"/>
      <c r="E1" s="81"/>
      <c r="F1" s="81"/>
      <c r="G1" s="81"/>
      <c r="H1" s="81"/>
      <c r="I1" s="81"/>
      <c r="J1" s="81"/>
      <c r="K1" s="81"/>
      <c r="L1" s="5"/>
      <c r="M1" s="5"/>
      <c r="N1" s="5"/>
    </row>
    <row r="2" spans="1:14" ht="38.25" customHeight="1">
      <c r="A2" s="1" t="s">
        <v>1</v>
      </c>
      <c r="C2" s="81" t="s">
        <v>418</v>
      </c>
      <c r="D2" s="81"/>
      <c r="E2" s="81"/>
      <c r="F2" s="81"/>
      <c r="G2" s="81"/>
      <c r="H2" s="81"/>
      <c r="I2" s="81"/>
      <c r="J2" s="81"/>
      <c r="K2" s="81"/>
      <c r="L2" s="81"/>
      <c r="M2" s="81"/>
      <c r="N2" s="81"/>
    </row>
    <row r="3" spans="1:14" ht="29.25" customHeight="1">
      <c r="K3" s="7"/>
      <c r="N3" s="7" t="s">
        <v>173</v>
      </c>
    </row>
    <row r="4" spans="1:14" ht="96.75" customHeight="1">
      <c r="A4" s="32" t="s">
        <v>52</v>
      </c>
      <c r="B4" s="33" t="s">
        <v>176</v>
      </c>
      <c r="C4" s="78" t="s">
        <v>175</v>
      </c>
      <c r="D4" s="79"/>
      <c r="E4" s="80"/>
      <c r="F4" s="78" t="s">
        <v>269</v>
      </c>
      <c r="G4" s="79"/>
      <c r="H4" s="80"/>
      <c r="I4" s="78" t="s">
        <v>267</v>
      </c>
      <c r="J4" s="79"/>
      <c r="K4" s="80"/>
      <c r="L4" s="78" t="s">
        <v>383</v>
      </c>
      <c r="M4" s="79"/>
      <c r="N4" s="80"/>
    </row>
    <row r="5" spans="1:14" ht="86.25" customHeight="1">
      <c r="A5" s="32"/>
      <c r="B5" s="33"/>
      <c r="C5" s="42" t="s">
        <v>172</v>
      </c>
      <c r="D5" s="42" t="s">
        <v>392</v>
      </c>
      <c r="E5" s="42" t="s">
        <v>393</v>
      </c>
      <c r="F5" s="42" t="s">
        <v>172</v>
      </c>
      <c r="G5" s="42" t="s">
        <v>392</v>
      </c>
      <c r="H5" s="42" t="s">
        <v>393</v>
      </c>
      <c r="I5" s="42" t="s">
        <v>172</v>
      </c>
      <c r="J5" s="42" t="s">
        <v>392</v>
      </c>
      <c r="K5" s="42" t="s">
        <v>393</v>
      </c>
      <c r="L5" s="42" t="s">
        <v>172</v>
      </c>
      <c r="M5" s="42" t="s">
        <v>392</v>
      </c>
      <c r="N5" s="42" t="s">
        <v>393</v>
      </c>
    </row>
    <row r="6" spans="1:14" s="30" customFormat="1" ht="38.25" customHeight="1">
      <c r="A6" s="35"/>
      <c r="B6" s="36" t="s">
        <v>177</v>
      </c>
      <c r="C6" s="37">
        <f>SUM(C7:C27)</f>
        <v>618470.50000000012</v>
      </c>
      <c r="D6" s="37">
        <f t="shared" ref="D6:J6" si="0">SUM(D7:D27)</f>
        <v>479250.9</v>
      </c>
      <c r="E6" s="37">
        <f>D6/C6*100</f>
        <v>77.489694334652981</v>
      </c>
      <c r="F6" s="37">
        <f t="shared" si="0"/>
        <v>525911.20000000007</v>
      </c>
      <c r="G6" s="37">
        <f t="shared" si="0"/>
        <v>394433.10000000003</v>
      </c>
      <c r="H6" s="37">
        <f>G6/F6*100</f>
        <v>74.999942956149241</v>
      </c>
      <c r="I6" s="37">
        <f t="shared" si="0"/>
        <v>30972.300000000003</v>
      </c>
      <c r="J6" s="37">
        <f t="shared" si="0"/>
        <v>23230.800000000003</v>
      </c>
      <c r="K6" s="37">
        <f>J6/I6*100</f>
        <v>75.005085189023745</v>
      </c>
      <c r="L6" s="37">
        <f t="shared" ref="L6:M6" si="1">SUM(L7:L27)</f>
        <v>61587</v>
      </c>
      <c r="M6" s="37">
        <f t="shared" si="1"/>
        <v>61587</v>
      </c>
      <c r="N6" s="37">
        <f>M6/L6*100</f>
        <v>100</v>
      </c>
    </row>
    <row r="7" spans="1:14" ht="16.5" customHeight="1">
      <c r="A7" s="38">
        <v>1</v>
      </c>
      <c r="B7" s="39" t="s">
        <v>24</v>
      </c>
      <c r="C7" s="34">
        <f>SUM(F7+I7+L7)</f>
        <v>41776.399999999994</v>
      </c>
      <c r="D7" s="34">
        <f>SUM(G7+J7+M7)</f>
        <v>31332.6</v>
      </c>
      <c r="E7" s="34">
        <f>D7/C7*100</f>
        <v>75.000718108788703</v>
      </c>
      <c r="F7" s="40">
        <v>41776.399999999994</v>
      </c>
      <c r="G7" s="40">
        <v>31332.6</v>
      </c>
      <c r="H7" s="40">
        <f>G7/F7*100</f>
        <v>75.000718108788703</v>
      </c>
      <c r="I7" s="40">
        <v>0</v>
      </c>
      <c r="J7" s="40">
        <v>0</v>
      </c>
      <c r="K7" s="40"/>
      <c r="L7" s="40"/>
      <c r="M7" s="40"/>
      <c r="N7" s="40"/>
    </row>
    <row r="8" spans="1:14" ht="16.5" customHeight="1">
      <c r="A8" s="38">
        <v>2</v>
      </c>
      <c r="B8" s="39" t="s">
        <v>25</v>
      </c>
      <c r="C8" s="34">
        <f t="shared" ref="C8:C33" si="2">SUM(F8+I8+L8)</f>
        <v>45082.799999999996</v>
      </c>
      <c r="D8" s="34">
        <f t="shared" ref="D8:D33" si="3">SUM(G8+J8+M8)</f>
        <v>34859.599999999999</v>
      </c>
      <c r="E8" s="34">
        <f t="shared" ref="E8:E33" si="4">D8/C8*100</f>
        <v>77.323502533116852</v>
      </c>
      <c r="F8" s="40">
        <v>39933.699999999997</v>
      </c>
      <c r="G8" s="40">
        <v>29950.2</v>
      </c>
      <c r="H8" s="40">
        <f t="shared" ref="H8:H35" si="5">G8/F8*100</f>
        <v>74.999812188702791</v>
      </c>
      <c r="I8" s="40">
        <v>959.7</v>
      </c>
      <c r="J8" s="40">
        <v>720</v>
      </c>
      <c r="K8" s="40">
        <f>J8/I8*100</f>
        <v>75.023444826508282</v>
      </c>
      <c r="L8" s="40">
        <v>4189.3999999999996</v>
      </c>
      <c r="M8" s="40">
        <v>4189.3999999999996</v>
      </c>
      <c r="N8" s="40">
        <f>M8/L8*100</f>
        <v>100</v>
      </c>
    </row>
    <row r="9" spans="1:14" ht="16.5" customHeight="1">
      <c r="A9" s="38">
        <v>3</v>
      </c>
      <c r="B9" s="39" t="s">
        <v>26</v>
      </c>
      <c r="C9" s="34">
        <f t="shared" si="2"/>
        <v>39866</v>
      </c>
      <c r="D9" s="34">
        <f t="shared" si="3"/>
        <v>31103.5</v>
      </c>
      <c r="E9" s="34">
        <f t="shared" si="4"/>
        <v>78.020117393267441</v>
      </c>
      <c r="F9" s="40">
        <v>27065.199999999997</v>
      </c>
      <c r="G9" s="40">
        <v>20298.599999999999</v>
      </c>
      <c r="H9" s="40">
        <f t="shared" si="5"/>
        <v>74.99889156555281</v>
      </c>
      <c r="I9" s="40">
        <v>7985.4</v>
      </c>
      <c r="J9" s="40">
        <v>5989.5</v>
      </c>
      <c r="K9" s="40">
        <f>J9/I9*100</f>
        <v>75.005635284394018</v>
      </c>
      <c r="L9" s="40">
        <v>4815.3999999999996</v>
      </c>
      <c r="M9" s="40">
        <v>4815.3999999999996</v>
      </c>
      <c r="N9" s="40"/>
    </row>
    <row r="10" spans="1:14" ht="16.5" customHeight="1">
      <c r="A10" s="38">
        <v>4</v>
      </c>
      <c r="B10" s="39" t="s">
        <v>27</v>
      </c>
      <c r="C10" s="34">
        <f t="shared" si="2"/>
        <v>7606.6</v>
      </c>
      <c r="D10" s="34">
        <f t="shared" si="3"/>
        <v>7606.6</v>
      </c>
      <c r="E10" s="34">
        <f t="shared" si="4"/>
        <v>100</v>
      </c>
      <c r="F10" s="40"/>
      <c r="G10" s="40"/>
      <c r="H10" s="40"/>
      <c r="I10" s="40">
        <v>0</v>
      </c>
      <c r="J10" s="40">
        <v>0</v>
      </c>
      <c r="K10" s="40"/>
      <c r="L10" s="40">
        <v>7606.6</v>
      </c>
      <c r="M10" s="40">
        <v>7606.6</v>
      </c>
      <c r="N10" s="40">
        <f t="shared" ref="N10:N17" si="6">M10/L10*100</f>
        <v>100</v>
      </c>
    </row>
    <row r="11" spans="1:14" ht="16.5" customHeight="1">
      <c r="A11" s="38">
        <v>5</v>
      </c>
      <c r="B11" s="39" t="s">
        <v>28</v>
      </c>
      <c r="C11" s="34">
        <f t="shared" si="2"/>
        <v>33310.300000000003</v>
      </c>
      <c r="D11" s="34">
        <f t="shared" si="3"/>
        <v>25049.3</v>
      </c>
      <c r="E11" s="34">
        <f t="shared" si="4"/>
        <v>75.199863105405825</v>
      </c>
      <c r="F11" s="40">
        <v>30798.100000000006</v>
      </c>
      <c r="G11" s="40">
        <v>23098.5</v>
      </c>
      <c r="H11" s="40">
        <f t="shared" si="5"/>
        <v>74.999756478484045</v>
      </c>
      <c r="I11" s="40">
        <v>2247.1</v>
      </c>
      <c r="J11" s="40">
        <v>1685.7</v>
      </c>
      <c r="K11" s="40">
        <f>J11/I11*100</f>
        <v>75.016688175871124</v>
      </c>
      <c r="L11" s="40">
        <v>265.10000000000002</v>
      </c>
      <c r="M11" s="40">
        <v>265.10000000000002</v>
      </c>
      <c r="N11" s="40"/>
    </row>
    <row r="12" spans="1:14" ht="16.5" customHeight="1">
      <c r="A12" s="38">
        <v>6</v>
      </c>
      <c r="B12" s="39" t="s">
        <v>29</v>
      </c>
      <c r="C12" s="34">
        <f t="shared" si="2"/>
        <v>79985.5</v>
      </c>
      <c r="D12" s="34">
        <f t="shared" si="3"/>
        <v>59988.6</v>
      </c>
      <c r="E12" s="34">
        <f t="shared" si="4"/>
        <v>74.999343631033128</v>
      </c>
      <c r="F12" s="40">
        <v>79985.5</v>
      </c>
      <c r="G12" s="40">
        <v>59988.6</v>
      </c>
      <c r="H12" s="40">
        <f t="shared" si="5"/>
        <v>74.999343631033128</v>
      </c>
      <c r="I12" s="40">
        <v>0</v>
      </c>
      <c r="J12" s="40">
        <v>0</v>
      </c>
      <c r="K12" s="40"/>
      <c r="L12" s="40"/>
      <c r="M12" s="40"/>
      <c r="N12" s="40"/>
    </row>
    <row r="13" spans="1:14" ht="16.5" customHeight="1">
      <c r="A13" s="38">
        <v>7</v>
      </c>
      <c r="B13" s="39" t="s">
        <v>30</v>
      </c>
      <c r="C13" s="34">
        <f t="shared" si="2"/>
        <v>4007.2</v>
      </c>
      <c r="D13" s="34">
        <f t="shared" si="3"/>
        <v>3314.2</v>
      </c>
      <c r="E13" s="34">
        <f t="shared" si="4"/>
        <v>82.70612896785785</v>
      </c>
      <c r="F13" s="40"/>
      <c r="G13" s="40"/>
      <c r="H13" s="40"/>
      <c r="I13" s="40">
        <v>2772</v>
      </c>
      <c r="J13" s="40">
        <v>2079</v>
      </c>
      <c r="K13" s="40">
        <f>J13/I13*100</f>
        <v>75</v>
      </c>
      <c r="L13" s="40">
        <v>1235.2</v>
      </c>
      <c r="M13" s="40">
        <v>1235.2</v>
      </c>
      <c r="N13" s="40"/>
    </row>
    <row r="14" spans="1:14" ht="16.5" customHeight="1">
      <c r="A14" s="38">
        <v>8</v>
      </c>
      <c r="B14" s="39" t="s">
        <v>31</v>
      </c>
      <c r="C14" s="34">
        <f t="shared" si="2"/>
        <v>25101.700000000004</v>
      </c>
      <c r="D14" s="34">
        <f t="shared" si="3"/>
        <v>18826.2</v>
      </c>
      <c r="E14" s="34">
        <f t="shared" si="4"/>
        <v>74.999701215455516</v>
      </c>
      <c r="F14" s="40">
        <v>25101.700000000004</v>
      </c>
      <c r="G14" s="40">
        <v>18826.2</v>
      </c>
      <c r="H14" s="40">
        <f t="shared" si="5"/>
        <v>74.999701215455516</v>
      </c>
      <c r="I14" s="40">
        <v>0</v>
      </c>
      <c r="J14" s="40">
        <v>0</v>
      </c>
      <c r="K14" s="40"/>
      <c r="L14" s="40"/>
      <c r="M14" s="40"/>
      <c r="N14" s="40"/>
    </row>
    <row r="15" spans="1:14" ht="16.5" customHeight="1">
      <c r="A15" s="38">
        <v>9</v>
      </c>
      <c r="B15" s="39" t="s">
        <v>32</v>
      </c>
      <c r="C15" s="34">
        <f t="shared" si="2"/>
        <v>3826.5</v>
      </c>
      <c r="D15" s="34">
        <f t="shared" si="3"/>
        <v>3826.5</v>
      </c>
      <c r="E15" s="34">
        <f t="shared" si="4"/>
        <v>100</v>
      </c>
      <c r="F15" s="40"/>
      <c r="G15" s="40"/>
      <c r="H15" s="40"/>
      <c r="I15" s="40">
        <v>0</v>
      </c>
      <c r="J15" s="40">
        <v>0</v>
      </c>
      <c r="K15" s="40"/>
      <c r="L15" s="40">
        <v>3826.5</v>
      </c>
      <c r="M15" s="40">
        <v>3826.5</v>
      </c>
      <c r="N15" s="40">
        <f t="shared" si="6"/>
        <v>100</v>
      </c>
    </row>
    <row r="16" spans="1:14" ht="16.5" customHeight="1">
      <c r="A16" s="38">
        <v>10</v>
      </c>
      <c r="B16" s="39" t="s">
        <v>33</v>
      </c>
      <c r="C16" s="34">
        <f t="shared" si="2"/>
        <v>36317.700000000004</v>
      </c>
      <c r="D16" s="34">
        <f t="shared" si="3"/>
        <v>27283.300000000003</v>
      </c>
      <c r="E16" s="34">
        <f t="shared" si="4"/>
        <v>75.123975361875878</v>
      </c>
      <c r="F16" s="40">
        <v>36138.800000000003</v>
      </c>
      <c r="G16" s="40">
        <v>27104.400000000001</v>
      </c>
      <c r="H16" s="40">
        <f t="shared" si="5"/>
        <v>75.000830132710547</v>
      </c>
      <c r="I16" s="40">
        <v>0</v>
      </c>
      <c r="J16" s="40">
        <v>0</v>
      </c>
      <c r="K16" s="40"/>
      <c r="L16" s="40">
        <v>178.9</v>
      </c>
      <c r="M16" s="40">
        <v>178.9</v>
      </c>
      <c r="N16" s="40"/>
    </row>
    <row r="17" spans="1:14" ht="16.5" customHeight="1">
      <c r="A17" s="38">
        <v>11</v>
      </c>
      <c r="B17" s="39" t="s">
        <v>34</v>
      </c>
      <c r="C17" s="34">
        <f t="shared" si="2"/>
        <v>34698</v>
      </c>
      <c r="D17" s="34">
        <f t="shared" si="3"/>
        <v>26163.399999999998</v>
      </c>
      <c r="E17" s="34">
        <f t="shared" si="4"/>
        <v>75.403193267623493</v>
      </c>
      <c r="F17" s="40">
        <v>32438.5</v>
      </c>
      <c r="G17" s="40">
        <v>24328.799999999999</v>
      </c>
      <c r="H17" s="40">
        <f t="shared" si="5"/>
        <v>74.99976879325493</v>
      </c>
      <c r="I17" s="40">
        <v>1700.2</v>
      </c>
      <c r="J17" s="40">
        <v>1275.3</v>
      </c>
      <c r="K17" s="40">
        <f t="shared" ref="K17" si="7">J17/I17*100</f>
        <v>75.008822491471577</v>
      </c>
      <c r="L17" s="40">
        <v>559.29999999999995</v>
      </c>
      <c r="M17" s="40">
        <v>559.29999999999995</v>
      </c>
      <c r="N17" s="40">
        <f t="shared" si="6"/>
        <v>100</v>
      </c>
    </row>
    <row r="18" spans="1:14" ht="16.5" customHeight="1">
      <c r="A18" s="38">
        <v>12</v>
      </c>
      <c r="B18" s="39" t="s">
        <v>35</v>
      </c>
      <c r="C18" s="34">
        <f t="shared" si="2"/>
        <v>13934.8</v>
      </c>
      <c r="D18" s="34">
        <f t="shared" si="3"/>
        <v>11428.3</v>
      </c>
      <c r="E18" s="34">
        <f t="shared" si="4"/>
        <v>82.012658954559797</v>
      </c>
      <c r="F18" s="40"/>
      <c r="G18" s="40"/>
      <c r="H18" s="40"/>
      <c r="I18" s="40">
        <v>10026.9</v>
      </c>
      <c r="J18" s="40">
        <v>7520.4</v>
      </c>
      <c r="K18" s="40">
        <f>J18/I18*100</f>
        <v>75.002243963737541</v>
      </c>
      <c r="L18" s="40">
        <v>3907.9</v>
      </c>
      <c r="M18" s="40">
        <v>3907.9</v>
      </c>
      <c r="N18" s="40">
        <f>M18/L18*100</f>
        <v>100</v>
      </c>
    </row>
    <row r="19" spans="1:14" ht="16.5" customHeight="1">
      <c r="A19" s="38">
        <v>13</v>
      </c>
      <c r="B19" s="39" t="s">
        <v>36</v>
      </c>
      <c r="C19" s="34">
        <f t="shared" si="2"/>
        <v>22583.699999999997</v>
      </c>
      <c r="D19" s="34">
        <f t="shared" si="3"/>
        <v>17429.8</v>
      </c>
      <c r="E19" s="34">
        <f t="shared" si="4"/>
        <v>77.178673113794474</v>
      </c>
      <c r="F19" s="40">
        <v>20614.099999999999</v>
      </c>
      <c r="G19" s="40">
        <v>15460.2</v>
      </c>
      <c r="H19" s="40">
        <f t="shared" si="5"/>
        <v>74.998180856792203</v>
      </c>
      <c r="I19" s="40">
        <v>0</v>
      </c>
      <c r="J19" s="40">
        <v>0</v>
      </c>
      <c r="K19" s="40"/>
      <c r="L19" s="40">
        <v>1969.6</v>
      </c>
      <c r="M19" s="40">
        <v>1969.6</v>
      </c>
      <c r="N19" s="40"/>
    </row>
    <row r="20" spans="1:14" ht="16.5" customHeight="1">
      <c r="A20" s="38">
        <v>14</v>
      </c>
      <c r="B20" s="39" t="s">
        <v>37</v>
      </c>
      <c r="C20" s="34">
        <f t="shared" si="2"/>
        <v>39221.30000000001</v>
      </c>
      <c r="D20" s="34">
        <f t="shared" si="3"/>
        <v>30041.3</v>
      </c>
      <c r="E20" s="34">
        <f t="shared" si="4"/>
        <v>76.594350518723218</v>
      </c>
      <c r="F20" s="40">
        <v>35576.400000000009</v>
      </c>
      <c r="G20" s="40">
        <v>26682.3</v>
      </c>
      <c r="H20" s="40">
        <f t="shared" si="5"/>
        <v>74.999999999999972</v>
      </c>
      <c r="I20" s="40">
        <v>1141.8</v>
      </c>
      <c r="J20" s="40">
        <v>855.9</v>
      </c>
      <c r="K20" s="40">
        <f>J20/I20*100</f>
        <v>74.960588544403578</v>
      </c>
      <c r="L20" s="40">
        <v>2503.1</v>
      </c>
      <c r="M20" s="40">
        <v>2503.1</v>
      </c>
      <c r="N20" s="40">
        <f>M20/L20*100</f>
        <v>100</v>
      </c>
    </row>
    <row r="21" spans="1:14" ht="16.5" customHeight="1">
      <c r="A21" s="38">
        <v>15</v>
      </c>
      <c r="B21" s="39" t="s">
        <v>38</v>
      </c>
      <c r="C21" s="34">
        <f t="shared" si="2"/>
        <v>5240.8999999999996</v>
      </c>
      <c r="D21" s="34">
        <f t="shared" si="3"/>
        <v>5240.8999999999996</v>
      </c>
      <c r="E21" s="34">
        <v>0</v>
      </c>
      <c r="F21" s="40"/>
      <c r="G21" s="40"/>
      <c r="H21" s="40"/>
      <c r="I21" s="40">
        <v>0</v>
      </c>
      <c r="J21" s="40">
        <v>0</v>
      </c>
      <c r="K21" s="40"/>
      <c r="L21" s="40">
        <v>5240.8999999999996</v>
      </c>
      <c r="M21" s="40">
        <v>5240.8999999999996</v>
      </c>
      <c r="N21" s="40"/>
    </row>
    <row r="22" spans="1:14" ht="16.5" customHeight="1">
      <c r="A22" s="38">
        <v>16</v>
      </c>
      <c r="B22" s="39" t="s">
        <v>39</v>
      </c>
      <c r="C22" s="34">
        <f t="shared" si="2"/>
        <v>15060.200000000004</v>
      </c>
      <c r="D22" s="34">
        <f t="shared" si="3"/>
        <v>13851.8</v>
      </c>
      <c r="E22" s="34">
        <f t="shared" si="4"/>
        <v>91.97620217526989</v>
      </c>
      <c r="F22" s="40">
        <v>1499.6000000000058</v>
      </c>
      <c r="G22" s="40">
        <v>1125</v>
      </c>
      <c r="H22" s="40">
        <f t="shared" si="5"/>
        <v>75.020005334755652</v>
      </c>
      <c r="I22" s="40">
        <v>3335.8</v>
      </c>
      <c r="J22" s="40">
        <v>2502</v>
      </c>
      <c r="K22" s="40">
        <f>J22/I22*100</f>
        <v>75.004496672462366</v>
      </c>
      <c r="L22" s="40">
        <v>10224.799999999999</v>
      </c>
      <c r="M22" s="40">
        <v>10224.799999999999</v>
      </c>
      <c r="N22" s="40">
        <f>M22/L22*100</f>
        <v>100</v>
      </c>
    </row>
    <row r="23" spans="1:14" ht="16.5" customHeight="1">
      <c r="A23" s="38">
        <v>17</v>
      </c>
      <c r="B23" s="39" t="s">
        <v>40</v>
      </c>
      <c r="C23" s="34">
        <f t="shared" si="2"/>
        <v>35906.700000000004</v>
      </c>
      <c r="D23" s="34">
        <f t="shared" si="3"/>
        <v>26929.8</v>
      </c>
      <c r="E23" s="34">
        <f t="shared" si="4"/>
        <v>74.999373375999454</v>
      </c>
      <c r="F23" s="40">
        <v>35906.700000000004</v>
      </c>
      <c r="G23" s="40">
        <v>26929.8</v>
      </c>
      <c r="H23" s="40">
        <f t="shared" si="5"/>
        <v>74.999373375999454</v>
      </c>
      <c r="I23" s="40">
        <v>0</v>
      </c>
      <c r="J23" s="40">
        <v>0</v>
      </c>
      <c r="K23" s="40"/>
      <c r="L23" s="40"/>
      <c r="M23" s="40"/>
      <c r="N23" s="40"/>
    </row>
    <row r="24" spans="1:14" ht="16.5" customHeight="1">
      <c r="A24" s="38">
        <v>18</v>
      </c>
      <c r="B24" s="39" t="s">
        <v>41</v>
      </c>
      <c r="C24" s="34">
        <f t="shared" si="2"/>
        <v>49857</v>
      </c>
      <c r="D24" s="34">
        <f t="shared" si="3"/>
        <v>37393.199999999997</v>
      </c>
      <c r="E24" s="34">
        <f t="shared" si="4"/>
        <v>75.000902581382746</v>
      </c>
      <c r="F24" s="40">
        <v>49857</v>
      </c>
      <c r="G24" s="40">
        <v>37393.199999999997</v>
      </c>
      <c r="H24" s="40">
        <f t="shared" si="5"/>
        <v>75.000902581382746</v>
      </c>
      <c r="I24" s="40">
        <v>0</v>
      </c>
      <c r="J24" s="40">
        <v>0</v>
      </c>
      <c r="K24" s="40"/>
      <c r="L24" s="40"/>
      <c r="M24" s="40"/>
      <c r="N24" s="40"/>
    </row>
    <row r="25" spans="1:14" ht="16.5" customHeight="1">
      <c r="A25" s="38">
        <v>19</v>
      </c>
      <c r="B25" s="39" t="s">
        <v>42</v>
      </c>
      <c r="C25" s="34">
        <f t="shared" si="2"/>
        <v>24331.8</v>
      </c>
      <c r="D25" s="34">
        <f t="shared" si="3"/>
        <v>22015</v>
      </c>
      <c r="E25" s="34">
        <f t="shared" si="4"/>
        <v>90.478304112313936</v>
      </c>
      <c r="F25" s="40">
        <v>9267.5</v>
      </c>
      <c r="G25" s="40">
        <v>6950.7</v>
      </c>
      <c r="H25" s="40">
        <f t="shared" si="5"/>
        <v>75.000809279741034</v>
      </c>
      <c r="I25" s="40">
        <v>0</v>
      </c>
      <c r="J25" s="40">
        <v>0</v>
      </c>
      <c r="K25" s="40"/>
      <c r="L25" s="40">
        <v>15064.3</v>
      </c>
      <c r="M25" s="40">
        <v>15064.3</v>
      </c>
      <c r="N25" s="40">
        <f t="shared" ref="N25:N35" si="8">M25/L25*100</f>
        <v>100</v>
      </c>
    </row>
    <row r="26" spans="1:14" ht="16.5" customHeight="1">
      <c r="A26" s="38">
        <v>20</v>
      </c>
      <c r="B26" s="39" t="s">
        <v>43</v>
      </c>
      <c r="C26" s="34">
        <f t="shared" si="2"/>
        <v>25515.600000000006</v>
      </c>
      <c r="D26" s="34">
        <f t="shared" si="3"/>
        <v>19136.7</v>
      </c>
      <c r="E26" s="34">
        <f t="shared" si="4"/>
        <v>74.999999999999986</v>
      </c>
      <c r="F26" s="40">
        <v>25515.600000000006</v>
      </c>
      <c r="G26" s="40">
        <v>19136.7</v>
      </c>
      <c r="H26" s="40">
        <f t="shared" si="5"/>
        <v>74.999999999999986</v>
      </c>
      <c r="I26" s="40">
        <v>0</v>
      </c>
      <c r="J26" s="40">
        <v>0</v>
      </c>
      <c r="K26" s="40"/>
      <c r="L26" s="40"/>
      <c r="M26" s="40"/>
      <c r="N26" s="40"/>
    </row>
    <row r="27" spans="1:14" ht="16.5" customHeight="1">
      <c r="A27" s="38">
        <v>21</v>
      </c>
      <c r="B27" s="39" t="s">
        <v>44</v>
      </c>
      <c r="C27" s="34">
        <f t="shared" si="2"/>
        <v>35239.799999999996</v>
      </c>
      <c r="D27" s="34">
        <f t="shared" si="3"/>
        <v>26430.3</v>
      </c>
      <c r="E27" s="34">
        <f t="shared" si="4"/>
        <v>75.001276965249531</v>
      </c>
      <c r="F27" s="40">
        <v>34436.399999999994</v>
      </c>
      <c r="G27" s="40">
        <v>25827.3</v>
      </c>
      <c r="H27" s="40">
        <f t="shared" si="5"/>
        <v>75.000000000000014</v>
      </c>
      <c r="I27" s="40">
        <v>803.4</v>
      </c>
      <c r="J27" s="40">
        <v>603</v>
      </c>
      <c r="K27" s="40">
        <f>J27/I27*100</f>
        <v>75.056011949215844</v>
      </c>
      <c r="L27" s="40"/>
      <c r="M27" s="40"/>
      <c r="N27" s="40"/>
    </row>
    <row r="28" spans="1:14" s="8" customFormat="1" ht="25.5" customHeight="1">
      <c r="A28" s="67"/>
      <c r="B28" s="41" t="s">
        <v>174</v>
      </c>
      <c r="C28" s="37">
        <f>SUM(C29:C33)</f>
        <v>288766.3</v>
      </c>
      <c r="D28" s="37">
        <f>SUM(D29:D33)</f>
        <v>265265.2</v>
      </c>
      <c r="E28" s="37">
        <f>D28/C28*100</f>
        <v>91.861550326336555</v>
      </c>
      <c r="F28" s="37">
        <f>SUM(F29:F33)</f>
        <v>85372.200000000012</v>
      </c>
      <c r="G28" s="37">
        <f t="shared" ref="G28:M28" si="9">SUM(G29:G33)</f>
        <v>64028.7</v>
      </c>
      <c r="H28" s="37">
        <f t="shared" si="5"/>
        <v>74.999472896329237</v>
      </c>
      <c r="I28" s="37">
        <f t="shared" si="9"/>
        <v>8627.7000000000007</v>
      </c>
      <c r="J28" s="37">
        <f t="shared" si="9"/>
        <v>6470.1</v>
      </c>
      <c r="K28" s="37">
        <f>J28/I28*100</f>
        <v>74.992176362182278</v>
      </c>
      <c r="L28" s="37">
        <f>SUM(L29:L33)</f>
        <v>194766.4</v>
      </c>
      <c r="M28" s="37">
        <f t="shared" si="9"/>
        <v>194766.4</v>
      </c>
      <c r="N28" s="37">
        <f t="shared" si="8"/>
        <v>100</v>
      </c>
    </row>
    <row r="29" spans="1:14" ht="18" customHeight="1">
      <c r="A29" s="38">
        <v>22</v>
      </c>
      <c r="B29" s="39" t="s">
        <v>45</v>
      </c>
      <c r="C29" s="34">
        <f t="shared" si="2"/>
        <v>17817.099999999999</v>
      </c>
      <c r="D29" s="34">
        <f t="shared" si="3"/>
        <v>15300.6</v>
      </c>
      <c r="E29" s="34">
        <f t="shared" si="4"/>
        <v>85.875928181353885</v>
      </c>
      <c r="F29" s="40">
        <v>10066.599999999999</v>
      </c>
      <c r="G29" s="40">
        <v>7550.1</v>
      </c>
      <c r="H29" s="40">
        <f t="shared" si="5"/>
        <v>75.001490076093233</v>
      </c>
      <c r="I29" s="40"/>
      <c r="J29" s="40"/>
      <c r="K29" s="40"/>
      <c r="L29" s="40">
        <v>7750.5</v>
      </c>
      <c r="M29" s="40">
        <v>7750.5</v>
      </c>
      <c r="N29" s="40">
        <f t="shared" si="8"/>
        <v>100</v>
      </c>
    </row>
    <row r="30" spans="1:14" ht="18" customHeight="1">
      <c r="A30" s="38">
        <v>23</v>
      </c>
      <c r="B30" s="39" t="s">
        <v>46</v>
      </c>
      <c r="C30" s="34">
        <f t="shared" si="2"/>
        <v>24988.9</v>
      </c>
      <c r="D30" s="34">
        <f t="shared" si="3"/>
        <v>23681.100000000002</v>
      </c>
      <c r="E30" s="34">
        <f t="shared" si="4"/>
        <v>94.766476315484084</v>
      </c>
      <c r="F30" s="40"/>
      <c r="G30" s="40"/>
      <c r="H30" s="40"/>
      <c r="I30" s="40">
        <v>5230</v>
      </c>
      <c r="J30" s="40">
        <v>3922.2</v>
      </c>
      <c r="K30" s="40">
        <f>J30/I30*100</f>
        <v>74.994263862332687</v>
      </c>
      <c r="L30" s="40">
        <v>19758.900000000001</v>
      </c>
      <c r="M30" s="40">
        <v>19758.900000000001</v>
      </c>
      <c r="N30" s="40">
        <f t="shared" si="8"/>
        <v>100</v>
      </c>
    </row>
    <row r="31" spans="1:14" ht="18" customHeight="1">
      <c r="A31" s="38">
        <v>24</v>
      </c>
      <c r="B31" s="39" t="s">
        <v>47</v>
      </c>
      <c r="C31" s="34">
        <f t="shared" si="2"/>
        <v>97060.5</v>
      </c>
      <c r="D31" s="34">
        <f t="shared" si="3"/>
        <v>79221.899999999994</v>
      </c>
      <c r="E31" s="34">
        <f t="shared" si="4"/>
        <v>81.621153816434074</v>
      </c>
      <c r="F31" s="40">
        <v>71352.600000000006</v>
      </c>
      <c r="G31" s="40">
        <v>53514</v>
      </c>
      <c r="H31" s="40">
        <f>G31/F31*100</f>
        <v>74.999369329218553</v>
      </c>
      <c r="I31" s="40"/>
      <c r="J31" s="40"/>
      <c r="K31" s="40"/>
      <c r="L31" s="40">
        <v>25707.9</v>
      </c>
      <c r="M31" s="40">
        <v>25707.9</v>
      </c>
      <c r="N31" s="40">
        <f t="shared" si="8"/>
        <v>100</v>
      </c>
    </row>
    <row r="32" spans="1:14" s="2" customFormat="1" ht="18" customHeight="1">
      <c r="A32" s="38">
        <v>26</v>
      </c>
      <c r="B32" s="39" t="s">
        <v>48</v>
      </c>
      <c r="C32" s="34">
        <f t="shared" si="2"/>
        <v>102082</v>
      </c>
      <c r="D32" s="34">
        <f t="shared" si="3"/>
        <v>102082</v>
      </c>
      <c r="E32" s="34">
        <f t="shared" si="4"/>
        <v>100</v>
      </c>
      <c r="F32" s="40"/>
      <c r="G32" s="40"/>
      <c r="H32" s="40"/>
      <c r="I32" s="40"/>
      <c r="J32" s="40"/>
      <c r="K32" s="40"/>
      <c r="L32" s="40">
        <v>102082</v>
      </c>
      <c r="M32" s="40">
        <v>102082</v>
      </c>
      <c r="N32" s="40">
        <f t="shared" si="8"/>
        <v>100</v>
      </c>
    </row>
    <row r="33" spans="1:14" ht="18" customHeight="1">
      <c r="A33" s="38">
        <v>25</v>
      </c>
      <c r="B33" s="39" t="s">
        <v>49</v>
      </c>
      <c r="C33" s="34">
        <f t="shared" si="2"/>
        <v>46817.799999999996</v>
      </c>
      <c r="D33" s="34">
        <f t="shared" si="3"/>
        <v>44979.6</v>
      </c>
      <c r="E33" s="34">
        <f t="shared" si="4"/>
        <v>96.073715552631697</v>
      </c>
      <c r="F33" s="40">
        <v>3953</v>
      </c>
      <c r="G33" s="40">
        <v>2964.6</v>
      </c>
      <c r="H33" s="40">
        <f t="shared" si="5"/>
        <v>74.996205413609914</v>
      </c>
      <c r="I33" s="40">
        <v>3397.7</v>
      </c>
      <c r="J33" s="40">
        <v>2547.9</v>
      </c>
      <c r="K33" s="40">
        <f>J33/I33*100</f>
        <v>74.988963122112025</v>
      </c>
      <c r="L33" s="40">
        <v>39467.1</v>
      </c>
      <c r="M33" s="40">
        <v>39467.1</v>
      </c>
      <c r="N33" s="40">
        <f t="shared" si="8"/>
        <v>100</v>
      </c>
    </row>
    <row r="34" spans="1:14" ht="14">
      <c r="A34" s="38"/>
      <c r="B34" s="39"/>
      <c r="C34" s="34"/>
      <c r="D34" s="34"/>
      <c r="E34" s="34"/>
      <c r="F34" s="40"/>
      <c r="G34" s="40"/>
      <c r="H34" s="40"/>
      <c r="I34" s="40"/>
      <c r="J34" s="40"/>
      <c r="K34" s="40"/>
      <c r="L34" s="40"/>
      <c r="M34" s="40"/>
      <c r="N34" s="40"/>
    </row>
    <row r="35" spans="1:14" s="31" customFormat="1" ht="33.75" customHeight="1">
      <c r="A35" s="82" t="s">
        <v>50</v>
      </c>
      <c r="B35" s="82"/>
      <c r="C35" s="37">
        <f>SUM(C6+C28)</f>
        <v>907236.8</v>
      </c>
      <c r="D35" s="37">
        <f>SUM(D6+D28)</f>
        <v>744516.10000000009</v>
      </c>
      <c r="E35" s="37">
        <f>D35/C35*100</f>
        <v>82.064142459829682</v>
      </c>
      <c r="F35" s="37">
        <f>SUM(F6+F28)</f>
        <v>611283.40000000014</v>
      </c>
      <c r="G35" s="37">
        <f t="shared" ref="G35:M35" si="10">SUM(G6+G28)</f>
        <v>458461.80000000005</v>
      </c>
      <c r="H35" s="37">
        <f t="shared" si="5"/>
        <v>74.999877307317675</v>
      </c>
      <c r="I35" s="37">
        <f t="shared" si="10"/>
        <v>39600</v>
      </c>
      <c r="J35" s="37">
        <f t="shared" si="10"/>
        <v>29700.9</v>
      </c>
      <c r="K35" s="37">
        <f t="shared" ref="K35" si="11">J35/I35*100</f>
        <v>75.002272727272739</v>
      </c>
      <c r="L35" s="37">
        <f t="shared" si="10"/>
        <v>256353.4</v>
      </c>
      <c r="M35" s="37">
        <f t="shared" si="10"/>
        <v>256353.4</v>
      </c>
      <c r="N35" s="37">
        <f t="shared" si="8"/>
        <v>100</v>
      </c>
    </row>
  </sheetData>
  <mergeCells count="7">
    <mergeCell ref="L4:N4"/>
    <mergeCell ref="C2:N2"/>
    <mergeCell ref="C1:K1"/>
    <mergeCell ref="A35:B35"/>
    <mergeCell ref="C4:E4"/>
    <mergeCell ref="F4:H4"/>
    <mergeCell ref="I4:K4"/>
  </mergeCells>
  <pageMargins left="0" right="0" top="0" bottom="0" header="0" footer="0"/>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V39"/>
  <sheetViews>
    <sheetView showGridLines="0" view="pageBreakPreview" zoomScale="70" zoomScaleNormal="100" zoomScaleSheetLayoutView="70" workbookViewId="0">
      <pane xSplit="2" ySplit="4" topLeftCell="C5" activePane="bottomRight" state="frozen"/>
      <selection pane="topRight" activeCell="C1" sqref="C1"/>
      <selection pane="bottomLeft" activeCell="A11" sqref="A11"/>
      <selection pane="bottomRight" activeCell="A6" sqref="A6"/>
    </sheetView>
  </sheetViews>
  <sheetFormatPr defaultColWidth="9.1796875" defaultRowHeight="13"/>
  <cols>
    <col min="1" max="1" width="5.81640625" style="1" customWidth="1"/>
    <col min="2" max="2" width="18.7265625" style="2" customWidth="1"/>
    <col min="3" max="3" width="15.1796875" style="6" customWidth="1"/>
    <col min="4" max="4" width="15.453125" style="6" customWidth="1"/>
    <col min="5" max="5" width="12.81640625" style="6" customWidth="1"/>
    <col min="6" max="6" width="13.453125" style="2" customWidth="1"/>
    <col min="7" max="7" width="13.81640625" style="2" customWidth="1"/>
    <col min="8" max="8" width="11.1796875" style="2" customWidth="1"/>
    <col min="9" max="9" width="14.54296875" style="2" customWidth="1"/>
    <col min="10" max="10" width="13.54296875" style="2" customWidth="1"/>
    <col min="11" max="11" width="11.54296875" style="2" customWidth="1"/>
    <col min="12" max="13" width="14.54296875" style="2" customWidth="1"/>
    <col min="14" max="14" width="12.7265625" style="2" customWidth="1"/>
    <col min="15" max="15" width="13.81640625" style="2" customWidth="1"/>
    <col min="16" max="16" width="12.1796875" style="2" customWidth="1"/>
    <col min="17" max="17" width="8.26953125" style="2" customWidth="1"/>
    <col min="18" max="18" width="15.26953125" style="2" customWidth="1"/>
    <col min="19" max="19" width="12.7265625" style="2" customWidth="1"/>
    <col min="20" max="20" width="11" style="2" customWidth="1"/>
    <col min="21" max="21" width="11.26953125" style="2" customWidth="1"/>
    <col min="22" max="22" width="12.1796875" style="2" customWidth="1"/>
    <col min="23" max="23" width="7.54296875" style="2" customWidth="1"/>
    <col min="24" max="24" width="15.54296875" style="2" customWidth="1"/>
    <col min="25" max="25" width="13.1796875" style="2" customWidth="1"/>
    <col min="26" max="26" width="8.81640625" style="2" customWidth="1"/>
    <col min="27" max="27" width="12.54296875" style="2" customWidth="1"/>
    <col min="28" max="28" width="11.1796875" style="2" customWidth="1"/>
    <col min="29" max="29" width="6.81640625" style="2" customWidth="1"/>
    <col min="30" max="30" width="12.1796875" style="2" customWidth="1"/>
    <col min="31" max="31" width="11.453125" style="2" customWidth="1"/>
    <col min="32" max="32" width="9.26953125" style="2" customWidth="1"/>
    <col min="33" max="34" width="11.1796875" style="2" customWidth="1"/>
    <col min="35" max="35" width="8.26953125" style="2" customWidth="1"/>
    <col min="36" max="40" width="11.1796875" style="2" customWidth="1"/>
    <col min="41" max="41" width="8.26953125" style="2" customWidth="1"/>
    <col min="42" max="44" width="11.1796875" style="2" customWidth="1"/>
    <col min="45" max="45" width="14.54296875" style="2" customWidth="1"/>
    <col min="46" max="46" width="14" style="2" customWidth="1"/>
    <col min="47" max="47" width="9.81640625" style="2" customWidth="1"/>
    <col min="48" max="48" width="10.7265625" style="2" customWidth="1"/>
    <col min="49" max="49" width="10.54296875" style="2" customWidth="1"/>
    <col min="50" max="50" width="8.54296875" style="2" customWidth="1"/>
    <col min="51" max="51" width="12" style="2" customWidth="1"/>
    <col min="52" max="52" width="12.7265625" style="2" customWidth="1"/>
    <col min="53" max="53" width="10.26953125" style="2" customWidth="1"/>
    <col min="54" max="54" width="13.7265625" style="2" customWidth="1"/>
    <col min="55" max="55" width="13.26953125" style="2" customWidth="1"/>
    <col min="56" max="56" width="11.81640625" style="2" customWidth="1"/>
    <col min="57" max="57" width="14.453125" style="2" customWidth="1"/>
    <col min="58" max="58" width="12.54296875" style="2" customWidth="1"/>
    <col min="59" max="59" width="13.1796875" style="2" customWidth="1"/>
    <col min="60" max="60" width="14" style="2" customWidth="1"/>
    <col min="61" max="61" width="13.81640625" style="2" customWidth="1"/>
    <col min="62" max="62" width="11.81640625" style="2" customWidth="1"/>
    <col min="63" max="63" width="13.7265625" style="2" customWidth="1"/>
    <col min="64" max="64" width="14.54296875" style="2" customWidth="1"/>
    <col min="65" max="65" width="12" style="2" customWidth="1"/>
    <col min="66" max="66" width="14.453125" style="2" customWidth="1"/>
    <col min="67" max="67" width="13.1796875" style="2" customWidth="1"/>
    <col min="68" max="68" width="11.81640625" style="2" customWidth="1"/>
    <col min="69" max="69" width="14.7265625" style="2" customWidth="1"/>
    <col min="70" max="70" width="13.54296875" style="2" customWidth="1"/>
    <col min="71" max="71" width="13.1796875" style="2" customWidth="1"/>
    <col min="72" max="72" width="13.7265625" style="2" customWidth="1"/>
    <col min="73" max="73" width="13" style="2" customWidth="1"/>
    <col min="74" max="74" width="14.7265625" style="2" customWidth="1"/>
    <col min="75" max="76" width="15.81640625" style="2" customWidth="1"/>
    <col min="77" max="77" width="10.453125" style="2" customWidth="1"/>
    <col min="78" max="79" width="14.1796875" style="2" customWidth="1"/>
    <col min="80" max="80" width="9" style="2" customWidth="1"/>
    <col min="81" max="81" width="14.81640625" style="2" customWidth="1"/>
    <col min="82" max="82" width="12.81640625" style="2" customWidth="1"/>
    <col min="83" max="83" width="9.26953125" style="2" customWidth="1"/>
    <col min="84" max="84" width="13.1796875" style="2" customWidth="1"/>
    <col min="85" max="85" width="12.453125" style="2" customWidth="1"/>
    <col min="86" max="86" width="12" style="2" customWidth="1"/>
    <col min="87" max="89" width="12.7265625" style="2" customWidth="1"/>
    <col min="90" max="90" width="13" style="2" customWidth="1"/>
    <col min="91" max="91" width="12.81640625" style="2" customWidth="1"/>
    <col min="92" max="92" width="11.7265625" style="2" customWidth="1"/>
    <col min="93" max="93" width="13.7265625" style="2" customWidth="1"/>
    <col min="94" max="94" width="13" style="2" customWidth="1"/>
    <col min="95" max="95" width="11.81640625" style="2" customWidth="1"/>
    <col min="96" max="96" width="14.81640625" style="2" customWidth="1"/>
    <col min="97" max="97" width="13.453125" style="2" customWidth="1"/>
    <col min="98" max="98" width="11.81640625" style="2" customWidth="1"/>
    <col min="99" max="99" width="12.54296875" style="2" customWidth="1"/>
    <col min="100" max="100" width="12.26953125" style="2" customWidth="1"/>
    <col min="101" max="101" width="11.81640625" style="2" customWidth="1"/>
    <col min="102" max="102" width="13.7265625" style="2" customWidth="1"/>
    <col min="103" max="103" width="13.1796875" style="2" customWidth="1"/>
    <col min="104" max="104" width="11.54296875" style="2" customWidth="1"/>
    <col min="105" max="105" width="15.54296875" style="2" customWidth="1"/>
    <col min="106" max="106" width="12.7265625" style="2" customWidth="1"/>
    <col min="107" max="107" width="11.54296875" style="2" customWidth="1"/>
    <col min="108" max="108" width="15.26953125" style="2" customWidth="1"/>
    <col min="109" max="109" width="13.81640625" style="2" customWidth="1"/>
    <col min="110" max="110" width="11.7265625" style="2" customWidth="1"/>
    <col min="111" max="111" width="15.1796875" style="2" customWidth="1"/>
    <col min="112" max="112" width="12.54296875" style="2" customWidth="1"/>
    <col min="113" max="113" width="11.453125" style="2" customWidth="1"/>
    <col min="114" max="115" width="16.453125" style="2" customWidth="1"/>
    <col min="116" max="116" width="11.81640625" style="2" customWidth="1"/>
    <col min="117" max="117" width="14.1796875" style="2" customWidth="1"/>
    <col min="118" max="118" width="12.26953125" style="2" customWidth="1"/>
    <col min="119" max="119" width="11.26953125" style="2" customWidth="1"/>
    <col min="120" max="120" width="14.54296875" style="2" customWidth="1"/>
    <col min="121" max="121" width="13" style="2" customWidth="1"/>
    <col min="122" max="122" width="13.7265625" style="2" customWidth="1"/>
    <col min="123" max="123" width="13.81640625" style="2" customWidth="1"/>
    <col min="124" max="124" width="15.7265625" style="2" customWidth="1"/>
    <col min="125" max="125" width="8.81640625" style="2" customWidth="1"/>
    <col min="126" max="126" width="14.453125" style="2" customWidth="1"/>
    <col min="127" max="127" width="13.26953125" style="2" customWidth="1"/>
    <col min="128" max="128" width="8.1796875" style="2" customWidth="1"/>
    <col min="129" max="131" width="13.26953125" style="2" customWidth="1"/>
    <col min="132" max="132" width="13.54296875" style="2" customWidth="1"/>
    <col min="133" max="133" width="11.81640625" style="2" customWidth="1"/>
    <col min="134" max="134" width="11.54296875" style="2" customWidth="1"/>
    <col min="135" max="135" width="14.1796875" style="2" customWidth="1"/>
    <col min="136" max="136" width="13.26953125" style="2" customWidth="1"/>
    <col min="137" max="137" width="11.26953125" style="2" customWidth="1"/>
    <col min="138" max="139" width="13.26953125" style="2" customWidth="1"/>
    <col min="140" max="140" width="11.54296875" style="2" customWidth="1"/>
    <col min="141" max="141" width="12" style="2" customWidth="1"/>
    <col min="142" max="142" width="11.7265625" style="2" customWidth="1"/>
    <col min="143" max="143" width="12.1796875" style="2" customWidth="1"/>
    <col min="144" max="144" width="14" style="2" customWidth="1"/>
    <col min="145" max="146" width="13.81640625" style="2" customWidth="1"/>
    <col min="147" max="147" width="13.1796875" style="2" customWidth="1"/>
    <col min="148" max="148" width="12.453125" style="2" customWidth="1"/>
    <col min="149" max="149" width="11.26953125" style="2" customWidth="1"/>
    <col min="150" max="151" width="16.26953125" style="2" customWidth="1"/>
    <col min="152" max="152" width="16" style="2" customWidth="1"/>
    <col min="153" max="153" width="14" style="2" customWidth="1"/>
    <col min="154" max="154" width="13.453125" style="2" customWidth="1"/>
    <col min="155" max="158" width="11.26953125" style="2" customWidth="1"/>
    <col min="159" max="160" width="13.453125" style="2" customWidth="1"/>
    <col min="161" max="161" width="11.453125" style="2" customWidth="1"/>
    <col min="162" max="163" width="14" style="2" customWidth="1"/>
    <col min="164" max="164" width="11.1796875" style="2" customWidth="1"/>
    <col min="165" max="165" width="12.453125" style="2" customWidth="1"/>
    <col min="166" max="166" width="12.81640625" style="2" customWidth="1"/>
    <col min="167" max="167" width="11.1796875" style="2" customWidth="1"/>
    <col min="168" max="168" width="13.7265625" style="2" customWidth="1"/>
    <col min="169" max="169" width="11.7265625" style="2" customWidth="1"/>
    <col min="170" max="170" width="11" style="2" customWidth="1"/>
    <col min="171" max="171" width="14.54296875" style="2" customWidth="1"/>
    <col min="172" max="172" width="13.54296875" style="2" customWidth="1"/>
    <col min="173" max="173" width="11.54296875" style="2" customWidth="1"/>
    <col min="174" max="174" width="15" style="2" customWidth="1"/>
    <col min="175" max="175" width="13.453125" style="2" customWidth="1"/>
    <col min="176" max="176" width="11.81640625" style="2" customWidth="1"/>
    <col min="177" max="177" width="14.453125" style="2" customWidth="1"/>
    <col min="178" max="178" width="14" style="2" customWidth="1"/>
    <col min="179" max="179" width="11" style="2" customWidth="1"/>
    <col min="180" max="181" width="14.453125" style="2" customWidth="1"/>
    <col min="182" max="182" width="11.54296875" style="2" customWidth="1"/>
    <col min="183" max="183" width="14.453125" style="2" customWidth="1"/>
    <col min="184" max="184" width="13.453125" style="2" customWidth="1"/>
    <col min="185" max="185" width="11.26953125" style="2" customWidth="1"/>
    <col min="186" max="186" width="14.1796875" style="2" customWidth="1"/>
    <col min="187" max="187" width="13.54296875" style="2" customWidth="1"/>
    <col min="188" max="188" width="10.1796875" style="2" customWidth="1"/>
    <col min="189" max="189" width="15" style="2" customWidth="1"/>
    <col min="190" max="190" width="14.26953125" style="2" customWidth="1"/>
    <col min="191" max="191" width="12.1796875" style="2" customWidth="1"/>
    <col min="192" max="192" width="14" style="2" customWidth="1"/>
    <col min="193" max="193" width="16.26953125" style="2" customWidth="1"/>
    <col min="194" max="194" width="12" style="2" customWidth="1"/>
    <col min="195" max="195" width="14.453125" style="2" customWidth="1"/>
    <col min="196" max="196" width="15.54296875" style="2" customWidth="1"/>
    <col min="197" max="197" width="11.7265625" style="2" customWidth="1"/>
    <col min="198" max="198" width="12.54296875" style="2" customWidth="1"/>
    <col min="199" max="199" width="12.7265625" style="2" customWidth="1"/>
    <col min="200" max="200" width="12.1796875" style="2" customWidth="1"/>
    <col min="201" max="201" width="12" style="2" customWidth="1"/>
    <col min="202" max="202" width="13.26953125" style="2" customWidth="1"/>
    <col min="203" max="203" width="12" style="2" customWidth="1"/>
    <col min="204" max="205" width="14.26953125" style="2" customWidth="1"/>
    <col min="206" max="206" width="11.7265625" style="2" customWidth="1"/>
    <col min="207" max="207" width="14" style="2" customWidth="1"/>
    <col min="208" max="208" width="14.54296875" style="2" customWidth="1"/>
    <col min="209" max="209" width="10.453125" style="2" customWidth="1"/>
    <col min="210" max="210" width="14.453125" style="2" customWidth="1"/>
    <col min="211" max="211" width="13.26953125" style="2" customWidth="1"/>
    <col min="212" max="212" width="11.54296875" style="2" customWidth="1"/>
    <col min="213" max="213" width="15.26953125" style="2" customWidth="1"/>
    <col min="214" max="214" width="13.54296875" style="2" customWidth="1"/>
    <col min="215" max="230" width="11.1796875" style="2" customWidth="1"/>
    <col min="231" max="16384" width="9.1796875" style="5"/>
  </cols>
  <sheetData>
    <row r="1" spans="1:230" ht="26.25" hidden="1" customHeight="1">
      <c r="A1" s="1" t="s">
        <v>0</v>
      </c>
      <c r="C1" s="81"/>
      <c r="D1" s="81"/>
      <c r="E1" s="81"/>
      <c r="F1" s="81"/>
      <c r="G1" s="81"/>
      <c r="H1" s="81"/>
      <c r="I1" s="81"/>
      <c r="J1" s="81"/>
      <c r="K1" s="81"/>
      <c r="L1" s="81"/>
      <c r="M1" s="81"/>
      <c r="N1" s="81"/>
      <c r="O1" s="81"/>
      <c r="P1" s="81"/>
      <c r="Q1" s="81"/>
      <c r="R1" s="81"/>
      <c r="S1" s="81"/>
      <c r="T1" s="81"/>
      <c r="U1" s="81"/>
      <c r="V1" s="81"/>
      <c r="W1" s="81"/>
      <c r="X1" s="65"/>
      <c r="Y1" s="28"/>
      <c r="Z1" s="29"/>
      <c r="AA1" s="29"/>
      <c r="AB1" s="29"/>
      <c r="AC1" s="29"/>
      <c r="AD1" s="29"/>
      <c r="AE1" s="29"/>
      <c r="AF1" s="29"/>
      <c r="AG1" s="62"/>
      <c r="AH1" s="62"/>
      <c r="AI1" s="62"/>
      <c r="AJ1" s="62"/>
      <c r="AK1" s="62"/>
      <c r="AL1" s="62"/>
      <c r="AM1" s="62"/>
      <c r="AN1" s="62"/>
      <c r="AO1" s="62"/>
      <c r="AP1" s="62"/>
      <c r="AQ1" s="62"/>
      <c r="AR1" s="62"/>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62"/>
      <c r="FA1" s="62"/>
      <c r="FB1" s="62"/>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62"/>
      <c r="HI1" s="62"/>
      <c r="HJ1" s="62"/>
      <c r="HK1" s="62"/>
      <c r="HL1" s="62"/>
      <c r="HM1" s="62"/>
      <c r="HN1" s="62"/>
      <c r="HO1" s="62"/>
      <c r="HP1" s="62"/>
      <c r="HQ1" s="62"/>
      <c r="HR1" s="62"/>
      <c r="HS1" s="62"/>
      <c r="HT1" s="62"/>
      <c r="HU1" s="62"/>
      <c r="HV1" s="62"/>
    </row>
    <row r="2" spans="1:230" ht="63" customHeight="1">
      <c r="A2" s="1" t="s">
        <v>1</v>
      </c>
      <c r="C2" s="81" t="s">
        <v>417</v>
      </c>
      <c r="D2" s="81"/>
      <c r="E2" s="81"/>
      <c r="F2" s="81"/>
      <c r="G2" s="81"/>
      <c r="H2" s="81"/>
      <c r="I2" s="81"/>
      <c r="J2" s="81"/>
      <c r="K2" s="81"/>
      <c r="L2" s="81"/>
      <c r="M2" s="81"/>
      <c r="N2" s="81"/>
      <c r="O2" s="81"/>
      <c r="P2" s="81"/>
      <c r="Q2" s="81"/>
      <c r="R2" s="54"/>
      <c r="S2" s="54"/>
      <c r="T2" s="54"/>
      <c r="U2" s="54"/>
      <c r="V2" s="54"/>
      <c r="W2" s="54"/>
      <c r="X2" s="54"/>
      <c r="Y2" s="54"/>
      <c r="Z2" s="54"/>
      <c r="AA2" s="28"/>
      <c r="AB2" s="28"/>
      <c r="AC2" s="29"/>
      <c r="AD2" s="29"/>
      <c r="AE2" s="29"/>
      <c r="AF2" s="29"/>
      <c r="AG2" s="62"/>
      <c r="AH2" s="62"/>
      <c r="AI2" s="62"/>
      <c r="AJ2" s="62"/>
      <c r="AK2" s="62"/>
      <c r="AL2" s="62"/>
      <c r="AM2" s="62"/>
      <c r="AN2" s="62"/>
      <c r="AO2" s="62"/>
      <c r="AP2" s="62"/>
      <c r="AQ2" s="62"/>
      <c r="AR2" s="62"/>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62"/>
      <c r="FA2" s="62"/>
      <c r="FB2" s="62"/>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62"/>
      <c r="HI2" s="62"/>
      <c r="HJ2" s="62"/>
      <c r="HK2" s="62"/>
      <c r="HL2" s="62"/>
      <c r="HM2" s="62"/>
      <c r="HN2" s="62"/>
      <c r="HO2" s="62"/>
      <c r="HP2" s="62"/>
      <c r="HQ2" s="62"/>
      <c r="HR2" s="62"/>
      <c r="HS2" s="62"/>
      <c r="HT2" s="62"/>
      <c r="HU2" s="62"/>
      <c r="HV2" s="62"/>
    </row>
    <row r="3" spans="1:230" ht="30" customHeight="1">
      <c r="C3" s="2"/>
      <c r="D3" s="2"/>
      <c r="E3" s="2"/>
      <c r="P3" s="85" t="s">
        <v>173</v>
      </c>
      <c r="Q3" s="85"/>
      <c r="W3" s="86"/>
      <c r="X3" s="86"/>
      <c r="Y3" s="86"/>
      <c r="Z3" s="86"/>
      <c r="AA3" s="7"/>
      <c r="AB3" s="7"/>
      <c r="AD3" s="84"/>
      <c r="AE3" s="84"/>
      <c r="AF3" s="84"/>
      <c r="AG3" s="3"/>
      <c r="AH3" s="3"/>
      <c r="AI3" s="3"/>
      <c r="AJ3" s="3"/>
      <c r="AK3" s="3"/>
      <c r="AL3" s="3"/>
      <c r="AM3" s="3"/>
      <c r="AN3" s="3"/>
      <c r="AO3" s="3"/>
      <c r="AP3" s="3"/>
      <c r="AQ3" s="3"/>
      <c r="AR3" s="3"/>
      <c r="AS3" s="3"/>
      <c r="AT3" s="3"/>
      <c r="BE3" s="84"/>
      <c r="BF3" s="84"/>
      <c r="BG3" s="84"/>
      <c r="BH3" s="84"/>
      <c r="BI3" s="3"/>
      <c r="BJ3" s="3"/>
      <c r="BK3" s="3"/>
      <c r="BL3" s="3"/>
      <c r="BM3" s="3"/>
      <c r="BN3" s="3"/>
      <c r="BO3" s="3"/>
    </row>
    <row r="4" spans="1:230" ht="175.5" customHeight="1">
      <c r="A4" s="93" t="s">
        <v>52</v>
      </c>
      <c r="B4" s="91" t="s">
        <v>176</v>
      </c>
      <c r="C4" s="87" t="s">
        <v>179</v>
      </c>
      <c r="D4" s="88"/>
      <c r="E4" s="89"/>
      <c r="F4" s="78" t="s">
        <v>191</v>
      </c>
      <c r="G4" s="79"/>
      <c r="H4" s="80"/>
      <c r="I4" s="78" t="s">
        <v>192</v>
      </c>
      <c r="J4" s="79"/>
      <c r="K4" s="80"/>
      <c r="L4" s="78" t="s">
        <v>183</v>
      </c>
      <c r="M4" s="79"/>
      <c r="N4" s="80"/>
      <c r="O4" s="78" t="s">
        <v>193</v>
      </c>
      <c r="P4" s="79"/>
      <c r="Q4" s="80"/>
      <c r="R4" s="78" t="s">
        <v>194</v>
      </c>
      <c r="S4" s="79"/>
      <c r="T4" s="80"/>
      <c r="U4" s="78" t="s">
        <v>195</v>
      </c>
      <c r="V4" s="79"/>
      <c r="W4" s="80"/>
      <c r="X4" s="78" t="s">
        <v>198</v>
      </c>
      <c r="Y4" s="79"/>
      <c r="Z4" s="80"/>
      <c r="AA4" s="78" t="s">
        <v>199</v>
      </c>
      <c r="AB4" s="79"/>
      <c r="AC4" s="80"/>
      <c r="AD4" s="78" t="s">
        <v>200</v>
      </c>
      <c r="AE4" s="79"/>
      <c r="AF4" s="80"/>
      <c r="AG4" s="83" t="s">
        <v>394</v>
      </c>
      <c r="AH4" s="83"/>
      <c r="AI4" s="83"/>
      <c r="AJ4" s="78" t="s">
        <v>395</v>
      </c>
      <c r="AK4" s="79"/>
      <c r="AL4" s="80"/>
      <c r="AM4" s="78" t="s">
        <v>396</v>
      </c>
      <c r="AN4" s="79"/>
      <c r="AO4" s="79"/>
      <c r="AP4" s="83" t="s">
        <v>372</v>
      </c>
      <c r="AQ4" s="83"/>
      <c r="AR4" s="83"/>
      <c r="AS4" s="78" t="s">
        <v>201</v>
      </c>
      <c r="AT4" s="79"/>
      <c r="AU4" s="80"/>
      <c r="AV4" s="78" t="s">
        <v>255</v>
      </c>
      <c r="AW4" s="79"/>
      <c r="AX4" s="80"/>
      <c r="AY4" s="78" t="s">
        <v>197</v>
      </c>
      <c r="AZ4" s="79"/>
      <c r="BA4" s="80"/>
      <c r="BB4" s="78" t="s">
        <v>202</v>
      </c>
      <c r="BC4" s="79"/>
      <c r="BD4" s="80"/>
      <c r="BE4" s="78" t="s">
        <v>203</v>
      </c>
      <c r="BF4" s="79"/>
      <c r="BG4" s="80"/>
      <c r="BH4" s="78" t="s">
        <v>184</v>
      </c>
      <c r="BI4" s="79"/>
      <c r="BJ4" s="80"/>
      <c r="BK4" s="78" t="s">
        <v>185</v>
      </c>
      <c r="BL4" s="79"/>
      <c r="BM4" s="80"/>
      <c r="BN4" s="78" t="s">
        <v>186</v>
      </c>
      <c r="BO4" s="79"/>
      <c r="BP4" s="80"/>
      <c r="BQ4" s="78" t="s">
        <v>187</v>
      </c>
      <c r="BR4" s="79"/>
      <c r="BS4" s="80"/>
      <c r="BT4" s="78" t="s">
        <v>188</v>
      </c>
      <c r="BU4" s="79"/>
      <c r="BV4" s="79"/>
      <c r="BW4" s="78" t="s">
        <v>189</v>
      </c>
      <c r="BX4" s="79"/>
      <c r="BY4" s="80"/>
      <c r="BZ4" s="78" t="s">
        <v>204</v>
      </c>
      <c r="CA4" s="79"/>
      <c r="CB4" s="80"/>
      <c r="CC4" s="78" t="s">
        <v>205</v>
      </c>
      <c r="CD4" s="79"/>
      <c r="CE4" s="80"/>
      <c r="CF4" s="78" t="s">
        <v>206</v>
      </c>
      <c r="CG4" s="79"/>
      <c r="CH4" s="80"/>
      <c r="CI4" s="78" t="s">
        <v>257</v>
      </c>
      <c r="CJ4" s="79"/>
      <c r="CK4" s="80"/>
      <c r="CL4" s="78" t="s">
        <v>207</v>
      </c>
      <c r="CM4" s="79"/>
      <c r="CN4" s="80"/>
      <c r="CO4" s="78" t="s">
        <v>208</v>
      </c>
      <c r="CP4" s="79"/>
      <c r="CQ4" s="80"/>
      <c r="CR4" s="78" t="s">
        <v>209</v>
      </c>
      <c r="CS4" s="79"/>
      <c r="CT4" s="80"/>
      <c r="CU4" s="78" t="s">
        <v>210</v>
      </c>
      <c r="CV4" s="79"/>
      <c r="CW4" s="80"/>
      <c r="CX4" s="78" t="s">
        <v>211</v>
      </c>
      <c r="CY4" s="79"/>
      <c r="CZ4" s="80"/>
      <c r="DA4" s="78" t="s">
        <v>212</v>
      </c>
      <c r="DB4" s="79"/>
      <c r="DC4" s="80"/>
      <c r="DD4" s="78" t="s">
        <v>331</v>
      </c>
      <c r="DE4" s="79"/>
      <c r="DF4" s="80"/>
      <c r="DG4" s="78" t="s">
        <v>213</v>
      </c>
      <c r="DH4" s="79"/>
      <c r="DI4" s="80"/>
      <c r="DJ4" s="78" t="s">
        <v>214</v>
      </c>
      <c r="DK4" s="79"/>
      <c r="DL4" s="80"/>
      <c r="DM4" s="78" t="s">
        <v>215</v>
      </c>
      <c r="DN4" s="79"/>
      <c r="DO4" s="80"/>
      <c r="DP4" s="78" t="s">
        <v>216</v>
      </c>
      <c r="DQ4" s="79"/>
      <c r="DR4" s="80"/>
      <c r="DS4" s="78" t="s">
        <v>217</v>
      </c>
      <c r="DT4" s="79"/>
      <c r="DU4" s="80"/>
      <c r="DV4" s="78" t="s">
        <v>218</v>
      </c>
      <c r="DW4" s="79"/>
      <c r="DX4" s="80"/>
      <c r="DY4" s="78" t="s">
        <v>219</v>
      </c>
      <c r="DZ4" s="79"/>
      <c r="EA4" s="80"/>
      <c r="EB4" s="78" t="s">
        <v>220</v>
      </c>
      <c r="EC4" s="79"/>
      <c r="ED4" s="80"/>
      <c r="EE4" s="78" t="s">
        <v>221</v>
      </c>
      <c r="EF4" s="79"/>
      <c r="EG4" s="80"/>
      <c r="EH4" s="78" t="s">
        <v>222</v>
      </c>
      <c r="EI4" s="79"/>
      <c r="EJ4" s="80"/>
      <c r="EK4" s="78" t="s">
        <v>223</v>
      </c>
      <c r="EL4" s="79"/>
      <c r="EM4" s="80"/>
      <c r="EN4" s="78" t="s">
        <v>224</v>
      </c>
      <c r="EO4" s="79"/>
      <c r="EP4" s="80"/>
      <c r="EQ4" s="78" t="s">
        <v>225</v>
      </c>
      <c r="ER4" s="79"/>
      <c r="ES4" s="80"/>
      <c r="ET4" s="78" t="s">
        <v>226</v>
      </c>
      <c r="EU4" s="79"/>
      <c r="EV4" s="80"/>
      <c r="EW4" s="78" t="s">
        <v>227</v>
      </c>
      <c r="EX4" s="79"/>
      <c r="EY4" s="80"/>
      <c r="EZ4" s="78" t="s">
        <v>228</v>
      </c>
      <c r="FA4" s="79"/>
      <c r="FB4" s="80"/>
      <c r="FC4" s="78" t="s">
        <v>229</v>
      </c>
      <c r="FD4" s="79"/>
      <c r="FE4" s="80"/>
      <c r="FF4" s="78" t="s">
        <v>230</v>
      </c>
      <c r="FG4" s="79"/>
      <c r="FH4" s="80"/>
      <c r="FI4" s="78" t="s">
        <v>231</v>
      </c>
      <c r="FJ4" s="79"/>
      <c r="FK4" s="80"/>
      <c r="FL4" s="78" t="s">
        <v>232</v>
      </c>
      <c r="FM4" s="79"/>
      <c r="FN4" s="80"/>
      <c r="FO4" s="78" t="s">
        <v>233</v>
      </c>
      <c r="FP4" s="79"/>
      <c r="FQ4" s="80"/>
      <c r="FR4" s="78" t="s">
        <v>234</v>
      </c>
      <c r="FS4" s="79"/>
      <c r="FT4" s="80"/>
      <c r="FU4" s="78" t="s">
        <v>235</v>
      </c>
      <c r="FV4" s="79"/>
      <c r="FW4" s="79"/>
      <c r="FX4" s="78" t="s">
        <v>236</v>
      </c>
      <c r="FY4" s="79"/>
      <c r="FZ4" s="80"/>
      <c r="GA4" s="78" t="s">
        <v>237</v>
      </c>
      <c r="GB4" s="79"/>
      <c r="GC4" s="79"/>
      <c r="GD4" s="78" t="s">
        <v>238</v>
      </c>
      <c r="GE4" s="79"/>
      <c r="GF4" s="79"/>
      <c r="GG4" s="78" t="s">
        <v>239</v>
      </c>
      <c r="GH4" s="79"/>
      <c r="GI4" s="79"/>
      <c r="GJ4" s="78" t="s">
        <v>240</v>
      </c>
      <c r="GK4" s="79"/>
      <c r="GL4" s="79"/>
      <c r="GM4" s="78" t="s">
        <v>241</v>
      </c>
      <c r="GN4" s="79"/>
      <c r="GO4" s="79"/>
      <c r="GP4" s="83" t="s">
        <v>242</v>
      </c>
      <c r="GQ4" s="83"/>
      <c r="GR4" s="83"/>
      <c r="GS4" s="78" t="s">
        <v>243</v>
      </c>
      <c r="GT4" s="79"/>
      <c r="GU4" s="79"/>
      <c r="GV4" s="78" t="s">
        <v>244</v>
      </c>
      <c r="GW4" s="79"/>
      <c r="GX4" s="79"/>
      <c r="GY4" s="78" t="s">
        <v>245</v>
      </c>
      <c r="GZ4" s="79"/>
      <c r="HA4" s="79"/>
      <c r="HB4" s="78" t="s">
        <v>246</v>
      </c>
      <c r="HC4" s="79"/>
      <c r="HD4" s="80"/>
      <c r="HE4" s="78" t="s">
        <v>247</v>
      </c>
      <c r="HF4" s="79"/>
      <c r="HG4" s="80"/>
      <c r="HH4" s="83" t="s">
        <v>248</v>
      </c>
      <c r="HI4" s="83"/>
      <c r="HJ4" s="83"/>
      <c r="HK4" s="83" t="s">
        <v>249</v>
      </c>
      <c r="HL4" s="83"/>
      <c r="HM4" s="83"/>
      <c r="HN4" s="83" t="s">
        <v>250</v>
      </c>
      <c r="HO4" s="83"/>
      <c r="HP4" s="83"/>
      <c r="HQ4" s="83" t="s">
        <v>196</v>
      </c>
      <c r="HR4" s="83"/>
      <c r="HS4" s="83"/>
      <c r="HT4" s="83" t="s">
        <v>397</v>
      </c>
      <c r="HU4" s="83"/>
      <c r="HV4" s="83"/>
    </row>
    <row r="5" spans="1:230" s="44" customFormat="1" ht="75.75" customHeight="1">
      <c r="A5" s="94"/>
      <c r="B5" s="92"/>
      <c r="C5" s="43" t="s">
        <v>172</v>
      </c>
      <c r="D5" s="43" t="s">
        <v>392</v>
      </c>
      <c r="E5" s="43" t="s">
        <v>393</v>
      </c>
      <c r="F5" s="43" t="s">
        <v>172</v>
      </c>
      <c r="G5" s="43" t="s">
        <v>392</v>
      </c>
      <c r="H5" s="43" t="s">
        <v>393</v>
      </c>
      <c r="I5" s="43" t="s">
        <v>172</v>
      </c>
      <c r="J5" s="43" t="s">
        <v>392</v>
      </c>
      <c r="K5" s="43" t="s">
        <v>393</v>
      </c>
      <c r="L5" s="43" t="s">
        <v>172</v>
      </c>
      <c r="M5" s="43" t="s">
        <v>392</v>
      </c>
      <c r="N5" s="43" t="s">
        <v>393</v>
      </c>
      <c r="O5" s="43" t="s">
        <v>172</v>
      </c>
      <c r="P5" s="43" t="s">
        <v>392</v>
      </c>
      <c r="Q5" s="43" t="s">
        <v>393</v>
      </c>
      <c r="R5" s="43" t="s">
        <v>172</v>
      </c>
      <c r="S5" s="43" t="s">
        <v>392</v>
      </c>
      <c r="T5" s="43" t="s">
        <v>393</v>
      </c>
      <c r="U5" s="43" t="s">
        <v>172</v>
      </c>
      <c r="V5" s="43" t="s">
        <v>392</v>
      </c>
      <c r="W5" s="43" t="s">
        <v>393</v>
      </c>
      <c r="X5" s="43" t="s">
        <v>172</v>
      </c>
      <c r="Y5" s="43" t="s">
        <v>392</v>
      </c>
      <c r="Z5" s="43" t="s">
        <v>393</v>
      </c>
      <c r="AA5" s="43" t="s">
        <v>172</v>
      </c>
      <c r="AB5" s="43" t="s">
        <v>392</v>
      </c>
      <c r="AC5" s="43" t="s">
        <v>393</v>
      </c>
      <c r="AD5" s="43" t="s">
        <v>172</v>
      </c>
      <c r="AE5" s="43" t="s">
        <v>392</v>
      </c>
      <c r="AF5" s="43" t="s">
        <v>393</v>
      </c>
      <c r="AG5" s="43" t="s">
        <v>172</v>
      </c>
      <c r="AH5" s="43" t="s">
        <v>392</v>
      </c>
      <c r="AI5" s="43" t="s">
        <v>393</v>
      </c>
      <c r="AJ5" s="43" t="s">
        <v>172</v>
      </c>
      <c r="AK5" s="43" t="s">
        <v>392</v>
      </c>
      <c r="AL5" s="43" t="s">
        <v>393</v>
      </c>
      <c r="AM5" s="43" t="s">
        <v>172</v>
      </c>
      <c r="AN5" s="43" t="s">
        <v>392</v>
      </c>
      <c r="AO5" s="43" t="s">
        <v>393</v>
      </c>
      <c r="AP5" s="43" t="s">
        <v>172</v>
      </c>
      <c r="AQ5" s="43" t="s">
        <v>392</v>
      </c>
      <c r="AR5" s="43" t="s">
        <v>393</v>
      </c>
      <c r="AS5" s="43" t="s">
        <v>172</v>
      </c>
      <c r="AT5" s="43" t="s">
        <v>392</v>
      </c>
      <c r="AU5" s="43" t="s">
        <v>393</v>
      </c>
      <c r="AV5" s="43" t="s">
        <v>172</v>
      </c>
      <c r="AW5" s="43" t="s">
        <v>392</v>
      </c>
      <c r="AX5" s="43" t="s">
        <v>393</v>
      </c>
      <c r="AY5" s="43" t="s">
        <v>172</v>
      </c>
      <c r="AZ5" s="43" t="s">
        <v>392</v>
      </c>
      <c r="BA5" s="43" t="s">
        <v>393</v>
      </c>
      <c r="BB5" s="43" t="s">
        <v>172</v>
      </c>
      <c r="BC5" s="43" t="s">
        <v>392</v>
      </c>
      <c r="BD5" s="43" t="s">
        <v>393</v>
      </c>
      <c r="BE5" s="43" t="s">
        <v>172</v>
      </c>
      <c r="BF5" s="43" t="s">
        <v>392</v>
      </c>
      <c r="BG5" s="43" t="s">
        <v>393</v>
      </c>
      <c r="BH5" s="43" t="s">
        <v>172</v>
      </c>
      <c r="BI5" s="43" t="s">
        <v>392</v>
      </c>
      <c r="BJ5" s="43" t="s">
        <v>393</v>
      </c>
      <c r="BK5" s="43" t="s">
        <v>172</v>
      </c>
      <c r="BL5" s="43" t="s">
        <v>392</v>
      </c>
      <c r="BM5" s="43" t="s">
        <v>393</v>
      </c>
      <c r="BN5" s="43" t="s">
        <v>172</v>
      </c>
      <c r="BO5" s="43" t="s">
        <v>392</v>
      </c>
      <c r="BP5" s="43" t="s">
        <v>393</v>
      </c>
      <c r="BQ5" s="43" t="s">
        <v>172</v>
      </c>
      <c r="BR5" s="43" t="s">
        <v>392</v>
      </c>
      <c r="BS5" s="43" t="s">
        <v>393</v>
      </c>
      <c r="BT5" s="43" t="s">
        <v>172</v>
      </c>
      <c r="BU5" s="43" t="s">
        <v>392</v>
      </c>
      <c r="BV5" s="43" t="s">
        <v>393</v>
      </c>
      <c r="BW5" s="43" t="s">
        <v>172</v>
      </c>
      <c r="BX5" s="43" t="s">
        <v>392</v>
      </c>
      <c r="BY5" s="43" t="s">
        <v>393</v>
      </c>
      <c r="BZ5" s="43" t="s">
        <v>172</v>
      </c>
      <c r="CA5" s="43" t="s">
        <v>392</v>
      </c>
      <c r="CB5" s="43" t="s">
        <v>393</v>
      </c>
      <c r="CC5" s="43" t="s">
        <v>172</v>
      </c>
      <c r="CD5" s="43" t="s">
        <v>392</v>
      </c>
      <c r="CE5" s="43" t="s">
        <v>393</v>
      </c>
      <c r="CF5" s="43" t="s">
        <v>172</v>
      </c>
      <c r="CG5" s="43" t="s">
        <v>392</v>
      </c>
      <c r="CH5" s="43" t="s">
        <v>393</v>
      </c>
      <c r="CI5" s="43" t="s">
        <v>172</v>
      </c>
      <c r="CJ5" s="43" t="s">
        <v>392</v>
      </c>
      <c r="CK5" s="43" t="s">
        <v>393</v>
      </c>
      <c r="CL5" s="43" t="s">
        <v>172</v>
      </c>
      <c r="CM5" s="43" t="s">
        <v>392</v>
      </c>
      <c r="CN5" s="43" t="s">
        <v>393</v>
      </c>
      <c r="CO5" s="43" t="s">
        <v>172</v>
      </c>
      <c r="CP5" s="43" t="s">
        <v>392</v>
      </c>
      <c r="CQ5" s="43" t="s">
        <v>393</v>
      </c>
      <c r="CR5" s="43" t="s">
        <v>172</v>
      </c>
      <c r="CS5" s="43" t="s">
        <v>392</v>
      </c>
      <c r="CT5" s="43" t="s">
        <v>393</v>
      </c>
      <c r="CU5" s="43" t="s">
        <v>172</v>
      </c>
      <c r="CV5" s="43" t="s">
        <v>392</v>
      </c>
      <c r="CW5" s="43" t="s">
        <v>393</v>
      </c>
      <c r="CX5" s="43" t="s">
        <v>172</v>
      </c>
      <c r="CY5" s="43" t="s">
        <v>392</v>
      </c>
      <c r="CZ5" s="43" t="s">
        <v>393</v>
      </c>
      <c r="DA5" s="43" t="s">
        <v>172</v>
      </c>
      <c r="DB5" s="43" t="s">
        <v>392</v>
      </c>
      <c r="DC5" s="43" t="s">
        <v>393</v>
      </c>
      <c r="DD5" s="43" t="s">
        <v>172</v>
      </c>
      <c r="DE5" s="43" t="s">
        <v>392</v>
      </c>
      <c r="DF5" s="43" t="s">
        <v>393</v>
      </c>
      <c r="DG5" s="43" t="s">
        <v>172</v>
      </c>
      <c r="DH5" s="43" t="s">
        <v>392</v>
      </c>
      <c r="DI5" s="43" t="s">
        <v>393</v>
      </c>
      <c r="DJ5" s="43" t="s">
        <v>172</v>
      </c>
      <c r="DK5" s="43" t="s">
        <v>392</v>
      </c>
      <c r="DL5" s="43" t="s">
        <v>393</v>
      </c>
      <c r="DM5" s="43" t="s">
        <v>172</v>
      </c>
      <c r="DN5" s="43" t="s">
        <v>392</v>
      </c>
      <c r="DO5" s="43" t="s">
        <v>393</v>
      </c>
      <c r="DP5" s="43" t="s">
        <v>172</v>
      </c>
      <c r="DQ5" s="43" t="s">
        <v>392</v>
      </c>
      <c r="DR5" s="43" t="s">
        <v>393</v>
      </c>
      <c r="DS5" s="43" t="s">
        <v>172</v>
      </c>
      <c r="DT5" s="43" t="s">
        <v>392</v>
      </c>
      <c r="DU5" s="43" t="s">
        <v>393</v>
      </c>
      <c r="DV5" s="43" t="s">
        <v>172</v>
      </c>
      <c r="DW5" s="43" t="s">
        <v>392</v>
      </c>
      <c r="DX5" s="43" t="s">
        <v>393</v>
      </c>
      <c r="DY5" s="43" t="s">
        <v>172</v>
      </c>
      <c r="DZ5" s="43" t="s">
        <v>392</v>
      </c>
      <c r="EA5" s="43" t="s">
        <v>393</v>
      </c>
      <c r="EB5" s="43" t="s">
        <v>172</v>
      </c>
      <c r="EC5" s="43" t="s">
        <v>392</v>
      </c>
      <c r="ED5" s="43" t="s">
        <v>393</v>
      </c>
      <c r="EE5" s="43" t="s">
        <v>172</v>
      </c>
      <c r="EF5" s="43" t="s">
        <v>392</v>
      </c>
      <c r="EG5" s="43" t="s">
        <v>393</v>
      </c>
      <c r="EH5" s="43" t="s">
        <v>172</v>
      </c>
      <c r="EI5" s="43" t="s">
        <v>392</v>
      </c>
      <c r="EJ5" s="43" t="s">
        <v>393</v>
      </c>
      <c r="EK5" s="43" t="s">
        <v>172</v>
      </c>
      <c r="EL5" s="43" t="s">
        <v>392</v>
      </c>
      <c r="EM5" s="43" t="s">
        <v>393</v>
      </c>
      <c r="EN5" s="43" t="s">
        <v>172</v>
      </c>
      <c r="EO5" s="43" t="s">
        <v>392</v>
      </c>
      <c r="EP5" s="43" t="s">
        <v>393</v>
      </c>
      <c r="EQ5" s="43" t="s">
        <v>172</v>
      </c>
      <c r="ER5" s="43" t="s">
        <v>392</v>
      </c>
      <c r="ES5" s="43" t="s">
        <v>393</v>
      </c>
      <c r="ET5" s="43" t="s">
        <v>172</v>
      </c>
      <c r="EU5" s="43" t="s">
        <v>392</v>
      </c>
      <c r="EV5" s="43" t="s">
        <v>393</v>
      </c>
      <c r="EW5" s="43" t="s">
        <v>172</v>
      </c>
      <c r="EX5" s="43" t="s">
        <v>392</v>
      </c>
      <c r="EY5" s="43" t="s">
        <v>393</v>
      </c>
      <c r="EZ5" s="43" t="s">
        <v>172</v>
      </c>
      <c r="FA5" s="43" t="s">
        <v>392</v>
      </c>
      <c r="FB5" s="43" t="s">
        <v>393</v>
      </c>
      <c r="FC5" s="43" t="s">
        <v>172</v>
      </c>
      <c r="FD5" s="43" t="s">
        <v>392</v>
      </c>
      <c r="FE5" s="43" t="s">
        <v>393</v>
      </c>
      <c r="FF5" s="43" t="s">
        <v>172</v>
      </c>
      <c r="FG5" s="43" t="s">
        <v>392</v>
      </c>
      <c r="FH5" s="43" t="s">
        <v>393</v>
      </c>
      <c r="FI5" s="43" t="s">
        <v>172</v>
      </c>
      <c r="FJ5" s="43" t="s">
        <v>392</v>
      </c>
      <c r="FK5" s="43" t="s">
        <v>393</v>
      </c>
      <c r="FL5" s="43" t="s">
        <v>172</v>
      </c>
      <c r="FM5" s="43" t="s">
        <v>392</v>
      </c>
      <c r="FN5" s="43" t="s">
        <v>393</v>
      </c>
      <c r="FO5" s="43" t="s">
        <v>172</v>
      </c>
      <c r="FP5" s="43" t="s">
        <v>392</v>
      </c>
      <c r="FQ5" s="43" t="s">
        <v>393</v>
      </c>
      <c r="FR5" s="43" t="s">
        <v>172</v>
      </c>
      <c r="FS5" s="43" t="s">
        <v>392</v>
      </c>
      <c r="FT5" s="43" t="s">
        <v>393</v>
      </c>
      <c r="FU5" s="43" t="s">
        <v>172</v>
      </c>
      <c r="FV5" s="43" t="s">
        <v>392</v>
      </c>
      <c r="FW5" s="43" t="s">
        <v>393</v>
      </c>
      <c r="FX5" s="43" t="s">
        <v>172</v>
      </c>
      <c r="FY5" s="43" t="s">
        <v>392</v>
      </c>
      <c r="FZ5" s="43" t="s">
        <v>393</v>
      </c>
      <c r="GA5" s="43" t="s">
        <v>172</v>
      </c>
      <c r="GB5" s="43" t="s">
        <v>392</v>
      </c>
      <c r="GC5" s="43" t="s">
        <v>393</v>
      </c>
      <c r="GD5" s="43" t="s">
        <v>172</v>
      </c>
      <c r="GE5" s="43" t="s">
        <v>392</v>
      </c>
      <c r="GF5" s="43" t="s">
        <v>393</v>
      </c>
      <c r="GG5" s="43" t="s">
        <v>172</v>
      </c>
      <c r="GH5" s="43" t="s">
        <v>392</v>
      </c>
      <c r="GI5" s="43" t="s">
        <v>393</v>
      </c>
      <c r="GJ5" s="43" t="s">
        <v>172</v>
      </c>
      <c r="GK5" s="43" t="s">
        <v>392</v>
      </c>
      <c r="GL5" s="43" t="s">
        <v>393</v>
      </c>
      <c r="GM5" s="43" t="s">
        <v>172</v>
      </c>
      <c r="GN5" s="43" t="s">
        <v>392</v>
      </c>
      <c r="GO5" s="43" t="s">
        <v>393</v>
      </c>
      <c r="GP5" s="43" t="s">
        <v>172</v>
      </c>
      <c r="GQ5" s="43" t="s">
        <v>392</v>
      </c>
      <c r="GR5" s="43" t="s">
        <v>393</v>
      </c>
      <c r="GS5" s="43" t="s">
        <v>172</v>
      </c>
      <c r="GT5" s="43" t="s">
        <v>392</v>
      </c>
      <c r="GU5" s="43" t="s">
        <v>393</v>
      </c>
      <c r="GV5" s="43" t="s">
        <v>172</v>
      </c>
      <c r="GW5" s="43" t="s">
        <v>392</v>
      </c>
      <c r="GX5" s="43" t="s">
        <v>393</v>
      </c>
      <c r="GY5" s="43" t="s">
        <v>172</v>
      </c>
      <c r="GZ5" s="43" t="s">
        <v>392</v>
      </c>
      <c r="HA5" s="43" t="s">
        <v>393</v>
      </c>
      <c r="HB5" s="43" t="s">
        <v>172</v>
      </c>
      <c r="HC5" s="43" t="s">
        <v>392</v>
      </c>
      <c r="HD5" s="43" t="s">
        <v>393</v>
      </c>
      <c r="HE5" s="43" t="s">
        <v>172</v>
      </c>
      <c r="HF5" s="43" t="s">
        <v>392</v>
      </c>
      <c r="HG5" s="43" t="s">
        <v>393</v>
      </c>
      <c r="HH5" s="43" t="s">
        <v>172</v>
      </c>
      <c r="HI5" s="43" t="s">
        <v>392</v>
      </c>
      <c r="HJ5" s="43" t="s">
        <v>393</v>
      </c>
      <c r="HK5" s="43" t="s">
        <v>172</v>
      </c>
      <c r="HL5" s="43" t="s">
        <v>392</v>
      </c>
      <c r="HM5" s="43" t="s">
        <v>393</v>
      </c>
      <c r="HN5" s="43" t="s">
        <v>172</v>
      </c>
      <c r="HO5" s="43" t="s">
        <v>392</v>
      </c>
      <c r="HP5" s="43" t="s">
        <v>393</v>
      </c>
      <c r="HQ5" s="43" t="s">
        <v>172</v>
      </c>
      <c r="HR5" s="43" t="s">
        <v>392</v>
      </c>
      <c r="HS5" s="43" t="s">
        <v>393</v>
      </c>
      <c r="HT5" s="43" t="s">
        <v>172</v>
      </c>
      <c r="HU5" s="43" t="s">
        <v>392</v>
      </c>
      <c r="HV5" s="43" t="s">
        <v>393</v>
      </c>
    </row>
    <row r="6" spans="1:230" s="45" customFormat="1" ht="27.75" customHeight="1">
      <c r="A6" s="35"/>
      <c r="B6" s="36" t="s">
        <v>177</v>
      </c>
      <c r="C6" s="37">
        <f>SUM(C7:C27)</f>
        <v>5797876.6109900009</v>
      </c>
      <c r="D6" s="37">
        <f t="shared" ref="D6:CA6" si="0">SUM(D7:D27)</f>
        <v>2563412.5485800002</v>
      </c>
      <c r="E6" s="37">
        <f t="shared" ref="E6:E36" si="1">SUM(D6/C6*100)</f>
        <v>44.212954510294274</v>
      </c>
      <c r="F6" s="37">
        <f t="shared" si="0"/>
        <v>23732.1</v>
      </c>
      <c r="G6" s="37">
        <f t="shared" si="0"/>
        <v>18737.911370000002</v>
      </c>
      <c r="H6" s="37">
        <f>G6/F6*100</f>
        <v>78.955976799356151</v>
      </c>
      <c r="I6" s="37">
        <f t="shared" si="0"/>
        <v>258254</v>
      </c>
      <c r="J6" s="37">
        <f t="shared" si="0"/>
        <v>159264.46575</v>
      </c>
      <c r="K6" s="37">
        <f>J6/I6*100</f>
        <v>61.669699501266194</v>
      </c>
      <c r="L6" s="37">
        <f t="shared" si="0"/>
        <v>313746</v>
      </c>
      <c r="M6" s="37">
        <f t="shared" si="0"/>
        <v>215494.83226</v>
      </c>
      <c r="N6" s="37">
        <f>M6/L6*100</f>
        <v>68.684487534502424</v>
      </c>
      <c r="O6" s="37">
        <f t="shared" si="0"/>
        <v>116519.99999999999</v>
      </c>
      <c r="P6" s="37">
        <f t="shared" si="0"/>
        <v>68437.008029999997</v>
      </c>
      <c r="Q6" s="37">
        <f>P6/O6*100</f>
        <v>58.734129788877453</v>
      </c>
      <c r="R6" s="37">
        <f t="shared" si="0"/>
        <v>89999.999999999985</v>
      </c>
      <c r="S6" s="37">
        <f t="shared" si="0"/>
        <v>47414.331640000011</v>
      </c>
      <c r="T6" s="37">
        <f>S6/R6*100</f>
        <v>52.682590711111132</v>
      </c>
      <c r="U6" s="37">
        <f t="shared" si="0"/>
        <v>0</v>
      </c>
      <c r="V6" s="37">
        <f t="shared" si="0"/>
        <v>0</v>
      </c>
      <c r="W6" s="37">
        <f t="shared" si="0"/>
        <v>0</v>
      </c>
      <c r="X6" s="37">
        <f t="shared" si="0"/>
        <v>28536.3</v>
      </c>
      <c r="Y6" s="37">
        <f t="shared" si="0"/>
        <v>15778.465759999999</v>
      </c>
      <c r="Z6" s="37">
        <f>Y6/X6*100</f>
        <v>55.29261242697897</v>
      </c>
      <c r="AA6" s="37">
        <f t="shared" si="0"/>
        <v>0</v>
      </c>
      <c r="AB6" s="37">
        <f t="shared" si="0"/>
        <v>0</v>
      </c>
      <c r="AC6" s="37">
        <f t="shared" si="0"/>
        <v>0</v>
      </c>
      <c r="AD6" s="37">
        <f t="shared" si="0"/>
        <v>0</v>
      </c>
      <c r="AE6" s="37">
        <f t="shared" si="0"/>
        <v>0</v>
      </c>
      <c r="AF6" s="37">
        <f t="shared" si="0"/>
        <v>0</v>
      </c>
      <c r="AG6" s="37">
        <f t="shared" si="0"/>
        <v>0</v>
      </c>
      <c r="AH6" s="37">
        <f t="shared" si="0"/>
        <v>0</v>
      </c>
      <c r="AI6" s="37">
        <f t="shared" si="0"/>
        <v>0</v>
      </c>
      <c r="AJ6" s="37">
        <f t="shared" si="0"/>
        <v>0</v>
      </c>
      <c r="AK6" s="37">
        <f t="shared" si="0"/>
        <v>0</v>
      </c>
      <c r="AL6" s="37">
        <f t="shared" si="0"/>
        <v>0</v>
      </c>
      <c r="AM6" s="37">
        <f t="shared" si="0"/>
        <v>0</v>
      </c>
      <c r="AN6" s="37">
        <f t="shared" si="0"/>
        <v>0</v>
      </c>
      <c r="AO6" s="37">
        <f t="shared" si="0"/>
        <v>0</v>
      </c>
      <c r="AP6" s="37">
        <f t="shared" ref="AP6:AR6" si="2">SUM(AP7:AP27)</f>
        <v>0</v>
      </c>
      <c r="AQ6" s="37">
        <f t="shared" si="2"/>
        <v>0</v>
      </c>
      <c r="AR6" s="37">
        <f t="shared" si="2"/>
        <v>0</v>
      </c>
      <c r="AS6" s="37">
        <f t="shared" si="0"/>
        <v>146134.91099999999</v>
      </c>
      <c r="AT6" s="37">
        <f t="shared" si="0"/>
        <v>136787.19101000001</v>
      </c>
      <c r="AU6" s="37">
        <f>AT6/AS6*100</f>
        <v>93.603362861048325</v>
      </c>
      <c r="AV6" s="37">
        <f t="shared" si="0"/>
        <v>35070.50505</v>
      </c>
      <c r="AW6" s="37">
        <f t="shared" si="0"/>
        <v>31119.564219999997</v>
      </c>
      <c r="AX6" s="37">
        <f>AW6/AV6*100</f>
        <v>88.734291609524433</v>
      </c>
      <c r="AY6" s="37">
        <f t="shared" si="0"/>
        <v>22622.2</v>
      </c>
      <c r="AZ6" s="37">
        <f t="shared" si="0"/>
        <v>10668.030549999999</v>
      </c>
      <c r="BA6" s="37">
        <f>SUM(AZ6/AY6*100)</f>
        <v>47.157352291112261</v>
      </c>
      <c r="BB6" s="37">
        <f t="shared" si="0"/>
        <v>2003.5</v>
      </c>
      <c r="BC6" s="37">
        <f t="shared" si="0"/>
        <v>1369.1602399999999</v>
      </c>
      <c r="BD6" s="37">
        <f>SUM(BC6/BB6*100)</f>
        <v>68.338419765410535</v>
      </c>
      <c r="BE6" s="37">
        <f t="shared" si="0"/>
        <v>980.2</v>
      </c>
      <c r="BF6" s="37">
        <f t="shared" si="0"/>
        <v>0</v>
      </c>
      <c r="BG6" s="37">
        <f>SUM(BF6/BE6*100)</f>
        <v>0</v>
      </c>
      <c r="BH6" s="37">
        <f t="shared" si="0"/>
        <v>896.97299999999984</v>
      </c>
      <c r="BI6" s="37">
        <f t="shared" si="0"/>
        <v>771.98667999999975</v>
      </c>
      <c r="BJ6" s="37">
        <f>BI6/BH6*100</f>
        <v>86.065765636200851</v>
      </c>
      <c r="BK6" s="37">
        <f t="shared" si="0"/>
        <v>28470.699999999997</v>
      </c>
      <c r="BL6" s="37">
        <f t="shared" si="0"/>
        <v>19388.823699999997</v>
      </c>
      <c r="BM6" s="37">
        <f>BL6/BK6*100</f>
        <v>68.100972930064941</v>
      </c>
      <c r="BN6" s="37">
        <f t="shared" si="0"/>
        <v>186148.09999999998</v>
      </c>
      <c r="BO6" s="37">
        <f t="shared" si="0"/>
        <v>55813.69083</v>
      </c>
      <c r="BP6" s="37">
        <f t="shared" ref="BP6:BP27" si="3">BO6/BN6*100</f>
        <v>29.983486712998953</v>
      </c>
      <c r="BQ6" s="37">
        <f t="shared" si="0"/>
        <v>0</v>
      </c>
      <c r="BR6" s="37">
        <f t="shared" si="0"/>
        <v>0</v>
      </c>
      <c r="BS6" s="37">
        <f t="shared" si="0"/>
        <v>0</v>
      </c>
      <c r="BT6" s="37">
        <f t="shared" si="0"/>
        <v>0</v>
      </c>
      <c r="BU6" s="37">
        <f t="shared" si="0"/>
        <v>0</v>
      </c>
      <c r="BV6" s="37">
        <f t="shared" si="0"/>
        <v>0</v>
      </c>
      <c r="BW6" s="37">
        <f t="shared" si="0"/>
        <v>401801.3000000001</v>
      </c>
      <c r="BX6" s="37">
        <f t="shared" si="0"/>
        <v>258835.20038999998</v>
      </c>
      <c r="BY6" s="37">
        <f>BX6/BW6*100</f>
        <v>64.418706557196288</v>
      </c>
      <c r="BZ6" s="37">
        <f t="shared" si="0"/>
        <v>392626</v>
      </c>
      <c r="CA6" s="37">
        <f t="shared" si="0"/>
        <v>167648.31076999998</v>
      </c>
      <c r="CB6" s="37">
        <f>CA6/BZ6*100</f>
        <v>42.699238147753839</v>
      </c>
      <c r="CC6" s="37">
        <f t="shared" ref="CC6:EL6" si="4">SUM(CC7:CC27)</f>
        <v>14845.91224</v>
      </c>
      <c r="CD6" s="37">
        <f t="shared" si="4"/>
        <v>3160.7476500000002</v>
      </c>
      <c r="CE6" s="37">
        <f>CD6/CC6*100</f>
        <v>21.290356556762188</v>
      </c>
      <c r="CF6" s="37">
        <f t="shared" si="4"/>
        <v>88988.969299999997</v>
      </c>
      <c r="CG6" s="37">
        <f t="shared" si="4"/>
        <v>25323.22464</v>
      </c>
      <c r="CH6" s="37">
        <f>CG6/CF6*100</f>
        <v>28.456588315603742</v>
      </c>
      <c r="CI6" s="37">
        <f t="shared" si="4"/>
        <v>196200.79010000001</v>
      </c>
      <c r="CJ6" s="37">
        <f t="shared" si="4"/>
        <v>89180.436789999992</v>
      </c>
      <c r="CK6" s="37">
        <f>CJ6/CI6*100</f>
        <v>45.453658338759148</v>
      </c>
      <c r="CL6" s="37">
        <f t="shared" si="4"/>
        <v>121165.75001</v>
      </c>
      <c r="CM6" s="37">
        <f t="shared" si="4"/>
        <v>85078.335949999979</v>
      </c>
      <c r="CN6" s="37">
        <f>CM6/CL6*100</f>
        <v>70.216489348663572</v>
      </c>
      <c r="CO6" s="37">
        <f t="shared" si="4"/>
        <v>14140</v>
      </c>
      <c r="CP6" s="37">
        <f t="shared" si="4"/>
        <v>5364.3308699999989</v>
      </c>
      <c r="CQ6" s="37">
        <f>CP6/CO6*100</f>
        <v>37.937276308345112</v>
      </c>
      <c r="CR6" s="37">
        <f t="shared" si="4"/>
        <v>92800</v>
      </c>
      <c r="CS6" s="37">
        <f t="shared" si="4"/>
        <v>42093.765910000002</v>
      </c>
      <c r="CT6" s="37">
        <f>CS6/CR6*100</f>
        <v>45.359661540948274</v>
      </c>
      <c r="CU6" s="37">
        <f t="shared" si="4"/>
        <v>137632.39137999999</v>
      </c>
      <c r="CV6" s="37">
        <f t="shared" si="4"/>
        <v>59314.471290000001</v>
      </c>
      <c r="CW6" s="37">
        <f>CV6/CU6*100</f>
        <v>43.096302182408543</v>
      </c>
      <c r="CX6" s="37">
        <f t="shared" si="4"/>
        <v>85999.840219999998</v>
      </c>
      <c r="CY6" s="37">
        <f t="shared" si="4"/>
        <v>14810.1237</v>
      </c>
      <c r="CZ6" s="37">
        <f>CY6/CX6*100</f>
        <v>17.22110606498055</v>
      </c>
      <c r="DA6" s="37">
        <f t="shared" si="4"/>
        <v>0</v>
      </c>
      <c r="DB6" s="37">
        <f t="shared" si="4"/>
        <v>0</v>
      </c>
      <c r="DC6" s="37">
        <f t="shared" si="4"/>
        <v>0</v>
      </c>
      <c r="DD6" s="37">
        <f t="shared" si="4"/>
        <v>118860.8</v>
      </c>
      <c r="DE6" s="37">
        <f t="shared" si="4"/>
        <v>12404.402650000002</v>
      </c>
      <c r="DF6" s="37">
        <f>DE6/DD6*100</f>
        <v>10.43607535032576</v>
      </c>
      <c r="DG6" s="37">
        <f t="shared" si="4"/>
        <v>84996.3</v>
      </c>
      <c r="DH6" s="37">
        <f t="shared" si="4"/>
        <v>72943.161090000009</v>
      </c>
      <c r="DI6" s="37">
        <f>DH6/DG6*100</f>
        <v>85.819219295428155</v>
      </c>
      <c r="DJ6" s="37">
        <f t="shared" si="4"/>
        <v>0</v>
      </c>
      <c r="DK6" s="37">
        <f t="shared" si="4"/>
        <v>0</v>
      </c>
      <c r="DL6" s="37">
        <f t="shared" si="4"/>
        <v>0</v>
      </c>
      <c r="DM6" s="37">
        <f t="shared" si="4"/>
        <v>205951.62815</v>
      </c>
      <c r="DN6" s="37">
        <f t="shared" si="4"/>
        <v>9456.700710000001</v>
      </c>
      <c r="DO6" s="37">
        <f>DN6/DM6*100</f>
        <v>4.5917096140227818</v>
      </c>
      <c r="DP6" s="37">
        <f t="shared" si="4"/>
        <v>0</v>
      </c>
      <c r="DQ6" s="37">
        <f t="shared" si="4"/>
        <v>0</v>
      </c>
      <c r="DR6" s="37">
        <f t="shared" si="4"/>
        <v>0</v>
      </c>
      <c r="DS6" s="37">
        <f t="shared" si="4"/>
        <v>113465</v>
      </c>
      <c r="DT6" s="37">
        <f t="shared" si="4"/>
        <v>27297.079460000001</v>
      </c>
      <c r="DU6" s="37">
        <f>DT6/DS6*100</f>
        <v>24.057708949896444</v>
      </c>
      <c r="DV6" s="37">
        <f t="shared" si="4"/>
        <v>297777.5</v>
      </c>
      <c r="DW6" s="37">
        <f t="shared" si="4"/>
        <v>7750.4238999999998</v>
      </c>
      <c r="DX6" s="37">
        <f t="shared" ref="DX6" si="5">DW6/DV6*100</f>
        <v>2.6027567227208235</v>
      </c>
      <c r="DY6" s="37">
        <f t="shared" si="4"/>
        <v>47837</v>
      </c>
      <c r="DZ6" s="37">
        <f t="shared" si="4"/>
        <v>0</v>
      </c>
      <c r="EA6" s="37">
        <f>DZ6/DY6*100</f>
        <v>0</v>
      </c>
      <c r="EB6" s="37">
        <f t="shared" si="4"/>
        <v>7766.2</v>
      </c>
      <c r="EC6" s="37">
        <f t="shared" si="4"/>
        <v>0</v>
      </c>
      <c r="ED6" s="37">
        <f>EC6/EB6*100</f>
        <v>0</v>
      </c>
      <c r="EE6" s="37">
        <f t="shared" si="4"/>
        <v>6070.2</v>
      </c>
      <c r="EF6" s="37">
        <f t="shared" si="4"/>
        <v>4922.5</v>
      </c>
      <c r="EG6" s="37">
        <f>EF6/EE6*100</f>
        <v>81.0928799710059</v>
      </c>
      <c r="EH6" s="37">
        <f t="shared" si="4"/>
        <v>39826.600000000006</v>
      </c>
      <c r="EI6" s="37">
        <f t="shared" si="4"/>
        <v>1768.2694299999998</v>
      </c>
      <c r="EJ6" s="37">
        <f>EI6/EH6*100</f>
        <v>4.4399206309351031</v>
      </c>
      <c r="EK6" s="37">
        <f t="shared" si="4"/>
        <v>10000</v>
      </c>
      <c r="EL6" s="37">
        <f t="shared" si="4"/>
        <v>8769.5720299999994</v>
      </c>
      <c r="EM6" s="37">
        <f>EL6/EK6*100</f>
        <v>87.695720299999991</v>
      </c>
      <c r="EN6" s="37">
        <f t="shared" ref="EN6:GS6" si="6">SUM(EN7:EN27)</f>
        <v>4384.6000000000004</v>
      </c>
      <c r="EO6" s="37">
        <f t="shared" si="6"/>
        <v>4384.6435899999997</v>
      </c>
      <c r="EP6" s="37">
        <f>EO6/EN6*100</f>
        <v>100.00099416138302</v>
      </c>
      <c r="EQ6" s="37">
        <f t="shared" si="6"/>
        <v>0</v>
      </c>
      <c r="ER6" s="37">
        <f t="shared" si="6"/>
        <v>0</v>
      </c>
      <c r="ES6" s="37">
        <f t="shared" si="6"/>
        <v>0</v>
      </c>
      <c r="ET6" s="37">
        <f t="shared" si="6"/>
        <v>780.7</v>
      </c>
      <c r="EU6" s="37">
        <f t="shared" si="6"/>
        <v>685.28206999999998</v>
      </c>
      <c r="EV6" s="37">
        <f>EU6/ET6*100</f>
        <v>87.77790060202382</v>
      </c>
      <c r="EW6" s="37">
        <f t="shared" si="6"/>
        <v>46374.5</v>
      </c>
      <c r="EX6" s="37">
        <f t="shared" si="6"/>
        <v>24630.487549999998</v>
      </c>
      <c r="EY6" s="37">
        <f>EX6/EW6*100</f>
        <v>53.112136087720621</v>
      </c>
      <c r="EZ6" s="37">
        <f t="shared" si="6"/>
        <v>0</v>
      </c>
      <c r="FA6" s="37">
        <f t="shared" si="6"/>
        <v>0</v>
      </c>
      <c r="FB6" s="37">
        <f t="shared" si="6"/>
        <v>0</v>
      </c>
      <c r="FC6" s="37">
        <f t="shared" si="6"/>
        <v>0</v>
      </c>
      <c r="FD6" s="37">
        <f t="shared" si="6"/>
        <v>0</v>
      </c>
      <c r="FE6" s="37">
        <f t="shared" si="6"/>
        <v>0</v>
      </c>
      <c r="FF6" s="37">
        <f t="shared" si="6"/>
        <v>81238.533949999983</v>
      </c>
      <c r="FG6" s="37">
        <f t="shared" si="6"/>
        <v>16702.289250000002</v>
      </c>
      <c r="FH6" s="37">
        <f t="shared" ref="FH6:FH33" si="7">FG6/FF6*100</f>
        <v>20.559565070782529</v>
      </c>
      <c r="FI6" s="37">
        <f t="shared" si="6"/>
        <v>3766.5</v>
      </c>
      <c r="FJ6" s="37">
        <f t="shared" si="6"/>
        <v>3766.4945000000002</v>
      </c>
      <c r="FK6" s="37">
        <f>FJ6/FI6*100</f>
        <v>99.999853975839642</v>
      </c>
      <c r="FL6" s="37">
        <f t="shared" si="6"/>
        <v>39212.5</v>
      </c>
      <c r="FM6" s="37">
        <f t="shared" si="6"/>
        <v>23267.127570000001</v>
      </c>
      <c r="FN6" s="37">
        <f t="shared" ref="FN6:FN27" si="8">FM6/FL6*100</f>
        <v>59.335996353203704</v>
      </c>
      <c r="FO6" s="37">
        <f t="shared" si="6"/>
        <v>541097.12508000003</v>
      </c>
      <c r="FP6" s="37">
        <f t="shared" si="6"/>
        <v>158627.96944999998</v>
      </c>
      <c r="FQ6" s="37">
        <f>FP6/FO6*100</f>
        <v>29.315988220515344</v>
      </c>
      <c r="FR6" s="37">
        <f t="shared" si="6"/>
        <v>19340.099999999999</v>
      </c>
      <c r="FS6" s="37">
        <f t="shared" si="6"/>
        <v>0</v>
      </c>
      <c r="FT6" s="37">
        <f>FS6/FR6*100</f>
        <v>0</v>
      </c>
      <c r="FU6" s="37">
        <f t="shared" si="6"/>
        <v>35327.5</v>
      </c>
      <c r="FV6" s="37">
        <f t="shared" si="6"/>
        <v>3221.2551100000001</v>
      </c>
      <c r="FW6" s="37">
        <f>FV6/FU6*100</f>
        <v>9.1182651192413839</v>
      </c>
      <c r="FX6" s="37">
        <f t="shared" si="6"/>
        <v>398792.7</v>
      </c>
      <c r="FY6" s="37">
        <f t="shared" si="6"/>
        <v>294305.50339999999</v>
      </c>
      <c r="FZ6" s="37">
        <f>FY6/FX6*100</f>
        <v>73.799120044073021</v>
      </c>
      <c r="GA6" s="37">
        <f t="shared" si="6"/>
        <v>12878.4</v>
      </c>
      <c r="GB6" s="37">
        <f t="shared" si="6"/>
        <v>0</v>
      </c>
      <c r="GC6" s="37">
        <f>GB6/GA6*100</f>
        <v>0</v>
      </c>
      <c r="GD6" s="37">
        <f t="shared" si="6"/>
        <v>25104.7</v>
      </c>
      <c r="GE6" s="37">
        <f t="shared" si="6"/>
        <v>24168.389500000001</v>
      </c>
      <c r="GF6" s="37">
        <f>GE6/GD6*100</f>
        <v>96.270377658366755</v>
      </c>
      <c r="GG6" s="37">
        <f t="shared" si="6"/>
        <v>19530.79464</v>
      </c>
      <c r="GH6" s="37">
        <f t="shared" si="6"/>
        <v>1496.5350000000001</v>
      </c>
      <c r="GI6" s="37">
        <f>GH6/GG6*100</f>
        <v>7.6624378453861013</v>
      </c>
      <c r="GJ6" s="37">
        <f t="shared" si="6"/>
        <v>0</v>
      </c>
      <c r="GK6" s="37">
        <f t="shared" si="6"/>
        <v>0</v>
      </c>
      <c r="GL6" s="37">
        <f t="shared" si="6"/>
        <v>0</v>
      </c>
      <c r="GM6" s="37">
        <f t="shared" si="6"/>
        <v>27050.5</v>
      </c>
      <c r="GN6" s="37">
        <f t="shared" si="6"/>
        <v>15995.129509999999</v>
      </c>
      <c r="GO6" s="37">
        <f>GN6/GM6*100</f>
        <v>59.130624239847684</v>
      </c>
      <c r="GP6" s="37">
        <f t="shared" si="6"/>
        <v>14268.8</v>
      </c>
      <c r="GQ6" s="37">
        <f t="shared" si="6"/>
        <v>0</v>
      </c>
      <c r="GR6" s="37">
        <f>GQ6/GP6*100</f>
        <v>0</v>
      </c>
      <c r="GS6" s="37">
        <f t="shared" si="6"/>
        <v>6175.5</v>
      </c>
      <c r="GT6" s="37">
        <f t="shared" ref="GT6:HV6" si="9">SUM(GT7:GT27)</f>
        <v>0</v>
      </c>
      <c r="GU6" s="37">
        <f t="shared" si="9"/>
        <v>0</v>
      </c>
      <c r="GV6" s="37">
        <f t="shared" si="9"/>
        <v>0</v>
      </c>
      <c r="GW6" s="37">
        <f t="shared" si="9"/>
        <v>0</v>
      </c>
      <c r="GX6" s="37">
        <f t="shared" si="9"/>
        <v>0</v>
      </c>
      <c r="GY6" s="37">
        <f t="shared" si="9"/>
        <v>18315.757579999998</v>
      </c>
      <c r="GZ6" s="37">
        <f t="shared" si="9"/>
        <v>17936.527289999998</v>
      </c>
      <c r="HA6" s="37">
        <f>GZ6/GY6*100</f>
        <v>97.9294861905461</v>
      </c>
      <c r="HB6" s="37">
        <f t="shared" si="9"/>
        <v>3600</v>
      </c>
      <c r="HC6" s="37">
        <f t="shared" si="9"/>
        <v>3600</v>
      </c>
      <c r="HD6" s="37">
        <f>HC6/HB6*100</f>
        <v>100</v>
      </c>
      <c r="HE6" s="37">
        <f t="shared" si="9"/>
        <v>50438.1</v>
      </c>
      <c r="HF6" s="37">
        <f t="shared" si="9"/>
        <v>43991.583279999999</v>
      </c>
      <c r="HG6" s="37">
        <f>HF6/HE6*100</f>
        <v>87.218954084313253</v>
      </c>
      <c r="HH6" s="37">
        <f t="shared" si="9"/>
        <v>443058.89999999997</v>
      </c>
      <c r="HI6" s="37">
        <f t="shared" si="9"/>
        <v>246120.22216999996</v>
      </c>
      <c r="HJ6" s="37">
        <f>HI6/HH6*100</f>
        <v>55.550226430391078</v>
      </c>
      <c r="HK6" s="37">
        <f t="shared" si="9"/>
        <v>74380.399999999994</v>
      </c>
      <c r="HL6" s="37">
        <f t="shared" si="9"/>
        <v>1089.56079</v>
      </c>
      <c r="HM6" s="37">
        <f>HL6/HK6*100</f>
        <v>1.4648493285865631</v>
      </c>
      <c r="HN6" s="37">
        <f t="shared" si="9"/>
        <v>200000</v>
      </c>
      <c r="HO6" s="37">
        <f t="shared" si="9"/>
        <v>1563</v>
      </c>
      <c r="HP6" s="37">
        <f>HO6/HN6*100</f>
        <v>0.78150000000000008</v>
      </c>
      <c r="HQ6" s="37">
        <f t="shared" si="9"/>
        <v>892.32929000000013</v>
      </c>
      <c r="HR6" s="37">
        <f t="shared" si="9"/>
        <v>694.02927999999997</v>
      </c>
      <c r="HS6" s="37">
        <f>HR6/HQ6*100</f>
        <v>77.777260903315167</v>
      </c>
      <c r="HT6" s="37">
        <f t="shared" si="9"/>
        <v>0</v>
      </c>
      <c r="HU6" s="37">
        <f t="shared" si="9"/>
        <v>0</v>
      </c>
      <c r="HV6" s="37">
        <f t="shared" si="9"/>
        <v>0</v>
      </c>
    </row>
    <row r="7" spans="1:230" ht="12.75" customHeight="1">
      <c r="A7" s="38">
        <v>1</v>
      </c>
      <c r="B7" s="39" t="s">
        <v>24</v>
      </c>
      <c r="C7" s="34">
        <f>F7+I7+L7+O7+R7+U7+X7+AA7+AD7+AG7+AJ7+AM7+AP7+AS7+AV7+AY7+BB7+BE7+BH7+BK7+BN7+BQ7+BT7+BW7+BZ7+CC7+CF7+CI7+CL7+CO7+CR7+CU7+CX7+DA7+DD7+DG7+DJ7+DM7+DP7+DS7+DV7+DY7+EB7+EE7+EH7+EK7+EN7+EQ7+ET7+EW7+EZ7+FC7+FF7+FI7+FL7+FO7+FR7+FU7+FX7+GA7+GD7+GG7+GJ7+GM7+GP7+GS7+GV7+GY7+HB7+HE7+HH7+HK7+HN7+HQ7+HT7</f>
        <v>123791.23304000001</v>
      </c>
      <c r="D7" s="34">
        <f>G7+J7+M7+P7+S7+V7+Y7+AB7+AE7+AH7+AK7+AN7+AQ7+AT7+AW7+AZ7+BC7+BF7+BI7+BL7+BO7+BR7+BU7+BX7+CA7+CD7+CG7+CJ7+CM7+CP7+CS7+CV7+CY7+DB7+DE7+DH7+DK7+DN7+DQ7+DT7+DW7+DZ7+EC7+EF7+EI7+EL7+EO7+ER7+EU7+EX7+FA7+FD7+FG7+FJ7+FM7+FP7+FS7+FV7+FY7+GB7+GE7+GH7+GK7+GN7+GQ7+GT7+GW7+GZ7+HC7+HF7+HI7+HL7+HO7+HR7+HU7</f>
        <v>56270.198909999992</v>
      </c>
      <c r="E7" s="34">
        <f t="shared" si="1"/>
        <v>45.455722128414131</v>
      </c>
      <c r="F7" s="34">
        <v>364.3</v>
      </c>
      <c r="G7" s="34">
        <v>364.3</v>
      </c>
      <c r="H7" s="34">
        <f t="shared" ref="H7:H36" si="10">G7/F7*100</f>
        <v>100</v>
      </c>
      <c r="I7" s="34">
        <v>6945.4</v>
      </c>
      <c r="J7" s="34">
        <v>0</v>
      </c>
      <c r="K7" s="34">
        <f t="shared" ref="K7:K36" si="11">J7/I7*100</f>
        <v>0</v>
      </c>
      <c r="L7" s="34">
        <v>11592.2</v>
      </c>
      <c r="M7" s="34">
        <v>8195.8359999999993</v>
      </c>
      <c r="N7" s="34">
        <f t="shared" ref="N7:N36" si="12">M7/L7*100</f>
        <v>70.701299149428053</v>
      </c>
      <c r="O7" s="34">
        <v>5997.7</v>
      </c>
      <c r="P7" s="34">
        <v>4162.8599999999997</v>
      </c>
      <c r="Q7" s="34">
        <f>P7/O7*100</f>
        <v>69.407606249062141</v>
      </c>
      <c r="R7" s="34">
        <v>4147.5</v>
      </c>
      <c r="S7" s="34">
        <v>1135.421</v>
      </c>
      <c r="T7" s="34">
        <f t="shared" ref="T7:T36" si="13">S7/R7*100</f>
        <v>27.376033755274264</v>
      </c>
      <c r="U7" s="34"/>
      <c r="V7" s="34"/>
      <c r="W7" s="47"/>
      <c r="X7" s="34"/>
      <c r="Y7" s="34"/>
      <c r="Z7" s="34"/>
      <c r="AA7" s="34"/>
      <c r="AB7" s="34"/>
      <c r="AC7" s="34"/>
      <c r="AD7" s="74"/>
      <c r="AE7" s="74"/>
      <c r="AF7" s="34"/>
      <c r="AG7" s="34"/>
      <c r="AH7" s="34"/>
      <c r="AI7" s="34"/>
      <c r="AJ7" s="34"/>
      <c r="AK7" s="34"/>
      <c r="AL7" s="34"/>
      <c r="AM7" s="34"/>
      <c r="AN7" s="34"/>
      <c r="AO7" s="34"/>
      <c r="AP7" s="34"/>
      <c r="AQ7" s="34"/>
      <c r="AR7" s="34"/>
      <c r="AS7" s="34">
        <v>3727.54846</v>
      </c>
      <c r="AT7" s="34">
        <v>3708.1262500000003</v>
      </c>
      <c r="AU7" s="34">
        <f t="shared" ref="AU7:AU36" si="14">AT7/AS7*100</f>
        <v>99.478954862467432</v>
      </c>
      <c r="AV7" s="34">
        <v>1357.2727300000001</v>
      </c>
      <c r="AW7" s="34">
        <v>1357.2727300000001</v>
      </c>
      <c r="AX7" s="34">
        <f t="shared" ref="AX7:AX36" si="15">AW7/AV7*100</f>
        <v>100</v>
      </c>
      <c r="AY7" s="34"/>
      <c r="AZ7" s="34"/>
      <c r="BA7" s="34"/>
      <c r="BB7" s="34"/>
      <c r="BC7" s="34"/>
      <c r="BD7" s="34"/>
      <c r="BE7" s="34"/>
      <c r="BF7" s="34"/>
      <c r="BG7" s="34"/>
      <c r="BH7" s="34">
        <v>42.713000000000001</v>
      </c>
      <c r="BI7" s="34">
        <v>42.712999999999994</v>
      </c>
      <c r="BJ7" s="34">
        <f t="shared" ref="BJ7:BJ36" si="16">BI7/BH7*100</f>
        <v>99.999999999999986</v>
      </c>
      <c r="BK7" s="34">
        <v>1294.0999999999999</v>
      </c>
      <c r="BL7" s="34">
        <v>0</v>
      </c>
      <c r="BM7" s="34">
        <f>BL7/BK7*100</f>
        <v>0</v>
      </c>
      <c r="BN7" s="34">
        <v>760</v>
      </c>
      <c r="BO7" s="34">
        <v>0</v>
      </c>
      <c r="BP7" s="34">
        <f>BO7/BN7*100</f>
        <v>0</v>
      </c>
      <c r="BQ7" s="34"/>
      <c r="BR7" s="34"/>
      <c r="BS7" s="34"/>
      <c r="BT7" s="34"/>
      <c r="BU7" s="34"/>
      <c r="BV7" s="34"/>
      <c r="BW7" s="34">
        <v>13300</v>
      </c>
      <c r="BX7" s="34">
        <v>6206.0437199999997</v>
      </c>
      <c r="BY7" s="34">
        <f t="shared" ref="BY7:BY36" si="17">BX7/BW7*100</f>
        <v>46.661982857142853</v>
      </c>
      <c r="BZ7" s="34">
        <v>33541.800000000003</v>
      </c>
      <c r="CA7" s="34">
        <v>17033.89143</v>
      </c>
      <c r="CB7" s="34">
        <f t="shared" ref="CB7:CB36" si="18">CA7/BZ7*100</f>
        <v>50.784070711768592</v>
      </c>
      <c r="CC7" s="34"/>
      <c r="CD7" s="34"/>
      <c r="CE7" s="34"/>
      <c r="CF7" s="34">
        <v>700</v>
      </c>
      <c r="CG7" s="34">
        <v>160.18820000000002</v>
      </c>
      <c r="CH7" s="34">
        <f t="shared" ref="CH7:CH36" si="19">CG7/CF7*100</f>
        <v>22.884028571428576</v>
      </c>
      <c r="CI7" s="34">
        <v>4276.9040000000005</v>
      </c>
      <c r="CJ7" s="34">
        <v>2065.8035800000002</v>
      </c>
      <c r="CK7" s="34">
        <f t="shared" ref="CK7:CK36" si="20">CJ7/CI7*100</f>
        <v>48.301378286723292</v>
      </c>
      <c r="CL7" s="34">
        <v>3900</v>
      </c>
      <c r="CM7" s="34">
        <v>939.39700000000005</v>
      </c>
      <c r="CN7" s="34">
        <f t="shared" ref="CN7:CN36" si="21">CM7/CL7*100</f>
        <v>24.087102564102565</v>
      </c>
      <c r="CO7" s="34">
        <v>550</v>
      </c>
      <c r="CP7" s="34">
        <v>90.25</v>
      </c>
      <c r="CQ7" s="34">
        <f t="shared" ref="CQ7:CQ36" si="22">CP7/CO7*100</f>
        <v>16.40909090909091</v>
      </c>
      <c r="CR7" s="34">
        <v>0</v>
      </c>
      <c r="CS7" s="34">
        <v>0</v>
      </c>
      <c r="CT7" s="34"/>
      <c r="CU7" s="34">
        <v>2324.1948499999999</v>
      </c>
      <c r="CV7" s="34">
        <v>0</v>
      </c>
      <c r="CW7" s="34">
        <f t="shared" ref="CW7:CW36" si="23">CV7/CU7*100</f>
        <v>0</v>
      </c>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v>2049.7000000000003</v>
      </c>
      <c r="FG7" s="34">
        <v>512.42500000000007</v>
      </c>
      <c r="FH7" s="34">
        <f>FG7/FF7*100</f>
        <v>25</v>
      </c>
      <c r="FI7" s="34"/>
      <c r="FJ7" s="34"/>
      <c r="FK7" s="34"/>
      <c r="FL7" s="34">
        <v>1655.1</v>
      </c>
      <c r="FM7" s="34">
        <v>341.6</v>
      </c>
      <c r="FN7" s="34">
        <f t="shared" si="8"/>
        <v>20.639236299921457</v>
      </c>
      <c r="FO7" s="34">
        <v>0</v>
      </c>
      <c r="FP7" s="34">
        <v>0</v>
      </c>
      <c r="FQ7" s="34"/>
      <c r="FR7" s="34"/>
      <c r="FS7" s="34"/>
      <c r="FT7" s="34"/>
      <c r="FU7" s="34"/>
      <c r="FV7" s="34"/>
      <c r="FW7" s="34"/>
      <c r="FX7" s="34">
        <v>10619.6</v>
      </c>
      <c r="FY7" s="63">
        <v>2365.8000000000002</v>
      </c>
      <c r="FZ7" s="34">
        <f t="shared" ref="FZ7:FZ36" si="24">FY7/FX7*100</f>
        <v>22.277675242005348</v>
      </c>
      <c r="GA7" s="34"/>
      <c r="GB7" s="48"/>
      <c r="GC7" s="34"/>
      <c r="GD7" s="34"/>
      <c r="GE7" s="48"/>
      <c r="GF7" s="34"/>
      <c r="GG7" s="34"/>
      <c r="GH7" s="48"/>
      <c r="GI7" s="34"/>
      <c r="GJ7" s="34"/>
      <c r="GK7" s="48"/>
      <c r="GL7" s="34"/>
      <c r="GM7" s="34"/>
      <c r="GN7" s="48"/>
      <c r="GO7" s="34"/>
      <c r="GP7" s="34"/>
      <c r="GQ7" s="42"/>
      <c r="GR7" s="34"/>
      <c r="GS7" s="34"/>
      <c r="GT7" s="48"/>
      <c r="GU7" s="34"/>
      <c r="GV7" s="34"/>
      <c r="GW7" s="48"/>
      <c r="GX7" s="34"/>
      <c r="GY7" s="34"/>
      <c r="GZ7" s="34"/>
      <c r="HA7" s="34"/>
      <c r="HB7" s="34">
        <v>0</v>
      </c>
      <c r="HC7" s="34">
        <v>0</v>
      </c>
      <c r="HD7" s="34"/>
      <c r="HE7" s="34"/>
      <c r="HF7" s="34"/>
      <c r="HG7" s="34"/>
      <c r="HH7" s="34">
        <v>11745.7</v>
      </c>
      <c r="HI7" s="34">
        <v>7588.2710000000006</v>
      </c>
      <c r="HJ7" s="34">
        <f t="shared" ref="HJ7:HJ36" si="25">HI7/HH7*100</f>
        <v>64.604672348178482</v>
      </c>
      <c r="HK7" s="34"/>
      <c r="HL7" s="34"/>
      <c r="HM7" s="34"/>
      <c r="HN7" s="34">
        <v>2899.5</v>
      </c>
      <c r="HO7" s="34">
        <v>0</v>
      </c>
      <c r="HP7" s="34">
        <f>HO7/HN7*100</f>
        <v>0</v>
      </c>
      <c r="HQ7" s="34"/>
      <c r="HR7" s="34"/>
      <c r="HS7" s="34"/>
      <c r="HT7" s="34"/>
      <c r="HU7" s="34"/>
      <c r="HV7" s="34"/>
    </row>
    <row r="8" spans="1:230" ht="14">
      <c r="A8" s="38">
        <v>2</v>
      </c>
      <c r="B8" s="39" t="s">
        <v>25</v>
      </c>
      <c r="C8" s="34">
        <f t="shared" ref="C8:C20" si="26">F8+I8+L8+O8+R8+U8+X8+AA8+AD8+AG8+AJ8+AM8+AP8+AS8+AV8+AY8+BB8+BE8+BH8+BK8+BN8+BQ8+BT8+BW8+BZ8+CC8+CF8+CI8+CL8+CO8+CR8+CU8+CX8+DA8+DD8+DG8+DJ8+DM8+DP8+DS8+DV8+DY8+EB8+EE8+EH8+EK8+EN8+EQ8+ET8+EW8+EZ8+FC8+FF8+FI8+FL8+FO8+FR8+FU8+FX8+GA8+GD8+GG8+GJ8+GM8+GP8+GS8+GV8+GY8+HB8+HE8+HH8+HK8+HN8+HQ8+HT8</f>
        <v>455559.34417000005</v>
      </c>
      <c r="D8" s="34">
        <f t="shared" ref="D8:D20" si="27">G8+J8+M8+P8+S8+V8+Y8+AB8+AE8+AH8+AK8+AN8+AQ8+AT8+AW8+AZ8+BC8+BF8+BI8+BL8+BO8+BR8+BU8+BX8+CA8+CD8+CG8+CJ8+CM8+CP8+CS8+CV8+CY8+DB8+DE8+DH8+DK8+DN8+DQ8+DT8+DW8+DZ8+EC8+EF8+EI8+EL8+EO8+ER8+EU8+EX8+FA8+FD8+FG8+FJ8+FM8+FP8+FS8+FV8+FY8+GB8+GE8+GH8+GK8+GN8+GQ8+GT8+GW8+GZ8+HC8+HF8+HI8+HL8+HO8+HR8+HU8</f>
        <v>101987.27095000002</v>
      </c>
      <c r="E8" s="34">
        <f t="shared" si="1"/>
        <v>22.387263537709735</v>
      </c>
      <c r="F8" s="34">
        <v>134.5</v>
      </c>
      <c r="G8" s="34">
        <v>134.5</v>
      </c>
      <c r="H8" s="34">
        <f t="shared" si="10"/>
        <v>100</v>
      </c>
      <c r="I8" s="34">
        <v>34991.300000000003</v>
      </c>
      <c r="J8" s="34">
        <v>8502.9320000000007</v>
      </c>
      <c r="K8" s="34">
        <f t="shared" si="11"/>
        <v>24.300131747034261</v>
      </c>
      <c r="L8" s="34">
        <v>17305.2</v>
      </c>
      <c r="M8" s="34">
        <v>14151.88</v>
      </c>
      <c r="N8" s="34">
        <f t="shared" si="12"/>
        <v>81.778193837690395</v>
      </c>
      <c r="O8" s="34">
        <v>3659.1</v>
      </c>
      <c r="P8" s="34">
        <v>611.81899999999996</v>
      </c>
      <c r="Q8" s="34">
        <f t="shared" ref="Q8:Q27" si="28">P8/O8*100</f>
        <v>16.720477713098848</v>
      </c>
      <c r="R8" s="34">
        <v>2547.1</v>
      </c>
      <c r="S8" s="34">
        <v>1130.424</v>
      </c>
      <c r="T8" s="34">
        <f t="shared" si="13"/>
        <v>44.380825252247661</v>
      </c>
      <c r="U8" s="34"/>
      <c r="V8" s="34"/>
      <c r="W8" s="47"/>
      <c r="X8" s="34"/>
      <c r="Y8" s="34"/>
      <c r="Z8" s="34"/>
      <c r="AA8" s="34"/>
      <c r="AB8" s="34"/>
      <c r="AC8" s="34"/>
      <c r="AD8" s="74"/>
      <c r="AE8" s="74"/>
      <c r="AF8" s="34"/>
      <c r="AG8" s="34"/>
      <c r="AH8" s="34"/>
      <c r="AI8" s="34"/>
      <c r="AJ8" s="34"/>
      <c r="AK8" s="34"/>
      <c r="AL8" s="34"/>
      <c r="AM8" s="34"/>
      <c r="AN8" s="34"/>
      <c r="AO8" s="34"/>
      <c r="AP8" s="34"/>
      <c r="AQ8" s="34"/>
      <c r="AR8" s="34"/>
      <c r="AS8" s="34">
        <v>2485.0322999999999</v>
      </c>
      <c r="AT8" s="34">
        <v>2297.04855</v>
      </c>
      <c r="AU8" s="34">
        <f t="shared" si="14"/>
        <v>92.435359894517262</v>
      </c>
      <c r="AV8" s="34">
        <v>1581.7171700000001</v>
      </c>
      <c r="AW8" s="34">
        <v>1581.7171700000001</v>
      </c>
      <c r="AX8" s="34">
        <f t="shared" si="15"/>
        <v>100</v>
      </c>
      <c r="AY8" s="34"/>
      <c r="AZ8" s="34"/>
      <c r="BA8" s="34"/>
      <c r="BB8" s="34"/>
      <c r="BC8" s="34"/>
      <c r="BD8" s="34"/>
      <c r="BE8" s="34"/>
      <c r="BF8" s="34"/>
      <c r="BG8" s="34"/>
      <c r="BH8" s="34">
        <v>42.713000000000001</v>
      </c>
      <c r="BI8" s="34">
        <v>42.712999999999994</v>
      </c>
      <c r="BJ8" s="34">
        <f t="shared" si="16"/>
        <v>99.999999999999986</v>
      </c>
      <c r="BK8" s="34">
        <v>1294.0999999999999</v>
      </c>
      <c r="BL8" s="34">
        <v>1273.6755900000001</v>
      </c>
      <c r="BM8" s="34">
        <f t="shared" ref="BM8:BM23" si="29">BL8/BK8*100</f>
        <v>98.421728614481125</v>
      </c>
      <c r="BN8" s="34">
        <v>1332.6</v>
      </c>
      <c r="BO8" s="34">
        <v>422.85295000000002</v>
      </c>
      <c r="BP8" s="34">
        <f t="shared" si="3"/>
        <v>31.731423532943122</v>
      </c>
      <c r="BQ8" s="34"/>
      <c r="BR8" s="34"/>
      <c r="BS8" s="34"/>
      <c r="BT8" s="34"/>
      <c r="BU8" s="34"/>
      <c r="BV8" s="34"/>
      <c r="BW8" s="34">
        <v>13300</v>
      </c>
      <c r="BX8" s="34">
        <v>0</v>
      </c>
      <c r="BY8" s="34">
        <f t="shared" si="17"/>
        <v>0</v>
      </c>
      <c r="BZ8" s="34">
        <v>10000</v>
      </c>
      <c r="CA8" s="34">
        <v>0</v>
      </c>
      <c r="CB8" s="34">
        <f t="shared" si="18"/>
        <v>0</v>
      </c>
      <c r="CC8" s="34"/>
      <c r="CD8" s="34"/>
      <c r="CE8" s="34"/>
      <c r="CF8" s="34">
        <v>11700</v>
      </c>
      <c r="CG8" s="34">
        <v>402.77244999999999</v>
      </c>
      <c r="CH8" s="34">
        <f t="shared" si="19"/>
        <v>3.4424995726495724</v>
      </c>
      <c r="CI8" s="34">
        <v>10827.127460000002</v>
      </c>
      <c r="CJ8" s="34">
        <v>2047.1929499999999</v>
      </c>
      <c r="CK8" s="34">
        <f t="shared" si="20"/>
        <v>18.907997135557871</v>
      </c>
      <c r="CL8" s="34">
        <v>5173.8611899999996</v>
      </c>
      <c r="CM8" s="34">
        <v>4342.3589800000009</v>
      </c>
      <c r="CN8" s="34">
        <f t="shared" si="21"/>
        <v>83.928787815043819</v>
      </c>
      <c r="CO8" s="34">
        <v>2550</v>
      </c>
      <c r="CP8" s="34">
        <v>336.41500000000002</v>
      </c>
      <c r="CQ8" s="34">
        <f t="shared" si="22"/>
        <v>13.192745098039216</v>
      </c>
      <c r="CR8" s="34">
        <v>6000</v>
      </c>
      <c r="CS8" s="34">
        <v>0</v>
      </c>
      <c r="CT8" s="34">
        <f t="shared" ref="CT8:CT36" si="30">CS8/CR8*100</f>
        <v>0</v>
      </c>
      <c r="CU8" s="34">
        <v>3443.28152</v>
      </c>
      <c r="CV8" s="34">
        <v>2811.6716200000005</v>
      </c>
      <c r="CW8" s="34">
        <f t="shared" si="23"/>
        <v>81.656745278265845</v>
      </c>
      <c r="CX8" s="34"/>
      <c r="CY8" s="34"/>
      <c r="CZ8" s="34"/>
      <c r="DA8" s="34"/>
      <c r="DB8" s="34"/>
      <c r="DC8" s="34"/>
      <c r="DD8" s="34"/>
      <c r="DE8" s="34"/>
      <c r="DF8" s="34"/>
      <c r="DG8" s="34"/>
      <c r="DH8" s="34"/>
      <c r="DI8" s="34"/>
      <c r="DJ8" s="34"/>
      <c r="DK8" s="34"/>
      <c r="DL8" s="34"/>
      <c r="DM8" s="34">
        <v>67032.800000000003</v>
      </c>
      <c r="DN8" s="34">
        <v>0</v>
      </c>
      <c r="DO8" s="34">
        <f>DN8/DM8*100</f>
        <v>0</v>
      </c>
      <c r="DP8" s="34"/>
      <c r="DQ8" s="34"/>
      <c r="DR8" s="34"/>
      <c r="DS8" s="34">
        <v>113465</v>
      </c>
      <c r="DT8" s="34">
        <v>27297.079460000001</v>
      </c>
      <c r="DU8" s="34">
        <f>DT8/DS8*100</f>
        <v>24.057708949896444</v>
      </c>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v>2498.9576000000002</v>
      </c>
      <c r="FG8" s="34">
        <v>624.73940000000005</v>
      </c>
      <c r="FH8" s="34">
        <f t="shared" si="7"/>
        <v>25</v>
      </c>
      <c r="FI8" s="34"/>
      <c r="FJ8" s="34"/>
      <c r="FK8" s="34"/>
      <c r="FL8" s="34">
        <v>3345.5</v>
      </c>
      <c r="FM8" s="34">
        <v>3079.3968799999998</v>
      </c>
      <c r="FN8" s="34">
        <f t="shared" si="8"/>
        <v>92.045938723658637</v>
      </c>
      <c r="FO8" s="34">
        <v>13722.653930000002</v>
      </c>
      <c r="FP8" s="34">
        <v>3912.7232000000004</v>
      </c>
      <c r="FQ8" s="34">
        <f t="shared" ref="FQ8:FQ36" si="31">FP8/FO8*100</f>
        <v>28.512875278783628</v>
      </c>
      <c r="FR8" s="34"/>
      <c r="FS8" s="34"/>
      <c r="FT8" s="34"/>
      <c r="FU8" s="34">
        <v>24880.799999999999</v>
      </c>
      <c r="FV8" s="34">
        <v>1639.2450100000001</v>
      </c>
      <c r="FW8" s="34">
        <f>FV8/FU8*100</f>
        <v>6.5883935002089968</v>
      </c>
      <c r="FX8" s="34">
        <v>8134.7</v>
      </c>
      <c r="FY8" s="34">
        <v>8134.7</v>
      </c>
      <c r="FZ8" s="34">
        <f t="shared" si="24"/>
        <v>100</v>
      </c>
      <c r="GA8" s="34">
        <v>1080</v>
      </c>
      <c r="GB8" s="34">
        <v>0</v>
      </c>
      <c r="GC8" s="34">
        <f>GB8/GA8*100</f>
        <v>0</v>
      </c>
      <c r="GD8" s="34"/>
      <c r="GE8" s="34"/>
      <c r="GF8" s="34"/>
      <c r="GG8" s="34"/>
      <c r="GH8" s="34"/>
      <c r="GI8" s="34"/>
      <c r="GJ8" s="34"/>
      <c r="GK8" s="34"/>
      <c r="GL8" s="34"/>
      <c r="GM8" s="34">
        <v>599</v>
      </c>
      <c r="GN8" s="34">
        <v>599</v>
      </c>
      <c r="GO8" s="34">
        <f>GN8/GM8*100</f>
        <v>100</v>
      </c>
      <c r="GP8" s="34"/>
      <c r="GQ8" s="34"/>
      <c r="GR8" s="34"/>
      <c r="GS8" s="34"/>
      <c r="GT8" s="34"/>
      <c r="GU8" s="34"/>
      <c r="GV8" s="34"/>
      <c r="GW8" s="34"/>
      <c r="GX8" s="34"/>
      <c r="GY8" s="34"/>
      <c r="GZ8" s="34"/>
      <c r="HA8" s="34"/>
      <c r="HB8" s="34">
        <v>150</v>
      </c>
      <c r="HC8" s="34">
        <v>150</v>
      </c>
      <c r="HD8" s="34">
        <f t="shared" ref="HD8:HD27" si="32">HC8/HB8*100</f>
        <v>100</v>
      </c>
      <c r="HE8" s="34">
        <v>558.6</v>
      </c>
      <c r="HF8" s="34">
        <v>558.6</v>
      </c>
      <c r="HG8" s="34">
        <f>HF8/HE8*100</f>
        <v>100</v>
      </c>
      <c r="HH8" s="34">
        <v>45887</v>
      </c>
      <c r="HI8" s="34">
        <v>15760.284740000001</v>
      </c>
      <c r="HJ8" s="34">
        <f t="shared" si="25"/>
        <v>34.345859916752026</v>
      </c>
      <c r="HK8" s="34">
        <v>21011.8</v>
      </c>
      <c r="HL8" s="34">
        <v>141.529</v>
      </c>
      <c r="HM8" s="34">
        <f>HL8/HK8*100</f>
        <v>0.67356913734187462</v>
      </c>
      <c r="HN8" s="34">
        <v>24824.9</v>
      </c>
      <c r="HO8" s="34">
        <v>0</v>
      </c>
      <c r="HP8" s="34">
        <f t="shared" ref="HP8:HP27" si="33">HO8/HN8*100</f>
        <v>0</v>
      </c>
      <c r="HQ8" s="34"/>
      <c r="HR8" s="34"/>
      <c r="HS8" s="34"/>
      <c r="HT8" s="34"/>
      <c r="HU8" s="34"/>
      <c r="HV8" s="34"/>
    </row>
    <row r="9" spans="1:230" ht="12.75" customHeight="1">
      <c r="A9" s="38">
        <v>3</v>
      </c>
      <c r="B9" s="39" t="s">
        <v>26</v>
      </c>
      <c r="C9" s="34">
        <f t="shared" si="26"/>
        <v>260148.69928999999</v>
      </c>
      <c r="D9" s="34">
        <f t="shared" si="27"/>
        <v>145491.10340000002</v>
      </c>
      <c r="E9" s="34">
        <f t="shared" si="1"/>
        <v>55.926131399878443</v>
      </c>
      <c r="F9" s="34">
        <v>646.20000000000005</v>
      </c>
      <c r="G9" s="34">
        <v>642.96900000000005</v>
      </c>
      <c r="H9" s="34">
        <f t="shared" si="10"/>
        <v>99.5</v>
      </c>
      <c r="I9" s="34">
        <v>7331.2</v>
      </c>
      <c r="J9" s="34">
        <v>6938.4534699999995</v>
      </c>
      <c r="K9" s="34">
        <f t="shared" si="11"/>
        <v>94.642807043867307</v>
      </c>
      <c r="L9" s="34">
        <v>12145.5</v>
      </c>
      <c r="M9" s="34">
        <v>8139.0064900000007</v>
      </c>
      <c r="N9" s="34">
        <f t="shared" si="12"/>
        <v>67.012527191140762</v>
      </c>
      <c r="O9" s="34">
        <v>5499.3</v>
      </c>
      <c r="P9" s="34">
        <v>2188.4514300000001</v>
      </c>
      <c r="Q9" s="34">
        <f t="shared" si="28"/>
        <v>39.795090829741966</v>
      </c>
      <c r="R9" s="34">
        <v>4801.3</v>
      </c>
      <c r="S9" s="34">
        <v>2145.0976299999998</v>
      </c>
      <c r="T9" s="34">
        <f t="shared" si="13"/>
        <v>44.677433820007074</v>
      </c>
      <c r="U9" s="34"/>
      <c r="V9" s="34"/>
      <c r="W9" s="47"/>
      <c r="X9" s="34"/>
      <c r="Y9" s="34"/>
      <c r="Z9" s="34"/>
      <c r="AA9" s="34"/>
      <c r="AB9" s="34"/>
      <c r="AC9" s="34"/>
      <c r="AD9" s="74"/>
      <c r="AE9" s="74"/>
      <c r="AF9" s="34"/>
      <c r="AG9" s="34"/>
      <c r="AH9" s="34"/>
      <c r="AI9" s="34"/>
      <c r="AJ9" s="34"/>
      <c r="AK9" s="34"/>
      <c r="AL9" s="34"/>
      <c r="AM9" s="34"/>
      <c r="AN9" s="34"/>
      <c r="AO9" s="34"/>
      <c r="AP9" s="34"/>
      <c r="AQ9" s="34"/>
      <c r="AR9" s="34"/>
      <c r="AS9" s="34">
        <v>9318.8711399999993</v>
      </c>
      <c r="AT9" s="34">
        <v>9318.8711399999993</v>
      </c>
      <c r="AU9" s="34">
        <f t="shared" si="14"/>
        <v>100</v>
      </c>
      <c r="AV9" s="34">
        <v>2325.1515199999999</v>
      </c>
      <c r="AW9" s="34">
        <v>2325.1515199999999</v>
      </c>
      <c r="AX9" s="34">
        <f t="shared" si="15"/>
        <v>100</v>
      </c>
      <c r="AY9" s="34"/>
      <c r="AZ9" s="34"/>
      <c r="BA9" s="34"/>
      <c r="BB9" s="34"/>
      <c r="BC9" s="34"/>
      <c r="BD9" s="34"/>
      <c r="BE9" s="34"/>
      <c r="BF9" s="34"/>
      <c r="BG9" s="34"/>
      <c r="BH9" s="34">
        <v>42.713000000000001</v>
      </c>
      <c r="BI9" s="34">
        <v>42.712999999999994</v>
      </c>
      <c r="BJ9" s="34">
        <f t="shared" si="16"/>
        <v>99.999999999999986</v>
      </c>
      <c r="BK9" s="34">
        <v>0</v>
      </c>
      <c r="BL9" s="34">
        <v>0</v>
      </c>
      <c r="BM9" s="34"/>
      <c r="BN9" s="34">
        <v>4585.3999999999996</v>
      </c>
      <c r="BO9" s="34">
        <v>3894.6935899999999</v>
      </c>
      <c r="BP9" s="34">
        <f t="shared" si="3"/>
        <v>84.936834082086634</v>
      </c>
      <c r="BQ9" s="34"/>
      <c r="BR9" s="34"/>
      <c r="BS9" s="34"/>
      <c r="BT9" s="34"/>
      <c r="BU9" s="34"/>
      <c r="BV9" s="34"/>
      <c r="BW9" s="34">
        <v>13160</v>
      </c>
      <c r="BX9" s="34">
        <v>12821.56227</v>
      </c>
      <c r="BY9" s="34">
        <f t="shared" si="17"/>
        <v>97.428284726443763</v>
      </c>
      <c r="BZ9" s="34">
        <v>10000</v>
      </c>
      <c r="CA9" s="34">
        <v>7222.7851600000004</v>
      </c>
      <c r="CB9" s="34">
        <f t="shared" si="18"/>
        <v>72.227851600000008</v>
      </c>
      <c r="CC9" s="34"/>
      <c r="CD9" s="34"/>
      <c r="CE9" s="34"/>
      <c r="CF9" s="34">
        <v>19019.099999999999</v>
      </c>
      <c r="CG9" s="34">
        <v>6825.35304</v>
      </c>
      <c r="CH9" s="34">
        <f t="shared" si="19"/>
        <v>35.886835023739295</v>
      </c>
      <c r="CI9" s="34">
        <v>12611.711599999999</v>
      </c>
      <c r="CJ9" s="34">
        <v>6305.9654500000006</v>
      </c>
      <c r="CK9" s="34">
        <f t="shared" si="20"/>
        <v>50.000869429966997</v>
      </c>
      <c r="CL9" s="34">
        <v>6300</v>
      </c>
      <c r="CM9" s="34">
        <v>5838.0615199999993</v>
      </c>
      <c r="CN9" s="34">
        <f t="shared" si="21"/>
        <v>92.667643174603171</v>
      </c>
      <c r="CO9" s="34">
        <v>500</v>
      </c>
      <c r="CP9" s="34">
        <v>408.404</v>
      </c>
      <c r="CQ9" s="34">
        <f t="shared" si="22"/>
        <v>81.680800000000005</v>
      </c>
      <c r="CR9" s="34">
        <v>0</v>
      </c>
      <c r="CS9" s="34">
        <v>0</v>
      </c>
      <c r="CT9" s="34"/>
      <c r="CU9" s="34">
        <v>7685.7401499999996</v>
      </c>
      <c r="CV9" s="34">
        <v>4082.7373400000001</v>
      </c>
      <c r="CW9" s="34">
        <f t="shared" si="23"/>
        <v>53.120939041895667</v>
      </c>
      <c r="CX9" s="34"/>
      <c r="CY9" s="34"/>
      <c r="CZ9" s="34"/>
      <c r="DA9" s="34"/>
      <c r="DB9" s="34"/>
      <c r="DC9" s="34"/>
      <c r="DD9" s="34">
        <v>50479.7</v>
      </c>
      <c r="DE9" s="34">
        <v>12404.402650000002</v>
      </c>
      <c r="DF9" s="34">
        <f t="shared" ref="DF9" si="34">DE9/DD9*100</f>
        <v>24.573051444442029</v>
      </c>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v>7377.6737499999999</v>
      </c>
      <c r="FG9" s="34">
        <v>1844.41743</v>
      </c>
      <c r="FH9" s="34">
        <f t="shared" si="7"/>
        <v>24.999986343933951</v>
      </c>
      <c r="FI9" s="34"/>
      <c r="FJ9" s="34"/>
      <c r="FK9" s="34"/>
      <c r="FL9" s="34">
        <v>3187.6</v>
      </c>
      <c r="FM9" s="34">
        <v>2457.4001600000001</v>
      </c>
      <c r="FN9" s="34">
        <f t="shared" si="8"/>
        <v>77.092488392521034</v>
      </c>
      <c r="FO9" s="34">
        <v>25973.038129999997</v>
      </c>
      <c r="FP9" s="34">
        <v>13205.385880000002</v>
      </c>
      <c r="FQ9" s="34">
        <f t="shared" si="31"/>
        <v>50.842669286144094</v>
      </c>
      <c r="FR9" s="34"/>
      <c r="FS9" s="34"/>
      <c r="FT9" s="34"/>
      <c r="FU9" s="34"/>
      <c r="FV9" s="34"/>
      <c r="FW9" s="34"/>
      <c r="FX9" s="34">
        <v>28111.3</v>
      </c>
      <c r="FY9" s="34">
        <v>24447.568739999999</v>
      </c>
      <c r="FZ9" s="34">
        <f t="shared" si="24"/>
        <v>86.967051470405139</v>
      </c>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v>225</v>
      </c>
      <c r="HC9" s="34">
        <v>225</v>
      </c>
      <c r="HD9" s="34">
        <f t="shared" si="32"/>
        <v>100</v>
      </c>
      <c r="HE9" s="34">
        <v>4861.7</v>
      </c>
      <c r="HF9" s="34">
        <v>4860.7775999999994</v>
      </c>
      <c r="HG9" s="34">
        <f t="shared" ref="HG9:HG26" si="35">HF9/HE9*100</f>
        <v>99.981027212703367</v>
      </c>
      <c r="HH9" s="34">
        <v>15393</v>
      </c>
      <c r="HI9" s="34">
        <v>6905.8748900000001</v>
      </c>
      <c r="HJ9" s="34">
        <f t="shared" si="25"/>
        <v>44.863736048853376</v>
      </c>
      <c r="HK9" s="34">
        <v>6575.2</v>
      </c>
      <c r="HL9" s="34">
        <v>0</v>
      </c>
      <c r="HM9" s="34">
        <f t="shared" ref="HM9:HM27" si="36">HL9/HK9*100</f>
        <v>0</v>
      </c>
      <c r="HN9" s="34">
        <v>1992.3</v>
      </c>
      <c r="HO9" s="34">
        <v>0</v>
      </c>
      <c r="HP9" s="34">
        <f t="shared" si="33"/>
        <v>0</v>
      </c>
      <c r="HQ9" s="34"/>
      <c r="HR9" s="34"/>
      <c r="HS9" s="34"/>
      <c r="HT9" s="34"/>
      <c r="HU9" s="34"/>
      <c r="HV9" s="34"/>
    </row>
    <row r="10" spans="1:230" ht="14">
      <c r="A10" s="38">
        <v>4</v>
      </c>
      <c r="B10" s="39" t="s">
        <v>27</v>
      </c>
      <c r="C10" s="34">
        <f t="shared" si="26"/>
        <v>255004.23210999998</v>
      </c>
      <c r="D10" s="34">
        <f t="shared" si="27"/>
        <v>112253.19843</v>
      </c>
      <c r="E10" s="34">
        <f t="shared" si="1"/>
        <v>44.020131548866949</v>
      </c>
      <c r="F10" s="34">
        <v>2926.5</v>
      </c>
      <c r="G10" s="34">
        <v>2654.9549999999999</v>
      </c>
      <c r="H10" s="34">
        <f t="shared" si="10"/>
        <v>90.721168631471045</v>
      </c>
      <c r="I10" s="34">
        <v>12273.3</v>
      </c>
      <c r="J10" s="34">
        <v>3270.7570000000001</v>
      </c>
      <c r="K10" s="34">
        <f t="shared" si="11"/>
        <v>26.649368955374676</v>
      </c>
      <c r="L10" s="34">
        <v>10228.799999999999</v>
      </c>
      <c r="M10" s="34">
        <v>8230.8889999999992</v>
      </c>
      <c r="N10" s="34">
        <f t="shared" si="12"/>
        <v>80.467787032692002</v>
      </c>
      <c r="O10" s="34">
        <v>6843.4</v>
      </c>
      <c r="P10" s="34">
        <v>0</v>
      </c>
      <c r="Q10" s="34">
        <f t="shared" si="28"/>
        <v>0</v>
      </c>
      <c r="R10" s="34">
        <v>5934.3</v>
      </c>
      <c r="S10" s="34">
        <v>3090.0876000000003</v>
      </c>
      <c r="T10" s="34">
        <f t="shared" si="13"/>
        <v>52.071644507355543</v>
      </c>
      <c r="U10" s="34"/>
      <c r="V10" s="34"/>
      <c r="W10" s="47"/>
      <c r="X10" s="34"/>
      <c r="Y10" s="34"/>
      <c r="Z10" s="34"/>
      <c r="AA10" s="34"/>
      <c r="AB10" s="34"/>
      <c r="AC10" s="34"/>
      <c r="AD10" s="74"/>
      <c r="AE10" s="74"/>
      <c r="AF10" s="34"/>
      <c r="AG10" s="34"/>
      <c r="AH10" s="34"/>
      <c r="AI10" s="34"/>
      <c r="AJ10" s="34"/>
      <c r="AK10" s="34"/>
      <c r="AL10" s="34"/>
      <c r="AM10" s="34"/>
      <c r="AN10" s="34"/>
      <c r="AO10" s="34"/>
      <c r="AP10" s="34"/>
      <c r="AQ10" s="34"/>
      <c r="AR10" s="34"/>
      <c r="AS10" s="34">
        <v>13631.700629999999</v>
      </c>
      <c r="AT10" s="34">
        <v>13631.70059</v>
      </c>
      <c r="AU10" s="34">
        <f t="shared" si="14"/>
        <v>99.999999706566328</v>
      </c>
      <c r="AV10" s="34">
        <v>2307.67677</v>
      </c>
      <c r="AW10" s="34">
        <v>1883.1330599999999</v>
      </c>
      <c r="AX10" s="34">
        <f t="shared" si="15"/>
        <v>81.602982032878018</v>
      </c>
      <c r="AY10" s="34"/>
      <c r="AZ10" s="34"/>
      <c r="BA10" s="34"/>
      <c r="BB10" s="34"/>
      <c r="BC10" s="34"/>
      <c r="BD10" s="34"/>
      <c r="BE10" s="34"/>
      <c r="BF10" s="34"/>
      <c r="BG10" s="34"/>
      <c r="BH10" s="34">
        <v>42.713000000000001</v>
      </c>
      <c r="BI10" s="34">
        <v>42.712999999999994</v>
      </c>
      <c r="BJ10" s="34">
        <f t="shared" si="16"/>
        <v>99.999999999999986</v>
      </c>
      <c r="BK10" s="34">
        <v>1294.0999999999999</v>
      </c>
      <c r="BL10" s="34">
        <v>1001.46037</v>
      </c>
      <c r="BM10" s="34">
        <f t="shared" si="29"/>
        <v>77.386629317672515</v>
      </c>
      <c r="BN10" s="34">
        <v>4487.8999999999996</v>
      </c>
      <c r="BO10" s="34">
        <v>0</v>
      </c>
      <c r="BP10" s="34">
        <f t="shared" si="3"/>
        <v>0</v>
      </c>
      <c r="BQ10" s="34"/>
      <c r="BR10" s="34"/>
      <c r="BS10" s="34"/>
      <c r="BT10" s="34"/>
      <c r="BU10" s="34"/>
      <c r="BV10" s="34"/>
      <c r="BW10" s="34">
        <v>27325.4</v>
      </c>
      <c r="BX10" s="34">
        <v>4901.9962599999999</v>
      </c>
      <c r="BY10" s="34">
        <f t="shared" si="17"/>
        <v>17.939339442423531</v>
      </c>
      <c r="BZ10" s="34">
        <v>10000</v>
      </c>
      <c r="CA10" s="34">
        <v>1270.4496000000001</v>
      </c>
      <c r="CB10" s="34">
        <f t="shared" si="18"/>
        <v>12.704496000000001</v>
      </c>
      <c r="CC10" s="34"/>
      <c r="CD10" s="34"/>
      <c r="CE10" s="34"/>
      <c r="CF10" s="34">
        <v>1100</v>
      </c>
      <c r="CG10" s="34">
        <v>1099.8399999999999</v>
      </c>
      <c r="CH10" s="34">
        <f t="shared" si="19"/>
        <v>99.98545454545453</v>
      </c>
      <c r="CI10" s="34">
        <v>14367.04999</v>
      </c>
      <c r="CJ10" s="34">
        <v>2500</v>
      </c>
      <c r="CK10" s="34">
        <f t="shared" si="20"/>
        <v>17.400927829582919</v>
      </c>
      <c r="CL10" s="34">
        <v>8860.9498999999996</v>
      </c>
      <c r="CM10" s="34">
        <v>4465.5359900000003</v>
      </c>
      <c r="CN10" s="34">
        <f t="shared" si="21"/>
        <v>50.395680377337428</v>
      </c>
      <c r="CO10" s="34">
        <v>460</v>
      </c>
      <c r="CP10" s="34">
        <v>0</v>
      </c>
      <c r="CQ10" s="34">
        <f t="shared" si="22"/>
        <v>0</v>
      </c>
      <c r="CR10" s="34">
        <v>0</v>
      </c>
      <c r="CS10" s="34">
        <v>0</v>
      </c>
      <c r="CT10" s="34"/>
      <c r="CU10" s="34">
        <v>8291.3993900000005</v>
      </c>
      <c r="CV10" s="34">
        <v>6343.1309000000001</v>
      </c>
      <c r="CW10" s="34">
        <f t="shared" si="23"/>
        <v>76.502537167010104</v>
      </c>
      <c r="CX10" s="34">
        <v>29225.40783</v>
      </c>
      <c r="CY10" s="34">
        <v>5141.4483600000003</v>
      </c>
      <c r="CZ10" s="34">
        <f t="shared" ref="CZ10:CZ14" si="37">CY10/CX10*100</f>
        <v>17.592392174326761</v>
      </c>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v>5817.2323200000001</v>
      </c>
      <c r="FG10" s="34">
        <v>1454.30808</v>
      </c>
      <c r="FH10" s="34">
        <f t="shared" si="7"/>
        <v>25</v>
      </c>
      <c r="FI10" s="34"/>
      <c r="FJ10" s="34"/>
      <c r="FK10" s="34"/>
      <c r="FL10" s="34">
        <v>3327</v>
      </c>
      <c r="FM10" s="34">
        <v>0</v>
      </c>
      <c r="FN10" s="34">
        <f t="shared" si="8"/>
        <v>0</v>
      </c>
      <c r="FO10" s="34">
        <v>41995.572990000001</v>
      </c>
      <c r="FP10" s="34">
        <v>15963.54026</v>
      </c>
      <c r="FQ10" s="34">
        <f t="shared" si="31"/>
        <v>38.012435891281307</v>
      </c>
      <c r="FR10" s="34"/>
      <c r="FS10" s="34"/>
      <c r="FT10" s="34"/>
      <c r="FU10" s="34"/>
      <c r="FV10" s="34"/>
      <c r="FW10" s="34"/>
      <c r="FX10" s="34">
        <v>21926.3</v>
      </c>
      <c r="FY10" s="34">
        <v>21794.767</v>
      </c>
      <c r="FZ10" s="34">
        <f t="shared" si="24"/>
        <v>99.400113106178424</v>
      </c>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v>150</v>
      </c>
      <c r="HC10" s="34">
        <v>150</v>
      </c>
      <c r="HD10" s="34">
        <f t="shared" si="32"/>
        <v>100</v>
      </c>
      <c r="HE10" s="34">
        <v>2428.8000000000002</v>
      </c>
      <c r="HF10" s="34">
        <v>2425.34555</v>
      </c>
      <c r="HG10" s="34">
        <f t="shared" si="35"/>
        <v>99.857771327404478</v>
      </c>
      <c r="HH10" s="34">
        <v>17778.8</v>
      </c>
      <c r="HI10" s="34">
        <v>10243.111529999998</v>
      </c>
      <c r="HJ10" s="34">
        <f t="shared" si="25"/>
        <v>57.614189540351425</v>
      </c>
      <c r="HK10" s="34">
        <v>0</v>
      </c>
      <c r="HL10" s="34">
        <v>0</v>
      </c>
      <c r="HM10" s="34"/>
      <c r="HN10" s="34">
        <v>1285.9000000000001</v>
      </c>
      <c r="HO10" s="34">
        <v>0</v>
      </c>
      <c r="HP10" s="34">
        <f t="shared" si="33"/>
        <v>0</v>
      </c>
      <c r="HQ10" s="34">
        <v>694.02929000000006</v>
      </c>
      <c r="HR10" s="34">
        <v>694.02927999999997</v>
      </c>
      <c r="HS10" s="34">
        <f>HR10/HQ10*100</f>
        <v>99.999998559138604</v>
      </c>
      <c r="HT10" s="34"/>
      <c r="HU10" s="34"/>
      <c r="HV10" s="34"/>
    </row>
    <row r="11" spans="1:230" ht="12.75" customHeight="1">
      <c r="A11" s="38">
        <v>5</v>
      </c>
      <c r="B11" s="39" t="s">
        <v>28</v>
      </c>
      <c r="C11" s="34">
        <f t="shared" si="26"/>
        <v>187387.93336</v>
      </c>
      <c r="D11" s="34">
        <f t="shared" si="27"/>
        <v>103443.47461999999</v>
      </c>
      <c r="E11" s="34">
        <f t="shared" si="1"/>
        <v>55.202847251252699</v>
      </c>
      <c r="F11" s="34">
        <v>1227.4000000000001</v>
      </c>
      <c r="G11" s="34">
        <v>1227.4000000000001</v>
      </c>
      <c r="H11" s="34">
        <f t="shared" si="10"/>
        <v>100</v>
      </c>
      <c r="I11" s="34">
        <v>3012.6</v>
      </c>
      <c r="J11" s="34">
        <v>3012.6</v>
      </c>
      <c r="K11" s="34">
        <f t="shared" si="11"/>
        <v>100</v>
      </c>
      <c r="L11" s="34">
        <v>14370.1</v>
      </c>
      <c r="M11" s="34">
        <v>11942.757</v>
      </c>
      <c r="N11" s="34">
        <f t="shared" si="12"/>
        <v>83.108377812262958</v>
      </c>
      <c r="O11" s="34">
        <v>4696.2</v>
      </c>
      <c r="P11" s="34">
        <v>4056.2139999999999</v>
      </c>
      <c r="Q11" s="34">
        <f t="shared" si="28"/>
        <v>86.372258421702654</v>
      </c>
      <c r="R11" s="34">
        <v>3502.6</v>
      </c>
      <c r="S11" s="34">
        <v>1089.7080000000001</v>
      </c>
      <c r="T11" s="34">
        <f t="shared" si="13"/>
        <v>31.111402957802781</v>
      </c>
      <c r="U11" s="34"/>
      <c r="V11" s="34"/>
      <c r="W11" s="47"/>
      <c r="X11" s="34"/>
      <c r="Y11" s="34"/>
      <c r="Z11" s="34"/>
      <c r="AA11" s="34"/>
      <c r="AB11" s="34"/>
      <c r="AC11" s="34"/>
      <c r="AD11" s="74"/>
      <c r="AE11" s="74"/>
      <c r="AF11" s="34"/>
      <c r="AG11" s="34"/>
      <c r="AH11" s="34"/>
      <c r="AI11" s="34"/>
      <c r="AJ11" s="34"/>
      <c r="AK11" s="34"/>
      <c r="AL11" s="34"/>
      <c r="AM11" s="34"/>
      <c r="AN11" s="34"/>
      <c r="AO11" s="34"/>
      <c r="AP11" s="34"/>
      <c r="AQ11" s="34"/>
      <c r="AR11" s="34"/>
      <c r="AS11" s="34">
        <v>14910.19384</v>
      </c>
      <c r="AT11" s="34">
        <v>14370.885969999999</v>
      </c>
      <c r="AU11" s="34">
        <f t="shared" si="14"/>
        <v>96.382958693983014</v>
      </c>
      <c r="AV11" s="34">
        <v>1690.4040399999999</v>
      </c>
      <c r="AW11" s="34">
        <v>1434.30591</v>
      </c>
      <c r="AX11" s="34">
        <f t="shared" si="15"/>
        <v>84.849886539551818</v>
      </c>
      <c r="AY11" s="34"/>
      <c r="AZ11" s="34"/>
      <c r="BA11" s="34"/>
      <c r="BB11" s="34"/>
      <c r="BC11" s="34"/>
      <c r="BD11" s="34"/>
      <c r="BE11" s="34"/>
      <c r="BF11" s="34"/>
      <c r="BG11" s="34"/>
      <c r="BH11" s="34">
        <v>42.713000000000001</v>
      </c>
      <c r="BI11" s="34">
        <v>42.712999999999994</v>
      </c>
      <c r="BJ11" s="34">
        <f t="shared" si="16"/>
        <v>99.999999999999986</v>
      </c>
      <c r="BK11" s="34">
        <v>1294.0999999999999</v>
      </c>
      <c r="BL11" s="34">
        <v>731.16649999999993</v>
      </c>
      <c r="BM11" s="34">
        <f t="shared" si="29"/>
        <v>56.499999999999993</v>
      </c>
      <c r="BN11" s="34">
        <v>15980</v>
      </c>
      <c r="BO11" s="34">
        <v>3930.5111299999999</v>
      </c>
      <c r="BP11" s="34">
        <f t="shared" si="3"/>
        <v>24.596440112640799</v>
      </c>
      <c r="BQ11" s="34"/>
      <c r="BR11" s="34"/>
      <c r="BS11" s="34"/>
      <c r="BT11" s="34"/>
      <c r="BU11" s="34"/>
      <c r="BV11" s="34"/>
      <c r="BW11" s="34">
        <v>13160</v>
      </c>
      <c r="BX11" s="34">
        <v>12237.152099999999</v>
      </c>
      <c r="BY11" s="34">
        <f t="shared" si="17"/>
        <v>92.987477963525834</v>
      </c>
      <c r="BZ11" s="34">
        <v>10000</v>
      </c>
      <c r="CA11" s="34">
        <v>6561.5052900000001</v>
      </c>
      <c r="CB11" s="34">
        <f t="shared" si="18"/>
        <v>65.615052900000009</v>
      </c>
      <c r="CC11" s="34"/>
      <c r="CD11" s="34"/>
      <c r="CE11" s="34"/>
      <c r="CF11" s="34">
        <v>600</v>
      </c>
      <c r="CG11" s="34">
        <v>600</v>
      </c>
      <c r="CH11" s="34">
        <f t="shared" si="19"/>
        <v>100</v>
      </c>
      <c r="CI11" s="34">
        <v>6866.4254800000008</v>
      </c>
      <c r="CJ11" s="34">
        <v>5725.8038899999992</v>
      </c>
      <c r="CK11" s="34">
        <f t="shared" si="20"/>
        <v>83.388422501309932</v>
      </c>
      <c r="CL11" s="34">
        <v>6900</v>
      </c>
      <c r="CM11" s="34">
        <v>4944.8482199999999</v>
      </c>
      <c r="CN11" s="34">
        <f t="shared" si="21"/>
        <v>71.664466956521736</v>
      </c>
      <c r="CO11" s="34">
        <v>180</v>
      </c>
      <c r="CP11" s="34">
        <v>180</v>
      </c>
      <c r="CQ11" s="34">
        <f t="shared" si="22"/>
        <v>100</v>
      </c>
      <c r="CR11" s="34">
        <v>0</v>
      </c>
      <c r="CS11" s="34">
        <v>0</v>
      </c>
      <c r="CT11" s="34"/>
      <c r="CU11" s="34">
        <v>6041.1651000000002</v>
      </c>
      <c r="CV11" s="34">
        <v>228.64342000000002</v>
      </c>
      <c r="CW11" s="34">
        <f t="shared" si="23"/>
        <v>3.7847570164900812</v>
      </c>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v>3925.9282799999996</v>
      </c>
      <c r="FG11" s="34">
        <v>966.60883000000001</v>
      </c>
      <c r="FH11" s="34">
        <f t="shared" si="7"/>
        <v>24.621153547919629</v>
      </c>
      <c r="FI11" s="34"/>
      <c r="FJ11" s="34"/>
      <c r="FK11" s="34"/>
      <c r="FL11" s="34">
        <v>2011.6</v>
      </c>
      <c r="FM11" s="34">
        <v>1989.5053600000001</v>
      </c>
      <c r="FN11" s="34">
        <f t="shared" si="8"/>
        <v>98.901638496719031</v>
      </c>
      <c r="FO11" s="34">
        <v>28571.50362</v>
      </c>
      <c r="FP11" s="34">
        <v>7575.6079300000001</v>
      </c>
      <c r="FQ11" s="34">
        <f t="shared" si="31"/>
        <v>26.514558109210217</v>
      </c>
      <c r="FR11" s="34"/>
      <c r="FS11" s="34"/>
      <c r="FT11" s="34"/>
      <c r="FU11" s="34"/>
      <c r="FV11" s="34"/>
      <c r="FW11" s="34"/>
      <c r="FX11" s="34">
        <v>15476.4</v>
      </c>
      <c r="FY11" s="34">
        <v>7264.8</v>
      </c>
      <c r="FZ11" s="34">
        <f t="shared" si="24"/>
        <v>46.9411491044429</v>
      </c>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v>375</v>
      </c>
      <c r="HC11" s="34">
        <v>375</v>
      </c>
      <c r="HD11" s="34">
        <f t="shared" si="32"/>
        <v>100</v>
      </c>
      <c r="HE11" s="34">
        <v>10219.700000000001</v>
      </c>
      <c r="HF11" s="34">
        <v>8935.8884999999991</v>
      </c>
      <c r="HG11" s="34">
        <f t="shared" si="35"/>
        <v>87.437874888695347</v>
      </c>
      <c r="HH11" s="34">
        <v>6274.9</v>
      </c>
      <c r="HI11" s="34">
        <v>4019.8495699999999</v>
      </c>
      <c r="HJ11" s="34">
        <f t="shared" si="25"/>
        <v>64.062368643325001</v>
      </c>
      <c r="HK11" s="34">
        <v>4849.5</v>
      </c>
      <c r="HL11" s="34">
        <v>0</v>
      </c>
      <c r="HM11" s="34">
        <f t="shared" si="36"/>
        <v>0</v>
      </c>
      <c r="HN11" s="34">
        <v>11209.5</v>
      </c>
      <c r="HO11" s="34">
        <v>0</v>
      </c>
      <c r="HP11" s="34">
        <f t="shared" si="33"/>
        <v>0</v>
      </c>
      <c r="HQ11" s="34"/>
      <c r="HR11" s="34"/>
      <c r="HS11" s="34"/>
      <c r="HT11" s="34"/>
      <c r="HU11" s="34"/>
      <c r="HV11" s="34"/>
    </row>
    <row r="12" spans="1:230" ht="14">
      <c r="A12" s="38">
        <v>6</v>
      </c>
      <c r="B12" s="39" t="s">
        <v>29</v>
      </c>
      <c r="C12" s="34">
        <f t="shared" si="26"/>
        <v>304175.81472999998</v>
      </c>
      <c r="D12" s="34">
        <f t="shared" si="27"/>
        <v>178802.24818</v>
      </c>
      <c r="E12" s="34">
        <f t="shared" si="1"/>
        <v>58.782532838356282</v>
      </c>
      <c r="F12" s="34">
        <v>785.7</v>
      </c>
      <c r="G12" s="34">
        <v>785.7</v>
      </c>
      <c r="H12" s="34">
        <f t="shared" si="10"/>
        <v>100</v>
      </c>
      <c r="I12" s="34">
        <v>13582.1</v>
      </c>
      <c r="J12" s="34">
        <v>7154.5069999999996</v>
      </c>
      <c r="K12" s="34">
        <f t="shared" si="11"/>
        <v>52.67600002945052</v>
      </c>
      <c r="L12" s="34">
        <v>19310.900000000001</v>
      </c>
      <c r="M12" s="34">
        <v>15468.141</v>
      </c>
      <c r="N12" s="34">
        <f t="shared" si="12"/>
        <v>80.100570144322631</v>
      </c>
      <c r="O12" s="34">
        <v>9238.7000000000007</v>
      </c>
      <c r="P12" s="34">
        <v>7625.0706</v>
      </c>
      <c r="Q12" s="34">
        <f t="shared" si="28"/>
        <v>82.5340210202734</v>
      </c>
      <c r="R12" s="34">
        <v>7379.5</v>
      </c>
      <c r="S12" s="34">
        <v>5199.9589999999998</v>
      </c>
      <c r="T12" s="34">
        <f t="shared" si="13"/>
        <v>70.46492309777085</v>
      </c>
      <c r="U12" s="34"/>
      <c r="V12" s="34"/>
      <c r="W12" s="47"/>
      <c r="X12" s="34"/>
      <c r="Y12" s="34"/>
      <c r="Z12" s="34"/>
      <c r="AA12" s="34"/>
      <c r="AB12" s="34"/>
      <c r="AC12" s="34"/>
      <c r="AD12" s="74"/>
      <c r="AE12" s="74"/>
      <c r="AF12" s="34"/>
      <c r="AG12" s="34"/>
      <c r="AH12" s="34"/>
      <c r="AI12" s="34"/>
      <c r="AJ12" s="34"/>
      <c r="AK12" s="34"/>
      <c r="AL12" s="34"/>
      <c r="AM12" s="34"/>
      <c r="AN12" s="34"/>
      <c r="AO12" s="34"/>
      <c r="AP12" s="34"/>
      <c r="AQ12" s="34"/>
      <c r="AR12" s="34"/>
      <c r="AS12" s="34">
        <v>1366.7677699999999</v>
      </c>
      <c r="AT12" s="34">
        <v>1366.7677699999999</v>
      </c>
      <c r="AU12" s="34">
        <f t="shared" si="14"/>
        <v>100</v>
      </c>
      <c r="AV12" s="34">
        <v>2402.32323</v>
      </c>
      <c r="AW12" s="34">
        <v>2402.32323</v>
      </c>
      <c r="AX12" s="34">
        <f t="shared" si="15"/>
        <v>100</v>
      </c>
      <c r="AY12" s="34">
        <v>22622.2</v>
      </c>
      <c r="AZ12" s="34">
        <v>10668.030549999999</v>
      </c>
      <c r="BA12" s="34">
        <f>SUM(AZ12/AY12*100)</f>
        <v>47.157352291112261</v>
      </c>
      <c r="BB12" s="34"/>
      <c r="BC12" s="34"/>
      <c r="BD12" s="34"/>
      <c r="BE12" s="34"/>
      <c r="BF12" s="34"/>
      <c r="BG12" s="34"/>
      <c r="BH12" s="34">
        <v>42.713000000000001</v>
      </c>
      <c r="BI12" s="34">
        <v>42.712999999999994</v>
      </c>
      <c r="BJ12" s="34">
        <f t="shared" si="16"/>
        <v>99.999999999999986</v>
      </c>
      <c r="BK12" s="34">
        <v>3882.3</v>
      </c>
      <c r="BL12" s="34">
        <v>2089.3026100000002</v>
      </c>
      <c r="BM12" s="34">
        <f t="shared" si="29"/>
        <v>53.816104113540945</v>
      </c>
      <c r="BN12" s="34">
        <v>4275</v>
      </c>
      <c r="BO12" s="34">
        <v>3702.7366200000001</v>
      </c>
      <c r="BP12" s="34">
        <f t="shared" si="3"/>
        <v>86.613722105263165</v>
      </c>
      <c r="BQ12" s="34"/>
      <c r="BR12" s="34"/>
      <c r="BS12" s="34"/>
      <c r="BT12" s="34"/>
      <c r="BU12" s="34"/>
      <c r="BV12" s="34"/>
      <c r="BW12" s="34">
        <v>37672.300000000003</v>
      </c>
      <c r="BX12" s="34">
        <v>31974.826850000001</v>
      </c>
      <c r="BY12" s="34">
        <f t="shared" si="17"/>
        <v>84.876226962516228</v>
      </c>
      <c r="BZ12" s="34">
        <v>30000</v>
      </c>
      <c r="CA12" s="34">
        <v>7342.59764</v>
      </c>
      <c r="CB12" s="34">
        <f t="shared" si="18"/>
        <v>24.475325466666668</v>
      </c>
      <c r="CC12" s="34"/>
      <c r="CD12" s="34"/>
      <c r="CE12" s="34"/>
      <c r="CF12" s="34">
        <v>7115.5510000000004</v>
      </c>
      <c r="CG12" s="34">
        <v>3763.11697</v>
      </c>
      <c r="CH12" s="34">
        <f t="shared" si="19"/>
        <v>52.885812637700155</v>
      </c>
      <c r="CI12" s="34">
        <v>18405.68377</v>
      </c>
      <c r="CJ12" s="34">
        <v>13606.325630000001</v>
      </c>
      <c r="CK12" s="34">
        <f t="shared" si="20"/>
        <v>73.924586557209992</v>
      </c>
      <c r="CL12" s="34">
        <v>8836.7673900000009</v>
      </c>
      <c r="CM12" s="34">
        <v>7823.1556500000006</v>
      </c>
      <c r="CN12" s="34">
        <f t="shared" si="21"/>
        <v>88.529609355259936</v>
      </c>
      <c r="CO12" s="34">
        <v>1070</v>
      </c>
      <c r="CP12" s="34">
        <v>424.84378000000004</v>
      </c>
      <c r="CQ12" s="34">
        <f t="shared" si="22"/>
        <v>39.7050261682243</v>
      </c>
      <c r="CR12" s="34">
        <v>9000</v>
      </c>
      <c r="CS12" s="34">
        <v>8638.7035299999989</v>
      </c>
      <c r="CT12" s="34">
        <f t="shared" si="30"/>
        <v>95.985594777777763</v>
      </c>
      <c r="CU12" s="34">
        <v>7183.56556</v>
      </c>
      <c r="CV12" s="34">
        <v>7183.5655500000003</v>
      </c>
      <c r="CW12" s="34">
        <f t="shared" si="23"/>
        <v>99.999999860793366</v>
      </c>
      <c r="CX12" s="34">
        <v>14520.810749999999</v>
      </c>
      <c r="CY12" s="34">
        <v>1489.0551</v>
      </c>
      <c r="CZ12" s="34">
        <f t="shared" si="37"/>
        <v>10.254627827857341</v>
      </c>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v>2000</v>
      </c>
      <c r="EO12" s="34">
        <v>2000</v>
      </c>
      <c r="EP12" s="34">
        <f>EO12/EN12*100</f>
        <v>100</v>
      </c>
      <c r="EQ12" s="34"/>
      <c r="ER12" s="34"/>
      <c r="ES12" s="34"/>
      <c r="ET12" s="34"/>
      <c r="EU12" s="34"/>
      <c r="EV12" s="34"/>
      <c r="EW12" s="34"/>
      <c r="EX12" s="34"/>
      <c r="EY12" s="34"/>
      <c r="EZ12" s="34"/>
      <c r="FA12" s="34"/>
      <c r="FB12" s="34"/>
      <c r="FC12" s="34"/>
      <c r="FD12" s="34"/>
      <c r="FE12" s="34"/>
      <c r="FF12" s="34">
        <v>5424.6596</v>
      </c>
      <c r="FG12" s="34">
        <v>1356.16488</v>
      </c>
      <c r="FH12" s="34">
        <f t="shared" si="7"/>
        <v>24.999999631313273</v>
      </c>
      <c r="FI12" s="34"/>
      <c r="FJ12" s="34"/>
      <c r="FK12" s="34"/>
      <c r="FL12" s="34">
        <v>2300.8000000000002</v>
      </c>
      <c r="FM12" s="34">
        <v>2300.82456</v>
      </c>
      <c r="FN12" s="34">
        <f t="shared" si="8"/>
        <v>100.00106745479833</v>
      </c>
      <c r="FO12" s="34">
        <v>22956.67266</v>
      </c>
      <c r="FP12" s="34">
        <v>13788.793689999999</v>
      </c>
      <c r="FQ12" s="34">
        <f t="shared" si="31"/>
        <v>60.064426122282825</v>
      </c>
      <c r="FR12" s="34"/>
      <c r="FS12" s="34"/>
      <c r="FT12" s="34"/>
      <c r="FU12" s="34"/>
      <c r="FV12" s="34"/>
      <c r="FW12" s="34"/>
      <c r="FX12" s="34">
        <v>24315.599999999999</v>
      </c>
      <c r="FY12" s="34">
        <v>8794.4</v>
      </c>
      <c r="FZ12" s="34">
        <f t="shared" si="24"/>
        <v>36.167727713895609</v>
      </c>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v>75</v>
      </c>
      <c r="HC12" s="34">
        <v>75</v>
      </c>
      <c r="HD12" s="34">
        <f t="shared" si="32"/>
        <v>100</v>
      </c>
      <c r="HE12" s="34">
        <v>1869.6</v>
      </c>
      <c r="HF12" s="34">
        <v>1862.9625700000001</v>
      </c>
      <c r="HG12" s="34">
        <f t="shared" si="35"/>
        <v>99.644981279418062</v>
      </c>
      <c r="HH12" s="34">
        <v>17589.2</v>
      </c>
      <c r="HI12" s="34">
        <v>9872.6604000000007</v>
      </c>
      <c r="HJ12" s="34">
        <f t="shared" si="25"/>
        <v>56.129104223045964</v>
      </c>
      <c r="HK12" s="34">
        <v>4944.8</v>
      </c>
      <c r="HL12" s="34">
        <v>0</v>
      </c>
      <c r="HM12" s="34">
        <f t="shared" si="36"/>
        <v>0</v>
      </c>
      <c r="HN12" s="34">
        <v>4006.6</v>
      </c>
      <c r="HO12" s="34">
        <v>0</v>
      </c>
      <c r="HP12" s="34">
        <f t="shared" si="33"/>
        <v>0</v>
      </c>
      <c r="HQ12" s="34"/>
      <c r="HR12" s="34"/>
      <c r="HS12" s="34"/>
      <c r="HT12" s="34"/>
      <c r="HU12" s="34"/>
      <c r="HV12" s="34"/>
    </row>
    <row r="13" spans="1:230" ht="14.25" customHeight="1">
      <c r="A13" s="38">
        <v>7</v>
      </c>
      <c r="B13" s="39" t="s">
        <v>30</v>
      </c>
      <c r="C13" s="34">
        <f t="shared" si="26"/>
        <v>387751.45199999999</v>
      </c>
      <c r="D13" s="34">
        <f t="shared" si="27"/>
        <v>163480.70224000001</v>
      </c>
      <c r="E13" s="34">
        <f t="shared" si="1"/>
        <v>42.161209557507995</v>
      </c>
      <c r="F13" s="34">
        <v>1612.8</v>
      </c>
      <c r="G13" s="34">
        <v>1612.8</v>
      </c>
      <c r="H13" s="34">
        <f t="shared" si="10"/>
        <v>100</v>
      </c>
      <c r="I13" s="34">
        <v>8660.2999999999993</v>
      </c>
      <c r="J13" s="34">
        <v>7792.0649999999996</v>
      </c>
      <c r="K13" s="34">
        <f t="shared" si="11"/>
        <v>89.974538988256754</v>
      </c>
      <c r="L13" s="34">
        <v>12680.1</v>
      </c>
      <c r="M13" s="34">
        <v>7467.6959999999999</v>
      </c>
      <c r="N13" s="34">
        <f t="shared" si="12"/>
        <v>58.893037121158351</v>
      </c>
      <c r="O13" s="34">
        <v>6600.1</v>
      </c>
      <c r="P13" s="34">
        <v>6336.73459</v>
      </c>
      <c r="Q13" s="34">
        <f t="shared" si="28"/>
        <v>96.009675459462727</v>
      </c>
      <c r="R13" s="34">
        <v>4626.7</v>
      </c>
      <c r="S13" s="34">
        <v>2432.6010000000001</v>
      </c>
      <c r="T13" s="34">
        <f t="shared" si="13"/>
        <v>52.577452612012884</v>
      </c>
      <c r="U13" s="34"/>
      <c r="V13" s="34"/>
      <c r="W13" s="47"/>
      <c r="X13" s="34"/>
      <c r="Y13" s="34"/>
      <c r="Z13" s="34"/>
      <c r="AA13" s="34"/>
      <c r="AB13" s="34"/>
      <c r="AC13" s="34"/>
      <c r="AD13" s="74"/>
      <c r="AE13" s="74"/>
      <c r="AF13" s="34"/>
      <c r="AG13" s="34"/>
      <c r="AH13" s="34"/>
      <c r="AI13" s="34"/>
      <c r="AJ13" s="34"/>
      <c r="AK13" s="34"/>
      <c r="AL13" s="34"/>
      <c r="AM13" s="34"/>
      <c r="AN13" s="34"/>
      <c r="AO13" s="34"/>
      <c r="AP13" s="34"/>
      <c r="AQ13" s="34"/>
      <c r="AR13" s="34"/>
      <c r="AS13" s="34">
        <v>6808.988510000001</v>
      </c>
      <c r="AT13" s="34">
        <v>6685.4803300000003</v>
      </c>
      <c r="AU13" s="34">
        <f t="shared" si="14"/>
        <v>98.186100919121671</v>
      </c>
      <c r="AV13" s="34">
        <v>1101.2121200000001</v>
      </c>
      <c r="AW13" s="34">
        <v>1101.2121200000001</v>
      </c>
      <c r="AX13" s="34">
        <f t="shared" si="15"/>
        <v>100</v>
      </c>
      <c r="AY13" s="34"/>
      <c r="AZ13" s="34"/>
      <c r="BA13" s="34"/>
      <c r="BB13" s="34"/>
      <c r="BC13" s="34"/>
      <c r="BD13" s="34"/>
      <c r="BE13" s="34"/>
      <c r="BF13" s="34"/>
      <c r="BG13" s="34"/>
      <c r="BH13" s="34">
        <v>42.713000000000001</v>
      </c>
      <c r="BI13" s="34">
        <v>42.712999999999994</v>
      </c>
      <c r="BJ13" s="34">
        <f t="shared" si="16"/>
        <v>99.999999999999986</v>
      </c>
      <c r="BK13" s="34">
        <v>0</v>
      </c>
      <c r="BL13" s="34">
        <v>0</v>
      </c>
      <c r="BM13" s="34"/>
      <c r="BN13" s="34">
        <v>4695.3</v>
      </c>
      <c r="BO13" s="34">
        <v>0</v>
      </c>
      <c r="BP13" s="34">
        <f t="shared" si="3"/>
        <v>0</v>
      </c>
      <c r="BQ13" s="34"/>
      <c r="BR13" s="34"/>
      <c r="BS13" s="34"/>
      <c r="BT13" s="34"/>
      <c r="BU13" s="34"/>
      <c r="BV13" s="34"/>
      <c r="BW13" s="34">
        <v>20000</v>
      </c>
      <c r="BX13" s="34">
        <v>12825.537769999999</v>
      </c>
      <c r="BY13" s="34">
        <f t="shared" si="17"/>
        <v>64.127688849999998</v>
      </c>
      <c r="BZ13" s="34">
        <v>24038.799999999999</v>
      </c>
      <c r="CA13" s="34">
        <v>0</v>
      </c>
      <c r="CB13" s="34">
        <f t="shared" si="18"/>
        <v>0</v>
      </c>
      <c r="CC13" s="34"/>
      <c r="CD13" s="34"/>
      <c r="CE13" s="34"/>
      <c r="CF13" s="34">
        <v>500</v>
      </c>
      <c r="CG13" s="34">
        <v>500</v>
      </c>
      <c r="CH13" s="34">
        <f t="shared" si="19"/>
        <v>100</v>
      </c>
      <c r="CI13" s="34">
        <v>7927.7500099999997</v>
      </c>
      <c r="CJ13" s="34">
        <v>6059.25587</v>
      </c>
      <c r="CK13" s="34">
        <f t="shared" si="20"/>
        <v>76.430965436055672</v>
      </c>
      <c r="CL13" s="34">
        <v>3400</v>
      </c>
      <c r="CM13" s="34">
        <v>2899.9999900000003</v>
      </c>
      <c r="CN13" s="34">
        <f t="shared" si="21"/>
        <v>85.294117352941186</v>
      </c>
      <c r="CO13" s="34">
        <v>600</v>
      </c>
      <c r="CP13" s="34">
        <v>369.94989000000004</v>
      </c>
      <c r="CQ13" s="34">
        <f t="shared" si="22"/>
        <v>61.658315000000009</v>
      </c>
      <c r="CR13" s="34">
        <v>6000</v>
      </c>
      <c r="CS13" s="34">
        <v>1311.5557800000001</v>
      </c>
      <c r="CT13" s="34">
        <f t="shared" si="30"/>
        <v>21.859263000000002</v>
      </c>
      <c r="CU13" s="34">
        <v>6194.8055600000007</v>
      </c>
      <c r="CV13" s="34">
        <v>6194.8055600000007</v>
      </c>
      <c r="CW13" s="34">
        <f t="shared" si="23"/>
        <v>100</v>
      </c>
      <c r="CX13" s="34"/>
      <c r="CY13" s="34"/>
      <c r="CZ13" s="34"/>
      <c r="DA13" s="34"/>
      <c r="DB13" s="34"/>
      <c r="DC13" s="34"/>
      <c r="DD13" s="34"/>
      <c r="DE13" s="34"/>
      <c r="DF13" s="34"/>
      <c r="DG13" s="34">
        <v>84996.3</v>
      </c>
      <c r="DH13" s="34">
        <v>72943.161090000009</v>
      </c>
      <c r="DI13" s="34">
        <f t="shared" ref="DI13" si="38">DH13/DG13*100</f>
        <v>85.819219295428155</v>
      </c>
      <c r="DJ13" s="34"/>
      <c r="DK13" s="34"/>
      <c r="DL13" s="34"/>
      <c r="DM13" s="34">
        <v>57167.3</v>
      </c>
      <c r="DN13" s="34">
        <v>0</v>
      </c>
      <c r="DO13" s="34">
        <f>DN13/DM13*100</f>
        <v>0</v>
      </c>
      <c r="DP13" s="34"/>
      <c r="DQ13" s="34"/>
      <c r="DR13" s="34"/>
      <c r="DS13" s="34"/>
      <c r="DT13" s="34"/>
      <c r="DU13" s="34"/>
      <c r="DV13" s="34">
        <v>30080</v>
      </c>
      <c r="DW13" s="34">
        <v>0</v>
      </c>
      <c r="DX13" s="34">
        <f>DW13/DV13*100</f>
        <v>0</v>
      </c>
      <c r="DY13" s="34"/>
      <c r="DZ13" s="34"/>
      <c r="EA13" s="34"/>
      <c r="EB13" s="34"/>
      <c r="EC13" s="34"/>
      <c r="ED13" s="34"/>
      <c r="EE13" s="34"/>
      <c r="EF13" s="34"/>
      <c r="EG13" s="34"/>
      <c r="EH13" s="34"/>
      <c r="EI13" s="34"/>
      <c r="EJ13" s="34"/>
      <c r="EK13" s="34"/>
      <c r="EL13" s="34"/>
      <c r="EM13" s="34"/>
      <c r="EN13" s="34">
        <v>1269.5</v>
      </c>
      <c r="EO13" s="34">
        <v>1269.49494</v>
      </c>
      <c r="EP13" s="34">
        <f>EO13/EN13*100</f>
        <v>99.999601417881053</v>
      </c>
      <c r="EQ13" s="34"/>
      <c r="ER13" s="34"/>
      <c r="ES13" s="34"/>
      <c r="ET13" s="34"/>
      <c r="EU13" s="34"/>
      <c r="EV13" s="34"/>
      <c r="EW13" s="34"/>
      <c r="EX13" s="34"/>
      <c r="EY13" s="34"/>
      <c r="EZ13" s="34"/>
      <c r="FA13" s="34"/>
      <c r="FB13" s="34"/>
      <c r="FC13" s="34"/>
      <c r="FD13" s="34"/>
      <c r="FE13" s="34"/>
      <c r="FF13" s="34">
        <v>2678.1480999999999</v>
      </c>
      <c r="FG13" s="34">
        <v>669.53701999999998</v>
      </c>
      <c r="FH13" s="34">
        <f t="shared" si="7"/>
        <v>24.999999813303827</v>
      </c>
      <c r="FI13" s="34">
        <v>3766.5</v>
      </c>
      <c r="FJ13" s="34">
        <v>3766.4945000000002</v>
      </c>
      <c r="FK13" s="34">
        <f>FJ13/FI13*100</f>
        <v>99.999853975839642</v>
      </c>
      <c r="FL13" s="34">
        <v>2105.3000000000002</v>
      </c>
      <c r="FM13" s="34">
        <v>1547.89391</v>
      </c>
      <c r="FN13" s="34">
        <f t="shared" si="8"/>
        <v>73.523674060703939</v>
      </c>
      <c r="FO13" s="34">
        <v>39181.634700000002</v>
      </c>
      <c r="FP13" s="34">
        <v>5476.9889999999996</v>
      </c>
      <c r="FQ13" s="34">
        <f t="shared" si="31"/>
        <v>13.978459658294959</v>
      </c>
      <c r="FR13" s="34"/>
      <c r="FS13" s="34"/>
      <c r="FT13" s="34"/>
      <c r="FU13" s="34"/>
      <c r="FV13" s="34"/>
      <c r="FW13" s="34"/>
      <c r="FX13" s="34">
        <v>12999</v>
      </c>
      <c r="FY13" s="34">
        <v>12999</v>
      </c>
      <c r="FZ13" s="34">
        <f t="shared" si="24"/>
        <v>100</v>
      </c>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v>375</v>
      </c>
      <c r="HC13" s="34">
        <v>375</v>
      </c>
      <c r="HD13" s="34">
        <f t="shared" si="32"/>
        <v>100</v>
      </c>
      <c r="HE13" s="34">
        <v>3271.2</v>
      </c>
      <c r="HF13" s="34">
        <v>0</v>
      </c>
      <c r="HG13" s="34">
        <f t="shared" si="35"/>
        <v>0</v>
      </c>
      <c r="HH13" s="34">
        <v>2473.1</v>
      </c>
      <c r="HI13" s="34">
        <v>800.72487999999998</v>
      </c>
      <c r="HJ13" s="34">
        <f t="shared" si="25"/>
        <v>32.377375763212164</v>
      </c>
      <c r="HK13" s="34">
        <v>0</v>
      </c>
      <c r="HL13" s="34">
        <v>0</v>
      </c>
      <c r="HM13" s="34"/>
      <c r="HN13" s="34">
        <v>31898.9</v>
      </c>
      <c r="HO13" s="34">
        <v>0</v>
      </c>
      <c r="HP13" s="34">
        <f t="shared" si="33"/>
        <v>0</v>
      </c>
      <c r="HQ13" s="34"/>
      <c r="HR13" s="34"/>
      <c r="HS13" s="34"/>
      <c r="HT13" s="34"/>
      <c r="HU13" s="34"/>
      <c r="HV13" s="34"/>
    </row>
    <row r="14" spans="1:230" ht="14">
      <c r="A14" s="38">
        <v>8</v>
      </c>
      <c r="B14" s="39" t="s">
        <v>31</v>
      </c>
      <c r="C14" s="34">
        <f t="shared" si="26"/>
        <v>215064.88065000001</v>
      </c>
      <c r="D14" s="34">
        <f t="shared" si="27"/>
        <v>84129.705959999992</v>
      </c>
      <c r="E14" s="34">
        <f t="shared" si="1"/>
        <v>39.118291050463981</v>
      </c>
      <c r="F14" s="34">
        <v>597.5</v>
      </c>
      <c r="G14" s="34">
        <v>597.5</v>
      </c>
      <c r="H14" s="34">
        <f t="shared" si="10"/>
        <v>100</v>
      </c>
      <c r="I14" s="34">
        <v>4347.3</v>
      </c>
      <c r="J14" s="34">
        <v>4347.3</v>
      </c>
      <c r="K14" s="34">
        <f t="shared" si="11"/>
        <v>100</v>
      </c>
      <c r="L14" s="34">
        <v>10841.8</v>
      </c>
      <c r="M14" s="34">
        <v>8865.3510000000006</v>
      </c>
      <c r="N14" s="34">
        <f t="shared" si="12"/>
        <v>81.770102750465796</v>
      </c>
      <c r="O14" s="34">
        <v>3949.7</v>
      </c>
      <c r="P14" s="34">
        <v>1692.1110000000001</v>
      </c>
      <c r="Q14" s="34">
        <f t="shared" si="28"/>
        <v>42.841506949894928</v>
      </c>
      <c r="R14" s="34">
        <v>2708.3</v>
      </c>
      <c r="S14" s="34">
        <v>1542.5129999999999</v>
      </c>
      <c r="T14" s="34">
        <f t="shared" si="13"/>
        <v>56.955027138795543</v>
      </c>
      <c r="U14" s="34"/>
      <c r="V14" s="34"/>
      <c r="W14" s="47"/>
      <c r="X14" s="34"/>
      <c r="Y14" s="34"/>
      <c r="Z14" s="34"/>
      <c r="AA14" s="34"/>
      <c r="AB14" s="34"/>
      <c r="AC14" s="34"/>
      <c r="AD14" s="74"/>
      <c r="AE14" s="74"/>
      <c r="AF14" s="34"/>
      <c r="AG14" s="34"/>
      <c r="AH14" s="34"/>
      <c r="AI14" s="34"/>
      <c r="AJ14" s="34"/>
      <c r="AK14" s="34"/>
      <c r="AL14" s="34"/>
      <c r="AM14" s="34"/>
      <c r="AN14" s="34"/>
      <c r="AO14" s="34"/>
      <c r="AP14" s="34"/>
      <c r="AQ14" s="34"/>
      <c r="AR14" s="34"/>
      <c r="AS14" s="34">
        <v>4286.68073</v>
      </c>
      <c r="AT14" s="34">
        <v>4286.68073</v>
      </c>
      <c r="AU14" s="34">
        <f t="shared" si="14"/>
        <v>100</v>
      </c>
      <c r="AV14" s="34">
        <v>1932.4242399999998</v>
      </c>
      <c r="AW14" s="34">
        <v>1932.4242399999998</v>
      </c>
      <c r="AX14" s="34">
        <f t="shared" si="15"/>
        <v>100</v>
      </c>
      <c r="AY14" s="34"/>
      <c r="AZ14" s="34"/>
      <c r="BA14" s="34"/>
      <c r="BB14" s="34">
        <v>2003.5</v>
      </c>
      <c r="BC14" s="34">
        <v>1369.1602399999999</v>
      </c>
      <c r="BD14" s="34">
        <f>SUM(BC14/BB14*100)</f>
        <v>68.338419765410535</v>
      </c>
      <c r="BE14" s="34"/>
      <c r="BF14" s="34"/>
      <c r="BG14" s="34"/>
      <c r="BH14" s="34">
        <v>42.713000000000001</v>
      </c>
      <c r="BI14" s="34">
        <v>42.712999999999994</v>
      </c>
      <c r="BJ14" s="34">
        <f t="shared" si="16"/>
        <v>99.999999999999986</v>
      </c>
      <c r="BK14" s="34">
        <v>3882.6</v>
      </c>
      <c r="BL14" s="34">
        <v>3565.51737</v>
      </c>
      <c r="BM14" s="34">
        <f t="shared" si="29"/>
        <v>91.833239839282953</v>
      </c>
      <c r="BN14" s="34">
        <v>8663.7999999999993</v>
      </c>
      <c r="BO14" s="34">
        <v>366.60752000000002</v>
      </c>
      <c r="BP14" s="34">
        <f t="shared" si="3"/>
        <v>4.2314864147371827</v>
      </c>
      <c r="BQ14" s="34"/>
      <c r="BR14" s="34"/>
      <c r="BS14" s="34"/>
      <c r="BT14" s="34"/>
      <c r="BU14" s="34"/>
      <c r="BV14" s="34"/>
      <c r="BW14" s="34">
        <v>13160</v>
      </c>
      <c r="BX14" s="34">
        <v>6741.1246700000002</v>
      </c>
      <c r="BY14" s="34">
        <f t="shared" si="17"/>
        <v>51.224351595744679</v>
      </c>
      <c r="BZ14" s="34">
        <v>10000</v>
      </c>
      <c r="CA14" s="34">
        <v>7081.4552300000005</v>
      </c>
      <c r="CB14" s="34">
        <f t="shared" si="18"/>
        <v>70.814552300000003</v>
      </c>
      <c r="CC14" s="34"/>
      <c r="CD14" s="34"/>
      <c r="CE14" s="34"/>
      <c r="CF14" s="34">
        <v>3106.0306</v>
      </c>
      <c r="CG14" s="34">
        <v>600</v>
      </c>
      <c r="CH14" s="34">
        <f t="shared" si="19"/>
        <v>19.317259784884282</v>
      </c>
      <c r="CI14" s="34">
        <v>5935.2500999999993</v>
      </c>
      <c r="CJ14" s="34">
        <v>2430.6626000000001</v>
      </c>
      <c r="CK14" s="34">
        <f t="shared" si="20"/>
        <v>40.952993707880992</v>
      </c>
      <c r="CL14" s="34">
        <v>4400</v>
      </c>
      <c r="CM14" s="34">
        <v>4292.5108099999998</v>
      </c>
      <c r="CN14" s="34">
        <f t="shared" si="21"/>
        <v>97.557063863636358</v>
      </c>
      <c r="CO14" s="34">
        <v>450</v>
      </c>
      <c r="CP14" s="34">
        <v>235.49562</v>
      </c>
      <c r="CQ14" s="34">
        <f t="shared" si="22"/>
        <v>52.332360000000001</v>
      </c>
      <c r="CR14" s="34">
        <v>3700</v>
      </c>
      <c r="CS14" s="34">
        <v>1040.92526</v>
      </c>
      <c r="CT14" s="34">
        <f t="shared" si="30"/>
        <v>28.133115135135135</v>
      </c>
      <c r="CU14" s="34">
        <v>5621.6348400000006</v>
      </c>
      <c r="CV14" s="34">
        <v>5608.2424599999995</v>
      </c>
      <c r="CW14" s="34">
        <f t="shared" si="23"/>
        <v>99.761770723621012</v>
      </c>
      <c r="CX14" s="34">
        <v>16010.07</v>
      </c>
      <c r="CY14" s="34">
        <v>0</v>
      </c>
      <c r="CZ14" s="34">
        <f t="shared" si="37"/>
        <v>0</v>
      </c>
      <c r="DA14" s="34"/>
      <c r="DB14" s="34"/>
      <c r="DC14" s="34"/>
      <c r="DD14" s="34"/>
      <c r="DE14" s="34"/>
      <c r="DF14" s="34"/>
      <c r="DG14" s="34"/>
      <c r="DH14" s="34"/>
      <c r="DI14" s="34"/>
      <c r="DJ14" s="34"/>
      <c r="DK14" s="34"/>
      <c r="DL14" s="34"/>
      <c r="DM14" s="34"/>
      <c r="DN14" s="34"/>
      <c r="DO14" s="34"/>
      <c r="DP14" s="34"/>
      <c r="DQ14" s="34"/>
      <c r="DR14" s="34"/>
      <c r="DS14" s="34"/>
      <c r="DT14" s="34"/>
      <c r="DU14" s="34"/>
      <c r="DV14" s="34">
        <v>30080</v>
      </c>
      <c r="DW14" s="34">
        <v>0</v>
      </c>
      <c r="DX14" s="34">
        <f t="shared" ref="DX14:DX28" si="39">DW14/DV14*100</f>
        <v>0</v>
      </c>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v>4408.9455500000004</v>
      </c>
      <c r="FG14" s="34">
        <v>0</v>
      </c>
      <c r="FH14" s="34">
        <f t="shared" si="7"/>
        <v>0</v>
      </c>
      <c r="FI14" s="34"/>
      <c r="FJ14" s="34"/>
      <c r="FK14" s="34"/>
      <c r="FL14" s="34">
        <v>1975.3</v>
      </c>
      <c r="FM14" s="34">
        <v>341.6</v>
      </c>
      <c r="FN14" s="34">
        <f t="shared" si="8"/>
        <v>17.293575659393511</v>
      </c>
      <c r="FO14" s="34">
        <v>22147.831590000002</v>
      </c>
      <c r="FP14" s="34">
        <v>11413.20564</v>
      </c>
      <c r="FQ14" s="34">
        <f t="shared" si="31"/>
        <v>51.531932566947972</v>
      </c>
      <c r="FR14" s="34"/>
      <c r="FS14" s="34"/>
      <c r="FT14" s="34"/>
      <c r="FU14" s="34"/>
      <c r="FV14" s="34"/>
      <c r="FW14" s="34"/>
      <c r="FX14" s="34">
        <v>18862.400000000001</v>
      </c>
      <c r="FY14" s="34">
        <v>7543.7</v>
      </c>
      <c r="FZ14" s="34">
        <f t="shared" si="24"/>
        <v>39.993320044108913</v>
      </c>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v>0</v>
      </c>
      <c r="HC14" s="34">
        <v>0</v>
      </c>
      <c r="HD14" s="34"/>
      <c r="HE14" s="34">
        <v>3846.5</v>
      </c>
      <c r="HF14" s="34">
        <v>3843.14957</v>
      </c>
      <c r="HG14" s="34">
        <f t="shared" si="35"/>
        <v>99.912896659300671</v>
      </c>
      <c r="HH14" s="34">
        <v>7315</v>
      </c>
      <c r="HI14" s="34">
        <v>4349.7560000000003</v>
      </c>
      <c r="HJ14" s="34">
        <f t="shared" si="25"/>
        <v>59.463513328776493</v>
      </c>
      <c r="HK14" s="34">
        <v>18641.400000000001</v>
      </c>
      <c r="HL14" s="34">
        <v>0</v>
      </c>
      <c r="HM14" s="34">
        <f t="shared" si="36"/>
        <v>0</v>
      </c>
      <c r="HN14" s="34">
        <v>2148.1999999999998</v>
      </c>
      <c r="HO14" s="34">
        <v>0</v>
      </c>
      <c r="HP14" s="34">
        <f t="shared" si="33"/>
        <v>0</v>
      </c>
      <c r="HQ14" s="34"/>
      <c r="HR14" s="34"/>
      <c r="HS14" s="34"/>
      <c r="HT14" s="34"/>
      <c r="HU14" s="34"/>
      <c r="HV14" s="34"/>
    </row>
    <row r="15" spans="1:230" ht="12.75" customHeight="1">
      <c r="A15" s="38">
        <v>9</v>
      </c>
      <c r="B15" s="39" t="s">
        <v>32</v>
      </c>
      <c r="C15" s="34">
        <f t="shared" si="26"/>
        <v>197777.91084999999</v>
      </c>
      <c r="D15" s="34">
        <f t="shared" si="27"/>
        <v>86122.223989999984</v>
      </c>
      <c r="E15" s="34">
        <f t="shared" si="1"/>
        <v>43.544915415411261</v>
      </c>
      <c r="F15" s="34">
        <v>953.3</v>
      </c>
      <c r="G15" s="34">
        <v>953.3</v>
      </c>
      <c r="H15" s="34">
        <f t="shared" si="10"/>
        <v>100</v>
      </c>
      <c r="I15" s="34">
        <v>8651.7000000000007</v>
      </c>
      <c r="J15" s="34">
        <v>5089.3609999999999</v>
      </c>
      <c r="K15" s="34">
        <f t="shared" si="11"/>
        <v>58.824982373406378</v>
      </c>
      <c r="L15" s="34">
        <v>15118.6</v>
      </c>
      <c r="M15" s="34">
        <v>9979.9449999999997</v>
      </c>
      <c r="N15" s="34">
        <f t="shared" si="12"/>
        <v>66.011039381953353</v>
      </c>
      <c r="O15" s="34">
        <v>3219.7</v>
      </c>
      <c r="P15" s="34">
        <v>2529.4960000000001</v>
      </c>
      <c r="Q15" s="34">
        <f t="shared" si="28"/>
        <v>78.563095940615597</v>
      </c>
      <c r="R15" s="34">
        <v>2641.8</v>
      </c>
      <c r="S15" s="34">
        <v>1773.145</v>
      </c>
      <c r="T15" s="34">
        <f t="shared" si="13"/>
        <v>67.118820501173431</v>
      </c>
      <c r="U15" s="34"/>
      <c r="V15" s="34"/>
      <c r="W15" s="47"/>
      <c r="X15" s="34"/>
      <c r="Y15" s="34"/>
      <c r="Z15" s="34"/>
      <c r="AA15" s="34"/>
      <c r="AB15" s="34"/>
      <c r="AC15" s="34"/>
      <c r="AD15" s="74"/>
      <c r="AE15" s="74"/>
      <c r="AF15" s="34"/>
      <c r="AG15" s="34"/>
      <c r="AH15" s="34"/>
      <c r="AI15" s="34"/>
      <c r="AJ15" s="34"/>
      <c r="AK15" s="34"/>
      <c r="AL15" s="34"/>
      <c r="AM15" s="34"/>
      <c r="AN15" s="34"/>
      <c r="AO15" s="34"/>
      <c r="AP15" s="34"/>
      <c r="AQ15" s="34"/>
      <c r="AR15" s="34"/>
      <c r="AS15" s="34">
        <v>4348.8065300000007</v>
      </c>
      <c r="AT15" s="34">
        <v>4001.1586899999993</v>
      </c>
      <c r="AU15" s="34">
        <f t="shared" si="14"/>
        <v>92.005902364205625</v>
      </c>
      <c r="AV15" s="34">
        <v>1409.7979800000001</v>
      </c>
      <c r="AW15" s="34">
        <v>0</v>
      </c>
      <c r="AX15" s="34">
        <f t="shared" si="15"/>
        <v>0</v>
      </c>
      <c r="AY15" s="34"/>
      <c r="AZ15" s="34"/>
      <c r="BA15" s="34"/>
      <c r="BB15" s="34"/>
      <c r="BC15" s="34"/>
      <c r="BD15" s="34"/>
      <c r="BE15" s="34"/>
      <c r="BF15" s="34"/>
      <c r="BG15" s="34"/>
      <c r="BH15" s="34">
        <v>42.713000000000001</v>
      </c>
      <c r="BI15" s="34">
        <v>0</v>
      </c>
      <c r="BJ15" s="34">
        <f t="shared" si="16"/>
        <v>0</v>
      </c>
      <c r="BK15" s="34">
        <v>1294.3</v>
      </c>
      <c r="BL15" s="34">
        <v>1058.6973500000001</v>
      </c>
      <c r="BM15" s="34">
        <f t="shared" si="29"/>
        <v>81.796905663292918</v>
      </c>
      <c r="BN15" s="34">
        <v>1479.2</v>
      </c>
      <c r="BO15" s="34">
        <v>1144.97038</v>
      </c>
      <c r="BP15" s="34">
        <f t="shared" si="3"/>
        <v>77.404703893996754</v>
      </c>
      <c r="BQ15" s="34"/>
      <c r="BR15" s="34"/>
      <c r="BS15" s="34"/>
      <c r="BT15" s="34"/>
      <c r="BU15" s="34"/>
      <c r="BV15" s="34"/>
      <c r="BW15" s="34">
        <v>13020</v>
      </c>
      <c r="BX15" s="34">
        <v>9043.7214999999997</v>
      </c>
      <c r="BY15" s="34">
        <f t="shared" si="17"/>
        <v>69.460226574500766</v>
      </c>
      <c r="BZ15" s="34">
        <v>10000</v>
      </c>
      <c r="CA15" s="34">
        <v>0</v>
      </c>
      <c r="CB15" s="34">
        <f t="shared" si="18"/>
        <v>0</v>
      </c>
      <c r="CC15" s="34"/>
      <c r="CD15" s="34"/>
      <c r="CE15" s="34"/>
      <c r="CF15" s="34">
        <v>600</v>
      </c>
      <c r="CG15" s="34">
        <v>600</v>
      </c>
      <c r="CH15" s="34">
        <f t="shared" si="19"/>
        <v>100</v>
      </c>
      <c r="CI15" s="34">
        <v>5000</v>
      </c>
      <c r="CJ15" s="34">
        <v>4131.1079900000004</v>
      </c>
      <c r="CK15" s="34">
        <f t="shared" si="20"/>
        <v>82.622159800000006</v>
      </c>
      <c r="CL15" s="34">
        <v>3700</v>
      </c>
      <c r="CM15" s="34">
        <v>2420.2913900000003</v>
      </c>
      <c r="CN15" s="34">
        <f t="shared" si="21"/>
        <v>65.413280810810818</v>
      </c>
      <c r="CO15" s="34">
        <v>100</v>
      </c>
      <c r="CP15" s="34">
        <v>100</v>
      </c>
      <c r="CQ15" s="34">
        <f t="shared" si="22"/>
        <v>100</v>
      </c>
      <c r="CR15" s="34">
        <v>3600</v>
      </c>
      <c r="CS15" s="34">
        <v>3375.13636</v>
      </c>
      <c r="CT15" s="34">
        <f t="shared" si="30"/>
        <v>93.753787777777774</v>
      </c>
      <c r="CU15" s="34">
        <v>4158.7832000000008</v>
      </c>
      <c r="CV15" s="34">
        <v>2874.6863599999997</v>
      </c>
      <c r="CW15" s="34">
        <f t="shared" si="23"/>
        <v>69.123256052395305</v>
      </c>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v>29760</v>
      </c>
      <c r="DW15" s="34">
        <v>6599.7375599999996</v>
      </c>
      <c r="DX15" s="34">
        <f t="shared" si="39"/>
        <v>22.176537499999998</v>
      </c>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v>2304.6812999999997</v>
      </c>
      <c r="FG15" s="34">
        <v>576.17030999999997</v>
      </c>
      <c r="FH15" s="34">
        <f t="shared" si="7"/>
        <v>24.999999349150791</v>
      </c>
      <c r="FI15" s="34"/>
      <c r="FJ15" s="34"/>
      <c r="FK15" s="34"/>
      <c r="FL15" s="34">
        <v>197</v>
      </c>
      <c r="FM15" s="34">
        <v>197.02028999999999</v>
      </c>
      <c r="FN15" s="34">
        <f t="shared" si="8"/>
        <v>100.01029949238578</v>
      </c>
      <c r="FO15" s="34">
        <v>22202.72884</v>
      </c>
      <c r="FP15" s="34">
        <v>12174.392609999999</v>
      </c>
      <c r="FQ15" s="34">
        <f t="shared" si="31"/>
        <v>54.832866255911981</v>
      </c>
      <c r="FR15" s="34"/>
      <c r="FS15" s="34"/>
      <c r="FT15" s="34"/>
      <c r="FU15" s="34"/>
      <c r="FV15" s="34"/>
      <c r="FW15" s="34"/>
      <c r="FX15" s="34">
        <v>10564.9</v>
      </c>
      <c r="FY15" s="34">
        <v>4432.8999999999996</v>
      </c>
      <c r="FZ15" s="34">
        <f t="shared" si="24"/>
        <v>41.958750201137732</v>
      </c>
      <c r="GA15" s="34">
        <v>3000</v>
      </c>
      <c r="GB15" s="34">
        <v>0</v>
      </c>
      <c r="GC15" s="34">
        <f>GB15/GA15*100</f>
        <v>0</v>
      </c>
      <c r="GD15" s="34"/>
      <c r="GE15" s="34"/>
      <c r="GF15" s="34"/>
      <c r="GG15" s="34"/>
      <c r="GH15" s="34"/>
      <c r="GI15" s="34"/>
      <c r="GJ15" s="34"/>
      <c r="GK15" s="34"/>
      <c r="GL15" s="34"/>
      <c r="GM15" s="34">
        <v>12186.9</v>
      </c>
      <c r="GN15" s="34">
        <v>5038.4129400000002</v>
      </c>
      <c r="GO15" s="34">
        <f>GN15/GM15*100</f>
        <v>41.34285946385053</v>
      </c>
      <c r="GP15" s="34"/>
      <c r="GQ15" s="34"/>
      <c r="GR15" s="34"/>
      <c r="GS15" s="34">
        <v>3454.6</v>
      </c>
      <c r="GT15" s="34">
        <v>0</v>
      </c>
      <c r="GU15" s="34">
        <f>GT15/GS15*100</f>
        <v>0</v>
      </c>
      <c r="GV15" s="34"/>
      <c r="GW15" s="34"/>
      <c r="GX15" s="34"/>
      <c r="GY15" s="34"/>
      <c r="GZ15" s="34"/>
      <c r="HA15" s="34"/>
      <c r="HB15" s="34">
        <v>0</v>
      </c>
      <c r="HC15" s="34">
        <v>0</v>
      </c>
      <c r="HD15" s="34"/>
      <c r="HE15" s="34">
        <v>1171.8</v>
      </c>
      <c r="HF15" s="34">
        <v>1169.4649999999999</v>
      </c>
      <c r="HG15" s="34">
        <f t="shared" si="35"/>
        <v>99.800733913637146</v>
      </c>
      <c r="HH15" s="34">
        <v>14124.599999999999</v>
      </c>
      <c r="HI15" s="34">
        <v>6859.1082599999991</v>
      </c>
      <c r="HJ15" s="34">
        <f t="shared" si="25"/>
        <v>48.561433668918056</v>
      </c>
      <c r="HK15" s="34">
        <v>1370.4</v>
      </c>
      <c r="HL15" s="34">
        <v>0</v>
      </c>
      <c r="HM15" s="34">
        <f t="shared" si="36"/>
        <v>0</v>
      </c>
      <c r="HN15" s="34">
        <v>18101.599999999999</v>
      </c>
      <c r="HO15" s="34">
        <v>0</v>
      </c>
      <c r="HP15" s="34">
        <f t="shared" si="33"/>
        <v>0</v>
      </c>
      <c r="HQ15" s="34"/>
      <c r="HR15" s="34"/>
      <c r="HS15" s="34"/>
      <c r="HT15" s="34"/>
      <c r="HU15" s="34"/>
      <c r="HV15" s="34"/>
    </row>
    <row r="16" spans="1:230" ht="14">
      <c r="A16" s="38">
        <v>10</v>
      </c>
      <c r="B16" s="39" t="s">
        <v>33</v>
      </c>
      <c r="C16" s="34">
        <f t="shared" si="26"/>
        <v>366241.13441999996</v>
      </c>
      <c r="D16" s="34">
        <f t="shared" si="27"/>
        <v>242043.27919</v>
      </c>
      <c r="E16" s="34">
        <f t="shared" si="1"/>
        <v>66.088501930104968</v>
      </c>
      <c r="F16" s="34">
        <v>353.9</v>
      </c>
      <c r="G16" s="34">
        <v>0</v>
      </c>
      <c r="H16" s="34">
        <f t="shared" si="10"/>
        <v>0</v>
      </c>
      <c r="I16" s="34">
        <v>59845.7</v>
      </c>
      <c r="J16" s="34">
        <v>51340.297140000002</v>
      </c>
      <c r="K16" s="34">
        <f t="shared" si="11"/>
        <v>85.787779472877759</v>
      </c>
      <c r="L16" s="34">
        <v>14171.3</v>
      </c>
      <c r="M16" s="34">
        <v>8780.2367799999993</v>
      </c>
      <c r="N16" s="34">
        <f t="shared" si="12"/>
        <v>61.957878105748939</v>
      </c>
      <c r="O16" s="34">
        <v>4644.2</v>
      </c>
      <c r="P16" s="34">
        <v>4180.6769999999997</v>
      </c>
      <c r="Q16" s="34">
        <f t="shared" si="28"/>
        <v>90.019314413677279</v>
      </c>
      <c r="R16" s="34">
        <v>3470.1</v>
      </c>
      <c r="S16" s="34">
        <v>2287.2849999999999</v>
      </c>
      <c r="T16" s="34">
        <f t="shared" si="13"/>
        <v>65.914094694677388</v>
      </c>
      <c r="U16" s="34"/>
      <c r="V16" s="34"/>
      <c r="W16" s="47"/>
      <c r="X16" s="34"/>
      <c r="Y16" s="34"/>
      <c r="Z16" s="34"/>
      <c r="AA16" s="34"/>
      <c r="AB16" s="34"/>
      <c r="AC16" s="34"/>
      <c r="AD16" s="74"/>
      <c r="AE16" s="74"/>
      <c r="AF16" s="34"/>
      <c r="AG16" s="34"/>
      <c r="AH16" s="34"/>
      <c r="AI16" s="34"/>
      <c r="AJ16" s="34"/>
      <c r="AK16" s="34"/>
      <c r="AL16" s="34"/>
      <c r="AM16" s="34"/>
      <c r="AN16" s="34"/>
      <c r="AO16" s="34"/>
      <c r="AP16" s="34"/>
      <c r="AQ16" s="34"/>
      <c r="AR16" s="34"/>
      <c r="AS16" s="34">
        <v>2373.2058499999998</v>
      </c>
      <c r="AT16" s="34">
        <v>2249.52945</v>
      </c>
      <c r="AU16" s="34">
        <f t="shared" si="14"/>
        <v>94.788635802494753</v>
      </c>
      <c r="AV16" s="34">
        <v>918.78787999999997</v>
      </c>
      <c r="AW16" s="34">
        <v>918.78787999999997</v>
      </c>
      <c r="AX16" s="34">
        <f t="shared" si="15"/>
        <v>100</v>
      </c>
      <c r="AY16" s="34"/>
      <c r="AZ16" s="34"/>
      <c r="BA16" s="34"/>
      <c r="BB16" s="34"/>
      <c r="BC16" s="34"/>
      <c r="BD16" s="34"/>
      <c r="BE16" s="34"/>
      <c r="BF16" s="34"/>
      <c r="BG16" s="34"/>
      <c r="BH16" s="34">
        <v>42.713000000000001</v>
      </c>
      <c r="BI16" s="34">
        <v>42.706499999999998</v>
      </c>
      <c r="BJ16" s="34">
        <f t="shared" si="16"/>
        <v>99.984782150633293</v>
      </c>
      <c r="BK16" s="34">
        <v>1294.0999999999999</v>
      </c>
      <c r="BL16" s="34">
        <v>1074.3457799999999</v>
      </c>
      <c r="BM16" s="34">
        <f t="shared" si="29"/>
        <v>83.018760528552662</v>
      </c>
      <c r="BN16" s="34">
        <v>0</v>
      </c>
      <c r="BO16" s="34">
        <v>0</v>
      </c>
      <c r="BP16" s="34"/>
      <c r="BQ16" s="34"/>
      <c r="BR16" s="34"/>
      <c r="BS16" s="34"/>
      <c r="BT16" s="34"/>
      <c r="BU16" s="34"/>
      <c r="BV16" s="34"/>
      <c r="BW16" s="34">
        <v>76730.7</v>
      </c>
      <c r="BX16" s="34">
        <v>68629.755189999996</v>
      </c>
      <c r="BY16" s="34">
        <f t="shared" si="17"/>
        <v>89.442368165545204</v>
      </c>
      <c r="BZ16" s="34">
        <v>10000</v>
      </c>
      <c r="CA16" s="34">
        <v>7456.6022499999999</v>
      </c>
      <c r="CB16" s="34">
        <f t="shared" si="18"/>
        <v>74.566022500000003</v>
      </c>
      <c r="CC16" s="34"/>
      <c r="CD16" s="34"/>
      <c r="CE16" s="34"/>
      <c r="CF16" s="34">
        <v>7435</v>
      </c>
      <c r="CG16" s="34">
        <v>1351.4518899999998</v>
      </c>
      <c r="CH16" s="34">
        <f t="shared" si="19"/>
        <v>18.176891593813043</v>
      </c>
      <c r="CI16" s="34">
        <v>14054.86707</v>
      </c>
      <c r="CJ16" s="34">
        <v>1901.88</v>
      </c>
      <c r="CK16" s="34">
        <f t="shared" si="20"/>
        <v>13.531824886907309</v>
      </c>
      <c r="CL16" s="34">
        <v>3550</v>
      </c>
      <c r="CM16" s="34">
        <v>3547.6095</v>
      </c>
      <c r="CN16" s="34">
        <f t="shared" si="21"/>
        <v>99.932661971830981</v>
      </c>
      <c r="CO16" s="34">
        <v>1140</v>
      </c>
      <c r="CP16" s="34">
        <v>857.49411999999995</v>
      </c>
      <c r="CQ16" s="34">
        <f t="shared" si="22"/>
        <v>75.218782456140346</v>
      </c>
      <c r="CR16" s="34">
        <v>4500</v>
      </c>
      <c r="CS16" s="34">
        <v>4476.51793</v>
      </c>
      <c r="CT16" s="34">
        <f t="shared" si="30"/>
        <v>99.478176222222231</v>
      </c>
      <c r="CU16" s="34">
        <v>3383.3529899999999</v>
      </c>
      <c r="CV16" s="34">
        <v>572.30864000000008</v>
      </c>
      <c r="CW16" s="34">
        <f t="shared" si="23"/>
        <v>16.915428029281689</v>
      </c>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v>30400</v>
      </c>
      <c r="DW16" s="34">
        <v>0</v>
      </c>
      <c r="DX16" s="34">
        <f t="shared" si="39"/>
        <v>0</v>
      </c>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v>2099.6610000000001</v>
      </c>
      <c r="FG16" s="34">
        <v>524.89535999999998</v>
      </c>
      <c r="FH16" s="34">
        <f t="shared" si="7"/>
        <v>24.999052704222251</v>
      </c>
      <c r="FI16" s="34"/>
      <c r="FJ16" s="34"/>
      <c r="FK16" s="34"/>
      <c r="FL16" s="34">
        <v>1710.4</v>
      </c>
      <c r="FM16" s="34">
        <v>341.6</v>
      </c>
      <c r="FN16" s="34">
        <f t="shared" si="8"/>
        <v>19.971936389148738</v>
      </c>
      <c r="FO16" s="34">
        <v>15717.08905</v>
      </c>
      <c r="FP16" s="34">
        <v>0</v>
      </c>
      <c r="FQ16" s="34">
        <f t="shared" si="31"/>
        <v>0</v>
      </c>
      <c r="FR16" s="34">
        <v>5555.7</v>
      </c>
      <c r="FS16" s="34">
        <v>0</v>
      </c>
      <c r="FT16" s="34">
        <f>FS16/FR16*100</f>
        <v>0</v>
      </c>
      <c r="FU16" s="34"/>
      <c r="FV16" s="34"/>
      <c r="FW16" s="34"/>
      <c r="FX16" s="34">
        <v>8078.1</v>
      </c>
      <c r="FY16" s="34">
        <v>8078.1</v>
      </c>
      <c r="FZ16" s="34">
        <f t="shared" si="24"/>
        <v>100</v>
      </c>
      <c r="GA16" s="34"/>
      <c r="GB16" s="34"/>
      <c r="GC16" s="34"/>
      <c r="GD16" s="34">
        <v>25104.7</v>
      </c>
      <c r="GE16" s="34">
        <v>24168.389500000001</v>
      </c>
      <c r="GF16" s="34">
        <f>GE16/GD16*100</f>
        <v>96.270377658366755</v>
      </c>
      <c r="GG16" s="34"/>
      <c r="GH16" s="34"/>
      <c r="GI16" s="34"/>
      <c r="GJ16" s="34"/>
      <c r="GK16" s="34"/>
      <c r="GL16" s="34"/>
      <c r="GM16" s="34"/>
      <c r="GN16" s="34"/>
      <c r="GO16" s="34"/>
      <c r="GP16" s="34"/>
      <c r="GQ16" s="34"/>
      <c r="GR16" s="34"/>
      <c r="GS16" s="34"/>
      <c r="GT16" s="34"/>
      <c r="GU16" s="34"/>
      <c r="GV16" s="34"/>
      <c r="GW16" s="34"/>
      <c r="GX16" s="34"/>
      <c r="GY16" s="34">
        <v>14315.75758</v>
      </c>
      <c r="GZ16" s="34">
        <v>14315.75758</v>
      </c>
      <c r="HA16" s="34">
        <f>GZ16/GY16*100</f>
        <v>100</v>
      </c>
      <c r="HB16" s="34">
        <v>300</v>
      </c>
      <c r="HC16" s="34">
        <v>300</v>
      </c>
      <c r="HD16" s="34">
        <f t="shared" si="32"/>
        <v>100</v>
      </c>
      <c r="HE16" s="34">
        <v>0</v>
      </c>
      <c r="HF16" s="34">
        <v>0</v>
      </c>
      <c r="HG16" s="34"/>
      <c r="HH16" s="34">
        <v>53907.8</v>
      </c>
      <c r="HI16" s="34">
        <v>34647.051700000004</v>
      </c>
      <c r="HJ16" s="34">
        <f t="shared" si="25"/>
        <v>64.270943536927874</v>
      </c>
      <c r="HK16" s="34">
        <v>0</v>
      </c>
      <c r="HL16" s="34">
        <v>0</v>
      </c>
      <c r="HM16" s="34"/>
      <c r="HN16" s="34">
        <v>1144</v>
      </c>
      <c r="HO16" s="34">
        <v>0</v>
      </c>
      <c r="HP16" s="34">
        <f t="shared" si="33"/>
        <v>0</v>
      </c>
      <c r="HQ16" s="34"/>
      <c r="HR16" s="34"/>
      <c r="HS16" s="34"/>
      <c r="HT16" s="34"/>
      <c r="HU16" s="34"/>
      <c r="HV16" s="34"/>
    </row>
    <row r="17" spans="1:230" ht="12.75" customHeight="1">
      <c r="A17" s="38">
        <v>11</v>
      </c>
      <c r="B17" s="39" t="s">
        <v>34</v>
      </c>
      <c r="C17" s="34">
        <f t="shared" si="26"/>
        <v>211827.16333000001</v>
      </c>
      <c r="D17" s="34">
        <f t="shared" si="27"/>
        <v>67097.504039999985</v>
      </c>
      <c r="E17" s="34">
        <f t="shared" si="1"/>
        <v>31.675590129803389</v>
      </c>
      <c r="F17" s="34">
        <v>984.6</v>
      </c>
      <c r="G17" s="34">
        <v>0</v>
      </c>
      <c r="H17" s="34">
        <f t="shared" si="10"/>
        <v>0</v>
      </c>
      <c r="I17" s="34">
        <v>19128.099999999999</v>
      </c>
      <c r="J17" s="34">
        <v>5004.4205499999998</v>
      </c>
      <c r="K17" s="34">
        <f t="shared" si="11"/>
        <v>26.162664091049294</v>
      </c>
      <c r="L17" s="34">
        <v>11342.1</v>
      </c>
      <c r="M17" s="34">
        <v>11342.1</v>
      </c>
      <c r="N17" s="34">
        <f t="shared" si="12"/>
        <v>100</v>
      </c>
      <c r="O17" s="34">
        <v>6035.5</v>
      </c>
      <c r="P17" s="34">
        <v>5322.0695700000006</v>
      </c>
      <c r="Q17" s="34">
        <f t="shared" si="28"/>
        <v>88.179431198740801</v>
      </c>
      <c r="R17" s="34">
        <v>5048.3</v>
      </c>
      <c r="S17" s="34">
        <v>3167.64849</v>
      </c>
      <c r="T17" s="34">
        <f t="shared" si="13"/>
        <v>62.746835370322685</v>
      </c>
      <c r="U17" s="34"/>
      <c r="V17" s="34"/>
      <c r="W17" s="47"/>
      <c r="X17" s="34"/>
      <c r="Y17" s="34"/>
      <c r="Z17" s="34"/>
      <c r="AA17" s="34"/>
      <c r="AB17" s="34"/>
      <c r="AC17" s="34"/>
      <c r="AD17" s="74"/>
      <c r="AE17" s="74"/>
      <c r="AF17" s="34"/>
      <c r="AG17" s="34"/>
      <c r="AH17" s="34"/>
      <c r="AI17" s="34"/>
      <c r="AJ17" s="34"/>
      <c r="AK17" s="34"/>
      <c r="AL17" s="34"/>
      <c r="AM17" s="34"/>
      <c r="AN17" s="34"/>
      <c r="AO17" s="34"/>
      <c r="AP17" s="34"/>
      <c r="AQ17" s="34"/>
      <c r="AR17" s="34"/>
      <c r="AS17" s="34">
        <v>7455.09692</v>
      </c>
      <c r="AT17" s="34">
        <v>2279.14102</v>
      </c>
      <c r="AU17" s="34">
        <f t="shared" si="14"/>
        <v>30.571581355108663</v>
      </c>
      <c r="AV17" s="34">
        <v>1164.3434300000001</v>
      </c>
      <c r="AW17" s="34">
        <v>1065.3705600000001</v>
      </c>
      <c r="AX17" s="34">
        <f t="shared" si="15"/>
        <v>91.499684075170151</v>
      </c>
      <c r="AY17" s="34"/>
      <c r="AZ17" s="34"/>
      <c r="BA17" s="34"/>
      <c r="BB17" s="34"/>
      <c r="BC17" s="34"/>
      <c r="BD17" s="34"/>
      <c r="BE17" s="34"/>
      <c r="BF17" s="34"/>
      <c r="BG17" s="34"/>
      <c r="BH17" s="34">
        <v>42.713000000000001</v>
      </c>
      <c r="BI17" s="34">
        <v>42.712999999999994</v>
      </c>
      <c r="BJ17" s="34">
        <f t="shared" si="16"/>
        <v>99.999999999999986</v>
      </c>
      <c r="BK17" s="34">
        <v>1294.0999999999999</v>
      </c>
      <c r="BL17" s="34">
        <v>829.87769000000003</v>
      </c>
      <c r="BM17" s="34">
        <f t="shared" si="29"/>
        <v>64.127786878911991</v>
      </c>
      <c r="BN17" s="34">
        <v>9002.9</v>
      </c>
      <c r="BO17" s="34">
        <v>1918.6829</v>
      </c>
      <c r="BP17" s="34">
        <f t="shared" si="3"/>
        <v>21.311831743105</v>
      </c>
      <c r="BQ17" s="34"/>
      <c r="BR17" s="34"/>
      <c r="BS17" s="34"/>
      <c r="BT17" s="34"/>
      <c r="BU17" s="34"/>
      <c r="BV17" s="34"/>
      <c r="BW17" s="34">
        <v>13160</v>
      </c>
      <c r="BX17" s="34">
        <v>0</v>
      </c>
      <c r="BY17" s="34">
        <f t="shared" si="17"/>
        <v>0</v>
      </c>
      <c r="BZ17" s="34">
        <v>20000</v>
      </c>
      <c r="CA17" s="34">
        <v>11695.715169999999</v>
      </c>
      <c r="CB17" s="34">
        <f t="shared" si="18"/>
        <v>58.478575849999991</v>
      </c>
      <c r="CC17" s="34"/>
      <c r="CD17" s="34"/>
      <c r="CE17" s="34"/>
      <c r="CF17" s="34">
        <v>6600</v>
      </c>
      <c r="CG17" s="34">
        <v>600</v>
      </c>
      <c r="CH17" s="34">
        <f t="shared" si="19"/>
        <v>9.0909090909090917</v>
      </c>
      <c r="CI17" s="34">
        <v>11887.733400000001</v>
      </c>
      <c r="CJ17" s="34">
        <v>2763.8198399999997</v>
      </c>
      <c r="CK17" s="34">
        <f t="shared" si="20"/>
        <v>23.249342385151397</v>
      </c>
      <c r="CL17" s="34">
        <v>8000</v>
      </c>
      <c r="CM17" s="34">
        <v>4397.1997300000003</v>
      </c>
      <c r="CN17" s="34">
        <f t="shared" si="21"/>
        <v>54.964996625000005</v>
      </c>
      <c r="CO17" s="34">
        <v>170</v>
      </c>
      <c r="CP17" s="34">
        <v>140.63104000000001</v>
      </c>
      <c r="CQ17" s="34">
        <f t="shared" si="22"/>
        <v>82.724141176470596</v>
      </c>
      <c r="CR17" s="34">
        <v>7999.9999999999991</v>
      </c>
      <c r="CS17" s="34">
        <v>1181.04025</v>
      </c>
      <c r="CT17" s="34">
        <f t="shared" si="30"/>
        <v>14.763003125000001</v>
      </c>
      <c r="CU17" s="34">
        <v>7524.9382999999998</v>
      </c>
      <c r="CV17" s="34">
        <v>0</v>
      </c>
      <c r="CW17" s="34">
        <f t="shared" si="23"/>
        <v>0</v>
      </c>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v>15000</v>
      </c>
      <c r="DW17" s="34">
        <v>0</v>
      </c>
      <c r="DX17" s="34">
        <f t="shared" si="39"/>
        <v>0</v>
      </c>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v>3448.3382799999999</v>
      </c>
      <c r="FG17" s="34">
        <v>862.08456999999999</v>
      </c>
      <c r="FH17" s="34">
        <f t="shared" si="7"/>
        <v>25</v>
      </c>
      <c r="FI17" s="34"/>
      <c r="FJ17" s="34"/>
      <c r="FK17" s="34"/>
      <c r="FL17" s="34">
        <v>1900.9</v>
      </c>
      <c r="FM17" s="34">
        <v>330.4</v>
      </c>
      <c r="FN17" s="34">
        <f t="shared" si="8"/>
        <v>17.381240465042872</v>
      </c>
      <c r="FO17" s="34">
        <v>0</v>
      </c>
      <c r="FP17" s="34">
        <v>0</v>
      </c>
      <c r="FQ17" s="34"/>
      <c r="FR17" s="34"/>
      <c r="FS17" s="34"/>
      <c r="FT17" s="34"/>
      <c r="FU17" s="34"/>
      <c r="FV17" s="34"/>
      <c r="FW17" s="34"/>
      <c r="FX17" s="34">
        <v>19117.7</v>
      </c>
      <c r="FY17" s="34">
        <v>7820.2</v>
      </c>
      <c r="FZ17" s="34">
        <f t="shared" si="24"/>
        <v>40.905548261558657</v>
      </c>
      <c r="GA17" s="34"/>
      <c r="GB17" s="34"/>
      <c r="GC17" s="34"/>
      <c r="GD17" s="34"/>
      <c r="GE17" s="34"/>
      <c r="GF17" s="34"/>
      <c r="GG17" s="34"/>
      <c r="GH17" s="34"/>
      <c r="GI17" s="34"/>
      <c r="GJ17" s="34"/>
      <c r="GK17" s="34"/>
      <c r="GL17" s="34"/>
      <c r="GM17" s="34"/>
      <c r="GN17" s="34"/>
      <c r="GO17" s="34"/>
      <c r="GP17" s="34">
        <v>14268.8</v>
      </c>
      <c r="GQ17" s="34">
        <v>0</v>
      </c>
      <c r="GR17" s="34">
        <f>GQ17/GP17*100</f>
        <v>0</v>
      </c>
      <c r="GS17" s="34"/>
      <c r="GT17" s="34"/>
      <c r="GU17" s="34"/>
      <c r="GV17" s="34"/>
      <c r="GW17" s="34"/>
      <c r="GX17" s="34"/>
      <c r="GY17" s="34"/>
      <c r="GZ17" s="34"/>
      <c r="HA17" s="34"/>
      <c r="HB17" s="34">
        <v>450</v>
      </c>
      <c r="HC17" s="34">
        <v>450</v>
      </c>
      <c r="HD17" s="34">
        <f t="shared" si="32"/>
        <v>100</v>
      </c>
      <c r="HE17" s="34">
        <v>665.5</v>
      </c>
      <c r="HF17" s="34">
        <v>625.91317000000004</v>
      </c>
      <c r="HG17" s="34">
        <f t="shared" si="35"/>
        <v>94.051565740045078</v>
      </c>
      <c r="HH17" s="34">
        <v>10529.199999999999</v>
      </c>
      <c r="HI17" s="34">
        <v>5258.47649</v>
      </c>
      <c r="HJ17" s="34">
        <f t="shared" si="25"/>
        <v>49.941842590130307</v>
      </c>
      <c r="HK17" s="34">
        <v>0</v>
      </c>
      <c r="HL17" s="34">
        <v>0</v>
      </c>
      <c r="HM17" s="34"/>
      <c r="HN17" s="34">
        <v>9408</v>
      </c>
      <c r="HO17" s="34">
        <v>0</v>
      </c>
      <c r="HP17" s="34">
        <f t="shared" si="33"/>
        <v>0</v>
      </c>
      <c r="HQ17" s="34">
        <v>198.3</v>
      </c>
      <c r="HR17" s="34">
        <v>0</v>
      </c>
      <c r="HS17" s="34">
        <f>HR17/HQ17*100</f>
        <v>0</v>
      </c>
      <c r="HT17" s="34"/>
      <c r="HU17" s="34"/>
      <c r="HV17" s="34"/>
    </row>
    <row r="18" spans="1:230" ht="14">
      <c r="A18" s="38">
        <v>12</v>
      </c>
      <c r="B18" s="39" t="s">
        <v>35</v>
      </c>
      <c r="C18" s="34">
        <f t="shared" si="26"/>
        <v>349590.58023000002</v>
      </c>
      <c r="D18" s="34">
        <f t="shared" si="27"/>
        <v>102988.90706</v>
      </c>
      <c r="E18" s="34">
        <f t="shared" si="1"/>
        <v>29.459863304166351</v>
      </c>
      <c r="F18" s="34">
        <v>969.6</v>
      </c>
      <c r="G18" s="34">
        <v>969.6</v>
      </c>
      <c r="H18" s="34">
        <f t="shared" si="10"/>
        <v>100</v>
      </c>
      <c r="I18" s="34">
        <v>8171.5</v>
      </c>
      <c r="J18" s="34">
        <v>3330.058</v>
      </c>
      <c r="K18" s="34">
        <f t="shared" si="11"/>
        <v>40.752101817291809</v>
      </c>
      <c r="L18" s="34">
        <v>20961.5</v>
      </c>
      <c r="M18" s="34">
        <v>10502.897000000001</v>
      </c>
      <c r="N18" s="34">
        <f t="shared" si="12"/>
        <v>50.105655606707543</v>
      </c>
      <c r="O18" s="34">
        <v>7804.9</v>
      </c>
      <c r="P18" s="34">
        <v>2502.6959999999999</v>
      </c>
      <c r="Q18" s="34">
        <f t="shared" si="28"/>
        <v>32.065702315212242</v>
      </c>
      <c r="R18" s="34">
        <v>5765.7</v>
      </c>
      <c r="S18" s="34">
        <v>3343.6080000000002</v>
      </c>
      <c r="T18" s="34">
        <f t="shared" si="13"/>
        <v>57.991362713980962</v>
      </c>
      <c r="U18" s="34"/>
      <c r="V18" s="34"/>
      <c r="W18" s="47"/>
      <c r="X18" s="34">
        <v>18323.8</v>
      </c>
      <c r="Y18" s="34">
        <v>6209.8778300000004</v>
      </c>
      <c r="Z18" s="34">
        <f>Y18/X18*100</f>
        <v>33.889683526342793</v>
      </c>
      <c r="AA18" s="34"/>
      <c r="AB18" s="34"/>
      <c r="AC18" s="34"/>
      <c r="AD18" s="74"/>
      <c r="AE18" s="74"/>
      <c r="AF18" s="34"/>
      <c r="AG18" s="34"/>
      <c r="AH18" s="34"/>
      <c r="AI18" s="34"/>
      <c r="AJ18" s="34"/>
      <c r="AK18" s="34"/>
      <c r="AL18" s="34"/>
      <c r="AM18" s="34"/>
      <c r="AN18" s="34"/>
      <c r="AO18" s="34"/>
      <c r="AP18" s="34"/>
      <c r="AQ18" s="34"/>
      <c r="AR18" s="34"/>
      <c r="AS18" s="34">
        <v>14288.935750000001</v>
      </c>
      <c r="AT18" s="34">
        <v>14147.33713</v>
      </c>
      <c r="AU18" s="34">
        <f t="shared" si="14"/>
        <v>99.009033125507599</v>
      </c>
      <c r="AV18" s="34">
        <v>2293.63636</v>
      </c>
      <c r="AW18" s="34">
        <v>2008.02828</v>
      </c>
      <c r="AX18" s="34">
        <f t="shared" si="15"/>
        <v>87.547804657229975</v>
      </c>
      <c r="AY18" s="34"/>
      <c r="AZ18" s="34"/>
      <c r="BA18" s="34"/>
      <c r="BB18" s="34"/>
      <c r="BC18" s="34"/>
      <c r="BD18" s="34"/>
      <c r="BE18" s="34"/>
      <c r="BF18" s="34"/>
      <c r="BG18" s="34"/>
      <c r="BH18" s="34">
        <v>42.713000000000001</v>
      </c>
      <c r="BI18" s="34">
        <v>42.712999999999994</v>
      </c>
      <c r="BJ18" s="34">
        <f t="shared" si="16"/>
        <v>99.999999999999986</v>
      </c>
      <c r="BK18" s="34">
        <v>2588.1999999999998</v>
      </c>
      <c r="BL18" s="34">
        <v>1147.3685</v>
      </c>
      <c r="BM18" s="34">
        <f t="shared" si="29"/>
        <v>44.330751101151385</v>
      </c>
      <c r="BN18" s="34">
        <v>0</v>
      </c>
      <c r="BO18" s="34">
        <v>0</v>
      </c>
      <c r="BP18" s="34"/>
      <c r="BQ18" s="34"/>
      <c r="BR18" s="34"/>
      <c r="BS18" s="34"/>
      <c r="BT18" s="34"/>
      <c r="BU18" s="34"/>
      <c r="BV18" s="34"/>
      <c r="BW18" s="34">
        <v>0</v>
      </c>
      <c r="BX18" s="34">
        <v>0</v>
      </c>
      <c r="BY18" s="34"/>
      <c r="BZ18" s="34">
        <v>20000</v>
      </c>
      <c r="CA18" s="34">
        <v>0</v>
      </c>
      <c r="CB18" s="34">
        <f t="shared" si="18"/>
        <v>0</v>
      </c>
      <c r="CC18" s="34"/>
      <c r="CD18" s="34"/>
      <c r="CE18" s="34"/>
      <c r="CF18" s="34">
        <v>1600</v>
      </c>
      <c r="CG18" s="34">
        <v>281.44655</v>
      </c>
      <c r="CH18" s="34">
        <f t="shared" si="19"/>
        <v>17.590409375</v>
      </c>
      <c r="CI18" s="34">
        <v>18977.249990000004</v>
      </c>
      <c r="CJ18" s="34">
        <v>3421.3728999999998</v>
      </c>
      <c r="CK18" s="34">
        <f t="shared" si="20"/>
        <v>18.028812930234256</v>
      </c>
      <c r="CL18" s="34">
        <v>8000</v>
      </c>
      <c r="CM18" s="34">
        <v>7683.4434700000002</v>
      </c>
      <c r="CN18" s="34">
        <f t="shared" si="21"/>
        <v>96.043043374999996</v>
      </c>
      <c r="CO18" s="34">
        <v>620</v>
      </c>
      <c r="CP18" s="34">
        <v>544.20696999999996</v>
      </c>
      <c r="CQ18" s="34">
        <f t="shared" si="22"/>
        <v>87.775317741935481</v>
      </c>
      <c r="CR18" s="34">
        <v>0</v>
      </c>
      <c r="CS18" s="34">
        <v>0</v>
      </c>
      <c r="CT18" s="34"/>
      <c r="CU18" s="34">
        <v>8018.3494000000001</v>
      </c>
      <c r="CV18" s="34">
        <v>0</v>
      </c>
      <c r="CW18" s="34">
        <f t="shared" si="23"/>
        <v>0</v>
      </c>
      <c r="CX18" s="34"/>
      <c r="CY18" s="34"/>
      <c r="CZ18" s="34"/>
      <c r="DA18" s="34"/>
      <c r="DB18" s="34"/>
      <c r="DC18" s="34"/>
      <c r="DD18" s="34">
        <v>68381.100000000006</v>
      </c>
      <c r="DE18" s="34">
        <v>0</v>
      </c>
      <c r="DF18" s="34">
        <f t="shared" ref="DF18" si="40">DE18/DD18*100</f>
        <v>0</v>
      </c>
      <c r="DG18" s="34"/>
      <c r="DH18" s="34"/>
      <c r="DI18" s="34"/>
      <c r="DJ18" s="34"/>
      <c r="DK18" s="34"/>
      <c r="DL18" s="34"/>
      <c r="DM18" s="34"/>
      <c r="DN18" s="34"/>
      <c r="DO18" s="34"/>
      <c r="DP18" s="34"/>
      <c r="DQ18" s="34"/>
      <c r="DR18" s="34"/>
      <c r="DS18" s="34"/>
      <c r="DT18" s="34"/>
      <c r="DU18" s="34"/>
      <c r="DV18" s="34">
        <v>29760</v>
      </c>
      <c r="DW18" s="34">
        <v>0</v>
      </c>
      <c r="DX18" s="34">
        <f t="shared" si="39"/>
        <v>0</v>
      </c>
      <c r="DY18" s="34"/>
      <c r="DZ18" s="34"/>
      <c r="EA18" s="34"/>
      <c r="EB18" s="34">
        <v>7766.2</v>
      </c>
      <c r="EC18" s="34">
        <v>0</v>
      </c>
      <c r="ED18" s="34">
        <f>EC18/EB18*100</f>
        <v>0</v>
      </c>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v>5105.8575999999994</v>
      </c>
      <c r="FG18" s="34">
        <v>1276.4643999999998</v>
      </c>
      <c r="FH18" s="34">
        <f t="shared" si="7"/>
        <v>25</v>
      </c>
      <c r="FI18" s="34"/>
      <c r="FJ18" s="34"/>
      <c r="FK18" s="34"/>
      <c r="FL18" s="34">
        <v>1690.4</v>
      </c>
      <c r="FM18" s="34">
        <v>1663.2551799999999</v>
      </c>
      <c r="FN18" s="34">
        <f t="shared" si="8"/>
        <v>98.394177709417875</v>
      </c>
      <c r="FO18" s="34">
        <v>26474.438129999995</v>
      </c>
      <c r="FP18" s="34">
        <v>2157.6759999999999</v>
      </c>
      <c r="FQ18" s="34">
        <f t="shared" si="31"/>
        <v>8.1500350995362201</v>
      </c>
      <c r="FR18" s="34"/>
      <c r="FS18" s="34"/>
      <c r="FT18" s="34"/>
      <c r="FU18" s="34"/>
      <c r="FV18" s="34"/>
      <c r="FW18" s="34"/>
      <c r="FX18" s="34">
        <v>26815.599999999999</v>
      </c>
      <c r="FY18" s="34">
        <v>26815.599999999999</v>
      </c>
      <c r="FZ18" s="34">
        <f t="shared" si="24"/>
        <v>100</v>
      </c>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v>225</v>
      </c>
      <c r="HC18" s="34">
        <v>225</v>
      </c>
      <c r="HD18" s="34">
        <f t="shared" si="32"/>
        <v>100</v>
      </c>
      <c r="HE18" s="34">
        <v>6941.5</v>
      </c>
      <c r="HF18" s="34">
        <v>6939.28665</v>
      </c>
      <c r="HG18" s="34">
        <f t="shared" si="35"/>
        <v>99.968114240437941</v>
      </c>
      <c r="HH18" s="34">
        <v>26450.400000000001</v>
      </c>
      <c r="HI18" s="34">
        <v>7776.9712</v>
      </c>
      <c r="HJ18" s="34">
        <f t="shared" si="25"/>
        <v>29.402092974019293</v>
      </c>
      <c r="HK18" s="34">
        <v>5481.2</v>
      </c>
      <c r="HL18" s="34">
        <v>0</v>
      </c>
      <c r="HM18" s="34">
        <f t="shared" si="36"/>
        <v>0</v>
      </c>
      <c r="HN18" s="34">
        <v>6072.8</v>
      </c>
      <c r="HO18" s="34">
        <v>0</v>
      </c>
      <c r="HP18" s="34">
        <f t="shared" si="33"/>
        <v>0</v>
      </c>
      <c r="HQ18" s="34"/>
      <c r="HR18" s="34"/>
      <c r="HS18" s="34"/>
      <c r="HT18" s="34"/>
      <c r="HU18" s="34"/>
      <c r="HV18" s="34"/>
    </row>
    <row r="19" spans="1:230" ht="12.75" customHeight="1">
      <c r="A19" s="38">
        <v>13</v>
      </c>
      <c r="B19" s="39" t="s">
        <v>36</v>
      </c>
      <c r="C19" s="34">
        <f t="shared" si="26"/>
        <v>214081.19145000004</v>
      </c>
      <c r="D19" s="34">
        <f t="shared" si="27"/>
        <v>115811.13452000001</v>
      </c>
      <c r="E19" s="34">
        <f t="shared" si="1"/>
        <v>54.096828280707889</v>
      </c>
      <c r="F19" s="34">
        <v>422.5</v>
      </c>
      <c r="G19" s="34">
        <v>422.5</v>
      </c>
      <c r="H19" s="34">
        <f t="shared" si="10"/>
        <v>100</v>
      </c>
      <c r="I19" s="34">
        <v>5333.4</v>
      </c>
      <c r="J19" s="34">
        <v>5333.4</v>
      </c>
      <c r="K19" s="34">
        <f t="shared" si="11"/>
        <v>100</v>
      </c>
      <c r="L19" s="34">
        <v>8178.3</v>
      </c>
      <c r="M19" s="34">
        <v>4224.8928900000001</v>
      </c>
      <c r="N19" s="34">
        <f t="shared" si="12"/>
        <v>51.659793477862145</v>
      </c>
      <c r="O19" s="34">
        <v>3465.4</v>
      </c>
      <c r="P19" s="34">
        <v>2568.3690000000001</v>
      </c>
      <c r="Q19" s="34">
        <f t="shared" si="28"/>
        <v>74.114647659721825</v>
      </c>
      <c r="R19" s="34">
        <v>2405.1</v>
      </c>
      <c r="S19" s="34">
        <v>1147.05</v>
      </c>
      <c r="T19" s="34">
        <f t="shared" si="13"/>
        <v>47.692403642260196</v>
      </c>
      <c r="U19" s="34"/>
      <c r="V19" s="34"/>
      <c r="W19" s="47"/>
      <c r="X19" s="34">
        <v>0</v>
      </c>
      <c r="Y19" s="34">
        <v>0</v>
      </c>
      <c r="Z19" s="34"/>
      <c r="AA19" s="34"/>
      <c r="AB19" s="34"/>
      <c r="AC19" s="34"/>
      <c r="AD19" s="74"/>
      <c r="AE19" s="74"/>
      <c r="AF19" s="34"/>
      <c r="AG19" s="34"/>
      <c r="AH19" s="34"/>
      <c r="AI19" s="34"/>
      <c r="AJ19" s="34"/>
      <c r="AK19" s="34"/>
      <c r="AL19" s="34"/>
      <c r="AM19" s="34"/>
      <c r="AN19" s="34"/>
      <c r="AO19" s="34"/>
      <c r="AP19" s="34"/>
      <c r="AQ19" s="34"/>
      <c r="AR19" s="34"/>
      <c r="AS19" s="34">
        <v>4970.0646100000004</v>
      </c>
      <c r="AT19" s="34">
        <v>4710.2247799999996</v>
      </c>
      <c r="AU19" s="34">
        <f t="shared" si="14"/>
        <v>94.771902371707782</v>
      </c>
      <c r="AV19" s="34">
        <v>1164.3434300000001</v>
      </c>
      <c r="AW19" s="34">
        <v>1007.886</v>
      </c>
      <c r="AX19" s="34">
        <f t="shared" si="15"/>
        <v>86.562604643202206</v>
      </c>
      <c r="AY19" s="34"/>
      <c r="AZ19" s="34"/>
      <c r="BA19" s="34"/>
      <c r="BB19" s="34"/>
      <c r="BC19" s="34"/>
      <c r="BD19" s="34"/>
      <c r="BE19" s="34"/>
      <c r="BF19" s="34"/>
      <c r="BG19" s="34"/>
      <c r="BH19" s="34">
        <v>42.713000000000001</v>
      </c>
      <c r="BI19" s="34">
        <v>42.658180000000002</v>
      </c>
      <c r="BJ19" s="34">
        <f t="shared" si="16"/>
        <v>99.871654999648811</v>
      </c>
      <c r="BK19" s="34">
        <v>0</v>
      </c>
      <c r="BL19" s="34">
        <v>0</v>
      </c>
      <c r="BM19" s="34"/>
      <c r="BN19" s="34">
        <v>22465.4</v>
      </c>
      <c r="BO19" s="34">
        <v>9492.8510399999996</v>
      </c>
      <c r="BP19" s="34">
        <f t="shared" si="3"/>
        <v>42.255428525643872</v>
      </c>
      <c r="BQ19" s="34"/>
      <c r="BR19" s="34"/>
      <c r="BS19" s="34"/>
      <c r="BT19" s="34"/>
      <c r="BU19" s="34"/>
      <c r="BV19" s="34"/>
      <c r="BW19" s="34">
        <v>11555.5</v>
      </c>
      <c r="BX19" s="34">
        <v>5882.4441100000004</v>
      </c>
      <c r="BY19" s="34">
        <f t="shared" si="17"/>
        <v>50.906011076976334</v>
      </c>
      <c r="BZ19" s="34">
        <v>30457.1</v>
      </c>
      <c r="CA19" s="34">
        <v>16976.739969999999</v>
      </c>
      <c r="CB19" s="34">
        <f t="shared" si="18"/>
        <v>55.739843813101054</v>
      </c>
      <c r="CC19" s="34"/>
      <c r="CD19" s="34"/>
      <c r="CE19" s="34"/>
      <c r="CF19" s="34">
        <v>600</v>
      </c>
      <c r="CG19" s="34">
        <v>600</v>
      </c>
      <c r="CH19" s="34">
        <f t="shared" si="19"/>
        <v>100</v>
      </c>
      <c r="CI19" s="34">
        <v>3972.5974999999999</v>
      </c>
      <c r="CJ19" s="34">
        <v>3600</v>
      </c>
      <c r="CK19" s="34">
        <f t="shared" si="20"/>
        <v>90.620809180894867</v>
      </c>
      <c r="CL19" s="34">
        <v>3600</v>
      </c>
      <c r="CM19" s="34">
        <v>3554.1442900000002</v>
      </c>
      <c r="CN19" s="34">
        <f t="shared" si="21"/>
        <v>98.726230277777788</v>
      </c>
      <c r="CO19" s="34">
        <v>180</v>
      </c>
      <c r="CP19" s="34">
        <v>180</v>
      </c>
      <c r="CQ19" s="34">
        <f t="shared" si="22"/>
        <v>100</v>
      </c>
      <c r="CR19" s="34">
        <v>8000</v>
      </c>
      <c r="CS19" s="34">
        <v>3576.9853000000003</v>
      </c>
      <c r="CT19" s="34">
        <f t="shared" si="30"/>
        <v>44.712316250000008</v>
      </c>
      <c r="CU19" s="34">
        <v>12838.840489999999</v>
      </c>
      <c r="CV19" s="34">
        <v>533.9556399999999</v>
      </c>
      <c r="CW19" s="34">
        <f t="shared" si="23"/>
        <v>4.1589085900388811</v>
      </c>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v>13169.1</v>
      </c>
      <c r="DW19" s="34">
        <v>0</v>
      </c>
      <c r="DX19" s="34">
        <f t="shared" si="39"/>
        <v>0</v>
      </c>
      <c r="DY19" s="34"/>
      <c r="DZ19" s="34"/>
      <c r="EA19" s="34"/>
      <c r="EB19" s="34"/>
      <c r="EC19" s="34"/>
      <c r="ED19" s="34"/>
      <c r="EE19" s="34">
        <v>4922.5</v>
      </c>
      <c r="EF19" s="34">
        <v>4922.5</v>
      </c>
      <c r="EG19" s="34">
        <f>EF19/EE19*100</f>
        <v>100</v>
      </c>
      <c r="EH19" s="34">
        <v>8680.6</v>
      </c>
      <c r="EI19" s="34">
        <v>0</v>
      </c>
      <c r="EJ19" s="34">
        <f>EI19/EH19*100</f>
        <v>0</v>
      </c>
      <c r="EK19" s="34"/>
      <c r="EL19" s="34"/>
      <c r="EM19" s="34"/>
      <c r="EN19" s="34"/>
      <c r="EO19" s="34"/>
      <c r="EP19" s="34"/>
      <c r="EQ19" s="34"/>
      <c r="ER19" s="34"/>
      <c r="ES19" s="34"/>
      <c r="ET19" s="34"/>
      <c r="EU19" s="34"/>
      <c r="EV19" s="34"/>
      <c r="EW19" s="34"/>
      <c r="EX19" s="34"/>
      <c r="EY19" s="34"/>
      <c r="EZ19" s="34"/>
      <c r="FA19" s="34"/>
      <c r="FB19" s="34"/>
      <c r="FC19" s="34"/>
      <c r="FD19" s="34"/>
      <c r="FE19" s="34"/>
      <c r="FF19" s="34">
        <v>1301.5404000000001</v>
      </c>
      <c r="FG19" s="34">
        <v>325.38510000000002</v>
      </c>
      <c r="FH19" s="34">
        <f t="shared" si="7"/>
        <v>25</v>
      </c>
      <c r="FI19" s="34"/>
      <c r="FJ19" s="34"/>
      <c r="FK19" s="34"/>
      <c r="FL19" s="34">
        <v>3450.1</v>
      </c>
      <c r="FM19" s="34">
        <v>1851.4485500000001</v>
      </c>
      <c r="FN19" s="34">
        <f t="shared" si="8"/>
        <v>53.663619895075513</v>
      </c>
      <c r="FO19" s="34">
        <v>17688.492019999998</v>
      </c>
      <c r="FP19" s="34">
        <v>8627.9386699999995</v>
      </c>
      <c r="FQ19" s="34">
        <f t="shared" si="31"/>
        <v>48.777129561098675</v>
      </c>
      <c r="FR19" s="34"/>
      <c r="FS19" s="34"/>
      <c r="FT19" s="34"/>
      <c r="FU19" s="34"/>
      <c r="FV19" s="34"/>
      <c r="FW19" s="34"/>
      <c r="FX19" s="34">
        <v>11128.1</v>
      </c>
      <c r="FY19" s="34">
        <v>11128.1</v>
      </c>
      <c r="FZ19" s="34">
        <f t="shared" si="24"/>
        <v>100</v>
      </c>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v>300</v>
      </c>
      <c r="HC19" s="34">
        <v>300</v>
      </c>
      <c r="HD19" s="34">
        <f t="shared" si="32"/>
        <v>100</v>
      </c>
      <c r="HE19" s="34">
        <v>1858.2</v>
      </c>
      <c r="HF19" s="34">
        <v>1852.8610000000001</v>
      </c>
      <c r="HG19" s="34">
        <f t="shared" si="35"/>
        <v>99.712678936605315</v>
      </c>
      <c r="HH19" s="34">
        <v>30584.400000000001</v>
      </c>
      <c r="HI19" s="34">
        <v>22948.799999999999</v>
      </c>
      <c r="HJ19" s="34">
        <f t="shared" si="25"/>
        <v>75.034331227684689</v>
      </c>
      <c r="HK19" s="34">
        <v>0</v>
      </c>
      <c r="HL19" s="34">
        <v>0</v>
      </c>
      <c r="HM19" s="34"/>
      <c r="HN19" s="34">
        <v>1346.9</v>
      </c>
      <c r="HO19" s="34">
        <v>0</v>
      </c>
      <c r="HP19" s="34">
        <f t="shared" si="33"/>
        <v>0</v>
      </c>
      <c r="HQ19" s="34"/>
      <c r="HR19" s="34"/>
      <c r="HS19" s="34"/>
      <c r="HT19" s="34"/>
      <c r="HU19" s="34"/>
      <c r="HV19" s="34"/>
    </row>
    <row r="20" spans="1:230" ht="14">
      <c r="A20" s="38">
        <v>14</v>
      </c>
      <c r="B20" s="39" t="s">
        <v>37</v>
      </c>
      <c r="C20" s="34">
        <f t="shared" si="26"/>
        <v>266578.05179</v>
      </c>
      <c r="D20" s="34">
        <f t="shared" si="27"/>
        <v>127914.60100000002</v>
      </c>
      <c r="E20" s="34">
        <f t="shared" si="1"/>
        <v>47.983920709558738</v>
      </c>
      <c r="F20" s="34">
        <v>931.3</v>
      </c>
      <c r="G20" s="34">
        <v>833.51300000000003</v>
      </c>
      <c r="H20" s="34">
        <f t="shared" si="10"/>
        <v>89.499946311607431</v>
      </c>
      <c r="I20" s="34">
        <v>10821.1</v>
      </c>
      <c r="J20" s="34">
        <v>5517.5240000000003</v>
      </c>
      <c r="K20" s="34">
        <f t="shared" si="11"/>
        <v>50.988568629806586</v>
      </c>
      <c r="L20" s="34">
        <v>16365.9</v>
      </c>
      <c r="M20" s="34">
        <v>12902.806</v>
      </c>
      <c r="N20" s="34">
        <f t="shared" si="12"/>
        <v>78.839574969906948</v>
      </c>
      <c r="O20" s="34">
        <v>10396.200000000001</v>
      </c>
      <c r="P20" s="34">
        <v>7173.9605099999999</v>
      </c>
      <c r="Q20" s="34">
        <f t="shared" si="28"/>
        <v>69.005603104980665</v>
      </c>
      <c r="R20" s="34">
        <v>6962.3</v>
      </c>
      <c r="S20" s="34">
        <v>4040.0079999999998</v>
      </c>
      <c r="T20" s="34">
        <f t="shared" si="13"/>
        <v>58.026916392571415</v>
      </c>
      <c r="U20" s="34"/>
      <c r="V20" s="34"/>
      <c r="W20" s="47"/>
      <c r="X20" s="34">
        <v>0</v>
      </c>
      <c r="Y20" s="34">
        <v>0</v>
      </c>
      <c r="Z20" s="34"/>
      <c r="AA20" s="34"/>
      <c r="AB20" s="34"/>
      <c r="AC20" s="34"/>
      <c r="AD20" s="74"/>
      <c r="AE20" s="74"/>
      <c r="AF20" s="34"/>
      <c r="AG20" s="34"/>
      <c r="AH20" s="34"/>
      <c r="AI20" s="34"/>
      <c r="AJ20" s="34"/>
      <c r="AK20" s="34"/>
      <c r="AL20" s="34"/>
      <c r="AM20" s="34"/>
      <c r="AN20" s="34"/>
      <c r="AO20" s="34"/>
      <c r="AP20" s="34"/>
      <c r="AQ20" s="34"/>
      <c r="AR20" s="34"/>
      <c r="AS20" s="34">
        <v>5019.8176300000005</v>
      </c>
      <c r="AT20" s="34">
        <v>3690.7000800000001</v>
      </c>
      <c r="AU20" s="34">
        <f t="shared" si="14"/>
        <v>73.522592891487164</v>
      </c>
      <c r="AV20" s="34">
        <v>1336.1616199999999</v>
      </c>
      <c r="AW20" s="34">
        <v>1131.6286300000002</v>
      </c>
      <c r="AX20" s="34">
        <f t="shared" si="15"/>
        <v>84.69249625655317</v>
      </c>
      <c r="AY20" s="34"/>
      <c r="AZ20" s="34"/>
      <c r="BA20" s="34"/>
      <c r="BB20" s="34"/>
      <c r="BC20" s="34"/>
      <c r="BD20" s="34"/>
      <c r="BE20" s="34"/>
      <c r="BF20" s="34"/>
      <c r="BG20" s="34"/>
      <c r="BH20" s="34">
        <v>42.713000000000001</v>
      </c>
      <c r="BI20" s="34">
        <v>42.712999999999994</v>
      </c>
      <c r="BJ20" s="34">
        <f t="shared" si="16"/>
        <v>99.999999999999986</v>
      </c>
      <c r="BK20" s="34">
        <v>1294.0999999999999</v>
      </c>
      <c r="BL20" s="34">
        <v>744.33347000000003</v>
      </c>
      <c r="BM20" s="34">
        <f t="shared" si="29"/>
        <v>57.517461556293959</v>
      </c>
      <c r="BN20" s="34">
        <v>13423.9</v>
      </c>
      <c r="BO20" s="34">
        <v>3984.63985</v>
      </c>
      <c r="BP20" s="34">
        <f t="shared" si="3"/>
        <v>29.683175902681043</v>
      </c>
      <c r="BQ20" s="34"/>
      <c r="BR20" s="34"/>
      <c r="BS20" s="34"/>
      <c r="BT20" s="34"/>
      <c r="BU20" s="34"/>
      <c r="BV20" s="34"/>
      <c r="BW20" s="34">
        <v>13391.9</v>
      </c>
      <c r="BX20" s="34">
        <v>10503.108560000001</v>
      </c>
      <c r="BY20" s="34">
        <f t="shared" si="17"/>
        <v>78.42881562735684</v>
      </c>
      <c r="BZ20" s="34">
        <v>42784</v>
      </c>
      <c r="CA20" s="34">
        <v>30551.703320000004</v>
      </c>
      <c r="CB20" s="34">
        <f t="shared" si="18"/>
        <v>71.409179412864631</v>
      </c>
      <c r="CC20" s="34"/>
      <c r="CD20" s="34"/>
      <c r="CE20" s="34"/>
      <c r="CF20" s="34">
        <v>2954.1</v>
      </c>
      <c r="CG20" s="34">
        <v>0</v>
      </c>
      <c r="CH20" s="34">
        <f t="shared" si="19"/>
        <v>0</v>
      </c>
      <c r="CI20" s="34">
        <v>15303.05</v>
      </c>
      <c r="CJ20" s="34">
        <v>5072.3548099999998</v>
      </c>
      <c r="CK20" s="34">
        <f t="shared" si="20"/>
        <v>33.146038273416082</v>
      </c>
      <c r="CL20" s="34">
        <v>5022.0722500000002</v>
      </c>
      <c r="CM20" s="34">
        <v>1128.3638500000002</v>
      </c>
      <c r="CN20" s="34">
        <f t="shared" si="21"/>
        <v>22.468092728056632</v>
      </c>
      <c r="CO20" s="34">
        <v>910</v>
      </c>
      <c r="CP20" s="34">
        <v>146.45959999999999</v>
      </c>
      <c r="CQ20" s="34">
        <f t="shared" si="22"/>
        <v>16.094461538461537</v>
      </c>
      <c r="CR20" s="34">
        <v>0</v>
      </c>
      <c r="CS20" s="34">
        <v>0</v>
      </c>
      <c r="CT20" s="34"/>
      <c r="CU20" s="34">
        <v>6290.0626499999998</v>
      </c>
      <c r="CV20" s="34">
        <v>1350.0064399999999</v>
      </c>
      <c r="CW20" s="34">
        <f t="shared" si="23"/>
        <v>21.462527722200029</v>
      </c>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v>30400</v>
      </c>
      <c r="DW20" s="34">
        <v>0</v>
      </c>
      <c r="DX20" s="34">
        <f t="shared" si="39"/>
        <v>0</v>
      </c>
      <c r="DY20" s="34"/>
      <c r="DZ20" s="34"/>
      <c r="EA20" s="34"/>
      <c r="EB20" s="34"/>
      <c r="EC20" s="34"/>
      <c r="ED20" s="34"/>
      <c r="EE20" s="34"/>
      <c r="EF20" s="34"/>
      <c r="EG20" s="34"/>
      <c r="EH20" s="34">
        <v>3639.6</v>
      </c>
      <c r="EI20" s="34">
        <v>1768.2694299999998</v>
      </c>
      <c r="EJ20" s="34">
        <f t="shared" ref="EJ20:EJ21" si="41">EI20/EH20*100</f>
        <v>48.584169414221343</v>
      </c>
      <c r="EK20" s="34"/>
      <c r="EL20" s="34"/>
      <c r="EM20" s="34"/>
      <c r="EN20" s="34"/>
      <c r="EO20" s="34"/>
      <c r="EP20" s="34"/>
      <c r="EQ20" s="34"/>
      <c r="ER20" s="34"/>
      <c r="ES20" s="34"/>
      <c r="ET20" s="34"/>
      <c r="EU20" s="34"/>
      <c r="EV20" s="34"/>
      <c r="EW20" s="34">
        <v>14939.6</v>
      </c>
      <c r="EX20" s="34">
        <v>7948.7987499999999</v>
      </c>
      <c r="EY20" s="34">
        <f>EX20/EW20*100</f>
        <v>53.206235441377281</v>
      </c>
      <c r="EZ20" s="34"/>
      <c r="FA20" s="34"/>
      <c r="FB20" s="34"/>
      <c r="FC20" s="34"/>
      <c r="FD20" s="34"/>
      <c r="FE20" s="34"/>
      <c r="FF20" s="34">
        <v>3732.9585999999999</v>
      </c>
      <c r="FG20" s="34">
        <v>933.23964999999998</v>
      </c>
      <c r="FH20" s="34">
        <f t="shared" si="7"/>
        <v>25</v>
      </c>
      <c r="FI20" s="34"/>
      <c r="FJ20" s="34"/>
      <c r="FK20" s="34"/>
      <c r="FL20" s="34">
        <v>2129</v>
      </c>
      <c r="FM20" s="34">
        <v>1877.3617100000001</v>
      </c>
      <c r="FN20" s="34">
        <f t="shared" si="8"/>
        <v>88.180446688586201</v>
      </c>
      <c r="FO20" s="34">
        <v>26051.016039999999</v>
      </c>
      <c r="FP20" s="34">
        <v>2135.3643399999996</v>
      </c>
      <c r="FQ20" s="34">
        <f t="shared" si="31"/>
        <v>8.1968562635762741</v>
      </c>
      <c r="FR20" s="34"/>
      <c r="FS20" s="34"/>
      <c r="FT20" s="34"/>
      <c r="FU20" s="34"/>
      <c r="FV20" s="34"/>
      <c r="FW20" s="34"/>
      <c r="FX20" s="34">
        <v>17761.400000000001</v>
      </c>
      <c r="FY20" s="34">
        <v>17761.400000000001</v>
      </c>
      <c r="FZ20" s="34">
        <f t="shared" si="24"/>
        <v>100</v>
      </c>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v>0</v>
      </c>
      <c r="HC20" s="34">
        <v>0</v>
      </c>
      <c r="HD20" s="34"/>
      <c r="HE20" s="34">
        <v>1299.5999999999999</v>
      </c>
      <c r="HF20" s="34">
        <v>1291.3920000000001</v>
      </c>
      <c r="HG20" s="34">
        <f t="shared" si="35"/>
        <v>99.368421052631589</v>
      </c>
      <c r="HH20" s="34">
        <v>6431.9000000000005</v>
      </c>
      <c r="HI20" s="34">
        <v>5384.9520000000002</v>
      </c>
      <c r="HJ20" s="34">
        <f t="shared" si="25"/>
        <v>83.722570313593181</v>
      </c>
      <c r="HK20" s="34">
        <v>4065.7</v>
      </c>
      <c r="HL20" s="34">
        <v>0</v>
      </c>
      <c r="HM20" s="34">
        <f t="shared" si="36"/>
        <v>0</v>
      </c>
      <c r="HN20" s="34">
        <v>2878.6</v>
      </c>
      <c r="HO20" s="34">
        <v>0</v>
      </c>
      <c r="HP20" s="34">
        <f t="shared" si="33"/>
        <v>0</v>
      </c>
      <c r="HQ20" s="34"/>
      <c r="HR20" s="34"/>
      <c r="HS20" s="34"/>
      <c r="HT20" s="34"/>
      <c r="HU20" s="34"/>
      <c r="HV20" s="34"/>
    </row>
    <row r="21" spans="1:230" ht="12.75" customHeight="1">
      <c r="A21" s="38">
        <v>15</v>
      </c>
      <c r="B21" s="39" t="s">
        <v>38</v>
      </c>
      <c r="C21" s="34">
        <f>F21+I21+L21+O21+R21+U21+X21+AA21+AD21+AG21+AJ21+AM21+AP21+AS21+AV21+AY21+BB21+BE21+BH21+BK21+BN21+BQ21+BT21+BW21+BZ21+CC21+CF21+CI21+CL21+CO21+CR21+CU21+CX21+DA21+DD21+DG21+DJ21+DM21+DP21+DS21+DV21+DY21+EB21+EE21+EH21+EK21+EN21+EQ21+ET21+EW21+EZ21+FC21+FF21+FI21+FL21+FO21+FR21+FU21+FX21+GA21+GD21+GG21+GJ21+GM21+GP21+GS21+GV21+GY21+HB21+HE21+HH21+HK21+HN21+HQ21+HT21</f>
        <v>483115.35329000006</v>
      </c>
      <c r="D21" s="34">
        <f>G21+J21+M21+P21+S21+V21+Y21+AB21+AE21+AH21+AK21+AN21+AQ21+AT21+AW21+AZ21+BC21+BF21+BI21+BL21+BO21+BR21+BU21+BX21+CA21+CD21+CG21+CJ21+CM21+CP21+CS21+CV21+CY21+DB21+DE21+DH21+DK21+DN21+DQ21+DT21+DW21+DZ21+EC21+EF21+EI21+EL21+EO21+ER21+EU21+EX21+FA21+FD21+FG21+FJ21+FM21+FP21+FS21+FV21+FY21+GB21+GE21+GH21+GK21+GN21+GQ21+GT21+GW21+GZ21+HC21+HF21+HI21+HL21+HO21+HR21+HU21</f>
        <v>152211.52479</v>
      </c>
      <c r="E21" s="34">
        <f t="shared" si="1"/>
        <v>31.506248715435021</v>
      </c>
      <c r="F21" s="34">
        <v>4057.1</v>
      </c>
      <c r="G21" s="34">
        <v>2431.2393900000002</v>
      </c>
      <c r="H21" s="34">
        <f t="shared" si="10"/>
        <v>59.925547558600975</v>
      </c>
      <c r="I21" s="34">
        <v>9046.1</v>
      </c>
      <c r="J21" s="34">
        <v>0</v>
      </c>
      <c r="K21" s="34">
        <f t="shared" si="11"/>
        <v>0</v>
      </c>
      <c r="L21" s="34">
        <v>25641.5</v>
      </c>
      <c r="M21" s="34">
        <v>11661.83365</v>
      </c>
      <c r="N21" s="34">
        <f t="shared" si="12"/>
        <v>45.48030984926779</v>
      </c>
      <c r="O21" s="34">
        <v>7637.1</v>
      </c>
      <c r="P21" s="34">
        <v>1702.88059</v>
      </c>
      <c r="Q21" s="34">
        <f t="shared" si="28"/>
        <v>22.297476659988739</v>
      </c>
      <c r="R21" s="34">
        <v>5611.9</v>
      </c>
      <c r="S21" s="34">
        <v>2426.87707</v>
      </c>
      <c r="T21" s="34">
        <f t="shared" si="13"/>
        <v>43.245194497407297</v>
      </c>
      <c r="U21" s="34"/>
      <c r="V21" s="34"/>
      <c r="W21" s="47"/>
      <c r="X21" s="34">
        <v>0</v>
      </c>
      <c r="Y21" s="34">
        <v>0</v>
      </c>
      <c r="Z21" s="34"/>
      <c r="AA21" s="34"/>
      <c r="AB21" s="34"/>
      <c r="AC21" s="34"/>
      <c r="AD21" s="74"/>
      <c r="AE21" s="74"/>
      <c r="AF21" s="34"/>
      <c r="AG21" s="34"/>
      <c r="AH21" s="34"/>
      <c r="AI21" s="34"/>
      <c r="AJ21" s="34"/>
      <c r="AK21" s="34"/>
      <c r="AL21" s="34"/>
      <c r="AM21" s="34"/>
      <c r="AN21" s="34"/>
      <c r="AO21" s="34"/>
      <c r="AP21" s="34"/>
      <c r="AQ21" s="34"/>
      <c r="AR21" s="34"/>
      <c r="AS21" s="34">
        <v>13667.677680000001</v>
      </c>
      <c r="AT21" s="34">
        <v>13316.85536</v>
      </c>
      <c r="AU21" s="34">
        <f t="shared" si="14"/>
        <v>97.433197297933347</v>
      </c>
      <c r="AV21" s="34">
        <v>2233.93939</v>
      </c>
      <c r="AW21" s="34">
        <v>2218.97622</v>
      </c>
      <c r="AX21" s="34">
        <f t="shared" si="15"/>
        <v>99.33018907912269</v>
      </c>
      <c r="AY21" s="34"/>
      <c r="AZ21" s="34"/>
      <c r="BA21" s="34"/>
      <c r="BB21" s="34"/>
      <c r="BC21" s="34"/>
      <c r="BD21" s="34"/>
      <c r="BE21" s="34"/>
      <c r="BF21" s="34"/>
      <c r="BG21" s="34"/>
      <c r="BH21" s="34">
        <v>42.713000000000001</v>
      </c>
      <c r="BI21" s="34">
        <v>42.712999999999994</v>
      </c>
      <c r="BJ21" s="34">
        <f t="shared" si="16"/>
        <v>99.999999999999986</v>
      </c>
      <c r="BK21" s="34">
        <v>1294.0999999999999</v>
      </c>
      <c r="BL21" s="34">
        <v>977.04550000000006</v>
      </c>
      <c r="BM21" s="34">
        <f t="shared" si="29"/>
        <v>75.500000000000014</v>
      </c>
      <c r="BN21" s="34">
        <v>1413.1</v>
      </c>
      <c r="BO21" s="34">
        <v>0</v>
      </c>
      <c r="BP21" s="34">
        <f t="shared" si="3"/>
        <v>0</v>
      </c>
      <c r="BQ21" s="34"/>
      <c r="BR21" s="34"/>
      <c r="BS21" s="34"/>
      <c r="BT21" s="34"/>
      <c r="BU21" s="34"/>
      <c r="BV21" s="34"/>
      <c r="BW21" s="34">
        <v>12880</v>
      </c>
      <c r="BX21" s="34">
        <v>6429.3351399999992</v>
      </c>
      <c r="BY21" s="34">
        <f t="shared" si="17"/>
        <v>49.917198291925459</v>
      </c>
      <c r="BZ21" s="34">
        <v>34968.5</v>
      </c>
      <c r="CA21" s="34">
        <v>20453.062080000003</v>
      </c>
      <c r="CB21" s="34">
        <f t="shared" si="18"/>
        <v>58.489961193645726</v>
      </c>
      <c r="CC21" s="34"/>
      <c r="CD21" s="34"/>
      <c r="CE21" s="34"/>
      <c r="CF21" s="34">
        <v>5604.4489999999996</v>
      </c>
      <c r="CG21" s="34">
        <v>1300</v>
      </c>
      <c r="CH21" s="34">
        <f t="shared" si="19"/>
        <v>23.195857433977903</v>
      </c>
      <c r="CI21" s="34">
        <v>9900</v>
      </c>
      <c r="CJ21" s="34">
        <v>6325.1527500000002</v>
      </c>
      <c r="CK21" s="34">
        <f t="shared" si="20"/>
        <v>63.890431818181824</v>
      </c>
      <c r="CL21" s="34">
        <v>5600</v>
      </c>
      <c r="CM21" s="34">
        <v>3299.9996099999998</v>
      </c>
      <c r="CN21" s="34">
        <f t="shared" si="21"/>
        <v>58.928564464285714</v>
      </c>
      <c r="CO21" s="34">
        <v>660</v>
      </c>
      <c r="CP21" s="34">
        <v>0</v>
      </c>
      <c r="CQ21" s="34">
        <f t="shared" si="22"/>
        <v>0</v>
      </c>
      <c r="CR21" s="34">
        <v>0</v>
      </c>
      <c r="CS21" s="34">
        <v>0</v>
      </c>
      <c r="CT21" s="34"/>
      <c r="CU21" s="34">
        <v>12168.007299999997</v>
      </c>
      <c r="CV21" s="34">
        <v>0</v>
      </c>
      <c r="CW21" s="34">
        <f t="shared" si="23"/>
        <v>0</v>
      </c>
      <c r="CX21" s="34"/>
      <c r="CY21" s="34"/>
      <c r="CZ21" s="34"/>
      <c r="DA21" s="34"/>
      <c r="DB21" s="34"/>
      <c r="DC21" s="34"/>
      <c r="DD21" s="34"/>
      <c r="DE21" s="34"/>
      <c r="DF21" s="34"/>
      <c r="DG21" s="34"/>
      <c r="DH21" s="34"/>
      <c r="DI21" s="34"/>
      <c r="DJ21" s="34"/>
      <c r="DK21" s="34"/>
      <c r="DL21" s="34"/>
      <c r="DM21" s="34">
        <v>77922.899999999994</v>
      </c>
      <c r="DN21" s="34">
        <v>9055.4150100000006</v>
      </c>
      <c r="DO21" s="34">
        <f t="shared" ref="DO21:DO22" si="42">DN21/DM21*100</f>
        <v>11.620993328020392</v>
      </c>
      <c r="DP21" s="34"/>
      <c r="DQ21" s="34"/>
      <c r="DR21" s="34"/>
      <c r="DS21" s="34"/>
      <c r="DT21" s="34"/>
      <c r="DU21" s="34"/>
      <c r="DV21" s="34"/>
      <c r="DW21" s="34"/>
      <c r="DX21" s="34"/>
      <c r="DY21" s="34"/>
      <c r="DZ21" s="34"/>
      <c r="EA21" s="34"/>
      <c r="EB21" s="34"/>
      <c r="EC21" s="34"/>
      <c r="ED21" s="34"/>
      <c r="EE21" s="34"/>
      <c r="EF21" s="34"/>
      <c r="EG21" s="34"/>
      <c r="EH21" s="34">
        <v>27506.400000000001</v>
      </c>
      <c r="EI21" s="34">
        <v>0</v>
      </c>
      <c r="EJ21" s="34">
        <f t="shared" si="41"/>
        <v>0</v>
      </c>
      <c r="EK21" s="34"/>
      <c r="EL21" s="34"/>
      <c r="EM21" s="34"/>
      <c r="EN21" s="34">
        <v>1115.0999999999999</v>
      </c>
      <c r="EO21" s="34">
        <v>1115.1486499999999</v>
      </c>
      <c r="EP21" s="34">
        <f>EO21/EN21*100</f>
        <v>100.00436283741368</v>
      </c>
      <c r="EQ21" s="34"/>
      <c r="ER21" s="34"/>
      <c r="ES21" s="34"/>
      <c r="ET21" s="34"/>
      <c r="EU21" s="34"/>
      <c r="EV21" s="34"/>
      <c r="EW21" s="34">
        <v>11510.6</v>
      </c>
      <c r="EX21" s="34">
        <v>6963.1567599999998</v>
      </c>
      <c r="EY21" s="34">
        <f t="shared" ref="EY21:EY28" si="43">EX21/EW21*100</f>
        <v>60.493430055774681</v>
      </c>
      <c r="EZ21" s="34"/>
      <c r="FA21" s="34"/>
      <c r="FB21" s="34"/>
      <c r="FC21" s="34"/>
      <c r="FD21" s="34"/>
      <c r="FE21" s="34"/>
      <c r="FF21" s="34">
        <v>6857.8615999999993</v>
      </c>
      <c r="FG21" s="34">
        <v>1714.4654</v>
      </c>
      <c r="FH21" s="34">
        <f t="shared" si="7"/>
        <v>25.000000000000007</v>
      </c>
      <c r="FI21" s="34"/>
      <c r="FJ21" s="34"/>
      <c r="FK21" s="34"/>
      <c r="FL21" s="34">
        <v>1651.1</v>
      </c>
      <c r="FM21" s="34">
        <v>364</v>
      </c>
      <c r="FN21" s="34">
        <f t="shared" si="8"/>
        <v>22.045908788080677</v>
      </c>
      <c r="FO21" s="34">
        <v>65916.605320000002</v>
      </c>
      <c r="FP21" s="34">
        <v>0</v>
      </c>
      <c r="FQ21" s="34">
        <f t="shared" si="31"/>
        <v>0</v>
      </c>
      <c r="FR21" s="34">
        <v>13784.4</v>
      </c>
      <c r="FS21" s="34">
        <v>0</v>
      </c>
      <c r="FT21" s="34">
        <f>FS21/FR21*100</f>
        <v>0</v>
      </c>
      <c r="FU21" s="34"/>
      <c r="FV21" s="34"/>
      <c r="FW21" s="34"/>
      <c r="FX21" s="34">
        <v>42290.1</v>
      </c>
      <c r="FY21" s="34">
        <v>42290.1</v>
      </c>
      <c r="FZ21" s="34">
        <f t="shared" si="24"/>
        <v>100</v>
      </c>
      <c r="GA21" s="34"/>
      <c r="GB21" s="34"/>
      <c r="GC21" s="34"/>
      <c r="GD21" s="34"/>
      <c r="GE21" s="34"/>
      <c r="GF21" s="34"/>
      <c r="GG21" s="34"/>
      <c r="GH21" s="34"/>
      <c r="GI21" s="34"/>
      <c r="GJ21" s="34"/>
      <c r="GK21" s="34"/>
      <c r="GL21" s="34"/>
      <c r="GM21" s="34"/>
      <c r="GN21" s="34"/>
      <c r="GO21" s="34"/>
      <c r="GP21" s="34"/>
      <c r="GQ21" s="34"/>
      <c r="GR21" s="34"/>
      <c r="GS21" s="34">
        <v>2720.9</v>
      </c>
      <c r="GT21" s="34">
        <v>0</v>
      </c>
      <c r="GU21" s="34">
        <f>GT21/GS21*100</f>
        <v>0</v>
      </c>
      <c r="GV21" s="34"/>
      <c r="GW21" s="34"/>
      <c r="GX21" s="34"/>
      <c r="GY21" s="34">
        <v>4000</v>
      </c>
      <c r="GZ21" s="34">
        <v>3620.7697099999996</v>
      </c>
      <c r="HA21" s="34">
        <f>GZ21/GY21*100</f>
        <v>90.519242749999989</v>
      </c>
      <c r="HB21" s="34">
        <v>0</v>
      </c>
      <c r="HC21" s="34">
        <v>0</v>
      </c>
      <c r="HD21" s="34"/>
      <c r="HE21" s="34">
        <v>518.9</v>
      </c>
      <c r="HF21" s="34">
        <v>487.6</v>
      </c>
      <c r="HG21" s="34">
        <f t="shared" si="35"/>
        <v>93.968009250337261</v>
      </c>
      <c r="HH21" s="34">
        <v>40889.199999999997</v>
      </c>
      <c r="HI21" s="34">
        <v>14014.8989</v>
      </c>
      <c r="HJ21" s="34">
        <f t="shared" si="25"/>
        <v>34.275307171575868</v>
      </c>
      <c r="HK21" s="34">
        <v>0</v>
      </c>
      <c r="HL21" s="34">
        <v>0</v>
      </c>
      <c r="HM21" s="34"/>
      <c r="HN21" s="34">
        <v>34005.1</v>
      </c>
      <c r="HO21" s="34">
        <v>0</v>
      </c>
      <c r="HP21" s="34">
        <f t="shared" si="33"/>
        <v>0</v>
      </c>
      <c r="HQ21" s="34"/>
      <c r="HR21" s="34"/>
      <c r="HS21" s="34"/>
      <c r="HT21" s="34"/>
      <c r="HU21" s="34"/>
      <c r="HV21" s="34"/>
    </row>
    <row r="22" spans="1:230" ht="14">
      <c r="A22" s="38">
        <v>16</v>
      </c>
      <c r="B22" s="39" t="s">
        <v>39</v>
      </c>
      <c r="C22" s="34">
        <f t="shared" ref="C22:D29" si="44">F22+I22+L22+O22+R22+U22+X22+AA22+AD22+AG22+AJ22+AM22+AP22+AS22+AV22+AY22+BB22+BE22+BH22+BK22+BN22+BQ22+BT22+BW22+BZ22+CC22+CF22+CI22+CL22+CO22+CR22+CU22+CX22+DA22+DD22+DG22+DJ22+DM22+DP22+DS22+DV22+DY22+EB22+EE22+EH22+EK22+EN22+EQ22+ET22+EW22+EZ22+FC22+FF22+FI22+FL22+FO22+FR22+FU22+FX22+GA22+GD22+GG22+GJ22+GM22+GP22+GS22+GV22+GY22+HB22+HE22+HH22+HK22+HN22+HQ22+HT22</f>
        <v>470174.75092000008</v>
      </c>
      <c r="D22" s="34">
        <f t="shared" ref="D22:D27" si="45">G22+J22+M22+P22+S22+V22+Y22+AB22+AE22+AH22+AK22+AN22+AQ22+AT22+AW22+AZ22+BC22+BF22+BI22+BL22+BO22+BR22+BU22+BX22+CA22+CD22+CG22+CJ22+CM22+CP22+CS22+CV22+CY22+DB22+DE22+DH22+DK22+DN22+DQ22+DT22+DW22+DZ22+EC22+EF22+EI22+EL22+EO22+ER22+EU22+EX22+FA22+FD22+FG22+FJ22+FM22+FP22+FS22+FV22+FY22+GB22+GE22+GH22+GK22+GN22+GQ22+GT22+GW22+GZ22+HC22+HF22+HI22+HL22+HO22+HR22+HU22</f>
        <v>219982.68634000004</v>
      </c>
      <c r="E22" s="34">
        <f t="shared" si="1"/>
        <v>46.787430824295782</v>
      </c>
      <c r="F22" s="34">
        <v>4129</v>
      </c>
      <c r="G22" s="34">
        <v>3608.6349799999998</v>
      </c>
      <c r="H22" s="34">
        <f t="shared" si="10"/>
        <v>87.397311213368852</v>
      </c>
      <c r="I22" s="34">
        <v>6679.6</v>
      </c>
      <c r="J22" s="34">
        <v>6341.0867800000005</v>
      </c>
      <c r="K22" s="34">
        <f t="shared" si="11"/>
        <v>94.932133361279128</v>
      </c>
      <c r="L22" s="34">
        <v>28098.799999999999</v>
      </c>
      <c r="M22" s="34">
        <v>19354.035449999999</v>
      </c>
      <c r="N22" s="34">
        <f t="shared" si="12"/>
        <v>68.878512427576979</v>
      </c>
      <c r="O22" s="34">
        <v>11407.3</v>
      </c>
      <c r="P22" s="34">
        <v>7487.5437400000001</v>
      </c>
      <c r="Q22" s="34">
        <f t="shared" si="28"/>
        <v>65.638176781534639</v>
      </c>
      <c r="R22" s="34">
        <v>9649.9</v>
      </c>
      <c r="S22" s="34">
        <v>4498.9613099999997</v>
      </c>
      <c r="T22" s="34">
        <f t="shared" si="13"/>
        <v>46.621843853304178</v>
      </c>
      <c r="U22" s="34"/>
      <c r="V22" s="34"/>
      <c r="W22" s="47"/>
      <c r="X22" s="34">
        <v>10212.5</v>
      </c>
      <c r="Y22" s="34">
        <v>9568.5879299999997</v>
      </c>
      <c r="Z22" s="34">
        <f t="shared" ref="Z22:Z32" si="46">Y22/X22*100</f>
        <v>93.694863451652395</v>
      </c>
      <c r="AA22" s="34"/>
      <c r="AB22" s="34"/>
      <c r="AC22" s="34"/>
      <c r="AD22" s="74"/>
      <c r="AE22" s="74"/>
      <c r="AF22" s="34"/>
      <c r="AG22" s="34"/>
      <c r="AH22" s="34"/>
      <c r="AI22" s="34"/>
      <c r="AJ22" s="34"/>
      <c r="AK22" s="34"/>
      <c r="AL22" s="34"/>
      <c r="AM22" s="34"/>
      <c r="AN22" s="34"/>
      <c r="AO22" s="34"/>
      <c r="AP22" s="34"/>
      <c r="AQ22" s="34"/>
      <c r="AR22" s="34"/>
      <c r="AS22" s="34">
        <v>19259.000359999998</v>
      </c>
      <c r="AT22" s="34">
        <v>19259.000359999998</v>
      </c>
      <c r="AU22" s="34">
        <f t="shared" si="14"/>
        <v>100</v>
      </c>
      <c r="AV22" s="34">
        <v>2966.9697000000001</v>
      </c>
      <c r="AW22" s="34">
        <v>2642.7869600000004</v>
      </c>
      <c r="AX22" s="34">
        <f t="shared" si="15"/>
        <v>89.073607998086402</v>
      </c>
      <c r="AY22" s="34"/>
      <c r="AZ22" s="34"/>
      <c r="BA22" s="34"/>
      <c r="BB22" s="34"/>
      <c r="BC22" s="34"/>
      <c r="BD22" s="34"/>
      <c r="BE22" s="34"/>
      <c r="BF22" s="34"/>
      <c r="BG22" s="34"/>
      <c r="BH22" s="34">
        <v>42.713000000000001</v>
      </c>
      <c r="BI22" s="34">
        <v>42.712999999999994</v>
      </c>
      <c r="BJ22" s="34">
        <f t="shared" si="16"/>
        <v>99.999999999999986</v>
      </c>
      <c r="BK22" s="34">
        <v>3882.3</v>
      </c>
      <c r="BL22" s="34">
        <v>2777.5568400000002</v>
      </c>
      <c r="BM22" s="34">
        <f t="shared" si="29"/>
        <v>71.544106328722663</v>
      </c>
      <c r="BN22" s="34">
        <v>10564.8</v>
      </c>
      <c r="BO22" s="34">
        <v>0</v>
      </c>
      <c r="BP22" s="34">
        <f t="shared" si="3"/>
        <v>0</v>
      </c>
      <c r="BQ22" s="34"/>
      <c r="BR22" s="34"/>
      <c r="BS22" s="34"/>
      <c r="BT22" s="34"/>
      <c r="BU22" s="34"/>
      <c r="BV22" s="34"/>
      <c r="BW22" s="34">
        <v>14179.2</v>
      </c>
      <c r="BX22" s="34">
        <v>12406.8</v>
      </c>
      <c r="BY22" s="34">
        <f t="shared" si="17"/>
        <v>87.499999999999986</v>
      </c>
      <c r="BZ22" s="34">
        <v>20000</v>
      </c>
      <c r="CA22" s="34">
        <v>7819.7280499999997</v>
      </c>
      <c r="CB22" s="34">
        <f t="shared" si="18"/>
        <v>39.098640250000003</v>
      </c>
      <c r="CC22" s="34"/>
      <c r="CD22" s="34"/>
      <c r="CE22" s="34"/>
      <c r="CF22" s="34">
        <v>1500</v>
      </c>
      <c r="CG22" s="34">
        <v>1499.9970000000001</v>
      </c>
      <c r="CH22" s="34">
        <f t="shared" si="19"/>
        <v>99.999800000000008</v>
      </c>
      <c r="CI22" s="34">
        <v>10252.596</v>
      </c>
      <c r="CJ22" s="34">
        <v>2629.9174900000003</v>
      </c>
      <c r="CK22" s="34">
        <f t="shared" si="20"/>
        <v>25.651234965271243</v>
      </c>
      <c r="CL22" s="34">
        <v>9491.0521099999987</v>
      </c>
      <c r="CM22" s="34">
        <v>4193.3301700000002</v>
      </c>
      <c r="CN22" s="34">
        <f t="shared" si="21"/>
        <v>44.181931796389648</v>
      </c>
      <c r="CO22" s="34">
        <v>570</v>
      </c>
      <c r="CP22" s="34">
        <v>0</v>
      </c>
      <c r="CQ22" s="34">
        <f t="shared" si="22"/>
        <v>0</v>
      </c>
      <c r="CR22" s="34">
        <v>3000</v>
      </c>
      <c r="CS22" s="34">
        <v>2591.2177700000002</v>
      </c>
      <c r="CT22" s="34">
        <f t="shared" si="30"/>
        <v>86.373925666666679</v>
      </c>
      <c r="CU22" s="34">
        <v>18620.896540000002</v>
      </c>
      <c r="CV22" s="34">
        <v>7472.3702899999998</v>
      </c>
      <c r="CW22" s="34">
        <f t="shared" si="23"/>
        <v>40.128950149894337</v>
      </c>
      <c r="CX22" s="34">
        <v>26243.551639999998</v>
      </c>
      <c r="CY22" s="34">
        <v>8179.6202399999993</v>
      </c>
      <c r="CZ22" s="34">
        <f>CY22/CX22*100</f>
        <v>31.168114560884185</v>
      </c>
      <c r="DA22" s="34"/>
      <c r="DB22" s="34"/>
      <c r="DC22" s="34"/>
      <c r="DD22" s="34"/>
      <c r="DE22" s="34"/>
      <c r="DF22" s="34"/>
      <c r="DG22" s="34"/>
      <c r="DH22" s="34"/>
      <c r="DI22" s="34"/>
      <c r="DJ22" s="34"/>
      <c r="DK22" s="34"/>
      <c r="DL22" s="34"/>
      <c r="DM22" s="74">
        <v>3828.62815</v>
      </c>
      <c r="DN22" s="74">
        <v>401.28570000000002</v>
      </c>
      <c r="DO22" s="34">
        <f t="shared" si="42"/>
        <v>10.481187628524333</v>
      </c>
      <c r="DP22" s="34"/>
      <c r="DQ22" s="34"/>
      <c r="DR22" s="34"/>
      <c r="DS22" s="34"/>
      <c r="DT22" s="34"/>
      <c r="DU22" s="34"/>
      <c r="DV22" s="34">
        <v>29760</v>
      </c>
      <c r="DW22" s="34">
        <v>0</v>
      </c>
      <c r="DX22" s="34">
        <f t="shared" si="39"/>
        <v>0</v>
      </c>
      <c r="DY22" s="34"/>
      <c r="DZ22" s="34"/>
      <c r="EA22" s="34"/>
      <c r="EB22" s="34"/>
      <c r="EC22" s="34"/>
      <c r="ED22" s="34"/>
      <c r="EE22" s="34"/>
      <c r="EF22" s="34"/>
      <c r="EG22" s="34"/>
      <c r="EH22" s="34"/>
      <c r="EI22" s="34"/>
      <c r="EJ22" s="34"/>
      <c r="EK22" s="34"/>
      <c r="EL22" s="34"/>
      <c r="EM22" s="34"/>
      <c r="EN22" s="34"/>
      <c r="EO22" s="34"/>
      <c r="EP22" s="34"/>
      <c r="EQ22" s="34"/>
      <c r="ER22" s="34"/>
      <c r="ES22" s="34"/>
      <c r="ET22" s="34">
        <v>780.7</v>
      </c>
      <c r="EU22" s="34">
        <v>685.28206999999998</v>
      </c>
      <c r="EV22" s="34">
        <f>EU22/ET22*100</f>
        <v>87.77790060202382</v>
      </c>
      <c r="EW22" s="34"/>
      <c r="EX22" s="34">
        <v>0</v>
      </c>
      <c r="EY22" s="34"/>
      <c r="EZ22" s="34"/>
      <c r="FA22" s="34"/>
      <c r="FB22" s="34"/>
      <c r="FC22" s="34"/>
      <c r="FD22" s="34"/>
      <c r="FE22" s="34"/>
      <c r="FF22" s="34">
        <v>10065.379799999999</v>
      </c>
      <c r="FG22" s="34">
        <v>111.83302</v>
      </c>
      <c r="FH22" s="34">
        <f t="shared" si="7"/>
        <v>1.1110660722410097</v>
      </c>
      <c r="FI22" s="34"/>
      <c r="FJ22" s="34"/>
      <c r="FK22" s="34"/>
      <c r="FL22" s="34"/>
      <c r="FM22" s="34"/>
      <c r="FN22" s="34"/>
      <c r="FO22" s="34">
        <v>80534.163619999992</v>
      </c>
      <c r="FP22" s="34">
        <v>31313.81034</v>
      </c>
      <c r="FQ22" s="34">
        <f t="shared" si="31"/>
        <v>38.882641766485634</v>
      </c>
      <c r="FR22" s="34"/>
      <c r="FS22" s="34"/>
      <c r="FT22" s="34"/>
      <c r="FU22" s="34"/>
      <c r="FV22" s="34"/>
      <c r="FW22" s="34"/>
      <c r="FX22" s="34">
        <v>54177.2</v>
      </c>
      <c r="FY22" s="34">
        <v>28606.185000000001</v>
      </c>
      <c r="FZ22" s="34">
        <f t="shared" si="24"/>
        <v>52.801150668546924</v>
      </c>
      <c r="GA22" s="34">
        <v>8798.4</v>
      </c>
      <c r="GB22" s="34">
        <v>0</v>
      </c>
      <c r="GC22" s="34">
        <f>GB22/GA22*100</f>
        <v>0</v>
      </c>
      <c r="GD22" s="34"/>
      <c r="GE22" s="34"/>
      <c r="GF22" s="34"/>
      <c r="GG22" s="34"/>
      <c r="GH22" s="34"/>
      <c r="GI22" s="34"/>
      <c r="GJ22" s="34"/>
      <c r="GK22" s="34"/>
      <c r="GL22" s="34"/>
      <c r="GM22" s="34">
        <v>14264.6</v>
      </c>
      <c r="GN22" s="34">
        <v>10357.716569999999</v>
      </c>
      <c r="GO22" s="34">
        <f>GN22/GM22*100</f>
        <v>72.611335543933919</v>
      </c>
      <c r="GP22" s="34"/>
      <c r="GQ22" s="34"/>
      <c r="GR22" s="34"/>
      <c r="GS22" s="34"/>
      <c r="GT22" s="34"/>
      <c r="GU22" s="34"/>
      <c r="GV22" s="34"/>
      <c r="GW22" s="34"/>
      <c r="GX22" s="34"/>
      <c r="GY22" s="34"/>
      <c r="GZ22" s="34"/>
      <c r="HA22" s="34"/>
      <c r="HB22" s="34">
        <v>225</v>
      </c>
      <c r="HC22" s="34">
        <v>225</v>
      </c>
      <c r="HD22" s="34">
        <f t="shared" si="32"/>
        <v>100</v>
      </c>
      <c r="HE22" s="34">
        <v>3415</v>
      </c>
      <c r="HF22" s="34">
        <v>2766.1498099999999</v>
      </c>
      <c r="HG22" s="34">
        <f t="shared" si="35"/>
        <v>80.999994436310402</v>
      </c>
      <c r="HH22" s="34">
        <v>40176.699999999997</v>
      </c>
      <c r="HI22" s="34">
        <v>22655.929470000003</v>
      </c>
      <c r="HJ22" s="34">
        <f t="shared" si="25"/>
        <v>56.390717679650159</v>
      </c>
      <c r="HK22" s="34">
        <v>3343.4</v>
      </c>
      <c r="HL22" s="34">
        <v>485.60599999999999</v>
      </c>
      <c r="HM22" s="34">
        <f t="shared" si="36"/>
        <v>14.524316563976788</v>
      </c>
      <c r="HN22" s="34">
        <v>10055.4</v>
      </c>
      <c r="HO22" s="34">
        <v>0</v>
      </c>
      <c r="HP22" s="34">
        <f t="shared" si="33"/>
        <v>0</v>
      </c>
      <c r="HQ22" s="34"/>
      <c r="HR22" s="34"/>
      <c r="HS22" s="34"/>
      <c r="HT22" s="34"/>
      <c r="HU22" s="34"/>
      <c r="HV22" s="34"/>
    </row>
    <row r="23" spans="1:230" ht="12.75" customHeight="1">
      <c r="A23" s="38">
        <v>17</v>
      </c>
      <c r="B23" s="39" t="s">
        <v>40</v>
      </c>
      <c r="C23" s="34">
        <f t="shared" si="44"/>
        <v>126799.57478</v>
      </c>
      <c r="D23" s="34">
        <f t="shared" si="45"/>
        <v>87986.869889999987</v>
      </c>
      <c r="E23" s="34">
        <f t="shared" si="1"/>
        <v>69.390508637476984</v>
      </c>
      <c r="F23" s="34">
        <v>440</v>
      </c>
      <c r="G23" s="34">
        <v>440</v>
      </c>
      <c r="H23" s="34">
        <f t="shared" si="10"/>
        <v>100</v>
      </c>
      <c r="I23" s="34">
        <v>10801.8</v>
      </c>
      <c r="J23" s="34">
        <v>10801.8</v>
      </c>
      <c r="K23" s="34">
        <f t="shared" si="11"/>
        <v>100</v>
      </c>
      <c r="L23" s="34">
        <v>5389.3</v>
      </c>
      <c r="M23" s="34">
        <v>3022.5990000000002</v>
      </c>
      <c r="N23" s="34">
        <f t="shared" si="12"/>
        <v>56.085187315606852</v>
      </c>
      <c r="O23" s="34">
        <v>1738.6</v>
      </c>
      <c r="P23" s="34">
        <v>1306.279</v>
      </c>
      <c r="Q23" s="34">
        <f t="shared" si="28"/>
        <v>75.13395835729898</v>
      </c>
      <c r="R23" s="34">
        <v>1570.9</v>
      </c>
      <c r="S23" s="34">
        <v>1036.15554</v>
      </c>
      <c r="T23" s="34">
        <f t="shared" si="13"/>
        <v>65.959357056464441</v>
      </c>
      <c r="U23" s="34"/>
      <c r="V23" s="34"/>
      <c r="W23" s="47"/>
      <c r="X23" s="34"/>
      <c r="Y23" s="34"/>
      <c r="Z23" s="34"/>
      <c r="AA23" s="34"/>
      <c r="AB23" s="34"/>
      <c r="AC23" s="34"/>
      <c r="AD23" s="74"/>
      <c r="AE23" s="74"/>
      <c r="AF23" s="34"/>
      <c r="AG23" s="34"/>
      <c r="AH23" s="34"/>
      <c r="AI23" s="34"/>
      <c r="AJ23" s="34"/>
      <c r="AK23" s="34"/>
      <c r="AL23" s="34"/>
      <c r="AM23" s="34"/>
      <c r="AN23" s="34"/>
      <c r="AO23" s="34"/>
      <c r="AP23" s="34"/>
      <c r="AQ23" s="34"/>
      <c r="AR23" s="34"/>
      <c r="AS23" s="34">
        <v>2004.5749799999999</v>
      </c>
      <c r="AT23" s="34">
        <v>1953.54945</v>
      </c>
      <c r="AU23" s="34">
        <f t="shared" si="14"/>
        <v>97.454546200112716</v>
      </c>
      <c r="AV23" s="34">
        <v>894.24241999999992</v>
      </c>
      <c r="AW23" s="34">
        <v>894.24241999999992</v>
      </c>
      <c r="AX23" s="34">
        <f t="shared" si="15"/>
        <v>100</v>
      </c>
      <c r="AY23" s="34"/>
      <c r="AZ23" s="34"/>
      <c r="BA23" s="34"/>
      <c r="BB23" s="34"/>
      <c r="BC23" s="34"/>
      <c r="BD23" s="34"/>
      <c r="BE23" s="34">
        <v>980.2</v>
      </c>
      <c r="BF23" s="34">
        <v>0</v>
      </c>
      <c r="BG23" s="34">
        <f>SUM(BF23/BE23*100)</f>
        <v>0</v>
      </c>
      <c r="BH23" s="34">
        <v>42.713000000000001</v>
      </c>
      <c r="BI23" s="34">
        <v>42.712999999999994</v>
      </c>
      <c r="BJ23" s="34">
        <f t="shared" si="16"/>
        <v>99.999999999999986</v>
      </c>
      <c r="BK23" s="34">
        <v>2588.1999999999998</v>
      </c>
      <c r="BL23" s="34">
        <v>2118.4761300000005</v>
      </c>
      <c r="BM23" s="34">
        <f t="shared" si="29"/>
        <v>81.851330268140046</v>
      </c>
      <c r="BN23" s="34">
        <v>2166</v>
      </c>
      <c r="BO23" s="34">
        <v>839.4</v>
      </c>
      <c r="BP23" s="34">
        <f t="shared" si="3"/>
        <v>38.753462603878113</v>
      </c>
      <c r="BQ23" s="34"/>
      <c r="BR23" s="34"/>
      <c r="BS23" s="34"/>
      <c r="BT23" s="34"/>
      <c r="BU23" s="34"/>
      <c r="BV23" s="34"/>
      <c r="BW23" s="34">
        <v>14983.9</v>
      </c>
      <c r="BX23" s="34">
        <v>9636.5518900000006</v>
      </c>
      <c r="BY23" s="34">
        <f t="shared" si="17"/>
        <v>64.312708240177798</v>
      </c>
      <c r="BZ23" s="34">
        <v>12259.6</v>
      </c>
      <c r="CA23" s="34">
        <v>11060.671400000001</v>
      </c>
      <c r="CB23" s="34">
        <f t="shared" si="18"/>
        <v>90.220491696303313</v>
      </c>
      <c r="CC23" s="34"/>
      <c r="CD23" s="34"/>
      <c r="CE23" s="34"/>
      <c r="CF23" s="34">
        <v>1600</v>
      </c>
      <c r="CG23" s="34">
        <v>1460.5023999999999</v>
      </c>
      <c r="CH23" s="34">
        <f t="shared" si="19"/>
        <v>91.281399999999991</v>
      </c>
      <c r="CI23" s="34">
        <v>3890.90382</v>
      </c>
      <c r="CJ23" s="34">
        <v>3890.9035199999998</v>
      </c>
      <c r="CK23" s="34">
        <f t="shared" si="20"/>
        <v>99.999992289709169</v>
      </c>
      <c r="CL23" s="34">
        <v>3400</v>
      </c>
      <c r="CM23" s="34">
        <v>3387.6743300000003</v>
      </c>
      <c r="CN23" s="34">
        <f t="shared" si="21"/>
        <v>99.637480294117651</v>
      </c>
      <c r="CO23" s="34">
        <v>220</v>
      </c>
      <c r="CP23" s="34">
        <v>220</v>
      </c>
      <c r="CQ23" s="34">
        <f t="shared" si="22"/>
        <v>100</v>
      </c>
      <c r="CR23" s="34">
        <v>3000</v>
      </c>
      <c r="CS23" s="34">
        <v>2997.2244700000001</v>
      </c>
      <c r="CT23" s="34">
        <f t="shared" si="30"/>
        <v>99.907482333333348</v>
      </c>
      <c r="CU23" s="34">
        <v>3289.33412</v>
      </c>
      <c r="CV23" s="34">
        <v>1754.5548899999999</v>
      </c>
      <c r="CW23" s="34">
        <f t="shared" si="23"/>
        <v>53.34073177096402</v>
      </c>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v>0</v>
      </c>
      <c r="EY23" s="34"/>
      <c r="EZ23" s="34"/>
      <c r="FA23" s="34"/>
      <c r="FB23" s="34"/>
      <c r="FC23" s="34"/>
      <c r="FD23" s="34"/>
      <c r="FE23" s="34"/>
      <c r="FF23" s="34">
        <v>2089.299</v>
      </c>
      <c r="FG23" s="34">
        <v>522.32499999999993</v>
      </c>
      <c r="FH23" s="34">
        <f t="shared" si="7"/>
        <v>25.000011965735876</v>
      </c>
      <c r="FI23" s="34"/>
      <c r="FJ23" s="34"/>
      <c r="FK23" s="34"/>
      <c r="FL23" s="34"/>
      <c r="FM23" s="34"/>
      <c r="FN23" s="34"/>
      <c r="FO23" s="34">
        <v>16606.907439999999</v>
      </c>
      <c r="FP23" s="34">
        <v>7293.3351199999997</v>
      </c>
      <c r="FQ23" s="34">
        <f t="shared" si="31"/>
        <v>43.917479195632822</v>
      </c>
      <c r="FR23" s="34"/>
      <c r="FS23" s="34"/>
      <c r="FT23" s="34"/>
      <c r="FU23" s="34"/>
      <c r="FV23" s="34"/>
      <c r="FW23" s="34"/>
      <c r="FX23" s="34">
        <v>13160.1</v>
      </c>
      <c r="FY23" s="34">
        <v>5732.25</v>
      </c>
      <c r="FZ23" s="34">
        <f t="shared" si="24"/>
        <v>43.557799712768144</v>
      </c>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v>300</v>
      </c>
      <c r="HC23" s="34">
        <v>300</v>
      </c>
      <c r="HD23" s="34">
        <f t="shared" si="32"/>
        <v>100</v>
      </c>
      <c r="HE23" s="34">
        <v>2245.8000000000002</v>
      </c>
      <c r="HF23" s="34">
        <v>2240.4806800000001</v>
      </c>
      <c r="HG23" s="34">
        <f t="shared" si="35"/>
        <v>99.763143645916813</v>
      </c>
      <c r="HH23" s="34">
        <v>18264.599999999999</v>
      </c>
      <c r="HI23" s="34">
        <v>15035.181649999999</v>
      </c>
      <c r="HJ23" s="34">
        <f t="shared" si="25"/>
        <v>82.318702024681627</v>
      </c>
      <c r="HK23" s="34">
        <v>0</v>
      </c>
      <c r="HL23" s="34">
        <v>0</v>
      </c>
      <c r="HM23" s="34"/>
      <c r="HN23" s="34">
        <v>2872.6</v>
      </c>
      <c r="HO23" s="34">
        <v>0</v>
      </c>
      <c r="HP23" s="34">
        <f t="shared" si="33"/>
        <v>0</v>
      </c>
      <c r="HQ23" s="34"/>
      <c r="HR23" s="34"/>
      <c r="HS23" s="34"/>
      <c r="HT23" s="34"/>
      <c r="HU23" s="34"/>
      <c r="HV23" s="34"/>
    </row>
    <row r="24" spans="1:230" ht="14">
      <c r="A24" s="38">
        <v>18</v>
      </c>
      <c r="B24" s="39" t="s">
        <v>41</v>
      </c>
      <c r="C24" s="34">
        <f t="shared" si="44"/>
        <v>153330.36348999999</v>
      </c>
      <c r="D24" s="34">
        <f t="shared" si="45"/>
        <v>78056.765860000014</v>
      </c>
      <c r="E24" s="34">
        <f t="shared" si="1"/>
        <v>50.907572435964902</v>
      </c>
      <c r="F24" s="34">
        <v>475.3</v>
      </c>
      <c r="G24" s="34">
        <v>475.3</v>
      </c>
      <c r="H24" s="34">
        <f t="shared" si="10"/>
        <v>100</v>
      </c>
      <c r="I24" s="34">
        <v>5179</v>
      </c>
      <c r="J24" s="34">
        <v>4062.4079999999999</v>
      </c>
      <c r="K24" s="34">
        <f t="shared" si="11"/>
        <v>78.440007723498738</v>
      </c>
      <c r="L24" s="34">
        <v>12661.3</v>
      </c>
      <c r="M24" s="34">
        <v>10469.831</v>
      </c>
      <c r="N24" s="34">
        <f t="shared" si="12"/>
        <v>82.691595649735817</v>
      </c>
      <c r="O24" s="34">
        <v>3630.8</v>
      </c>
      <c r="P24" s="34">
        <v>1945.23</v>
      </c>
      <c r="Q24" s="34">
        <f t="shared" si="28"/>
        <v>53.575795967830771</v>
      </c>
      <c r="R24" s="34">
        <v>2526.4</v>
      </c>
      <c r="S24" s="34">
        <v>1161.9739999999999</v>
      </c>
      <c r="T24" s="34">
        <f t="shared" si="13"/>
        <v>45.993271057631411</v>
      </c>
      <c r="U24" s="34"/>
      <c r="V24" s="34"/>
      <c r="W24" s="47"/>
      <c r="X24" s="34"/>
      <c r="Y24" s="34"/>
      <c r="Z24" s="34"/>
      <c r="AA24" s="34"/>
      <c r="AB24" s="34"/>
      <c r="AC24" s="34"/>
      <c r="AD24" s="74"/>
      <c r="AE24" s="74"/>
      <c r="AF24" s="34"/>
      <c r="AG24" s="34"/>
      <c r="AH24" s="34"/>
      <c r="AI24" s="34"/>
      <c r="AJ24" s="34"/>
      <c r="AK24" s="34"/>
      <c r="AL24" s="34"/>
      <c r="AM24" s="34"/>
      <c r="AN24" s="34"/>
      <c r="AO24" s="34"/>
      <c r="AP24" s="34"/>
      <c r="AQ24" s="34"/>
      <c r="AR24" s="34"/>
      <c r="AS24" s="34">
        <v>3321.9352699999999</v>
      </c>
      <c r="AT24" s="34">
        <v>2865.20586</v>
      </c>
      <c r="AU24" s="34">
        <f t="shared" si="14"/>
        <v>86.251104465379896</v>
      </c>
      <c r="AV24" s="34">
        <v>1164.3434300000001</v>
      </c>
      <c r="AW24" s="34">
        <v>1164.3434300000001</v>
      </c>
      <c r="AX24" s="34">
        <f t="shared" si="15"/>
        <v>100</v>
      </c>
      <c r="AY24" s="34"/>
      <c r="AZ24" s="34"/>
      <c r="BA24" s="34"/>
      <c r="BB24" s="34"/>
      <c r="BC24" s="34"/>
      <c r="BD24" s="34"/>
      <c r="BE24" s="34"/>
      <c r="BF24" s="34"/>
      <c r="BG24" s="34"/>
      <c r="BH24" s="34">
        <v>42.713000000000001</v>
      </c>
      <c r="BI24" s="34">
        <v>42.712999999999994</v>
      </c>
      <c r="BJ24" s="34">
        <f t="shared" si="16"/>
        <v>99.999999999999986</v>
      </c>
      <c r="BK24" s="34"/>
      <c r="BL24" s="34"/>
      <c r="BM24" s="34"/>
      <c r="BN24" s="34">
        <v>8550</v>
      </c>
      <c r="BO24" s="34">
        <v>0</v>
      </c>
      <c r="BP24" s="34">
        <f t="shared" si="3"/>
        <v>0</v>
      </c>
      <c r="BQ24" s="34"/>
      <c r="BR24" s="34"/>
      <c r="BS24" s="34"/>
      <c r="BT24" s="34"/>
      <c r="BU24" s="34"/>
      <c r="BV24" s="34"/>
      <c r="BW24" s="34">
        <v>24963.9</v>
      </c>
      <c r="BX24" s="34">
        <v>14026.678739999999</v>
      </c>
      <c r="BY24" s="34">
        <f t="shared" si="17"/>
        <v>56.187850215711478</v>
      </c>
      <c r="BZ24" s="34">
        <v>0</v>
      </c>
      <c r="CA24" s="34">
        <v>0</v>
      </c>
      <c r="CB24" s="34"/>
      <c r="CC24" s="34"/>
      <c r="CD24" s="34"/>
      <c r="CE24" s="34"/>
      <c r="CF24" s="34">
        <v>3512.2820000000002</v>
      </c>
      <c r="CG24" s="34">
        <v>600</v>
      </c>
      <c r="CH24" s="34">
        <f t="shared" si="19"/>
        <v>17.082910768554459</v>
      </c>
      <c r="CI24" s="34">
        <v>4000</v>
      </c>
      <c r="CJ24" s="34">
        <v>1000</v>
      </c>
      <c r="CK24" s="34">
        <f t="shared" si="20"/>
        <v>25</v>
      </c>
      <c r="CL24" s="34">
        <v>4200</v>
      </c>
      <c r="CM24" s="34">
        <v>3436.6909000000001</v>
      </c>
      <c r="CN24" s="34">
        <f t="shared" si="21"/>
        <v>81.825973809523816</v>
      </c>
      <c r="CO24" s="34">
        <v>100</v>
      </c>
      <c r="CP24" s="34">
        <v>100</v>
      </c>
      <c r="CQ24" s="34">
        <f t="shared" si="22"/>
        <v>100</v>
      </c>
      <c r="CR24" s="34">
        <v>3000</v>
      </c>
      <c r="CS24" s="34">
        <v>1764.0295799999999</v>
      </c>
      <c r="CT24" s="34">
        <f t="shared" si="30"/>
        <v>58.800986000000002</v>
      </c>
      <c r="CU24" s="34">
        <v>0</v>
      </c>
      <c r="CV24" s="34">
        <v>0</v>
      </c>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v>7438.7</v>
      </c>
      <c r="EX24" s="34">
        <v>2257.0148599999998</v>
      </c>
      <c r="EY24" s="34">
        <f t="shared" si="43"/>
        <v>30.341522846733969</v>
      </c>
      <c r="EZ24" s="34"/>
      <c r="FA24" s="34"/>
      <c r="FB24" s="34"/>
      <c r="FC24" s="34"/>
      <c r="FD24" s="34"/>
      <c r="FE24" s="34"/>
      <c r="FF24" s="34">
        <v>701.82677000000001</v>
      </c>
      <c r="FG24" s="34">
        <v>89.754710000000003</v>
      </c>
      <c r="FH24" s="34">
        <f t="shared" si="7"/>
        <v>12.788727052973487</v>
      </c>
      <c r="FI24" s="34"/>
      <c r="FJ24" s="34"/>
      <c r="FK24" s="34"/>
      <c r="FL24" s="34">
        <v>1330.6</v>
      </c>
      <c r="FM24" s="34">
        <v>1089.11338</v>
      </c>
      <c r="FN24" s="34">
        <f t="shared" si="8"/>
        <v>81.851298662257634</v>
      </c>
      <c r="FO24" s="34">
        <v>4017.26838</v>
      </c>
      <c r="FP24" s="34">
        <v>0</v>
      </c>
      <c r="FQ24" s="34">
        <f t="shared" si="31"/>
        <v>0</v>
      </c>
      <c r="FR24" s="34"/>
      <c r="FS24" s="34"/>
      <c r="FT24" s="34"/>
      <c r="FU24" s="34"/>
      <c r="FV24" s="34"/>
      <c r="FW24" s="34"/>
      <c r="FX24" s="34">
        <v>8274.2000000000007</v>
      </c>
      <c r="FY24" s="34">
        <v>3157.9326599999999</v>
      </c>
      <c r="FZ24" s="34">
        <f t="shared" si="24"/>
        <v>38.166017983611702</v>
      </c>
      <c r="GA24" s="34"/>
      <c r="GB24" s="34"/>
      <c r="GC24" s="34"/>
      <c r="GD24" s="34"/>
      <c r="GE24" s="34"/>
      <c r="GF24" s="34"/>
      <c r="GG24" s="34">
        <v>19530.79464</v>
      </c>
      <c r="GH24" s="34">
        <v>1496.5350000000001</v>
      </c>
      <c r="GI24" s="34">
        <f>GH24/GG24*100</f>
        <v>7.6624378453861013</v>
      </c>
      <c r="GJ24" s="34"/>
      <c r="GK24" s="34"/>
      <c r="GL24" s="34"/>
      <c r="GM24" s="34"/>
      <c r="GN24" s="34"/>
      <c r="GO24" s="34"/>
      <c r="GP24" s="34"/>
      <c r="GQ24" s="34"/>
      <c r="GR24" s="34"/>
      <c r="GS24" s="34"/>
      <c r="GT24" s="34"/>
      <c r="GU24" s="34"/>
      <c r="GV24" s="34"/>
      <c r="GW24" s="34"/>
      <c r="GX24" s="34"/>
      <c r="GY24" s="34"/>
      <c r="GZ24" s="34">
        <v>0</v>
      </c>
      <c r="HA24" s="34">
        <v>0</v>
      </c>
      <c r="HB24" s="34">
        <v>150</v>
      </c>
      <c r="HC24" s="34">
        <v>150</v>
      </c>
      <c r="HD24" s="34">
        <f t="shared" si="32"/>
        <v>100</v>
      </c>
      <c r="HE24" s="34">
        <v>1094.4000000000001</v>
      </c>
      <c r="HF24" s="34">
        <v>1033.375</v>
      </c>
      <c r="HG24" s="34">
        <f t="shared" si="35"/>
        <v>94.423885233918128</v>
      </c>
      <c r="HH24" s="34">
        <v>33464.6</v>
      </c>
      <c r="HI24" s="34">
        <v>25668.635739999998</v>
      </c>
      <c r="HJ24" s="34">
        <f t="shared" si="25"/>
        <v>76.703847468668386</v>
      </c>
      <c r="HK24" s="34">
        <v>0</v>
      </c>
      <c r="HL24" s="34">
        <v>0</v>
      </c>
      <c r="HM24" s="34"/>
      <c r="HN24" s="34">
        <v>0</v>
      </c>
      <c r="HO24" s="34">
        <v>0</v>
      </c>
      <c r="HP24" s="34"/>
      <c r="HQ24" s="34"/>
      <c r="HR24" s="34"/>
      <c r="HS24" s="34"/>
      <c r="HT24" s="34"/>
      <c r="HU24" s="34"/>
      <c r="HV24" s="34"/>
    </row>
    <row r="25" spans="1:230" ht="12.75" customHeight="1">
      <c r="A25" s="38">
        <v>19</v>
      </c>
      <c r="B25" s="39" t="s">
        <v>42</v>
      </c>
      <c r="C25" s="34">
        <f t="shared" si="44"/>
        <v>296235.72480999999</v>
      </c>
      <c r="D25" s="34">
        <f t="shared" si="45"/>
        <v>122334.72958</v>
      </c>
      <c r="E25" s="34">
        <f t="shared" si="1"/>
        <v>41.296413408093571</v>
      </c>
      <c r="F25" s="34">
        <v>1136.9000000000001</v>
      </c>
      <c r="G25" s="34">
        <v>0</v>
      </c>
      <c r="H25" s="34">
        <f t="shared" si="10"/>
        <v>0</v>
      </c>
      <c r="I25" s="34">
        <v>10547.8</v>
      </c>
      <c r="J25" s="34">
        <v>10547.8</v>
      </c>
      <c r="K25" s="34">
        <f t="shared" si="11"/>
        <v>100</v>
      </c>
      <c r="L25" s="34">
        <v>24730.6</v>
      </c>
      <c r="M25" s="34">
        <v>16705</v>
      </c>
      <c r="N25" s="34">
        <f t="shared" si="12"/>
        <v>67.547896128682694</v>
      </c>
      <c r="O25" s="34">
        <v>3503.2</v>
      </c>
      <c r="P25" s="34">
        <v>1360.7</v>
      </c>
      <c r="Q25" s="34">
        <f t="shared" si="28"/>
        <v>38.841630509248695</v>
      </c>
      <c r="R25" s="34">
        <v>3416.8</v>
      </c>
      <c r="S25" s="34">
        <v>1858.904</v>
      </c>
      <c r="T25" s="34">
        <f t="shared" si="13"/>
        <v>54.40482322641067</v>
      </c>
      <c r="U25" s="34"/>
      <c r="V25" s="34"/>
      <c r="W25" s="47"/>
      <c r="X25" s="34"/>
      <c r="Y25" s="34"/>
      <c r="Z25" s="34"/>
      <c r="AA25" s="34"/>
      <c r="AB25" s="34"/>
      <c r="AC25" s="34"/>
      <c r="AD25" s="74"/>
      <c r="AE25" s="74"/>
      <c r="AF25" s="34"/>
      <c r="AG25" s="34"/>
      <c r="AH25" s="34"/>
      <c r="AI25" s="34"/>
      <c r="AJ25" s="34"/>
      <c r="AK25" s="34"/>
      <c r="AL25" s="34"/>
      <c r="AM25" s="34"/>
      <c r="AN25" s="34"/>
      <c r="AO25" s="34"/>
      <c r="AP25" s="34"/>
      <c r="AQ25" s="34"/>
      <c r="AR25" s="34"/>
      <c r="AS25" s="34">
        <v>6677.4312800000007</v>
      </c>
      <c r="AT25" s="34">
        <v>6677.4312800000007</v>
      </c>
      <c r="AU25" s="34">
        <f t="shared" si="14"/>
        <v>100</v>
      </c>
      <c r="AV25" s="34">
        <v>1718.4848500000001</v>
      </c>
      <c r="AW25" s="34">
        <v>1718.4848500000001</v>
      </c>
      <c r="AX25" s="34">
        <f t="shared" si="15"/>
        <v>100</v>
      </c>
      <c r="AY25" s="34"/>
      <c r="AZ25" s="34"/>
      <c r="BA25" s="34"/>
      <c r="BB25" s="34"/>
      <c r="BC25" s="34"/>
      <c r="BD25" s="34"/>
      <c r="BE25" s="34"/>
      <c r="BF25" s="34"/>
      <c r="BG25" s="34"/>
      <c r="BH25" s="34">
        <v>42.713000000000001</v>
      </c>
      <c r="BI25" s="34">
        <v>3.214</v>
      </c>
      <c r="BJ25" s="34">
        <f t="shared" si="16"/>
        <v>7.5246412099360853</v>
      </c>
      <c r="BK25" s="34"/>
      <c r="BL25" s="34"/>
      <c r="BM25" s="34"/>
      <c r="BN25" s="34">
        <v>37200</v>
      </c>
      <c r="BO25" s="34">
        <v>20735.78485</v>
      </c>
      <c r="BP25" s="34">
        <f t="shared" si="3"/>
        <v>55.741357123655909</v>
      </c>
      <c r="BQ25" s="34"/>
      <c r="BR25" s="34"/>
      <c r="BS25" s="34"/>
      <c r="BT25" s="34"/>
      <c r="BU25" s="34"/>
      <c r="BV25" s="34"/>
      <c r="BW25" s="34">
        <v>13020</v>
      </c>
      <c r="BX25" s="34">
        <v>0</v>
      </c>
      <c r="BY25" s="34">
        <f t="shared" si="17"/>
        <v>0</v>
      </c>
      <c r="BZ25" s="34">
        <v>22209.8</v>
      </c>
      <c r="CA25" s="34">
        <v>0</v>
      </c>
      <c r="CB25" s="34">
        <f t="shared" si="18"/>
        <v>0</v>
      </c>
      <c r="CC25" s="34"/>
      <c r="CD25" s="34"/>
      <c r="CE25" s="34"/>
      <c r="CF25" s="34">
        <v>9942.4566999999988</v>
      </c>
      <c r="CG25" s="34">
        <v>1322.46948</v>
      </c>
      <c r="CH25" s="34">
        <f t="shared" si="19"/>
        <v>13.301234492678255</v>
      </c>
      <c r="CI25" s="34">
        <v>5058.3978499999994</v>
      </c>
      <c r="CJ25" s="34">
        <v>1742.07466</v>
      </c>
      <c r="CK25" s="34">
        <f t="shared" si="20"/>
        <v>34.439257481496838</v>
      </c>
      <c r="CL25" s="34">
        <v>9481.0471699999998</v>
      </c>
      <c r="CM25" s="34">
        <v>3636.51568</v>
      </c>
      <c r="CN25" s="34">
        <f t="shared" si="21"/>
        <v>38.355633241723446</v>
      </c>
      <c r="CO25" s="34">
        <v>2070</v>
      </c>
      <c r="CP25" s="34">
        <v>137.54300000000001</v>
      </c>
      <c r="CQ25" s="34">
        <f t="shared" si="22"/>
        <v>6.6445893719806763</v>
      </c>
      <c r="CR25" s="34">
        <v>14000</v>
      </c>
      <c r="CS25" s="34">
        <v>0</v>
      </c>
      <c r="CT25" s="34">
        <f t="shared" si="30"/>
        <v>0</v>
      </c>
      <c r="CU25" s="34">
        <v>7245.5203300000003</v>
      </c>
      <c r="CV25" s="34">
        <v>4995.2730899999997</v>
      </c>
      <c r="CW25" s="34">
        <f t="shared" si="23"/>
        <v>68.942917312882614</v>
      </c>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v>28985.3</v>
      </c>
      <c r="DW25" s="34">
        <v>0</v>
      </c>
      <c r="DX25" s="34">
        <f t="shared" si="39"/>
        <v>0</v>
      </c>
      <c r="DY25" s="34"/>
      <c r="DZ25" s="34"/>
      <c r="EA25" s="34"/>
      <c r="EB25" s="34"/>
      <c r="EC25" s="34"/>
      <c r="ED25" s="34"/>
      <c r="EE25" s="34">
        <v>1147.7</v>
      </c>
      <c r="EF25" s="34">
        <v>0</v>
      </c>
      <c r="EG25" s="34">
        <f>EF25/EE25*100</f>
        <v>0</v>
      </c>
      <c r="EH25" s="34"/>
      <c r="EI25" s="34"/>
      <c r="EJ25" s="34"/>
      <c r="EK25" s="34">
        <v>10000</v>
      </c>
      <c r="EL25" s="34">
        <v>8769.5720299999994</v>
      </c>
      <c r="EM25" s="34">
        <f>EL25/EK25*100</f>
        <v>87.695720299999991</v>
      </c>
      <c r="EN25" s="34"/>
      <c r="EO25" s="34"/>
      <c r="EP25" s="34"/>
      <c r="EQ25" s="34"/>
      <c r="ER25" s="34"/>
      <c r="ES25" s="34"/>
      <c r="ET25" s="34"/>
      <c r="EU25" s="34"/>
      <c r="EV25" s="34"/>
      <c r="EW25" s="34"/>
      <c r="EX25" s="34">
        <v>0</v>
      </c>
      <c r="EY25" s="34"/>
      <c r="EZ25" s="34"/>
      <c r="FA25" s="34"/>
      <c r="FB25" s="34"/>
      <c r="FC25" s="34"/>
      <c r="FD25" s="34"/>
      <c r="FE25" s="34"/>
      <c r="FF25" s="34">
        <v>4327.7475000000004</v>
      </c>
      <c r="FG25" s="34">
        <v>1081.93688</v>
      </c>
      <c r="FH25" s="34">
        <f t="shared" si="7"/>
        <v>25.000000115533538</v>
      </c>
      <c r="FI25" s="34"/>
      <c r="FJ25" s="34"/>
      <c r="FK25" s="34"/>
      <c r="FL25" s="34">
        <v>2200.1999999999998</v>
      </c>
      <c r="FM25" s="34">
        <v>1720.1645100000001</v>
      </c>
      <c r="FN25" s="34">
        <f t="shared" si="8"/>
        <v>78.182188437414794</v>
      </c>
      <c r="FO25" s="34">
        <v>40734.326129999994</v>
      </c>
      <c r="FP25" s="34">
        <v>13285.195820000001</v>
      </c>
      <c r="FQ25" s="34">
        <f t="shared" si="31"/>
        <v>32.614252111601097</v>
      </c>
      <c r="FR25" s="34"/>
      <c r="FS25" s="34"/>
      <c r="FT25" s="34"/>
      <c r="FU25" s="34"/>
      <c r="FV25" s="34"/>
      <c r="FW25" s="34"/>
      <c r="FX25" s="34">
        <v>22277.599999999999</v>
      </c>
      <c r="FY25" s="34">
        <v>22277.599999999999</v>
      </c>
      <c r="FZ25" s="34">
        <f t="shared" si="24"/>
        <v>100</v>
      </c>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v>0</v>
      </c>
      <c r="HC25" s="34">
        <v>0</v>
      </c>
      <c r="HD25" s="34"/>
      <c r="HE25" s="34">
        <v>1261.0999999999999</v>
      </c>
      <c r="HF25" s="34">
        <v>193.7097</v>
      </c>
      <c r="HG25" s="34">
        <f t="shared" si="35"/>
        <v>15.360375862342401</v>
      </c>
      <c r="HH25" s="34">
        <v>6902</v>
      </c>
      <c r="HI25" s="34">
        <v>3565.3557499999997</v>
      </c>
      <c r="HJ25" s="34">
        <f t="shared" si="25"/>
        <v>51.656849463923493</v>
      </c>
      <c r="HK25" s="34">
        <v>0</v>
      </c>
      <c r="HL25" s="34">
        <v>0</v>
      </c>
      <c r="HM25" s="34"/>
      <c r="HN25" s="34">
        <v>6398.6</v>
      </c>
      <c r="HO25" s="34">
        <v>0</v>
      </c>
      <c r="HP25" s="34">
        <f t="shared" si="33"/>
        <v>0</v>
      </c>
      <c r="HQ25" s="34"/>
      <c r="HR25" s="34"/>
      <c r="HS25" s="34"/>
      <c r="HT25" s="34"/>
      <c r="HU25" s="34"/>
      <c r="HV25" s="34"/>
    </row>
    <row r="26" spans="1:230" ht="14">
      <c r="A26" s="38">
        <v>20</v>
      </c>
      <c r="B26" s="39" t="s">
        <v>43</v>
      </c>
      <c r="C26" s="34">
        <f t="shared" si="44"/>
        <v>220520.72116000004</v>
      </c>
      <c r="D26" s="34">
        <f t="shared" si="45"/>
        <v>109609.22652</v>
      </c>
      <c r="E26" s="34">
        <f t="shared" si="1"/>
        <v>49.704728854243321</v>
      </c>
      <c r="F26" s="34">
        <v>287</v>
      </c>
      <c r="G26" s="34">
        <v>287</v>
      </c>
      <c r="H26" s="34">
        <f t="shared" si="10"/>
        <v>100</v>
      </c>
      <c r="I26" s="34">
        <v>7039.7</v>
      </c>
      <c r="J26" s="34">
        <v>7012.6958099999993</v>
      </c>
      <c r="K26" s="34">
        <f t="shared" si="11"/>
        <v>99.616401409150939</v>
      </c>
      <c r="L26" s="34">
        <v>12961.5</v>
      </c>
      <c r="M26" s="34">
        <v>8933.0589999999993</v>
      </c>
      <c r="N26" s="34">
        <f t="shared" si="12"/>
        <v>68.919947536936306</v>
      </c>
      <c r="O26" s="34">
        <v>2702.4</v>
      </c>
      <c r="P26" s="34">
        <v>595.45500000000004</v>
      </c>
      <c r="Q26" s="34">
        <f t="shared" si="28"/>
        <v>22.034302841918297</v>
      </c>
      <c r="R26" s="34">
        <v>2720.1</v>
      </c>
      <c r="S26" s="34">
        <v>1401.4190000000001</v>
      </c>
      <c r="T26" s="34">
        <f t="shared" si="13"/>
        <v>51.520863203558697</v>
      </c>
      <c r="U26" s="34"/>
      <c r="V26" s="34"/>
      <c r="W26" s="47"/>
      <c r="X26" s="34"/>
      <c r="Y26" s="34"/>
      <c r="Z26" s="34"/>
      <c r="AA26" s="34"/>
      <c r="AB26" s="34"/>
      <c r="AC26" s="34"/>
      <c r="AD26" s="74"/>
      <c r="AE26" s="74"/>
      <c r="AF26" s="34"/>
      <c r="AG26" s="34"/>
      <c r="AH26" s="34"/>
      <c r="AI26" s="34"/>
      <c r="AJ26" s="34"/>
      <c r="AK26" s="34"/>
      <c r="AL26" s="34"/>
      <c r="AM26" s="34"/>
      <c r="AN26" s="34"/>
      <c r="AO26" s="34"/>
      <c r="AP26" s="34"/>
      <c r="AQ26" s="34"/>
      <c r="AR26" s="34"/>
      <c r="AS26" s="34">
        <v>3106.2903799999999</v>
      </c>
      <c r="AT26" s="34">
        <v>3106.2903800000004</v>
      </c>
      <c r="AU26" s="34">
        <f t="shared" si="14"/>
        <v>100.00000000000003</v>
      </c>
      <c r="AV26" s="34">
        <v>1262.5252600000001</v>
      </c>
      <c r="AW26" s="34">
        <v>897.18309999999997</v>
      </c>
      <c r="AX26" s="34">
        <f t="shared" si="15"/>
        <v>71.062586106197983</v>
      </c>
      <c r="AY26" s="34"/>
      <c r="AZ26" s="34"/>
      <c r="BA26" s="34"/>
      <c r="BB26" s="34"/>
      <c r="BC26" s="34"/>
      <c r="BD26" s="34"/>
      <c r="BE26" s="34"/>
      <c r="BF26" s="34"/>
      <c r="BG26" s="34"/>
      <c r="BH26" s="34">
        <v>42.713000000000001</v>
      </c>
      <c r="BI26" s="34">
        <v>42.712999999999994</v>
      </c>
      <c r="BJ26" s="34">
        <f t="shared" si="16"/>
        <v>99.999999999999986</v>
      </c>
      <c r="BK26" s="34"/>
      <c r="BL26" s="34"/>
      <c r="BM26" s="34"/>
      <c r="BN26" s="34">
        <v>9400</v>
      </c>
      <c r="BO26" s="34">
        <v>0</v>
      </c>
      <c r="BP26" s="34">
        <f t="shared" si="3"/>
        <v>0</v>
      </c>
      <c r="BQ26" s="34"/>
      <c r="BR26" s="34"/>
      <c r="BS26" s="34"/>
      <c r="BT26" s="34"/>
      <c r="BU26" s="34"/>
      <c r="BV26" s="34"/>
      <c r="BW26" s="34">
        <v>13160</v>
      </c>
      <c r="BX26" s="34">
        <v>11679.661619999999</v>
      </c>
      <c r="BY26" s="34">
        <f t="shared" si="17"/>
        <v>88.751228115501519</v>
      </c>
      <c r="BZ26" s="34">
        <v>22366.400000000001</v>
      </c>
      <c r="CA26" s="34">
        <v>13332.50418</v>
      </c>
      <c r="CB26" s="34">
        <f t="shared" si="18"/>
        <v>59.609522229773226</v>
      </c>
      <c r="CC26" s="34">
        <v>14845.91224</v>
      </c>
      <c r="CD26" s="34">
        <v>3160.7476500000002</v>
      </c>
      <c r="CE26" s="34">
        <f>CD26/CC26*100</f>
        <v>21.290356556762188</v>
      </c>
      <c r="CF26" s="34">
        <v>600</v>
      </c>
      <c r="CG26" s="34">
        <v>599.68979999999999</v>
      </c>
      <c r="CH26" s="34">
        <f t="shared" si="19"/>
        <v>99.948300000000003</v>
      </c>
      <c r="CI26" s="34">
        <v>7285.4920600000005</v>
      </c>
      <c r="CJ26" s="34">
        <v>7147.2601100000002</v>
      </c>
      <c r="CK26" s="34">
        <f t="shared" si="20"/>
        <v>98.102640853059967</v>
      </c>
      <c r="CL26" s="34">
        <v>4950</v>
      </c>
      <c r="CM26" s="34">
        <v>4610.3352300000006</v>
      </c>
      <c r="CN26" s="34">
        <f t="shared" si="21"/>
        <v>93.138085454545475</v>
      </c>
      <c r="CO26" s="34">
        <v>240</v>
      </c>
      <c r="CP26" s="34">
        <v>219.48</v>
      </c>
      <c r="CQ26" s="34">
        <f t="shared" si="22"/>
        <v>91.45</v>
      </c>
      <c r="CR26" s="34">
        <v>6000</v>
      </c>
      <c r="CS26" s="34">
        <v>4540.51703</v>
      </c>
      <c r="CT26" s="34">
        <f t="shared" si="30"/>
        <v>75.675283833333324</v>
      </c>
      <c r="CU26" s="34">
        <v>3816.9152800000002</v>
      </c>
      <c r="CV26" s="34">
        <v>3816.9152800000002</v>
      </c>
      <c r="CW26" s="34">
        <f t="shared" si="23"/>
        <v>100</v>
      </c>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v>30383.1</v>
      </c>
      <c r="DW26" s="34">
        <v>1150.68634</v>
      </c>
      <c r="DX26" s="34">
        <f t="shared" si="39"/>
        <v>3.7872578505814087</v>
      </c>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v>12485.6</v>
      </c>
      <c r="EX26" s="34">
        <v>7461.5171799999998</v>
      </c>
      <c r="EY26" s="34">
        <f t="shared" si="43"/>
        <v>59.76098209136925</v>
      </c>
      <c r="EZ26" s="34"/>
      <c r="FA26" s="34"/>
      <c r="FB26" s="34"/>
      <c r="FC26" s="34"/>
      <c r="FD26" s="34"/>
      <c r="FE26" s="34"/>
      <c r="FF26" s="34">
        <v>2668.6100999999999</v>
      </c>
      <c r="FG26" s="34">
        <v>667.15253000000007</v>
      </c>
      <c r="FH26" s="34">
        <f t="shared" si="7"/>
        <v>25.000000187363458</v>
      </c>
      <c r="FI26" s="34"/>
      <c r="FJ26" s="34"/>
      <c r="FK26" s="34"/>
      <c r="FL26" s="34">
        <v>1810</v>
      </c>
      <c r="FM26" s="34">
        <v>1460.9431</v>
      </c>
      <c r="FN26" s="34">
        <f t="shared" si="8"/>
        <v>80.715088397790055</v>
      </c>
      <c r="FO26" s="34">
        <v>14495.162839999999</v>
      </c>
      <c r="FP26" s="34">
        <v>4085.4398099999999</v>
      </c>
      <c r="FQ26" s="34">
        <f t="shared" si="31"/>
        <v>28.184849353510266</v>
      </c>
      <c r="FR26" s="34"/>
      <c r="FS26" s="34"/>
      <c r="FT26" s="34"/>
      <c r="FU26" s="34">
        <v>10446.700000000001</v>
      </c>
      <c r="FV26" s="34">
        <v>1582.0101000000002</v>
      </c>
      <c r="FW26" s="34">
        <f>FV26/FU26*100</f>
        <v>15.143634832052227</v>
      </c>
      <c r="FX26" s="34">
        <v>12210.9</v>
      </c>
      <c r="FY26" s="34">
        <v>12210.9</v>
      </c>
      <c r="FZ26" s="34">
        <f t="shared" si="24"/>
        <v>100</v>
      </c>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v>150</v>
      </c>
      <c r="HC26" s="34">
        <v>150</v>
      </c>
      <c r="HD26" s="34">
        <f t="shared" si="32"/>
        <v>100</v>
      </c>
      <c r="HE26" s="34">
        <v>2910.2</v>
      </c>
      <c r="HF26" s="34">
        <v>2904.6264799999999</v>
      </c>
      <c r="HG26" s="34">
        <f t="shared" si="35"/>
        <v>99.80848326575493</v>
      </c>
      <c r="HH26" s="34">
        <v>9680.7999999999993</v>
      </c>
      <c r="HI26" s="34">
        <v>6090.5990000000002</v>
      </c>
      <c r="HJ26" s="34">
        <f t="shared" si="25"/>
        <v>62.91421163540204</v>
      </c>
      <c r="HK26" s="34">
        <v>631.1</v>
      </c>
      <c r="HL26" s="34">
        <v>462.42579000000001</v>
      </c>
      <c r="HM26" s="34">
        <f t="shared" si="36"/>
        <v>73.272982094755193</v>
      </c>
      <c r="HN26" s="34">
        <v>9861.6</v>
      </c>
      <c r="HO26" s="34">
        <v>0</v>
      </c>
      <c r="HP26" s="34">
        <f t="shared" si="33"/>
        <v>0</v>
      </c>
      <c r="HQ26" s="34"/>
      <c r="HR26" s="34"/>
      <c r="HS26" s="34"/>
      <c r="HT26" s="34"/>
      <c r="HU26" s="34"/>
      <c r="HV26" s="34"/>
    </row>
    <row r="27" spans="1:230" ht="12.75" customHeight="1">
      <c r="A27" s="38">
        <v>21</v>
      </c>
      <c r="B27" s="39" t="s">
        <v>44</v>
      </c>
      <c r="C27" s="34">
        <f t="shared" si="44"/>
        <v>252720.50112</v>
      </c>
      <c r="D27" s="34">
        <f t="shared" si="45"/>
        <v>105395.19311000002</v>
      </c>
      <c r="E27" s="34">
        <f t="shared" si="1"/>
        <v>41.704251393500883</v>
      </c>
      <c r="F27" s="34">
        <v>296.7</v>
      </c>
      <c r="G27" s="34">
        <v>296.7</v>
      </c>
      <c r="H27" s="34">
        <f t="shared" si="10"/>
        <v>100</v>
      </c>
      <c r="I27" s="34">
        <v>5865</v>
      </c>
      <c r="J27" s="34">
        <v>3865</v>
      </c>
      <c r="K27" s="34">
        <f t="shared" si="11"/>
        <v>65.899403239556705</v>
      </c>
      <c r="L27" s="34">
        <v>9650.7000000000007</v>
      </c>
      <c r="M27" s="34">
        <v>5154.04</v>
      </c>
      <c r="N27" s="34">
        <f t="shared" si="12"/>
        <v>53.405866931932401</v>
      </c>
      <c r="O27" s="34">
        <v>3850.5</v>
      </c>
      <c r="P27" s="34">
        <v>3088.3910000000001</v>
      </c>
      <c r="Q27" s="34">
        <f t="shared" si="28"/>
        <v>80.207531489416965</v>
      </c>
      <c r="R27" s="34">
        <v>2563.4</v>
      </c>
      <c r="S27" s="34">
        <v>1505.4849999999999</v>
      </c>
      <c r="T27" s="34">
        <f t="shared" si="13"/>
        <v>58.730007021924003</v>
      </c>
      <c r="U27" s="34"/>
      <c r="V27" s="34"/>
      <c r="W27" s="47"/>
      <c r="X27" s="34"/>
      <c r="Y27" s="34"/>
      <c r="Z27" s="34"/>
      <c r="AA27" s="34"/>
      <c r="AB27" s="34"/>
      <c r="AC27" s="34"/>
      <c r="AD27" s="74"/>
      <c r="AE27" s="74"/>
      <c r="AF27" s="34"/>
      <c r="AG27" s="34"/>
      <c r="AH27" s="34"/>
      <c r="AI27" s="34"/>
      <c r="AJ27" s="34"/>
      <c r="AK27" s="34"/>
      <c r="AL27" s="34"/>
      <c r="AM27" s="34"/>
      <c r="AN27" s="34"/>
      <c r="AO27" s="34"/>
      <c r="AP27" s="34"/>
      <c r="AQ27" s="34"/>
      <c r="AR27" s="34"/>
      <c r="AS27" s="34">
        <v>3106.2903800000004</v>
      </c>
      <c r="AT27" s="34">
        <v>2865.2058400000001</v>
      </c>
      <c r="AU27" s="34">
        <f t="shared" si="14"/>
        <v>92.238827974608085</v>
      </c>
      <c r="AV27" s="34">
        <v>1844.74748</v>
      </c>
      <c r="AW27" s="34">
        <v>1434.30591</v>
      </c>
      <c r="AX27" s="34">
        <f t="shared" si="15"/>
        <v>77.750799258443777</v>
      </c>
      <c r="AY27" s="34"/>
      <c r="AZ27" s="34"/>
      <c r="BA27" s="34"/>
      <c r="BB27" s="34"/>
      <c r="BC27" s="34"/>
      <c r="BD27" s="34"/>
      <c r="BE27" s="34"/>
      <c r="BF27" s="34"/>
      <c r="BG27" s="34"/>
      <c r="BH27" s="34">
        <v>42.713000000000001</v>
      </c>
      <c r="BI27" s="34">
        <v>0</v>
      </c>
      <c r="BJ27" s="34">
        <f t="shared" si="16"/>
        <v>0</v>
      </c>
      <c r="BK27" s="34"/>
      <c r="BL27" s="34"/>
      <c r="BM27" s="34"/>
      <c r="BN27" s="34">
        <v>25702.799999999999</v>
      </c>
      <c r="BO27" s="34">
        <v>5379.96</v>
      </c>
      <c r="BP27" s="34">
        <f t="shared" si="3"/>
        <v>20.931416032494514</v>
      </c>
      <c r="BQ27" s="34"/>
      <c r="BR27" s="34"/>
      <c r="BS27" s="34"/>
      <c r="BT27" s="34"/>
      <c r="BU27" s="34"/>
      <c r="BV27" s="34"/>
      <c r="BW27" s="34">
        <v>29678.5</v>
      </c>
      <c r="BX27" s="34">
        <v>22888.9</v>
      </c>
      <c r="BY27" s="34">
        <f t="shared" si="17"/>
        <v>77.122833027275632</v>
      </c>
      <c r="BZ27" s="34">
        <v>10000</v>
      </c>
      <c r="CA27" s="34">
        <v>1788.9</v>
      </c>
      <c r="CB27" s="34">
        <f t="shared" si="18"/>
        <v>17.889000000000003</v>
      </c>
      <c r="CC27" s="34"/>
      <c r="CD27" s="34"/>
      <c r="CE27" s="34"/>
      <c r="CF27" s="34">
        <v>2600</v>
      </c>
      <c r="CG27" s="34">
        <v>1156.3968600000001</v>
      </c>
      <c r="CH27" s="34">
        <f t="shared" si="19"/>
        <v>44.47680230769231</v>
      </c>
      <c r="CI27" s="34">
        <v>5400</v>
      </c>
      <c r="CJ27" s="34">
        <v>4813.5827499999996</v>
      </c>
      <c r="CK27" s="34">
        <f t="shared" si="20"/>
        <v>89.140421296296296</v>
      </c>
      <c r="CL27" s="34">
        <v>4400</v>
      </c>
      <c r="CM27" s="34">
        <v>4236.8696399999999</v>
      </c>
      <c r="CN27" s="34">
        <f t="shared" si="21"/>
        <v>96.292491818181816</v>
      </c>
      <c r="CO27" s="34">
        <v>800</v>
      </c>
      <c r="CP27" s="34">
        <v>673.15784999999994</v>
      </c>
      <c r="CQ27" s="34">
        <f t="shared" si="22"/>
        <v>84.144731249999992</v>
      </c>
      <c r="CR27" s="34">
        <v>15000</v>
      </c>
      <c r="CS27" s="34">
        <v>6599.9126500000002</v>
      </c>
      <c r="CT27" s="34">
        <f t="shared" si="30"/>
        <v>43.999417666666666</v>
      </c>
      <c r="CU27" s="34">
        <v>3491.6038100000001</v>
      </c>
      <c r="CV27" s="34">
        <v>3491.6038100000001</v>
      </c>
      <c r="CW27" s="34">
        <f t="shared" si="23"/>
        <v>100</v>
      </c>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v>47837</v>
      </c>
      <c r="DZ27" s="34">
        <v>0</v>
      </c>
      <c r="EA27" s="34">
        <f>DZ27/DY27*100</f>
        <v>0</v>
      </c>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v>2353.5267999999996</v>
      </c>
      <c r="FG27" s="34">
        <v>588.38167999999996</v>
      </c>
      <c r="FH27" s="34">
        <f t="shared" si="7"/>
        <v>24.999999150211504</v>
      </c>
      <c r="FI27" s="34"/>
      <c r="FJ27" s="34"/>
      <c r="FK27" s="34"/>
      <c r="FL27" s="34">
        <v>1234.5999999999999</v>
      </c>
      <c r="FM27" s="34">
        <v>313.59998000000002</v>
      </c>
      <c r="FN27" s="34">
        <f t="shared" si="8"/>
        <v>25.400937955613156</v>
      </c>
      <c r="FO27" s="34">
        <v>16110.01965</v>
      </c>
      <c r="FP27" s="34">
        <v>6218.57114</v>
      </c>
      <c r="FQ27" s="34">
        <f t="shared" si="31"/>
        <v>38.600642799340093</v>
      </c>
      <c r="FR27" s="34"/>
      <c r="FS27" s="34"/>
      <c r="FT27" s="34"/>
      <c r="FU27" s="34"/>
      <c r="FV27" s="34"/>
      <c r="FW27" s="34"/>
      <c r="FX27" s="34">
        <v>12491.5</v>
      </c>
      <c r="FY27" s="34">
        <v>10649.5</v>
      </c>
      <c r="FZ27" s="34">
        <f t="shared" si="24"/>
        <v>85.253972701436979</v>
      </c>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v>150</v>
      </c>
      <c r="HC27" s="34">
        <v>150</v>
      </c>
      <c r="HD27" s="34">
        <f t="shared" si="32"/>
        <v>100</v>
      </c>
      <c r="HE27" s="34"/>
      <c r="HF27" s="34"/>
      <c r="HG27" s="34"/>
      <c r="HH27" s="34">
        <v>27196</v>
      </c>
      <c r="HI27" s="34">
        <v>16673.728999999999</v>
      </c>
      <c r="HJ27" s="34">
        <f t="shared" si="25"/>
        <v>61.309490366230321</v>
      </c>
      <c r="HK27" s="34">
        <v>3465.9</v>
      </c>
      <c r="HL27" s="34">
        <v>0</v>
      </c>
      <c r="HM27" s="34">
        <f t="shared" si="36"/>
        <v>0</v>
      </c>
      <c r="HN27" s="34">
        <v>17589</v>
      </c>
      <c r="HO27" s="34">
        <v>1563</v>
      </c>
      <c r="HP27" s="34">
        <f t="shared" si="33"/>
        <v>8.8862357155040073</v>
      </c>
      <c r="HQ27" s="34"/>
      <c r="HR27" s="34"/>
      <c r="HS27" s="34"/>
      <c r="HT27" s="34"/>
      <c r="HU27" s="34"/>
      <c r="HV27" s="34"/>
    </row>
    <row r="28" spans="1:230" s="8" customFormat="1" ht="21" customHeight="1">
      <c r="A28" s="67"/>
      <c r="B28" s="41" t="s">
        <v>373</v>
      </c>
      <c r="C28" s="37">
        <f>SUM(C29:C33)</f>
        <v>5147838.3416099995</v>
      </c>
      <c r="D28" s="37">
        <f t="shared" ref="D28:CA28" si="47">SUM(D29:D33)</f>
        <v>1974337.2381299997</v>
      </c>
      <c r="E28" s="37">
        <f t="shared" si="47"/>
        <v>182.91643500906795</v>
      </c>
      <c r="F28" s="37">
        <f t="shared" si="47"/>
        <v>56267.9</v>
      </c>
      <c r="G28" s="37">
        <f t="shared" si="47"/>
        <v>43704.739270000005</v>
      </c>
      <c r="H28" s="37">
        <f t="shared" si="10"/>
        <v>77.672597111319249</v>
      </c>
      <c r="I28" s="37">
        <f t="shared" si="47"/>
        <v>0</v>
      </c>
      <c r="J28" s="37">
        <f t="shared" si="47"/>
        <v>0</v>
      </c>
      <c r="K28" s="37">
        <v>0</v>
      </c>
      <c r="L28" s="37">
        <f t="shared" si="47"/>
        <v>0</v>
      </c>
      <c r="M28" s="37">
        <f t="shared" si="47"/>
        <v>0</v>
      </c>
      <c r="N28" s="37">
        <v>0</v>
      </c>
      <c r="O28" s="37">
        <f t="shared" si="47"/>
        <v>0</v>
      </c>
      <c r="P28" s="37">
        <f t="shared" si="47"/>
        <v>0</v>
      </c>
      <c r="Q28" s="37">
        <f t="shared" si="47"/>
        <v>0</v>
      </c>
      <c r="R28" s="37">
        <f t="shared" si="47"/>
        <v>0</v>
      </c>
      <c r="S28" s="37">
        <f t="shared" si="47"/>
        <v>0</v>
      </c>
      <c r="T28" s="37">
        <v>0</v>
      </c>
      <c r="U28" s="37">
        <f t="shared" si="47"/>
        <v>100000</v>
      </c>
      <c r="V28" s="37">
        <f t="shared" si="47"/>
        <v>27285.214599999999</v>
      </c>
      <c r="W28" s="37">
        <f t="shared" si="47"/>
        <v>88.004121172452102</v>
      </c>
      <c r="X28" s="37">
        <f t="shared" si="47"/>
        <v>526209.4</v>
      </c>
      <c r="Y28" s="37">
        <f t="shared" si="47"/>
        <v>254302.7</v>
      </c>
      <c r="Z28" s="37">
        <f>Y28/X28*100</f>
        <v>48.327281876758562</v>
      </c>
      <c r="AA28" s="37">
        <f t="shared" si="47"/>
        <v>110000</v>
      </c>
      <c r="AB28" s="37">
        <f t="shared" si="47"/>
        <v>21199.861000000001</v>
      </c>
      <c r="AC28" s="37">
        <f>SUM(AB28/AA28*100)</f>
        <v>19.272600909090908</v>
      </c>
      <c r="AD28" s="73">
        <f t="shared" si="47"/>
        <v>62680.9</v>
      </c>
      <c r="AE28" s="73">
        <f t="shared" si="47"/>
        <v>0</v>
      </c>
      <c r="AF28" s="37">
        <f>SUM(AE28/AD28*100)</f>
        <v>0</v>
      </c>
      <c r="AG28" s="37">
        <f t="shared" si="47"/>
        <v>22903.5</v>
      </c>
      <c r="AH28" s="37">
        <f t="shared" si="47"/>
        <v>21604.855469999999</v>
      </c>
      <c r="AI28" s="37">
        <f>AH28/AG28*100</f>
        <v>94.329929792389805</v>
      </c>
      <c r="AJ28" s="37">
        <f t="shared" si="47"/>
        <v>63952.515999999996</v>
      </c>
      <c r="AK28" s="37">
        <f t="shared" si="47"/>
        <v>57112.957479999997</v>
      </c>
      <c r="AL28" s="37">
        <f>AK28/AJ28*100</f>
        <v>89.305254980116814</v>
      </c>
      <c r="AM28" s="37">
        <f t="shared" si="47"/>
        <v>53804.4</v>
      </c>
      <c r="AN28" s="37">
        <f t="shared" si="47"/>
        <v>23999.270789999999</v>
      </c>
      <c r="AO28" s="37">
        <f>AN28/AM28*100</f>
        <v>44.604662053661038</v>
      </c>
      <c r="AP28" s="37">
        <f t="shared" ref="AP28:AQ28" si="48">SUM(AP29:AP33)</f>
        <v>28410.6</v>
      </c>
      <c r="AQ28" s="37">
        <f t="shared" si="48"/>
        <v>1684.6310000000001</v>
      </c>
      <c r="AR28" s="37">
        <f>AQ28/AP28*100</f>
        <v>5.9295861403842238</v>
      </c>
      <c r="AS28" s="37">
        <f t="shared" si="47"/>
        <v>101078.689</v>
      </c>
      <c r="AT28" s="37">
        <f t="shared" si="47"/>
        <v>99845.26228000001</v>
      </c>
      <c r="AU28" s="37">
        <f t="shared" si="14"/>
        <v>98.779736132113868</v>
      </c>
      <c r="AV28" s="37">
        <f t="shared" si="47"/>
        <v>0</v>
      </c>
      <c r="AW28" s="37">
        <f t="shared" si="47"/>
        <v>0</v>
      </c>
      <c r="AX28" s="37">
        <v>0</v>
      </c>
      <c r="AY28" s="37">
        <f t="shared" si="47"/>
        <v>0</v>
      </c>
      <c r="AZ28" s="37">
        <f t="shared" si="47"/>
        <v>0</v>
      </c>
      <c r="BA28" s="37">
        <f t="shared" si="47"/>
        <v>0</v>
      </c>
      <c r="BB28" s="37">
        <f t="shared" si="47"/>
        <v>0</v>
      </c>
      <c r="BC28" s="37">
        <f t="shared" si="47"/>
        <v>0</v>
      </c>
      <c r="BD28" s="37">
        <f t="shared" si="47"/>
        <v>0</v>
      </c>
      <c r="BE28" s="37">
        <f t="shared" si="47"/>
        <v>0</v>
      </c>
      <c r="BF28" s="37">
        <f t="shared" si="47"/>
        <v>0</v>
      </c>
      <c r="BG28" s="37">
        <f t="shared" si="47"/>
        <v>0</v>
      </c>
      <c r="BH28" s="37">
        <f t="shared" si="47"/>
        <v>214.16986000000003</v>
      </c>
      <c r="BI28" s="37">
        <f t="shared" si="47"/>
        <v>195.51934999999997</v>
      </c>
      <c r="BJ28" s="37">
        <f t="shared" si="16"/>
        <v>91.29172050633079</v>
      </c>
      <c r="BK28" s="37">
        <f t="shared" si="47"/>
        <v>0</v>
      </c>
      <c r="BL28" s="37">
        <f t="shared" si="47"/>
        <v>0</v>
      </c>
      <c r="BM28" s="37">
        <f t="shared" si="47"/>
        <v>0</v>
      </c>
      <c r="BN28" s="37">
        <f t="shared" si="47"/>
        <v>88904.1</v>
      </c>
      <c r="BO28" s="37">
        <f t="shared" si="47"/>
        <v>29451.281370000001</v>
      </c>
      <c r="BP28" s="37">
        <f t="shared" si="47"/>
        <v>0</v>
      </c>
      <c r="BQ28" s="37">
        <f t="shared" si="47"/>
        <v>4941.4141399999999</v>
      </c>
      <c r="BR28" s="37">
        <f t="shared" si="47"/>
        <v>1489.3580299999999</v>
      </c>
      <c r="BS28" s="37">
        <f t="shared" ref="BS28" si="49">BR28/BQ28*100</f>
        <v>30.140319912550378</v>
      </c>
      <c r="BT28" s="37">
        <f t="shared" si="47"/>
        <v>198193.2</v>
      </c>
      <c r="BU28" s="37">
        <f t="shared" si="47"/>
        <v>180829.42528000002</v>
      </c>
      <c r="BV28" s="37">
        <f>BU28/BT28*100</f>
        <v>91.238965453910637</v>
      </c>
      <c r="BW28" s="37">
        <f t="shared" si="47"/>
        <v>119723.1</v>
      </c>
      <c r="BX28" s="37">
        <f t="shared" si="47"/>
        <v>67510.1636</v>
      </c>
      <c r="BY28" s="37">
        <f t="shared" si="17"/>
        <v>56.388586329622271</v>
      </c>
      <c r="BZ28" s="37">
        <f t="shared" si="47"/>
        <v>354751.2</v>
      </c>
      <c r="CA28" s="37">
        <f t="shared" si="47"/>
        <v>29842.781719999995</v>
      </c>
      <c r="CB28" s="37">
        <f t="shared" si="18"/>
        <v>8.4123131140923544</v>
      </c>
      <c r="CC28" s="37">
        <f t="shared" ref="CC28:EM28" si="50">SUM(CC29:CC33)</f>
        <v>0</v>
      </c>
      <c r="CD28" s="37">
        <f t="shared" si="50"/>
        <v>0</v>
      </c>
      <c r="CE28" s="37">
        <f t="shared" si="50"/>
        <v>0</v>
      </c>
      <c r="CF28" s="37">
        <f t="shared" si="50"/>
        <v>68930.130700000009</v>
      </c>
      <c r="CG28" s="37">
        <f t="shared" si="50"/>
        <v>20555.559390000002</v>
      </c>
      <c r="CH28" s="37">
        <f t="shared" si="19"/>
        <v>29.820862344600197</v>
      </c>
      <c r="CI28" s="37">
        <f t="shared" si="50"/>
        <v>65173.509900000005</v>
      </c>
      <c r="CJ28" s="37">
        <f t="shared" si="50"/>
        <v>6324.2576399999998</v>
      </c>
      <c r="CK28" s="37">
        <f t="shared" si="20"/>
        <v>9.7037241813487167</v>
      </c>
      <c r="CL28" s="37">
        <f t="shared" si="50"/>
        <v>19588.54999</v>
      </c>
      <c r="CM28" s="37">
        <f t="shared" si="50"/>
        <v>12538.76361</v>
      </c>
      <c r="CN28" s="37">
        <f t="shared" si="21"/>
        <v>64.010677750017578</v>
      </c>
      <c r="CO28" s="37">
        <f t="shared" si="50"/>
        <v>860</v>
      </c>
      <c r="CP28" s="37">
        <f t="shared" si="50"/>
        <v>256.39922999999999</v>
      </c>
      <c r="CQ28" s="37">
        <f t="shared" si="22"/>
        <v>29.813863953488372</v>
      </c>
      <c r="CR28" s="37">
        <f t="shared" si="50"/>
        <v>10800</v>
      </c>
      <c r="CS28" s="37">
        <f t="shared" si="50"/>
        <v>3802.0730100000001</v>
      </c>
      <c r="CT28" s="37">
        <f t="shared" si="30"/>
        <v>35.204379722222221</v>
      </c>
      <c r="CU28" s="37">
        <f t="shared" si="50"/>
        <v>227271.32063999999</v>
      </c>
      <c r="CV28" s="37">
        <f t="shared" si="50"/>
        <v>47247.64097</v>
      </c>
      <c r="CW28" s="37">
        <f t="shared" si="23"/>
        <v>20.789090694307504</v>
      </c>
      <c r="CX28" s="37">
        <f t="shared" si="50"/>
        <v>0</v>
      </c>
      <c r="CY28" s="37">
        <f t="shared" si="50"/>
        <v>0</v>
      </c>
      <c r="CZ28" s="37">
        <f t="shared" si="50"/>
        <v>0</v>
      </c>
      <c r="DA28" s="37">
        <f t="shared" si="50"/>
        <v>361203.06973999995</v>
      </c>
      <c r="DB28" s="37">
        <f t="shared" si="50"/>
        <v>209367.66712999999</v>
      </c>
      <c r="DC28" s="37">
        <f>DB28/DA28*100</f>
        <v>57.963977792521625</v>
      </c>
      <c r="DD28" s="37">
        <f t="shared" si="50"/>
        <v>0</v>
      </c>
      <c r="DE28" s="37">
        <f t="shared" si="50"/>
        <v>0</v>
      </c>
      <c r="DF28" s="37">
        <f t="shared" si="50"/>
        <v>0</v>
      </c>
      <c r="DG28" s="37">
        <f t="shared" si="50"/>
        <v>0</v>
      </c>
      <c r="DH28" s="37">
        <f t="shared" si="50"/>
        <v>0</v>
      </c>
      <c r="DI28" s="37">
        <f t="shared" si="50"/>
        <v>0</v>
      </c>
      <c r="DJ28" s="37">
        <f t="shared" si="50"/>
        <v>307047.3</v>
      </c>
      <c r="DK28" s="37">
        <f t="shared" si="50"/>
        <v>296537.07812999998</v>
      </c>
      <c r="DL28" s="37">
        <f t="shared" ref="DL28" si="51">DK28/DJ28*100</f>
        <v>96.577002347846729</v>
      </c>
      <c r="DM28" s="37">
        <f t="shared" si="50"/>
        <v>459170.47399999999</v>
      </c>
      <c r="DN28" s="37">
        <f t="shared" si="50"/>
        <v>36190.059690000002</v>
      </c>
      <c r="DO28" s="37">
        <f>DN28/DM28*100</f>
        <v>7.8816173380520977</v>
      </c>
      <c r="DP28" s="37">
        <f t="shared" si="50"/>
        <v>164515.20000000001</v>
      </c>
      <c r="DQ28" s="37">
        <f t="shared" si="50"/>
        <v>47463.39276000001</v>
      </c>
      <c r="DR28" s="37">
        <f>DQ28/DP28*100</f>
        <v>28.85046048024742</v>
      </c>
      <c r="DS28" s="37">
        <f t="shared" si="50"/>
        <v>0</v>
      </c>
      <c r="DT28" s="37">
        <f t="shared" si="50"/>
        <v>0</v>
      </c>
      <c r="DU28" s="37">
        <f t="shared" si="50"/>
        <v>0</v>
      </c>
      <c r="DV28" s="37">
        <f t="shared" si="50"/>
        <v>46173.3</v>
      </c>
      <c r="DW28" s="37">
        <f t="shared" si="50"/>
        <v>0</v>
      </c>
      <c r="DX28" s="37">
        <f t="shared" si="39"/>
        <v>0</v>
      </c>
      <c r="DY28" s="37">
        <f t="shared" si="50"/>
        <v>0</v>
      </c>
      <c r="DZ28" s="37">
        <f t="shared" si="50"/>
        <v>0</v>
      </c>
      <c r="EA28" s="37">
        <f t="shared" si="50"/>
        <v>0</v>
      </c>
      <c r="EB28" s="37">
        <f t="shared" si="50"/>
        <v>0</v>
      </c>
      <c r="EC28" s="37">
        <f t="shared" si="50"/>
        <v>0</v>
      </c>
      <c r="ED28" s="37">
        <f t="shared" si="50"/>
        <v>0</v>
      </c>
      <c r="EE28" s="37">
        <f t="shared" si="50"/>
        <v>261.39999999999998</v>
      </c>
      <c r="EF28" s="37">
        <f t="shared" si="50"/>
        <v>0</v>
      </c>
      <c r="EG28" s="37">
        <f t="shared" si="50"/>
        <v>0</v>
      </c>
      <c r="EH28" s="37">
        <f t="shared" si="50"/>
        <v>7344.6</v>
      </c>
      <c r="EI28" s="37">
        <f t="shared" si="50"/>
        <v>7344.6</v>
      </c>
      <c r="EJ28" s="37">
        <f t="shared" ref="EJ28" si="52">EI28/EH28*100</f>
        <v>100</v>
      </c>
      <c r="EK28" s="37">
        <f t="shared" si="50"/>
        <v>0</v>
      </c>
      <c r="EL28" s="37">
        <f t="shared" si="50"/>
        <v>0</v>
      </c>
      <c r="EM28" s="37">
        <f t="shared" si="50"/>
        <v>0</v>
      </c>
      <c r="EN28" s="37">
        <f t="shared" ref="EN28:GS28" si="53">SUM(EN29:EN33)</f>
        <v>0</v>
      </c>
      <c r="EO28" s="37">
        <f t="shared" si="53"/>
        <v>0</v>
      </c>
      <c r="EP28" s="37">
        <f t="shared" si="53"/>
        <v>0</v>
      </c>
      <c r="EQ28" s="37">
        <f t="shared" si="53"/>
        <v>65.3</v>
      </c>
      <c r="ER28" s="37">
        <f t="shared" si="53"/>
        <v>0</v>
      </c>
      <c r="ES28" s="37">
        <f>ER28/EQ28*100</f>
        <v>0</v>
      </c>
      <c r="ET28" s="37">
        <f t="shared" si="53"/>
        <v>787.8</v>
      </c>
      <c r="EU28" s="37">
        <f t="shared" si="53"/>
        <v>787.78656999999998</v>
      </c>
      <c r="EV28" s="37">
        <f>EU28/ET28*100</f>
        <v>99.99829525260219</v>
      </c>
      <c r="EW28" s="37">
        <f t="shared" si="53"/>
        <v>19586.900000000001</v>
      </c>
      <c r="EX28" s="37">
        <f t="shared" si="53"/>
        <v>0</v>
      </c>
      <c r="EY28" s="37">
        <f t="shared" si="43"/>
        <v>0</v>
      </c>
      <c r="EZ28" s="37">
        <f t="shared" si="53"/>
        <v>27866.400000000001</v>
      </c>
      <c r="FA28" s="37">
        <f t="shared" si="53"/>
        <v>16795.116749999997</v>
      </c>
      <c r="FB28" s="37">
        <f>FA28/EZ28*100</f>
        <v>60.270134463009207</v>
      </c>
      <c r="FC28" s="37">
        <f t="shared" si="53"/>
        <v>10000</v>
      </c>
      <c r="FD28" s="37">
        <f t="shared" si="53"/>
        <v>0</v>
      </c>
      <c r="FE28" s="37">
        <f>FD28/FC28*100</f>
        <v>0</v>
      </c>
      <c r="FF28" s="37">
        <f t="shared" si="53"/>
        <v>163994.79455000002</v>
      </c>
      <c r="FG28" s="37">
        <f t="shared" si="53"/>
        <v>40512.174629999994</v>
      </c>
      <c r="FH28" s="37">
        <f t="shared" si="7"/>
        <v>24.70332960333587</v>
      </c>
      <c r="FI28" s="37">
        <f t="shared" si="53"/>
        <v>7537.6</v>
      </c>
      <c r="FJ28" s="37">
        <f t="shared" si="53"/>
        <v>3654.5299199999999</v>
      </c>
      <c r="FK28" s="37">
        <f>FJ28/FI28*100</f>
        <v>48.483999150923367</v>
      </c>
      <c r="FL28" s="37">
        <f t="shared" si="53"/>
        <v>0</v>
      </c>
      <c r="FM28" s="37">
        <f t="shared" si="53"/>
        <v>0</v>
      </c>
      <c r="FN28" s="37">
        <v>0</v>
      </c>
      <c r="FO28" s="37">
        <f t="shared" si="53"/>
        <v>770624.0043700001</v>
      </c>
      <c r="FP28" s="37">
        <f t="shared" si="53"/>
        <v>133303.05653</v>
      </c>
      <c r="FQ28" s="37">
        <f t="shared" si="31"/>
        <v>17.298066991694323</v>
      </c>
      <c r="FR28" s="37">
        <f t="shared" si="53"/>
        <v>22348.1</v>
      </c>
      <c r="FS28" s="37">
        <f t="shared" si="53"/>
        <v>0</v>
      </c>
      <c r="FT28" s="37">
        <f>FS28/FR28*100</f>
        <v>0</v>
      </c>
      <c r="FU28" s="37">
        <f t="shared" si="53"/>
        <v>0</v>
      </c>
      <c r="FV28" s="37">
        <f t="shared" si="53"/>
        <v>0</v>
      </c>
      <c r="FW28" s="37">
        <f t="shared" si="53"/>
        <v>0</v>
      </c>
      <c r="FX28" s="37">
        <f t="shared" si="53"/>
        <v>251207.3</v>
      </c>
      <c r="FY28" s="37">
        <f t="shared" si="53"/>
        <v>197818.80478999997</v>
      </c>
      <c r="FZ28" s="37">
        <f t="shared" si="24"/>
        <v>78.747235765043442</v>
      </c>
      <c r="GA28" s="37">
        <f t="shared" si="53"/>
        <v>0</v>
      </c>
      <c r="GB28" s="37">
        <f t="shared" si="53"/>
        <v>0</v>
      </c>
      <c r="GC28" s="37">
        <f t="shared" si="53"/>
        <v>0</v>
      </c>
      <c r="GD28" s="37">
        <f t="shared" si="53"/>
        <v>25000</v>
      </c>
      <c r="GE28" s="37">
        <f t="shared" si="53"/>
        <v>25000</v>
      </c>
      <c r="GF28" s="37">
        <f>GE28/GD28*100</f>
        <v>100</v>
      </c>
      <c r="GG28" s="37">
        <f t="shared" si="53"/>
        <v>16958.69011</v>
      </c>
      <c r="GH28" s="37">
        <f t="shared" si="53"/>
        <v>0</v>
      </c>
      <c r="GI28" s="37">
        <f>GH28/GG28*100</f>
        <v>0</v>
      </c>
      <c r="GJ28" s="37">
        <f t="shared" si="53"/>
        <v>45917.5</v>
      </c>
      <c r="GK28" s="37">
        <f t="shared" si="53"/>
        <v>0</v>
      </c>
      <c r="GL28" s="37">
        <f>GK28/GJ28*100</f>
        <v>0</v>
      </c>
      <c r="GM28" s="37">
        <f t="shared" si="53"/>
        <v>0</v>
      </c>
      <c r="GN28" s="37">
        <f t="shared" si="53"/>
        <v>0</v>
      </c>
      <c r="GO28" s="37">
        <v>0</v>
      </c>
      <c r="GP28" s="37">
        <f t="shared" si="53"/>
        <v>20600</v>
      </c>
      <c r="GQ28" s="37">
        <f t="shared" si="53"/>
        <v>0</v>
      </c>
      <c r="GR28" s="37">
        <f>GQ28/GP28*100</f>
        <v>0</v>
      </c>
      <c r="GS28" s="37">
        <f t="shared" si="53"/>
        <v>0</v>
      </c>
      <c r="GT28" s="37">
        <f t="shared" ref="GT28:HU28" si="54">SUM(GT29:GT33)</f>
        <v>0</v>
      </c>
      <c r="GU28" s="37">
        <v>0</v>
      </c>
      <c r="GV28" s="37">
        <f t="shared" si="54"/>
        <v>51044.7</v>
      </c>
      <c r="GW28" s="37">
        <f t="shared" si="54"/>
        <v>0</v>
      </c>
      <c r="GX28" s="37">
        <f t="shared" si="54"/>
        <v>0</v>
      </c>
      <c r="GY28" s="37">
        <f t="shared" si="54"/>
        <v>0</v>
      </c>
      <c r="GZ28" s="37">
        <f t="shared" si="54"/>
        <v>0</v>
      </c>
      <c r="HA28" s="37">
        <f t="shared" si="54"/>
        <v>0</v>
      </c>
      <c r="HB28" s="37">
        <f t="shared" si="54"/>
        <v>0</v>
      </c>
      <c r="HC28" s="37">
        <f t="shared" si="54"/>
        <v>0</v>
      </c>
      <c r="HD28" s="37">
        <f t="shared" si="54"/>
        <v>0</v>
      </c>
      <c r="HE28" s="37">
        <f t="shared" si="54"/>
        <v>0</v>
      </c>
      <c r="HF28" s="37">
        <f t="shared" si="54"/>
        <v>0</v>
      </c>
      <c r="HG28" s="37">
        <f t="shared" si="54"/>
        <v>0</v>
      </c>
      <c r="HH28" s="37">
        <f t="shared" si="54"/>
        <v>23778.80861</v>
      </c>
      <c r="HI28" s="37">
        <f t="shared" si="54"/>
        <v>8780.2561399999995</v>
      </c>
      <c r="HJ28" s="37">
        <f t="shared" si="25"/>
        <v>36.924710081175085</v>
      </c>
      <c r="HK28" s="37">
        <f t="shared" si="54"/>
        <v>0</v>
      </c>
      <c r="HL28" s="37">
        <f t="shared" si="54"/>
        <v>0</v>
      </c>
      <c r="HM28" s="37">
        <v>0</v>
      </c>
      <c r="HN28" s="37">
        <f t="shared" si="54"/>
        <v>0</v>
      </c>
      <c r="HO28" s="37">
        <f t="shared" si="54"/>
        <v>0</v>
      </c>
      <c r="HP28" s="37">
        <v>0</v>
      </c>
      <c r="HQ28" s="37">
        <f t="shared" si="54"/>
        <v>0</v>
      </c>
      <c r="HR28" s="37">
        <f t="shared" si="54"/>
        <v>0</v>
      </c>
      <c r="HS28" s="37">
        <f t="shared" si="54"/>
        <v>0</v>
      </c>
      <c r="HT28" s="37">
        <f t="shared" si="54"/>
        <v>60146.5</v>
      </c>
      <c r="HU28" s="37">
        <f t="shared" si="54"/>
        <v>0</v>
      </c>
      <c r="HV28" s="37">
        <f>HU28/HT28*100</f>
        <v>0</v>
      </c>
    </row>
    <row r="29" spans="1:230" ht="15" customHeight="1">
      <c r="A29" s="38">
        <v>22</v>
      </c>
      <c r="B29" s="39" t="s">
        <v>45</v>
      </c>
      <c r="C29" s="34">
        <f t="shared" si="44"/>
        <v>341567.30804000009</v>
      </c>
      <c r="D29" s="34">
        <f t="shared" si="44"/>
        <v>94504.417610000004</v>
      </c>
      <c r="E29" s="34">
        <f t="shared" si="1"/>
        <v>27.667875521310965</v>
      </c>
      <c r="F29" s="34">
        <v>5825.9</v>
      </c>
      <c r="G29" s="34">
        <v>2487.8119999999999</v>
      </c>
      <c r="H29" s="34">
        <f t="shared" si="10"/>
        <v>42.702621054257712</v>
      </c>
      <c r="I29" s="34"/>
      <c r="J29" s="34"/>
      <c r="K29" s="34"/>
      <c r="L29" s="34"/>
      <c r="M29" s="34"/>
      <c r="N29" s="34"/>
      <c r="O29" s="34"/>
      <c r="P29" s="34"/>
      <c r="Q29" s="34"/>
      <c r="R29" s="34"/>
      <c r="S29" s="34"/>
      <c r="T29" s="34"/>
      <c r="U29" s="34">
        <v>53757.599999999999</v>
      </c>
      <c r="V29" s="34">
        <v>11830.050999999999</v>
      </c>
      <c r="W29" s="47">
        <f>SUM(V29/U29*100)</f>
        <v>22.006285622870067</v>
      </c>
      <c r="X29" s="34"/>
      <c r="Y29" s="34"/>
      <c r="Z29" s="34"/>
      <c r="AA29" s="34">
        <v>45731.4</v>
      </c>
      <c r="AB29" s="34">
        <v>0</v>
      </c>
      <c r="AC29" s="34">
        <f>SUM(AB29/AA29*100)</f>
        <v>0</v>
      </c>
      <c r="AD29" s="74"/>
      <c r="AE29" s="74"/>
      <c r="AF29" s="34"/>
      <c r="AG29" s="34"/>
      <c r="AH29" s="34"/>
      <c r="AI29" s="34"/>
      <c r="AJ29" s="34"/>
      <c r="AK29" s="34"/>
      <c r="AL29" s="34"/>
      <c r="AM29" s="34"/>
      <c r="AN29" s="34"/>
      <c r="AO29" s="34"/>
      <c r="AP29" s="34"/>
      <c r="AQ29" s="34"/>
      <c r="AR29" s="34"/>
      <c r="AS29" s="34">
        <v>4970.0646100000004</v>
      </c>
      <c r="AT29" s="34">
        <v>4378.5771999999997</v>
      </c>
      <c r="AU29" s="34">
        <f t="shared" si="14"/>
        <v>88.098999582220713</v>
      </c>
      <c r="AV29" s="34"/>
      <c r="AW29" s="34"/>
      <c r="AX29" s="34"/>
      <c r="AY29" s="34"/>
      <c r="AZ29" s="34"/>
      <c r="BA29" s="34"/>
      <c r="BB29" s="34"/>
      <c r="BC29" s="34"/>
      <c r="BD29" s="34"/>
      <c r="BE29" s="34"/>
      <c r="BF29" s="34"/>
      <c r="BG29" s="34"/>
      <c r="BH29" s="34">
        <v>42.85051</v>
      </c>
      <c r="BI29" s="34">
        <v>24.200000000000003</v>
      </c>
      <c r="BJ29" s="34">
        <f t="shared" si="16"/>
        <v>56.475407177184131</v>
      </c>
      <c r="BK29" s="34"/>
      <c r="BL29" s="34"/>
      <c r="BM29" s="34"/>
      <c r="BN29" s="34">
        <v>0</v>
      </c>
      <c r="BO29" s="34">
        <v>0</v>
      </c>
      <c r="BP29" s="34"/>
      <c r="BQ29" s="34">
        <v>0</v>
      </c>
      <c r="BR29" s="34">
        <v>0</v>
      </c>
      <c r="BS29" s="34"/>
      <c r="BT29" s="34"/>
      <c r="BU29" s="34"/>
      <c r="BV29" s="34"/>
      <c r="BW29" s="34">
        <v>19796.900000000001</v>
      </c>
      <c r="BX29" s="34">
        <v>15454.826800000001</v>
      </c>
      <c r="BY29" s="34">
        <f t="shared" si="17"/>
        <v>78.066903404068313</v>
      </c>
      <c r="BZ29" s="34">
        <v>23257.7</v>
      </c>
      <c r="CA29" s="34">
        <v>0</v>
      </c>
      <c r="CB29" s="34">
        <f t="shared" si="18"/>
        <v>0</v>
      </c>
      <c r="CC29" s="34"/>
      <c r="CD29" s="34"/>
      <c r="CE29" s="34"/>
      <c r="CF29" s="34">
        <v>12600</v>
      </c>
      <c r="CG29" s="34">
        <v>0</v>
      </c>
      <c r="CH29" s="34">
        <f t="shared" si="19"/>
        <v>0</v>
      </c>
      <c r="CI29" s="34">
        <v>2929.5639999999999</v>
      </c>
      <c r="CJ29" s="34">
        <v>0</v>
      </c>
      <c r="CK29" s="34">
        <f t="shared" si="20"/>
        <v>0</v>
      </c>
      <c r="CL29" s="34">
        <v>2000</v>
      </c>
      <c r="CM29" s="34">
        <v>545.98080000000004</v>
      </c>
      <c r="CN29" s="34">
        <f t="shared" si="21"/>
        <v>27.299040000000002</v>
      </c>
      <c r="CO29" s="34">
        <v>230</v>
      </c>
      <c r="CP29" s="34">
        <v>0</v>
      </c>
      <c r="CQ29" s="34">
        <f t="shared" si="22"/>
        <v>0</v>
      </c>
      <c r="CR29" s="34">
        <v>7999.9999999999991</v>
      </c>
      <c r="CS29" s="34">
        <v>3802.0730100000001</v>
      </c>
      <c r="CT29" s="34">
        <f t="shared" si="30"/>
        <v>47.525912625000004</v>
      </c>
      <c r="CU29" s="34">
        <v>11398.170240000001</v>
      </c>
      <c r="CV29" s="34">
        <v>3000.26791</v>
      </c>
      <c r="CW29" s="34">
        <f t="shared" si="23"/>
        <v>26.322364439434796</v>
      </c>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v>7344.6</v>
      </c>
      <c r="EI29" s="34">
        <v>7344.6</v>
      </c>
      <c r="EJ29" s="34">
        <f>EI29/EH29*100</f>
        <v>100</v>
      </c>
      <c r="EK29" s="34"/>
      <c r="EL29" s="34"/>
      <c r="EM29" s="34"/>
      <c r="EN29" s="34"/>
      <c r="EO29" s="34"/>
      <c r="EP29" s="34"/>
      <c r="EQ29" s="34"/>
      <c r="ER29" s="34"/>
      <c r="ES29" s="34"/>
      <c r="ET29" s="34"/>
      <c r="EU29" s="34"/>
      <c r="EV29" s="34"/>
      <c r="EW29" s="34"/>
      <c r="EX29" s="34"/>
      <c r="EY29" s="34"/>
      <c r="EZ29" s="34"/>
      <c r="FA29" s="34"/>
      <c r="FB29" s="34"/>
      <c r="FC29" s="34"/>
      <c r="FD29" s="34"/>
      <c r="FE29" s="34"/>
      <c r="FF29" s="34">
        <v>6496.1439499999997</v>
      </c>
      <c r="FG29" s="34">
        <v>1137.5120999999999</v>
      </c>
      <c r="FH29" s="34">
        <f t="shared" si="7"/>
        <v>17.510574099885826</v>
      </c>
      <c r="FI29" s="34"/>
      <c r="FJ29" s="34"/>
      <c r="FK29" s="34"/>
      <c r="FL29" s="34"/>
      <c r="FM29" s="34"/>
      <c r="FN29" s="34"/>
      <c r="FO29" s="34">
        <v>71571.819300000003</v>
      </c>
      <c r="FP29" s="34">
        <v>21754.774600000001</v>
      </c>
      <c r="FQ29" s="34">
        <f t="shared" si="31"/>
        <v>30.39572671586399</v>
      </c>
      <c r="FR29" s="34">
        <v>22348.1</v>
      </c>
      <c r="FS29" s="34">
        <v>0</v>
      </c>
      <c r="FT29" s="34">
        <f>FS29/FR29*100</f>
        <v>0</v>
      </c>
      <c r="FU29" s="34"/>
      <c r="FV29" s="34"/>
      <c r="FW29" s="34"/>
      <c r="FX29" s="34">
        <v>22009.9</v>
      </c>
      <c r="FY29" s="34">
        <v>22009.9</v>
      </c>
      <c r="FZ29" s="34">
        <f t="shared" si="24"/>
        <v>100</v>
      </c>
      <c r="GA29" s="34"/>
      <c r="GB29" s="34"/>
      <c r="GC29" s="34"/>
      <c r="GD29" s="34"/>
      <c r="GE29" s="34"/>
      <c r="GF29" s="34"/>
      <c r="GG29" s="34">
        <v>16958.69011</v>
      </c>
      <c r="GH29" s="34">
        <v>0</v>
      </c>
      <c r="GI29" s="34">
        <f>GH29/GG29*100</f>
        <v>0</v>
      </c>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v>4297.9053199999998</v>
      </c>
      <c r="HI29" s="34">
        <v>733.84218999999996</v>
      </c>
      <c r="HJ29" s="34">
        <f t="shared" si="25"/>
        <v>17.074414985018795</v>
      </c>
      <c r="HK29" s="34"/>
      <c r="HL29" s="34"/>
      <c r="HM29" s="34"/>
      <c r="HN29" s="34"/>
      <c r="HO29" s="34"/>
      <c r="HP29" s="34"/>
      <c r="HQ29" s="34"/>
      <c r="HR29" s="34"/>
      <c r="HS29" s="34"/>
      <c r="HT29" s="34"/>
      <c r="HU29" s="34"/>
      <c r="HV29" s="34"/>
    </row>
    <row r="30" spans="1:230" ht="12.75" customHeight="1">
      <c r="A30" s="38">
        <v>23</v>
      </c>
      <c r="B30" s="39" t="s">
        <v>46</v>
      </c>
      <c r="C30" s="34">
        <f t="shared" ref="C30:C35" si="55">F30+I30+L30+O30+R30+U30+X30+AA30+AD30+AG30+AJ30+AM30+AP30+AS30+AV30+AY30+BB30+BE30+BH30+BK30+BN30+BQ30+BT30+BW30+BZ30+CC30+CF30+CI30+CL30+CO30+CR30+CU30+CX30+DA30+DD30+DG30+DJ30+DM30+DP30+DS30+DV30+DY30+EB30+EE30+EH30+EK30+EN30+EQ30+ET30+EW30+EZ30+FC30+FF30+FI30+FL30+FO30+FR30+FU30+FX30+GA30+GD30+GG30+GJ30+GM30+GP30+GS30+GV30+GY30+HB30+HE30+HH30+HK30+HN30+HQ30+HT30</f>
        <v>459438.67274000007</v>
      </c>
      <c r="D30" s="34">
        <f t="shared" ref="D30:D33" si="56">G30+J30+M30+P30+S30+V30+Y30+AB30+AE30+AH30+AK30+AN30+AQ30+AT30+AW30+AZ30+BC30+BF30+BI30+BL30+BO30+BR30+BU30+BX30+CA30+CD30+CG30+CJ30+CM30+CP30+CS30+CV30+CY30+DB30+DE30+DH30+DK30+DN30+DQ30+DT30+DW30+DZ30+EC30+EF30+EI30+EL30+EO30+ER30+EU30+EX30+FA30+FD30+FG30+FJ30+FM30+FP30+FS30+FV30+FY30+GB30+GE30+GH30+GK30+GN30+GQ30+GT30+GW30+GZ30+HC30+HF30+HI30+HL30+HO30+HR30+HU30</f>
        <v>161963.05554999999</v>
      </c>
      <c r="E30" s="34">
        <f t="shared" si="1"/>
        <v>35.252377555438422</v>
      </c>
      <c r="F30" s="34">
        <v>6330</v>
      </c>
      <c r="G30" s="34">
        <v>4211.848</v>
      </c>
      <c r="H30" s="34">
        <f t="shared" si="10"/>
        <v>66.537883096366514</v>
      </c>
      <c r="I30" s="34"/>
      <c r="J30" s="34"/>
      <c r="K30" s="34"/>
      <c r="L30" s="34"/>
      <c r="M30" s="34"/>
      <c r="N30" s="34"/>
      <c r="O30" s="34"/>
      <c r="P30" s="34"/>
      <c r="Q30" s="34"/>
      <c r="R30" s="34"/>
      <c r="S30" s="34"/>
      <c r="T30" s="34"/>
      <c r="U30" s="34">
        <v>23856.7</v>
      </c>
      <c r="V30" s="34">
        <v>11045.865</v>
      </c>
      <c r="W30" s="47">
        <f t="shared" ref="W30:W33" si="57">SUM(V30/U30*100)</f>
        <v>46.300892411775308</v>
      </c>
      <c r="X30" s="34"/>
      <c r="Y30" s="34"/>
      <c r="Z30" s="34"/>
      <c r="AA30" s="34">
        <v>37766.400000000001</v>
      </c>
      <c r="AB30" s="34">
        <v>17167.311000000002</v>
      </c>
      <c r="AC30" s="34">
        <f>SUM(AB30/AA30*100)</f>
        <v>45.456572508896798</v>
      </c>
      <c r="AD30" s="74"/>
      <c r="AE30" s="74"/>
      <c r="AF30" s="34"/>
      <c r="AG30" s="34"/>
      <c r="AH30" s="34"/>
      <c r="AI30" s="34"/>
      <c r="AJ30" s="34"/>
      <c r="AK30" s="34"/>
      <c r="AL30" s="34"/>
      <c r="AM30" s="34"/>
      <c r="AN30" s="34"/>
      <c r="AO30" s="34"/>
      <c r="AP30" s="34"/>
      <c r="AQ30" s="34"/>
      <c r="AR30" s="34"/>
      <c r="AS30" s="34">
        <v>26092.839199999999</v>
      </c>
      <c r="AT30" s="34">
        <v>26092.839189999999</v>
      </c>
      <c r="AU30" s="34">
        <f t="shared" si="14"/>
        <v>99.999999961675314</v>
      </c>
      <c r="AV30" s="34"/>
      <c r="AW30" s="34"/>
      <c r="AX30" s="34"/>
      <c r="AY30" s="34"/>
      <c r="AZ30" s="34"/>
      <c r="BA30" s="34"/>
      <c r="BB30" s="34"/>
      <c r="BC30" s="34"/>
      <c r="BD30" s="34"/>
      <c r="BE30" s="34"/>
      <c r="BF30" s="34"/>
      <c r="BG30" s="34"/>
      <c r="BH30" s="34">
        <v>42.85051</v>
      </c>
      <c r="BI30" s="34">
        <v>42.85051</v>
      </c>
      <c r="BJ30" s="34">
        <f t="shared" si="16"/>
        <v>100</v>
      </c>
      <c r="BK30" s="34"/>
      <c r="BL30" s="34"/>
      <c r="BM30" s="34"/>
      <c r="BN30" s="34">
        <v>33300</v>
      </c>
      <c r="BO30" s="34">
        <v>7777.3002500000002</v>
      </c>
      <c r="BP30" s="34">
        <v>0</v>
      </c>
      <c r="BQ30" s="34">
        <v>1647.1380499999998</v>
      </c>
      <c r="BR30" s="34">
        <v>561.69745</v>
      </c>
      <c r="BS30" s="34">
        <f>BR30/BQ30*100</f>
        <v>34.101419125130413</v>
      </c>
      <c r="BT30" s="34"/>
      <c r="BU30" s="34"/>
      <c r="BV30" s="34"/>
      <c r="BW30" s="34">
        <v>36586.6</v>
      </c>
      <c r="BX30" s="34">
        <v>17029.212370000001</v>
      </c>
      <c r="BY30" s="34">
        <f t="shared" si="17"/>
        <v>46.544943695232689</v>
      </c>
      <c r="BZ30" s="34">
        <v>20000</v>
      </c>
      <c r="CA30" s="34">
        <v>2175.4152599999998</v>
      </c>
      <c r="CB30" s="34">
        <f t="shared" si="18"/>
        <v>10.877076299999999</v>
      </c>
      <c r="CC30" s="34"/>
      <c r="CD30" s="34"/>
      <c r="CE30" s="34"/>
      <c r="CF30" s="34">
        <v>6500</v>
      </c>
      <c r="CG30" s="34">
        <v>5400.3067000000001</v>
      </c>
      <c r="CH30" s="34">
        <f t="shared" si="19"/>
        <v>83.08164153846154</v>
      </c>
      <c r="CI30" s="34">
        <v>1000</v>
      </c>
      <c r="CJ30" s="34">
        <v>1000</v>
      </c>
      <c r="CK30" s="34">
        <f t="shared" si="20"/>
        <v>100</v>
      </c>
      <c r="CL30" s="34">
        <v>4000</v>
      </c>
      <c r="CM30" s="34">
        <v>2790.2894700000002</v>
      </c>
      <c r="CN30" s="34">
        <f t="shared" si="21"/>
        <v>69.757236750000004</v>
      </c>
      <c r="CO30" s="34">
        <v>180</v>
      </c>
      <c r="CP30" s="34">
        <v>0</v>
      </c>
      <c r="CQ30" s="34">
        <f t="shared" si="22"/>
        <v>0</v>
      </c>
      <c r="CR30" s="34">
        <v>0</v>
      </c>
      <c r="CS30" s="34">
        <v>0</v>
      </c>
      <c r="CT30" s="34"/>
      <c r="CU30" s="34">
        <v>18993.426950000001</v>
      </c>
      <c r="CV30" s="34">
        <v>7439.9412899999998</v>
      </c>
      <c r="CW30" s="34">
        <f t="shared" si="23"/>
        <v>39.171136991684378</v>
      </c>
      <c r="CX30" s="34"/>
      <c r="CY30" s="34"/>
      <c r="CZ30" s="34"/>
      <c r="DA30" s="34"/>
      <c r="DB30" s="34"/>
      <c r="DC30" s="34"/>
      <c r="DD30" s="34"/>
      <c r="DE30" s="34"/>
      <c r="DF30" s="34"/>
      <c r="DG30" s="34"/>
      <c r="DH30" s="34"/>
      <c r="DI30" s="34"/>
      <c r="DJ30" s="34"/>
      <c r="DK30" s="34"/>
      <c r="DL30" s="34"/>
      <c r="DM30" s="34">
        <v>2979.9</v>
      </c>
      <c r="DN30" s="34">
        <v>2979.9</v>
      </c>
      <c r="DO30" s="34">
        <f t="shared" ref="DO30:DO32" si="58">DN30/DM30*100</f>
        <v>100</v>
      </c>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v>11553.256600000001</v>
      </c>
      <c r="FG30" s="34">
        <v>2888.3141000000001</v>
      </c>
      <c r="FH30" s="34">
        <f t="shared" si="7"/>
        <v>24.99999956722159</v>
      </c>
      <c r="FI30" s="34"/>
      <c r="FJ30" s="34"/>
      <c r="FK30" s="34"/>
      <c r="FL30" s="34"/>
      <c r="FM30" s="34"/>
      <c r="FN30" s="34"/>
      <c r="FO30" s="34">
        <v>138300.87871000002</v>
      </c>
      <c r="FP30" s="34">
        <v>14500.257390000001</v>
      </c>
      <c r="FQ30" s="34">
        <f t="shared" si="31"/>
        <v>10.484573579901298</v>
      </c>
      <c r="FR30" s="34"/>
      <c r="FS30" s="34"/>
      <c r="FT30" s="34"/>
      <c r="FU30" s="34"/>
      <c r="FV30" s="34"/>
      <c r="FW30" s="34"/>
      <c r="FX30" s="34">
        <v>34269.699999999997</v>
      </c>
      <c r="FY30" s="34">
        <v>34214.986799999999</v>
      </c>
      <c r="FZ30" s="34">
        <f t="shared" si="24"/>
        <v>99.840345261265782</v>
      </c>
      <c r="GA30" s="34"/>
      <c r="GB30" s="34"/>
      <c r="GC30" s="34"/>
      <c r="GD30" s="34"/>
      <c r="GE30" s="34"/>
      <c r="GF30" s="34"/>
      <c r="GG30" s="34"/>
      <c r="GH30" s="34"/>
      <c r="GI30" s="34"/>
      <c r="GJ30" s="34"/>
      <c r="GK30" s="34"/>
      <c r="GL30" s="34"/>
      <c r="GM30" s="34"/>
      <c r="GN30" s="34"/>
      <c r="GO30" s="34"/>
      <c r="GP30" s="34"/>
      <c r="GQ30" s="34"/>
      <c r="GR30" s="34"/>
      <c r="GS30" s="34"/>
      <c r="GT30" s="34"/>
      <c r="GU30" s="34"/>
      <c r="GV30" s="34">
        <v>51044.7</v>
      </c>
      <c r="GW30" s="34">
        <v>0</v>
      </c>
      <c r="GX30" s="34">
        <f>GW30/GV30*100</f>
        <v>0</v>
      </c>
      <c r="GY30" s="34"/>
      <c r="GZ30" s="34"/>
      <c r="HA30" s="34"/>
      <c r="HB30" s="34"/>
      <c r="HC30" s="34"/>
      <c r="HD30" s="34"/>
      <c r="HE30" s="34"/>
      <c r="HF30" s="34"/>
      <c r="HG30" s="34"/>
      <c r="HH30" s="34">
        <v>4994.2827200000002</v>
      </c>
      <c r="HI30" s="34">
        <v>4644.7207699999999</v>
      </c>
      <c r="HJ30" s="34">
        <f t="shared" si="25"/>
        <v>93.000757674367293</v>
      </c>
      <c r="HK30" s="34"/>
      <c r="HL30" s="34"/>
      <c r="HM30" s="34"/>
      <c r="HN30" s="34"/>
      <c r="HO30" s="34"/>
      <c r="HP30" s="34"/>
      <c r="HQ30" s="34"/>
      <c r="HR30" s="34"/>
      <c r="HS30" s="34"/>
      <c r="HT30" s="34"/>
      <c r="HU30" s="34"/>
      <c r="HV30" s="34"/>
    </row>
    <row r="31" spans="1:230" ht="16.5" customHeight="1">
      <c r="A31" s="38">
        <v>24</v>
      </c>
      <c r="B31" s="39" t="s">
        <v>47</v>
      </c>
      <c r="C31" s="34">
        <f t="shared" si="55"/>
        <v>683615.61671000009</v>
      </c>
      <c r="D31" s="34">
        <f t="shared" si="56"/>
        <v>224133.33196000001</v>
      </c>
      <c r="E31" s="34">
        <f t="shared" si="1"/>
        <v>32.786455792024526</v>
      </c>
      <c r="F31" s="34">
        <v>10073.200000000001</v>
      </c>
      <c r="G31" s="34">
        <v>9410.2245500000008</v>
      </c>
      <c r="H31" s="34">
        <f t="shared" si="10"/>
        <v>93.418422646229601</v>
      </c>
      <c r="I31" s="34"/>
      <c r="J31" s="34"/>
      <c r="K31" s="34"/>
      <c r="L31" s="34"/>
      <c r="M31" s="34"/>
      <c r="N31" s="34"/>
      <c r="O31" s="34"/>
      <c r="P31" s="34"/>
      <c r="Q31" s="34"/>
      <c r="R31" s="34"/>
      <c r="S31" s="34"/>
      <c r="T31" s="34"/>
      <c r="U31" s="34">
        <v>0</v>
      </c>
      <c r="V31" s="34">
        <v>0</v>
      </c>
      <c r="W31" s="47"/>
      <c r="X31" s="34">
        <v>56160</v>
      </c>
      <c r="Y31" s="34">
        <v>50647.3</v>
      </c>
      <c r="Z31" s="34">
        <f t="shared" si="46"/>
        <v>90.183938746438756</v>
      </c>
      <c r="AA31" s="34">
        <v>0</v>
      </c>
      <c r="AB31" s="34">
        <v>0</v>
      </c>
      <c r="AC31" s="34"/>
      <c r="AD31" s="74"/>
      <c r="AE31" s="74"/>
      <c r="AF31" s="34"/>
      <c r="AG31" s="34"/>
      <c r="AH31" s="34"/>
      <c r="AI31" s="34"/>
      <c r="AJ31" s="34"/>
      <c r="AK31" s="34"/>
      <c r="AL31" s="34"/>
      <c r="AM31" s="34"/>
      <c r="AN31" s="34"/>
      <c r="AO31" s="34"/>
      <c r="AP31" s="34"/>
      <c r="AQ31" s="34"/>
      <c r="AR31" s="34"/>
      <c r="AS31" s="34">
        <v>32740.300619999998</v>
      </c>
      <c r="AT31" s="34">
        <v>32740.300620000002</v>
      </c>
      <c r="AU31" s="34">
        <f t="shared" si="14"/>
        <v>100.00000000000003</v>
      </c>
      <c r="AV31" s="34"/>
      <c r="AW31" s="34"/>
      <c r="AX31" s="34"/>
      <c r="AY31" s="34"/>
      <c r="AZ31" s="34"/>
      <c r="BA31" s="34"/>
      <c r="BB31" s="34"/>
      <c r="BC31" s="34"/>
      <c r="BD31" s="34"/>
      <c r="BE31" s="34"/>
      <c r="BF31" s="34"/>
      <c r="BG31" s="34"/>
      <c r="BH31" s="34">
        <v>42.85051</v>
      </c>
      <c r="BI31" s="34">
        <v>42.85051</v>
      </c>
      <c r="BJ31" s="34">
        <f t="shared" si="16"/>
        <v>100</v>
      </c>
      <c r="BK31" s="34"/>
      <c r="BL31" s="34"/>
      <c r="BM31" s="34"/>
      <c r="BN31" s="34">
        <v>6543.4</v>
      </c>
      <c r="BO31" s="34">
        <v>1180.17876</v>
      </c>
      <c r="BP31" s="34">
        <v>0</v>
      </c>
      <c r="BQ31" s="34">
        <v>1647.15489</v>
      </c>
      <c r="BR31" s="34">
        <v>333.71287000000001</v>
      </c>
      <c r="BS31" s="34">
        <f t="shared" ref="BS31:BS33" si="59">BR31/BQ31*100</f>
        <v>20.259956852023794</v>
      </c>
      <c r="BT31" s="34"/>
      <c r="BU31" s="34"/>
      <c r="BV31" s="34"/>
      <c r="BW31" s="34">
        <v>4696.1000000000004</v>
      </c>
      <c r="BX31" s="34">
        <v>2746.0722999999998</v>
      </c>
      <c r="BY31" s="34">
        <f t="shared" si="17"/>
        <v>58.475592512936259</v>
      </c>
      <c r="BZ31" s="34">
        <v>40000</v>
      </c>
      <c r="CA31" s="34">
        <v>0</v>
      </c>
      <c r="CB31" s="34">
        <f t="shared" si="18"/>
        <v>0</v>
      </c>
      <c r="CC31" s="34"/>
      <c r="CD31" s="34"/>
      <c r="CE31" s="34"/>
      <c r="CF31" s="34">
        <v>23777.149990000002</v>
      </c>
      <c r="CG31" s="34">
        <v>4241.9183499999999</v>
      </c>
      <c r="CH31" s="34">
        <f t="shared" si="19"/>
        <v>17.840314553190904</v>
      </c>
      <c r="CI31" s="34">
        <v>6454.0499</v>
      </c>
      <c r="CJ31" s="34">
        <v>3000</v>
      </c>
      <c r="CK31" s="34">
        <f t="shared" si="20"/>
        <v>46.482441978020653</v>
      </c>
      <c r="CL31" s="34">
        <v>6588.5499900000004</v>
      </c>
      <c r="CM31" s="34">
        <v>2202.4945600000001</v>
      </c>
      <c r="CN31" s="34">
        <f t="shared" si="21"/>
        <v>33.429124213110811</v>
      </c>
      <c r="CO31" s="34">
        <v>80</v>
      </c>
      <c r="CP31" s="34">
        <v>80</v>
      </c>
      <c r="CQ31" s="34">
        <f t="shared" si="22"/>
        <v>100</v>
      </c>
      <c r="CR31" s="34">
        <v>0</v>
      </c>
      <c r="CS31" s="34">
        <v>0</v>
      </c>
      <c r="CT31" s="34"/>
      <c r="CU31" s="34">
        <v>38627.819539999997</v>
      </c>
      <c r="CV31" s="34">
        <v>4344.8771400000005</v>
      </c>
      <c r="CW31" s="34">
        <f t="shared" si="23"/>
        <v>11.24805177134262</v>
      </c>
      <c r="CX31" s="34"/>
      <c r="CY31" s="34"/>
      <c r="CZ31" s="34"/>
      <c r="DA31" s="34"/>
      <c r="DB31" s="34"/>
      <c r="DC31" s="34"/>
      <c r="DD31" s="34"/>
      <c r="DE31" s="34"/>
      <c r="DF31" s="34"/>
      <c r="DG31" s="34"/>
      <c r="DH31" s="34"/>
      <c r="DI31" s="34"/>
      <c r="DJ31" s="34"/>
      <c r="DK31" s="34"/>
      <c r="DL31" s="34"/>
      <c r="DM31" s="34">
        <v>12300.4</v>
      </c>
      <c r="DN31" s="34">
        <v>10406.584949999999</v>
      </c>
      <c r="DO31" s="34">
        <f t="shared" si="58"/>
        <v>84.603630369744067</v>
      </c>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v>787.8</v>
      </c>
      <c r="EU31" s="34">
        <v>787.78656999999998</v>
      </c>
      <c r="EV31" s="34">
        <f t="shared" ref="EV31" si="60">EU31/ET31*100</f>
        <v>99.99829525260219</v>
      </c>
      <c r="EW31" s="34">
        <v>19586.900000000001</v>
      </c>
      <c r="EX31" s="34">
        <v>0</v>
      </c>
      <c r="EY31" s="34">
        <f t="shared" ref="EY31" si="61">EX31/EW31*100</f>
        <v>0</v>
      </c>
      <c r="EZ31" s="34"/>
      <c r="FA31" s="34"/>
      <c r="FB31" s="34"/>
      <c r="FC31" s="34"/>
      <c r="FD31" s="34"/>
      <c r="FE31" s="34"/>
      <c r="FF31" s="34">
        <v>26946.509599999998</v>
      </c>
      <c r="FG31" s="34">
        <v>6736.6273999999994</v>
      </c>
      <c r="FH31" s="34">
        <f t="shared" si="7"/>
        <v>25</v>
      </c>
      <c r="FI31" s="34">
        <v>3766.5</v>
      </c>
      <c r="FJ31" s="34">
        <v>3212.4391799999999</v>
      </c>
      <c r="FK31" s="34">
        <f t="shared" ref="FK31:FK32" si="62">FJ31/FI31*100</f>
        <v>85.289769812823565</v>
      </c>
      <c r="FL31" s="34"/>
      <c r="FM31" s="34"/>
      <c r="FN31" s="34"/>
      <c r="FO31" s="34">
        <v>224036.63471000001</v>
      </c>
      <c r="FP31" s="34">
        <v>19853.169620000001</v>
      </c>
      <c r="FQ31" s="34">
        <f t="shared" si="31"/>
        <v>8.8615728609289999</v>
      </c>
      <c r="FR31" s="34"/>
      <c r="FS31" s="34"/>
      <c r="FT31" s="34"/>
      <c r="FU31" s="34"/>
      <c r="FV31" s="34"/>
      <c r="FW31" s="34"/>
      <c r="FX31" s="34">
        <v>83790.399999999994</v>
      </c>
      <c r="FY31" s="34">
        <v>70446.817989999996</v>
      </c>
      <c r="FZ31" s="34">
        <f t="shared" si="24"/>
        <v>84.075046771467854</v>
      </c>
      <c r="GA31" s="34"/>
      <c r="GB31" s="34"/>
      <c r="GC31" s="34"/>
      <c r="GD31" s="34"/>
      <c r="GE31" s="34"/>
      <c r="GF31" s="34"/>
      <c r="GG31" s="34"/>
      <c r="GH31" s="34"/>
      <c r="GI31" s="34"/>
      <c r="GJ31" s="34"/>
      <c r="GK31" s="34"/>
      <c r="GL31" s="34"/>
      <c r="GM31" s="34"/>
      <c r="GN31" s="34"/>
      <c r="GO31" s="34"/>
      <c r="GP31" s="34">
        <v>20600</v>
      </c>
      <c r="GQ31" s="34">
        <v>0</v>
      </c>
      <c r="GR31" s="34">
        <f>GQ31/GP31*100</f>
        <v>0</v>
      </c>
      <c r="GS31" s="34"/>
      <c r="GT31" s="34"/>
      <c r="GU31" s="34"/>
      <c r="GV31" s="34"/>
      <c r="GW31" s="34"/>
      <c r="GX31" s="34"/>
      <c r="GY31" s="34"/>
      <c r="GZ31" s="34"/>
      <c r="HA31" s="34"/>
      <c r="HB31" s="34"/>
      <c r="HC31" s="34"/>
      <c r="HD31" s="34"/>
      <c r="HE31" s="34"/>
      <c r="HF31" s="34"/>
      <c r="HG31" s="34"/>
      <c r="HH31" s="34">
        <v>4223.39696</v>
      </c>
      <c r="HI31" s="34">
        <v>1719.9765900000002</v>
      </c>
      <c r="HJ31" s="34">
        <f t="shared" si="25"/>
        <v>40.724956860318436</v>
      </c>
      <c r="HK31" s="34"/>
      <c r="HL31" s="34"/>
      <c r="HM31" s="34"/>
      <c r="HN31" s="34"/>
      <c r="HO31" s="34"/>
      <c r="HP31" s="34"/>
      <c r="HQ31" s="34"/>
      <c r="HR31" s="34"/>
      <c r="HS31" s="34"/>
      <c r="HT31" s="34">
        <v>60146.5</v>
      </c>
      <c r="HU31" s="34">
        <v>0</v>
      </c>
      <c r="HV31" s="34">
        <f>HU31/HT31*100</f>
        <v>0</v>
      </c>
    </row>
    <row r="32" spans="1:230" s="2" customFormat="1" ht="18" customHeight="1">
      <c r="A32" s="38">
        <v>26</v>
      </c>
      <c r="B32" s="39" t="s">
        <v>48</v>
      </c>
      <c r="C32" s="34">
        <f t="shared" si="55"/>
        <v>3443104.1433799998</v>
      </c>
      <c r="D32" s="34">
        <f t="shared" si="56"/>
        <v>1390681.0368299999</v>
      </c>
      <c r="E32" s="34">
        <f t="shared" si="1"/>
        <v>40.390327417305677</v>
      </c>
      <c r="F32" s="34">
        <v>29995.5</v>
      </c>
      <c r="G32" s="34">
        <v>24029.11</v>
      </c>
      <c r="H32" s="34">
        <f t="shared" si="10"/>
        <v>80.109049690786946</v>
      </c>
      <c r="I32" s="34"/>
      <c r="J32" s="34"/>
      <c r="K32" s="34"/>
      <c r="L32" s="34"/>
      <c r="M32" s="34"/>
      <c r="N32" s="34"/>
      <c r="O32" s="34"/>
      <c r="P32" s="34"/>
      <c r="Q32" s="34"/>
      <c r="R32" s="34"/>
      <c r="S32" s="34"/>
      <c r="T32" s="34"/>
      <c r="U32" s="34">
        <v>0</v>
      </c>
      <c r="V32" s="34">
        <v>0</v>
      </c>
      <c r="W32" s="47"/>
      <c r="X32" s="34">
        <v>470049.4</v>
      </c>
      <c r="Y32" s="34">
        <v>203655.4</v>
      </c>
      <c r="Z32" s="34">
        <f t="shared" si="46"/>
        <v>43.326382290882613</v>
      </c>
      <c r="AA32" s="34">
        <v>0</v>
      </c>
      <c r="AB32" s="34">
        <v>0</v>
      </c>
      <c r="AC32" s="34"/>
      <c r="AD32" s="74">
        <v>62680.9</v>
      </c>
      <c r="AE32" s="74">
        <v>0</v>
      </c>
      <c r="AF32" s="34">
        <f>SUM(AE32/AD32*100)</f>
        <v>0</v>
      </c>
      <c r="AG32" s="34">
        <v>22903.5</v>
      </c>
      <c r="AH32" s="34">
        <v>21604.855469999999</v>
      </c>
      <c r="AI32" s="34">
        <f>AH32/AG32*100</f>
        <v>94.329929792389805</v>
      </c>
      <c r="AJ32" s="34">
        <v>63952.515999999996</v>
      </c>
      <c r="AK32" s="34">
        <v>57112.957479999997</v>
      </c>
      <c r="AL32" s="34">
        <f>AK32/AJ32*100</f>
        <v>89.305254980116814</v>
      </c>
      <c r="AM32" s="34">
        <v>53804.4</v>
      </c>
      <c r="AN32" s="34">
        <v>23999.270789999999</v>
      </c>
      <c r="AO32" s="34">
        <f>AN32/AM32*100</f>
        <v>44.604662053661038</v>
      </c>
      <c r="AP32" s="34">
        <v>28410.6</v>
      </c>
      <c r="AQ32" s="34">
        <v>1684.6310000000001</v>
      </c>
      <c r="AR32" s="34">
        <f>AQ32/AP32*100</f>
        <v>5.9295861403842238</v>
      </c>
      <c r="AS32" s="34">
        <v>31062.90381</v>
      </c>
      <c r="AT32" s="34">
        <v>30528.703270000002</v>
      </c>
      <c r="AU32" s="34">
        <f t="shared" si="14"/>
        <v>98.28026206671629</v>
      </c>
      <c r="AV32" s="34"/>
      <c r="AW32" s="34"/>
      <c r="AX32" s="34"/>
      <c r="AY32" s="34"/>
      <c r="AZ32" s="34"/>
      <c r="BA32" s="34"/>
      <c r="BB32" s="34"/>
      <c r="BC32" s="34"/>
      <c r="BD32" s="34"/>
      <c r="BE32" s="34"/>
      <c r="BF32" s="34"/>
      <c r="BG32" s="34"/>
      <c r="BH32" s="34">
        <v>42.76782</v>
      </c>
      <c r="BI32" s="34">
        <v>42.76782</v>
      </c>
      <c r="BJ32" s="34">
        <f t="shared" si="16"/>
        <v>100</v>
      </c>
      <c r="BK32" s="34"/>
      <c r="BL32" s="34"/>
      <c r="BM32" s="34"/>
      <c r="BN32" s="34">
        <v>35546.699999999997</v>
      </c>
      <c r="BO32" s="34">
        <v>14207.869839999999</v>
      </c>
      <c r="BP32" s="34">
        <v>0</v>
      </c>
      <c r="BQ32" s="34">
        <v>0</v>
      </c>
      <c r="BR32" s="34">
        <v>0</v>
      </c>
      <c r="BS32" s="34"/>
      <c r="BT32" s="34">
        <v>198193.2</v>
      </c>
      <c r="BU32" s="34">
        <v>180829.42528000002</v>
      </c>
      <c r="BV32" s="34">
        <f t="shared" ref="BV32:BV36" si="63">BU32/BT32*100</f>
        <v>91.238965453910637</v>
      </c>
      <c r="BW32" s="34">
        <v>29122.400000000001</v>
      </c>
      <c r="BX32" s="34">
        <v>7797.9675199999992</v>
      </c>
      <c r="BY32" s="34">
        <f t="shared" si="17"/>
        <v>26.776527758701203</v>
      </c>
      <c r="BZ32" s="34">
        <v>251493.5</v>
      </c>
      <c r="CA32" s="34">
        <v>25928.276459999997</v>
      </c>
      <c r="CB32" s="34">
        <f t="shared" si="18"/>
        <v>10.309720314839149</v>
      </c>
      <c r="CC32" s="34"/>
      <c r="CD32" s="34"/>
      <c r="CE32" s="34"/>
      <c r="CF32" s="34">
        <v>21543.795710000002</v>
      </c>
      <c r="CG32" s="34">
        <v>10823.334339999999</v>
      </c>
      <c r="CH32" s="34">
        <f t="shared" si="19"/>
        <v>50.238753122673373</v>
      </c>
      <c r="CI32" s="34">
        <v>50789.896000000001</v>
      </c>
      <c r="CJ32" s="34">
        <v>286.24</v>
      </c>
      <c r="CK32" s="34">
        <f t="shared" si="20"/>
        <v>0.56357666099572246</v>
      </c>
      <c r="CL32" s="34">
        <v>5000</v>
      </c>
      <c r="CM32" s="34">
        <v>5000</v>
      </c>
      <c r="CN32" s="34">
        <f t="shared" si="21"/>
        <v>100</v>
      </c>
      <c r="CO32" s="34">
        <v>0</v>
      </c>
      <c r="CP32" s="34">
        <v>0</v>
      </c>
      <c r="CQ32" s="34"/>
      <c r="CR32" s="34">
        <v>2800</v>
      </c>
      <c r="CS32" s="34">
        <v>0</v>
      </c>
      <c r="CT32" s="34">
        <f t="shared" si="30"/>
        <v>0</v>
      </c>
      <c r="CU32" s="34">
        <v>145424.52755999999</v>
      </c>
      <c r="CV32" s="34">
        <v>32462.554630000002</v>
      </c>
      <c r="CW32" s="34">
        <f t="shared" si="23"/>
        <v>22.322613093314974</v>
      </c>
      <c r="CX32" s="34"/>
      <c r="CY32" s="34"/>
      <c r="CZ32" s="34"/>
      <c r="DA32" s="34">
        <v>361203.06973999995</v>
      </c>
      <c r="DB32" s="34">
        <v>209367.66712999999</v>
      </c>
      <c r="DC32" s="34">
        <f>DB32/DA32*100</f>
        <v>57.963977792521625</v>
      </c>
      <c r="DD32" s="34"/>
      <c r="DE32" s="34"/>
      <c r="DF32" s="34"/>
      <c r="DG32" s="34"/>
      <c r="DH32" s="34"/>
      <c r="DI32" s="34"/>
      <c r="DJ32" s="34">
        <v>307047.3</v>
      </c>
      <c r="DK32" s="34">
        <v>296537.07812999998</v>
      </c>
      <c r="DL32" s="34">
        <f t="shared" ref="DL32:DL36" si="64">DK32/DJ32*100</f>
        <v>96.577002347846729</v>
      </c>
      <c r="DM32" s="34">
        <v>443890.174</v>
      </c>
      <c r="DN32" s="34">
        <v>22803.574740000004</v>
      </c>
      <c r="DO32" s="34">
        <f t="shared" si="58"/>
        <v>5.1372109759744315</v>
      </c>
      <c r="DP32" s="34">
        <v>164515.20000000001</v>
      </c>
      <c r="DQ32" s="34">
        <v>47463.39276000001</v>
      </c>
      <c r="DR32" s="34">
        <f t="shared" ref="DR32:DR36" si="65">DQ32/DP32*100</f>
        <v>28.85046048024742</v>
      </c>
      <c r="DS32" s="34"/>
      <c r="DT32" s="34"/>
      <c r="DU32" s="34"/>
      <c r="DV32" s="34">
        <v>46173.3</v>
      </c>
      <c r="DW32" s="34">
        <v>0</v>
      </c>
      <c r="DX32" s="34">
        <f t="shared" ref="DX32" si="66">DW32/DV32*100</f>
        <v>0</v>
      </c>
      <c r="DY32" s="34"/>
      <c r="DZ32" s="34"/>
      <c r="EA32" s="34"/>
      <c r="EB32" s="34"/>
      <c r="EC32" s="34"/>
      <c r="ED32" s="34"/>
      <c r="EE32" s="34">
        <v>261.39999999999998</v>
      </c>
      <c r="EF32" s="34">
        <v>0</v>
      </c>
      <c r="EG32" s="34">
        <f>EF32/EE32*100</f>
        <v>0</v>
      </c>
      <c r="EH32" s="34"/>
      <c r="EI32" s="34"/>
      <c r="EJ32" s="34"/>
      <c r="EK32" s="34"/>
      <c r="EL32" s="34"/>
      <c r="EM32" s="34"/>
      <c r="EN32" s="34"/>
      <c r="EO32" s="34"/>
      <c r="EP32" s="34"/>
      <c r="EQ32" s="34">
        <v>65.3</v>
      </c>
      <c r="ER32" s="34">
        <v>0</v>
      </c>
      <c r="ES32" s="34">
        <f>ER32/EQ32*100</f>
        <v>0</v>
      </c>
      <c r="ET32" s="34"/>
      <c r="EU32" s="34"/>
      <c r="EV32" s="34"/>
      <c r="EW32" s="34"/>
      <c r="EX32" s="34"/>
      <c r="EY32" s="34"/>
      <c r="EZ32" s="34">
        <v>27866.400000000001</v>
      </c>
      <c r="FA32" s="34">
        <v>16795.116749999997</v>
      </c>
      <c r="FB32" s="34">
        <f>FA32/EZ32*100</f>
        <v>60.270134463009207</v>
      </c>
      <c r="FC32" s="34">
        <v>10000</v>
      </c>
      <c r="FD32" s="34">
        <v>0</v>
      </c>
      <c r="FE32" s="34">
        <f>FD32/FC32*100</f>
        <v>0</v>
      </c>
      <c r="FF32" s="34">
        <v>113368.79245000001</v>
      </c>
      <c r="FG32" s="34">
        <v>28342.198039999999</v>
      </c>
      <c r="FH32" s="34">
        <f t="shared" si="7"/>
        <v>24.99999993604942</v>
      </c>
      <c r="FI32" s="34">
        <v>3771.1</v>
      </c>
      <c r="FJ32" s="34">
        <v>442.09074000000004</v>
      </c>
      <c r="FK32" s="34">
        <f t="shared" si="62"/>
        <v>11.723124287343218</v>
      </c>
      <c r="FL32" s="34"/>
      <c r="FM32" s="34"/>
      <c r="FN32" s="34"/>
      <c r="FO32" s="34">
        <v>299681.58564999996</v>
      </c>
      <c r="FP32" s="34">
        <v>58209.23717</v>
      </c>
      <c r="FQ32" s="34">
        <f t="shared" si="31"/>
        <v>19.42369500072752</v>
      </c>
      <c r="FR32" s="34"/>
      <c r="FS32" s="34"/>
      <c r="FT32" s="34"/>
      <c r="FU32" s="34"/>
      <c r="FV32" s="34"/>
      <c r="FW32" s="34"/>
      <c r="FX32" s="34">
        <v>84777.5</v>
      </c>
      <c r="FY32" s="34">
        <v>44787.3</v>
      </c>
      <c r="FZ32" s="34">
        <f t="shared" si="24"/>
        <v>52.829229453569639</v>
      </c>
      <c r="GA32" s="34"/>
      <c r="GB32" s="34"/>
      <c r="GC32" s="34"/>
      <c r="GD32" s="34">
        <v>25000</v>
      </c>
      <c r="GE32" s="34">
        <v>25000</v>
      </c>
      <c r="GF32" s="34">
        <f>GE32/GD32*100</f>
        <v>100</v>
      </c>
      <c r="GG32" s="34"/>
      <c r="GH32" s="34"/>
      <c r="GI32" s="34"/>
      <c r="GJ32" s="34">
        <v>45917.5</v>
      </c>
      <c r="GK32" s="34">
        <v>0</v>
      </c>
      <c r="GL32" s="34">
        <f>GK32/GJ32*100</f>
        <v>0</v>
      </c>
      <c r="GM32" s="34"/>
      <c r="GN32" s="34"/>
      <c r="GO32" s="34"/>
      <c r="GP32" s="34"/>
      <c r="GQ32" s="34"/>
      <c r="GR32" s="34"/>
      <c r="GS32" s="34"/>
      <c r="GT32" s="34"/>
      <c r="GU32" s="34"/>
      <c r="GV32" s="34"/>
      <c r="GW32" s="34"/>
      <c r="GX32" s="34"/>
      <c r="GY32" s="34"/>
      <c r="GZ32" s="34"/>
      <c r="HA32" s="34"/>
      <c r="HB32" s="34"/>
      <c r="HC32" s="34"/>
      <c r="HD32" s="34"/>
      <c r="HE32" s="34"/>
      <c r="HF32" s="34"/>
      <c r="HG32" s="34"/>
      <c r="HH32" s="34">
        <v>6749.0146399999994</v>
      </c>
      <c r="HI32" s="34">
        <v>940.01747</v>
      </c>
      <c r="HJ32" s="34">
        <f t="shared" si="25"/>
        <v>13.928217971683049</v>
      </c>
      <c r="HK32" s="34"/>
      <c r="HL32" s="34"/>
      <c r="HM32" s="34"/>
      <c r="HN32" s="34"/>
      <c r="HO32" s="34"/>
      <c r="HP32" s="34"/>
      <c r="HQ32" s="34"/>
      <c r="HR32" s="34"/>
      <c r="HS32" s="34"/>
      <c r="HT32" s="34"/>
      <c r="HU32" s="34"/>
      <c r="HV32" s="34"/>
    </row>
    <row r="33" spans="1:230" ht="14">
      <c r="A33" s="38">
        <v>25</v>
      </c>
      <c r="B33" s="39" t="s">
        <v>49</v>
      </c>
      <c r="C33" s="34">
        <f t="shared" si="55"/>
        <v>220112.60073999999</v>
      </c>
      <c r="D33" s="34">
        <f t="shared" si="56"/>
        <v>103055.39618</v>
      </c>
      <c r="E33" s="34">
        <f t="shared" si="1"/>
        <v>46.819398722988346</v>
      </c>
      <c r="F33" s="34">
        <v>4043.3</v>
      </c>
      <c r="G33" s="34">
        <v>3565.7447200000001</v>
      </c>
      <c r="H33" s="34">
        <f t="shared" si="10"/>
        <v>88.188972374050906</v>
      </c>
      <c r="I33" s="34"/>
      <c r="J33" s="34"/>
      <c r="K33" s="34"/>
      <c r="L33" s="34"/>
      <c r="M33" s="34"/>
      <c r="N33" s="34"/>
      <c r="O33" s="34"/>
      <c r="P33" s="34"/>
      <c r="Q33" s="34"/>
      <c r="R33" s="34"/>
      <c r="S33" s="34"/>
      <c r="T33" s="34"/>
      <c r="U33" s="34">
        <v>22385.7</v>
      </c>
      <c r="V33" s="34">
        <v>4409.2986000000001</v>
      </c>
      <c r="W33" s="47">
        <f t="shared" si="57"/>
        <v>19.696943137806723</v>
      </c>
      <c r="X33" s="34"/>
      <c r="Y33" s="34"/>
      <c r="Z33" s="34"/>
      <c r="AA33" s="34">
        <v>26502.2</v>
      </c>
      <c r="AB33" s="34">
        <v>4032.55</v>
      </c>
      <c r="AC33" s="34">
        <f>SUM(AB33/AA33*100)</f>
        <v>15.215906603980049</v>
      </c>
      <c r="AD33" s="74"/>
      <c r="AE33" s="74"/>
      <c r="AF33" s="34"/>
      <c r="AG33" s="34"/>
      <c r="AH33" s="34"/>
      <c r="AI33" s="34"/>
      <c r="AJ33" s="34"/>
      <c r="AK33" s="34"/>
      <c r="AL33" s="34"/>
      <c r="AM33" s="34"/>
      <c r="AN33" s="34"/>
      <c r="AO33" s="34"/>
      <c r="AP33" s="34"/>
      <c r="AQ33" s="34"/>
      <c r="AR33" s="34"/>
      <c r="AS33" s="34">
        <v>6212.5807600000007</v>
      </c>
      <c r="AT33" s="34">
        <v>6104.8420000000006</v>
      </c>
      <c r="AU33" s="34">
        <f t="shared" si="14"/>
        <v>98.265797030862259</v>
      </c>
      <c r="AV33" s="34"/>
      <c r="AW33" s="34"/>
      <c r="AX33" s="34"/>
      <c r="AY33" s="34"/>
      <c r="AZ33" s="34"/>
      <c r="BA33" s="34"/>
      <c r="BB33" s="34"/>
      <c r="BC33" s="34"/>
      <c r="BD33" s="34"/>
      <c r="BE33" s="34"/>
      <c r="BF33" s="34"/>
      <c r="BG33" s="34"/>
      <c r="BH33" s="34">
        <v>42.85051</v>
      </c>
      <c r="BI33" s="34">
        <v>42.85051</v>
      </c>
      <c r="BJ33" s="34">
        <f t="shared" si="16"/>
        <v>100</v>
      </c>
      <c r="BK33" s="34"/>
      <c r="BL33" s="34"/>
      <c r="BM33" s="34"/>
      <c r="BN33" s="34">
        <v>13514</v>
      </c>
      <c r="BO33" s="34">
        <v>6285.9325199999994</v>
      </c>
      <c r="BP33" s="34">
        <v>0</v>
      </c>
      <c r="BQ33" s="34">
        <v>1647.1211999999998</v>
      </c>
      <c r="BR33" s="34">
        <v>593.94771000000003</v>
      </c>
      <c r="BS33" s="34">
        <f t="shared" si="59"/>
        <v>36.059745330216145</v>
      </c>
      <c r="BT33" s="34"/>
      <c r="BU33" s="34"/>
      <c r="BV33" s="34"/>
      <c r="BW33" s="34">
        <v>29521.1</v>
      </c>
      <c r="BX33" s="34">
        <v>24482.084609999998</v>
      </c>
      <c r="BY33" s="34">
        <f t="shared" si="17"/>
        <v>82.930800715420489</v>
      </c>
      <c r="BZ33" s="34">
        <v>20000</v>
      </c>
      <c r="CA33" s="34">
        <v>1739.09</v>
      </c>
      <c r="CB33" s="34">
        <f t="shared" si="18"/>
        <v>8.6954499999999992</v>
      </c>
      <c r="CC33" s="34"/>
      <c r="CD33" s="34"/>
      <c r="CE33" s="34"/>
      <c r="CF33" s="34">
        <v>4509.1850000000004</v>
      </c>
      <c r="CG33" s="34">
        <v>90</v>
      </c>
      <c r="CH33" s="34">
        <f t="shared" si="19"/>
        <v>1.9959260930744689</v>
      </c>
      <c r="CI33" s="34">
        <v>4000</v>
      </c>
      <c r="CJ33" s="34">
        <v>2038.0176399999998</v>
      </c>
      <c r="CK33" s="34">
        <f t="shared" si="20"/>
        <v>50.950440999999991</v>
      </c>
      <c r="CL33" s="34">
        <v>2000</v>
      </c>
      <c r="CM33" s="34">
        <v>1999.9987800000001</v>
      </c>
      <c r="CN33" s="34">
        <f t="shared" si="21"/>
        <v>99.999938999999998</v>
      </c>
      <c r="CO33" s="34">
        <v>370</v>
      </c>
      <c r="CP33" s="34">
        <v>176.39923000000002</v>
      </c>
      <c r="CQ33" s="34">
        <f t="shared" si="22"/>
        <v>47.675467567567573</v>
      </c>
      <c r="CR33" s="34">
        <v>0</v>
      </c>
      <c r="CS33" s="34">
        <v>0</v>
      </c>
      <c r="CT33" s="34"/>
      <c r="CU33" s="34">
        <v>12827.376349999999</v>
      </c>
      <c r="CV33" s="34">
        <v>0</v>
      </c>
      <c r="CW33" s="34">
        <f t="shared" si="23"/>
        <v>0</v>
      </c>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v>5630.09195</v>
      </c>
      <c r="FG33" s="34">
        <v>1407.5229899999999</v>
      </c>
      <c r="FH33" s="34">
        <f t="shared" si="7"/>
        <v>25.000000044404246</v>
      </c>
      <c r="FI33" s="34"/>
      <c r="FJ33" s="34"/>
      <c r="FK33" s="34"/>
      <c r="FL33" s="34"/>
      <c r="FM33" s="34"/>
      <c r="FN33" s="34"/>
      <c r="FO33" s="34">
        <v>37033.086000000003</v>
      </c>
      <c r="FP33" s="34">
        <v>18985.617750000001</v>
      </c>
      <c r="FQ33" s="34">
        <f t="shared" si="31"/>
        <v>51.266636947296263</v>
      </c>
      <c r="FR33" s="34"/>
      <c r="FS33" s="34"/>
      <c r="FT33" s="34"/>
      <c r="FU33" s="34"/>
      <c r="FV33" s="34"/>
      <c r="FW33" s="34"/>
      <c r="FX33" s="34">
        <v>26359.8</v>
      </c>
      <c r="FY33" s="34">
        <v>26359.8</v>
      </c>
      <c r="FZ33" s="34">
        <f t="shared" si="24"/>
        <v>100</v>
      </c>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v>0</v>
      </c>
      <c r="HA33" s="34">
        <v>0</v>
      </c>
      <c r="HB33" s="34"/>
      <c r="HC33" s="34"/>
      <c r="HD33" s="34"/>
      <c r="HE33" s="34"/>
      <c r="HF33" s="34"/>
      <c r="HG33" s="34"/>
      <c r="HH33" s="34">
        <v>3514.2089700000001</v>
      </c>
      <c r="HI33" s="34">
        <v>741.69911999999999</v>
      </c>
      <c r="HJ33" s="34">
        <f t="shared" si="25"/>
        <v>21.10572041479935</v>
      </c>
      <c r="HK33" s="34"/>
      <c r="HL33" s="34"/>
      <c r="HM33" s="34"/>
      <c r="HN33" s="34"/>
      <c r="HO33" s="34"/>
      <c r="HP33" s="34"/>
      <c r="HQ33" s="34"/>
      <c r="HR33" s="34"/>
      <c r="HS33" s="34"/>
      <c r="HT33" s="34"/>
      <c r="HU33" s="34"/>
      <c r="HV33" s="34"/>
    </row>
    <row r="34" spans="1:230" ht="14">
      <c r="A34" s="38"/>
      <c r="B34" s="39"/>
      <c r="C34" s="34"/>
      <c r="D34" s="34"/>
      <c r="E34" s="34"/>
      <c r="F34" s="34"/>
      <c r="G34" s="34"/>
      <c r="H34" s="34"/>
      <c r="I34" s="34"/>
      <c r="J34" s="34"/>
      <c r="K34" s="37"/>
      <c r="L34" s="34"/>
      <c r="M34" s="34"/>
      <c r="N34" s="37"/>
      <c r="O34" s="34"/>
      <c r="P34" s="34"/>
      <c r="Q34" s="34"/>
      <c r="R34" s="34"/>
      <c r="S34" s="34"/>
      <c r="T34" s="37"/>
      <c r="U34" s="34"/>
      <c r="V34" s="34"/>
      <c r="W34" s="47"/>
      <c r="X34" s="34"/>
      <c r="Y34" s="34"/>
      <c r="Z34" s="34"/>
      <c r="AA34" s="34"/>
      <c r="AB34" s="34"/>
      <c r="AC34" s="34"/>
      <c r="AD34" s="74"/>
      <c r="AE34" s="74"/>
      <c r="AF34" s="34"/>
      <c r="AG34" s="34"/>
      <c r="AH34" s="34"/>
      <c r="AI34" s="34"/>
      <c r="AJ34" s="34"/>
      <c r="AK34" s="34"/>
      <c r="AL34" s="34"/>
      <c r="AM34" s="34"/>
      <c r="AN34" s="34"/>
      <c r="AO34" s="34"/>
      <c r="AP34" s="34"/>
      <c r="AQ34" s="34"/>
      <c r="AR34" s="34"/>
      <c r="AS34" s="34"/>
      <c r="AT34" s="34"/>
      <c r="AU34" s="37"/>
      <c r="AV34" s="34"/>
      <c r="AW34" s="34"/>
      <c r="AX34" s="37"/>
      <c r="AY34" s="34"/>
      <c r="AZ34" s="34"/>
      <c r="BA34" s="34"/>
      <c r="BB34" s="34"/>
      <c r="BC34" s="34"/>
      <c r="BD34" s="34"/>
      <c r="BE34" s="34"/>
      <c r="BF34" s="34"/>
      <c r="BG34" s="34"/>
      <c r="BH34" s="34"/>
      <c r="BI34" s="34"/>
      <c r="BJ34" s="37"/>
      <c r="BK34" s="34"/>
      <c r="BL34" s="34"/>
      <c r="BM34" s="34"/>
      <c r="BN34" s="34"/>
      <c r="BO34" s="34"/>
      <c r="BP34" s="34"/>
      <c r="BQ34" s="34"/>
      <c r="BR34" s="34"/>
      <c r="BS34" s="34"/>
      <c r="BT34" s="34"/>
      <c r="BU34" s="34"/>
      <c r="BV34" s="37"/>
      <c r="BW34" s="34"/>
      <c r="BX34" s="34"/>
      <c r="BY34" s="37"/>
      <c r="BZ34" s="34"/>
      <c r="CA34" s="34"/>
      <c r="CB34" s="37"/>
      <c r="CC34" s="34"/>
      <c r="CD34" s="34"/>
      <c r="CE34" s="34"/>
      <c r="CF34" s="34"/>
      <c r="CG34" s="34"/>
      <c r="CH34" s="37"/>
      <c r="CI34" s="34"/>
      <c r="CJ34" s="34"/>
      <c r="CK34" s="37"/>
      <c r="CL34" s="34"/>
      <c r="CM34" s="34"/>
      <c r="CN34" s="37"/>
      <c r="CO34" s="34"/>
      <c r="CP34" s="34"/>
      <c r="CQ34" s="37"/>
      <c r="CR34" s="34"/>
      <c r="CS34" s="34"/>
      <c r="CT34" s="37"/>
      <c r="CU34" s="34"/>
      <c r="CV34" s="34"/>
      <c r="CW34" s="37"/>
      <c r="CX34" s="34"/>
      <c r="CY34" s="34"/>
      <c r="CZ34" s="34"/>
      <c r="DA34" s="34"/>
      <c r="DB34" s="34"/>
      <c r="DC34" s="34"/>
      <c r="DD34" s="34"/>
      <c r="DE34" s="34"/>
      <c r="DF34" s="34"/>
      <c r="DG34" s="34"/>
      <c r="DH34" s="34"/>
      <c r="DI34" s="34"/>
      <c r="DJ34" s="34"/>
      <c r="DK34" s="34"/>
      <c r="DL34" s="34"/>
      <c r="DM34" s="34"/>
      <c r="DN34" s="34"/>
      <c r="DO34" s="34"/>
      <c r="DP34" s="34"/>
      <c r="DQ34" s="34"/>
      <c r="DR34" s="37"/>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7"/>
      <c r="FL34" s="34"/>
      <c r="FM34" s="34"/>
      <c r="FN34" s="37"/>
      <c r="FO34" s="34"/>
      <c r="FP34" s="34"/>
      <c r="FQ34" s="37"/>
      <c r="FR34" s="34"/>
      <c r="FS34" s="34"/>
      <c r="FT34" s="34"/>
      <c r="FU34" s="34"/>
      <c r="FV34" s="34"/>
      <c r="FW34" s="34"/>
      <c r="FX34" s="34"/>
      <c r="FY34" s="34"/>
      <c r="FZ34" s="37"/>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c r="HG34" s="34"/>
      <c r="HH34" s="34"/>
      <c r="HI34" s="34"/>
      <c r="HJ34" s="37"/>
      <c r="HK34" s="34"/>
      <c r="HL34" s="34"/>
      <c r="HM34" s="37"/>
      <c r="HN34" s="34"/>
      <c r="HO34" s="34"/>
      <c r="HP34" s="34"/>
      <c r="HQ34" s="34"/>
      <c r="HR34" s="34"/>
      <c r="HS34" s="34"/>
      <c r="HT34" s="34"/>
      <c r="HU34" s="34"/>
      <c r="HV34" s="34"/>
    </row>
    <row r="35" spans="1:230" s="46" customFormat="1" ht="31.5" customHeight="1">
      <c r="A35" s="90" t="s">
        <v>178</v>
      </c>
      <c r="B35" s="90"/>
      <c r="C35" s="37">
        <f t="shared" si="55"/>
        <v>39434.794989999988</v>
      </c>
      <c r="D35" s="37"/>
      <c r="E35" s="37"/>
      <c r="F35" s="37"/>
      <c r="G35" s="37"/>
      <c r="H35" s="34"/>
      <c r="I35" s="37"/>
      <c r="J35" s="37"/>
      <c r="K35" s="37"/>
      <c r="L35" s="37"/>
      <c r="M35" s="37"/>
      <c r="N35" s="37"/>
      <c r="O35" s="37"/>
      <c r="P35" s="37"/>
      <c r="Q35" s="37"/>
      <c r="R35" s="37"/>
      <c r="S35" s="37"/>
      <c r="T35" s="37"/>
      <c r="U35" s="37"/>
      <c r="V35" s="37"/>
      <c r="W35" s="37"/>
      <c r="X35" s="37"/>
      <c r="Y35" s="37"/>
      <c r="Z35" s="37"/>
      <c r="AA35" s="37"/>
      <c r="AB35" s="37"/>
      <c r="AC35" s="37"/>
      <c r="AD35" s="73"/>
      <c r="AE35" s="73"/>
      <c r="AF35" s="37"/>
      <c r="AG35" s="37"/>
      <c r="AH35" s="37"/>
      <c r="AI35" s="37"/>
      <c r="AJ35" s="37"/>
      <c r="AK35" s="37"/>
      <c r="AL35" s="37"/>
      <c r="AM35" s="37"/>
      <c r="AN35" s="37"/>
      <c r="AO35" s="37"/>
      <c r="AP35" s="37"/>
      <c r="AQ35" s="37"/>
      <c r="AR35" s="37"/>
      <c r="AS35" s="49"/>
      <c r="AT35" s="50"/>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v>152.69999999999999</v>
      </c>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v>38328.199999999997</v>
      </c>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c r="GR35" s="37"/>
      <c r="GS35" s="37"/>
      <c r="GT35" s="37"/>
      <c r="GU35" s="37"/>
      <c r="GV35" s="37"/>
      <c r="GW35" s="37"/>
      <c r="GX35" s="37"/>
      <c r="GY35" s="37">
        <v>128.59499</v>
      </c>
      <c r="GZ35" s="37"/>
      <c r="HA35" s="37">
        <f>GZ35/GY35*100</f>
        <v>0</v>
      </c>
      <c r="HB35" s="37"/>
      <c r="HC35" s="37"/>
      <c r="HD35" s="37"/>
      <c r="HE35" s="37"/>
      <c r="HF35" s="37"/>
      <c r="HG35" s="37"/>
      <c r="HH35" s="37">
        <v>205.7</v>
      </c>
      <c r="HI35" s="37"/>
      <c r="HJ35" s="37">
        <f t="shared" si="25"/>
        <v>0</v>
      </c>
      <c r="HK35" s="37">
        <v>619.6</v>
      </c>
      <c r="HL35" s="37">
        <v>0</v>
      </c>
      <c r="HM35" s="37">
        <f t="shared" ref="HM35:HM36" si="67">HL35/HK35*100</f>
        <v>0</v>
      </c>
      <c r="HN35" s="37"/>
      <c r="HO35" s="37">
        <v>0</v>
      </c>
      <c r="HP35" s="37">
        <v>0</v>
      </c>
      <c r="HQ35" s="37"/>
      <c r="HR35" s="37">
        <v>0</v>
      </c>
      <c r="HS35" s="37">
        <v>0</v>
      </c>
      <c r="HT35" s="37"/>
      <c r="HU35" s="37"/>
      <c r="HV35" s="37"/>
    </row>
    <row r="36" spans="1:230" s="10" customFormat="1" ht="33.75" customHeight="1">
      <c r="A36" s="82" t="s">
        <v>50</v>
      </c>
      <c r="B36" s="82"/>
      <c r="C36" s="37">
        <f>SUM(C6+C28+C35)</f>
        <v>10985149.74759</v>
      </c>
      <c r="D36" s="37">
        <f t="shared" ref="D36:CA36" si="68">SUM(D6+D28+D35)</f>
        <v>4537749.7867099997</v>
      </c>
      <c r="E36" s="37">
        <f t="shared" si="1"/>
        <v>41.308037586884275</v>
      </c>
      <c r="F36" s="37">
        <f t="shared" si="68"/>
        <v>80000</v>
      </c>
      <c r="G36" s="37">
        <f t="shared" si="68"/>
        <v>62442.650640000007</v>
      </c>
      <c r="H36" s="37">
        <f t="shared" si="10"/>
        <v>78.053313299999999</v>
      </c>
      <c r="I36" s="37">
        <f t="shared" si="68"/>
        <v>258254</v>
      </c>
      <c r="J36" s="37">
        <f t="shared" si="68"/>
        <v>159264.46575</v>
      </c>
      <c r="K36" s="37">
        <f t="shared" si="11"/>
        <v>61.669699501266194</v>
      </c>
      <c r="L36" s="37">
        <f t="shared" si="68"/>
        <v>313746</v>
      </c>
      <c r="M36" s="37">
        <f t="shared" si="68"/>
        <v>215494.83226</v>
      </c>
      <c r="N36" s="37">
        <f t="shared" si="12"/>
        <v>68.684487534502424</v>
      </c>
      <c r="O36" s="37">
        <f t="shared" si="68"/>
        <v>116519.99999999999</v>
      </c>
      <c r="P36" s="37">
        <f t="shared" si="68"/>
        <v>68437.008029999997</v>
      </c>
      <c r="Q36" s="37">
        <f t="shared" ref="Q36" si="69">P36/O36*100</f>
        <v>58.734129788877453</v>
      </c>
      <c r="R36" s="37">
        <f t="shared" si="68"/>
        <v>89999.999999999985</v>
      </c>
      <c r="S36" s="37">
        <f t="shared" si="68"/>
        <v>47414.331640000011</v>
      </c>
      <c r="T36" s="37">
        <f t="shared" si="13"/>
        <v>52.682590711111132</v>
      </c>
      <c r="U36" s="37">
        <f t="shared" si="68"/>
        <v>100000</v>
      </c>
      <c r="V36" s="37">
        <f t="shared" si="68"/>
        <v>27285.214599999999</v>
      </c>
      <c r="W36" s="37">
        <f t="shared" ref="W36" si="70">SUM(V36/U36*100)</f>
        <v>27.285214600000003</v>
      </c>
      <c r="X36" s="37">
        <f t="shared" si="68"/>
        <v>554745.70000000007</v>
      </c>
      <c r="Y36" s="37">
        <f t="shared" si="68"/>
        <v>270081.16576</v>
      </c>
      <c r="Z36" s="37">
        <f>Y36/X36*100</f>
        <v>48.685580755290211</v>
      </c>
      <c r="AA36" s="37">
        <f t="shared" si="68"/>
        <v>110000</v>
      </c>
      <c r="AB36" s="37">
        <f t="shared" si="68"/>
        <v>21199.861000000001</v>
      </c>
      <c r="AC36" s="37">
        <f>SUM(AB36/AA36*100)</f>
        <v>19.272600909090908</v>
      </c>
      <c r="AD36" s="73">
        <f t="shared" si="68"/>
        <v>62680.9</v>
      </c>
      <c r="AE36" s="73">
        <f t="shared" si="68"/>
        <v>0</v>
      </c>
      <c r="AF36" s="37">
        <f>SUM(AE36/AD36*100)</f>
        <v>0</v>
      </c>
      <c r="AG36" s="37">
        <f t="shared" si="68"/>
        <v>22903.5</v>
      </c>
      <c r="AH36" s="37">
        <f t="shared" si="68"/>
        <v>21604.855469999999</v>
      </c>
      <c r="AI36" s="37">
        <f>AH36/AG36*100</f>
        <v>94.329929792389805</v>
      </c>
      <c r="AJ36" s="37">
        <f t="shared" si="68"/>
        <v>63952.515999999996</v>
      </c>
      <c r="AK36" s="37">
        <f t="shared" si="68"/>
        <v>57112.957479999997</v>
      </c>
      <c r="AL36" s="37">
        <f>AK36/AJ36*100</f>
        <v>89.305254980116814</v>
      </c>
      <c r="AM36" s="37">
        <f t="shared" si="68"/>
        <v>53804.4</v>
      </c>
      <c r="AN36" s="37">
        <f t="shared" si="68"/>
        <v>23999.270789999999</v>
      </c>
      <c r="AO36" s="37">
        <f>AN36/AM36*100</f>
        <v>44.604662053661038</v>
      </c>
      <c r="AP36" s="37">
        <f t="shared" si="68"/>
        <v>28410.6</v>
      </c>
      <c r="AQ36" s="37">
        <f t="shared" si="68"/>
        <v>1684.6310000000001</v>
      </c>
      <c r="AR36" s="37">
        <f>AQ36/AP36*100</f>
        <v>5.9295861403842238</v>
      </c>
      <c r="AS36" s="37">
        <f t="shared" si="68"/>
        <v>247213.59999999998</v>
      </c>
      <c r="AT36" s="37">
        <f t="shared" si="68"/>
        <v>236632.45329000003</v>
      </c>
      <c r="AU36" s="37">
        <f t="shared" si="14"/>
        <v>95.719836323729794</v>
      </c>
      <c r="AV36" s="37">
        <f t="shared" si="68"/>
        <v>35070.50505</v>
      </c>
      <c r="AW36" s="37">
        <f t="shared" si="68"/>
        <v>31119.564219999997</v>
      </c>
      <c r="AX36" s="37">
        <f t="shared" si="15"/>
        <v>88.734291609524433</v>
      </c>
      <c r="AY36" s="37">
        <f t="shared" si="68"/>
        <v>22622.2</v>
      </c>
      <c r="AZ36" s="37">
        <f t="shared" si="68"/>
        <v>10668.030549999999</v>
      </c>
      <c r="BA36" s="37">
        <f>SUM(AZ36/AY36*100)</f>
        <v>47.157352291112261</v>
      </c>
      <c r="BB36" s="37">
        <f t="shared" si="68"/>
        <v>2003.5</v>
      </c>
      <c r="BC36" s="37">
        <f t="shared" si="68"/>
        <v>1369.1602399999999</v>
      </c>
      <c r="BD36" s="37">
        <f>SUM(BC36/BB36*100)</f>
        <v>68.338419765410535</v>
      </c>
      <c r="BE36" s="37">
        <f t="shared" si="68"/>
        <v>980.2</v>
      </c>
      <c r="BF36" s="37">
        <f t="shared" si="68"/>
        <v>0</v>
      </c>
      <c r="BG36" s="37">
        <f>SUM(BF36/BE36*100)</f>
        <v>0</v>
      </c>
      <c r="BH36" s="37">
        <f t="shared" si="68"/>
        <v>1111.1428599999999</v>
      </c>
      <c r="BI36" s="37">
        <f t="shared" si="68"/>
        <v>967.50602999999978</v>
      </c>
      <c r="BJ36" s="37">
        <f t="shared" si="16"/>
        <v>87.073054674535712</v>
      </c>
      <c r="BK36" s="37">
        <f t="shared" si="68"/>
        <v>28470.699999999997</v>
      </c>
      <c r="BL36" s="37">
        <f t="shared" si="68"/>
        <v>19388.823699999997</v>
      </c>
      <c r="BM36" s="37">
        <f>BL36/BK36*100</f>
        <v>68.100972930064941</v>
      </c>
      <c r="BN36" s="37">
        <f t="shared" si="68"/>
        <v>275052.19999999995</v>
      </c>
      <c r="BO36" s="37">
        <f t="shared" si="68"/>
        <v>85264.972200000004</v>
      </c>
      <c r="BP36" s="37">
        <f t="shared" ref="BP36" si="71">BO36/BN36*100</f>
        <v>30.999560156217626</v>
      </c>
      <c r="BQ36" s="37">
        <f t="shared" si="68"/>
        <v>4941.4141399999999</v>
      </c>
      <c r="BR36" s="37">
        <f t="shared" si="68"/>
        <v>1489.3580299999999</v>
      </c>
      <c r="BS36" s="37">
        <f t="shared" ref="BS36" si="72">BR36/BQ36*100</f>
        <v>30.140319912550378</v>
      </c>
      <c r="BT36" s="37">
        <f t="shared" si="68"/>
        <v>198193.2</v>
      </c>
      <c r="BU36" s="37">
        <f t="shared" si="68"/>
        <v>180829.42528000002</v>
      </c>
      <c r="BV36" s="37">
        <f t="shared" si="63"/>
        <v>91.238965453910637</v>
      </c>
      <c r="BW36" s="37">
        <f t="shared" si="68"/>
        <v>521524.40000000014</v>
      </c>
      <c r="BX36" s="37">
        <f t="shared" si="68"/>
        <v>326345.36398999998</v>
      </c>
      <c r="BY36" s="37">
        <f t="shared" si="17"/>
        <v>62.575281998311084</v>
      </c>
      <c r="BZ36" s="37">
        <f t="shared" si="68"/>
        <v>747377.2</v>
      </c>
      <c r="CA36" s="37">
        <f t="shared" si="68"/>
        <v>197491.09248999998</v>
      </c>
      <c r="CB36" s="37">
        <f t="shared" si="18"/>
        <v>26.424554092632206</v>
      </c>
      <c r="CC36" s="37">
        <f t="shared" ref="CC36:EL36" si="73">SUM(CC6+CC28+CC35)</f>
        <v>14845.91224</v>
      </c>
      <c r="CD36" s="37">
        <f t="shared" si="73"/>
        <v>3160.7476500000002</v>
      </c>
      <c r="CE36" s="37">
        <f>CD36/CC36*100</f>
        <v>21.290356556762188</v>
      </c>
      <c r="CF36" s="37">
        <f t="shared" si="73"/>
        <v>157919.1</v>
      </c>
      <c r="CG36" s="37">
        <f t="shared" si="73"/>
        <v>45878.784030000003</v>
      </c>
      <c r="CH36" s="37">
        <f t="shared" si="19"/>
        <v>29.052080482981474</v>
      </c>
      <c r="CI36" s="37">
        <f t="shared" si="73"/>
        <v>261374.30000000002</v>
      </c>
      <c r="CJ36" s="37">
        <f t="shared" si="73"/>
        <v>95504.694429999989</v>
      </c>
      <c r="CK36" s="37">
        <f t="shared" si="20"/>
        <v>36.539435755542904</v>
      </c>
      <c r="CL36" s="37">
        <f t="shared" si="73"/>
        <v>140754.29999999999</v>
      </c>
      <c r="CM36" s="37">
        <f t="shared" si="73"/>
        <v>97617.099559999973</v>
      </c>
      <c r="CN36" s="37">
        <f t="shared" si="21"/>
        <v>69.352836510145679</v>
      </c>
      <c r="CO36" s="37">
        <f t="shared" si="73"/>
        <v>15000</v>
      </c>
      <c r="CP36" s="37">
        <f t="shared" si="73"/>
        <v>5620.7300999999989</v>
      </c>
      <c r="CQ36" s="37">
        <f t="shared" si="22"/>
        <v>37.471533999999991</v>
      </c>
      <c r="CR36" s="37">
        <f t="shared" si="73"/>
        <v>103600</v>
      </c>
      <c r="CS36" s="37">
        <f t="shared" si="73"/>
        <v>45895.838920000002</v>
      </c>
      <c r="CT36" s="37">
        <f t="shared" si="30"/>
        <v>44.301002818532822</v>
      </c>
      <c r="CU36" s="37">
        <f t="shared" si="73"/>
        <v>364903.71201999998</v>
      </c>
      <c r="CV36" s="37">
        <f t="shared" si="73"/>
        <v>106562.11225999999</v>
      </c>
      <c r="CW36" s="37">
        <f t="shared" si="23"/>
        <v>29.20280302716116</v>
      </c>
      <c r="CX36" s="37">
        <f t="shared" si="73"/>
        <v>85999.840219999998</v>
      </c>
      <c r="CY36" s="37">
        <f t="shared" si="73"/>
        <v>14810.1237</v>
      </c>
      <c r="CZ36" s="37">
        <f>CY36/CX36*100</f>
        <v>17.22110606498055</v>
      </c>
      <c r="DA36" s="37">
        <f t="shared" si="73"/>
        <v>361203.06973999995</v>
      </c>
      <c r="DB36" s="37">
        <f t="shared" si="73"/>
        <v>209367.66712999999</v>
      </c>
      <c r="DC36" s="37">
        <f>DB36/DA36*100</f>
        <v>57.963977792521625</v>
      </c>
      <c r="DD36" s="37">
        <f t="shared" si="73"/>
        <v>118860.8</v>
      </c>
      <c r="DE36" s="37">
        <f t="shared" si="73"/>
        <v>12404.402650000002</v>
      </c>
      <c r="DF36" s="37">
        <f>DE36/DD36*100</f>
        <v>10.43607535032576</v>
      </c>
      <c r="DG36" s="37">
        <f t="shared" si="73"/>
        <v>84996.3</v>
      </c>
      <c r="DH36" s="37">
        <f t="shared" si="73"/>
        <v>72943.161090000009</v>
      </c>
      <c r="DI36" s="37">
        <f>DH36/DG36*100</f>
        <v>85.819219295428155</v>
      </c>
      <c r="DJ36" s="37">
        <f t="shared" si="73"/>
        <v>307047.3</v>
      </c>
      <c r="DK36" s="37">
        <f t="shared" si="73"/>
        <v>296537.07812999998</v>
      </c>
      <c r="DL36" s="37">
        <f t="shared" si="64"/>
        <v>96.577002347846729</v>
      </c>
      <c r="DM36" s="37">
        <f t="shared" si="73"/>
        <v>665122.10214999993</v>
      </c>
      <c r="DN36" s="37">
        <f t="shared" si="73"/>
        <v>45646.760399999999</v>
      </c>
      <c r="DO36" s="37">
        <f>DN36/DM36*100</f>
        <v>6.8629143810508397</v>
      </c>
      <c r="DP36" s="37">
        <f t="shared" si="73"/>
        <v>164515.20000000001</v>
      </c>
      <c r="DQ36" s="37">
        <f t="shared" si="73"/>
        <v>47463.39276000001</v>
      </c>
      <c r="DR36" s="37">
        <f t="shared" si="65"/>
        <v>28.85046048024742</v>
      </c>
      <c r="DS36" s="37">
        <f t="shared" si="73"/>
        <v>113465</v>
      </c>
      <c r="DT36" s="37">
        <f t="shared" si="73"/>
        <v>27297.079460000001</v>
      </c>
      <c r="DU36" s="37">
        <f>DT36/DS36*100</f>
        <v>24.057708949896444</v>
      </c>
      <c r="DV36" s="37">
        <f t="shared" si="73"/>
        <v>343950.8</v>
      </c>
      <c r="DW36" s="37">
        <f t="shared" si="73"/>
        <v>7750.4238999999998</v>
      </c>
      <c r="DX36" s="37">
        <f t="shared" ref="DX36" si="74">DW36/DV36*100</f>
        <v>2.2533524852973157</v>
      </c>
      <c r="DY36" s="73">
        <f t="shared" si="73"/>
        <v>47837</v>
      </c>
      <c r="DZ36" s="73">
        <f t="shared" si="73"/>
        <v>0</v>
      </c>
      <c r="EA36" s="73">
        <f>DZ36/DY36*100</f>
        <v>0</v>
      </c>
      <c r="EB36" s="37">
        <f t="shared" si="73"/>
        <v>7766.2</v>
      </c>
      <c r="EC36" s="37">
        <f t="shared" si="73"/>
        <v>0</v>
      </c>
      <c r="ED36" s="37">
        <f>EC36/EB36*100</f>
        <v>0</v>
      </c>
      <c r="EE36" s="37">
        <f t="shared" si="73"/>
        <v>6484.2999999999993</v>
      </c>
      <c r="EF36" s="37">
        <f t="shared" si="73"/>
        <v>4922.5</v>
      </c>
      <c r="EG36" s="37">
        <f>EF36/EE36*100</f>
        <v>75.914131055009804</v>
      </c>
      <c r="EH36" s="37">
        <f t="shared" si="73"/>
        <v>47171.200000000004</v>
      </c>
      <c r="EI36" s="37">
        <f t="shared" si="73"/>
        <v>9112.8694300000006</v>
      </c>
      <c r="EJ36" s="37">
        <f t="shared" ref="EJ36" si="75">EI36/EH36*100</f>
        <v>19.318714448646631</v>
      </c>
      <c r="EK36" s="37">
        <f t="shared" si="73"/>
        <v>10000</v>
      </c>
      <c r="EL36" s="37">
        <f t="shared" si="73"/>
        <v>8769.5720299999994</v>
      </c>
      <c r="EM36" s="37">
        <f>EL36/EK36*100</f>
        <v>87.695720299999991</v>
      </c>
      <c r="EN36" s="37">
        <f t="shared" ref="EN36:GS36" si="76">SUM(EN6+EN28+EN35)</f>
        <v>4384.6000000000004</v>
      </c>
      <c r="EO36" s="37">
        <f t="shared" si="76"/>
        <v>4384.6435899999997</v>
      </c>
      <c r="EP36" s="37">
        <f>EO36/EN36*100</f>
        <v>100.00099416138302</v>
      </c>
      <c r="EQ36" s="37">
        <f t="shared" si="76"/>
        <v>65.3</v>
      </c>
      <c r="ER36" s="37">
        <f t="shared" si="76"/>
        <v>0</v>
      </c>
      <c r="ES36" s="37">
        <f>ER36/EQ36*100</f>
        <v>0</v>
      </c>
      <c r="ET36" s="37">
        <f t="shared" si="76"/>
        <v>1568.5</v>
      </c>
      <c r="EU36" s="37">
        <f t="shared" si="76"/>
        <v>1473.06864</v>
      </c>
      <c r="EV36" s="37">
        <f>EU36/ET36*100</f>
        <v>93.915756455211991</v>
      </c>
      <c r="EW36" s="37">
        <f t="shared" si="76"/>
        <v>65961.399999999994</v>
      </c>
      <c r="EX36" s="37">
        <f t="shared" si="76"/>
        <v>24630.487549999998</v>
      </c>
      <c r="EY36" s="37">
        <f t="shared" ref="EY36" si="77">EX36/EW36*100</f>
        <v>37.340759216754044</v>
      </c>
      <c r="EZ36" s="37">
        <f t="shared" si="76"/>
        <v>27866.400000000001</v>
      </c>
      <c r="FA36" s="37">
        <f t="shared" si="76"/>
        <v>16795.116749999997</v>
      </c>
      <c r="FB36" s="37">
        <f>FA36/EZ36*100</f>
        <v>60.270134463009207</v>
      </c>
      <c r="FC36" s="37">
        <f t="shared" si="76"/>
        <v>10000</v>
      </c>
      <c r="FD36" s="37">
        <f t="shared" si="76"/>
        <v>0</v>
      </c>
      <c r="FE36" s="37">
        <f>FD36/FC36*100</f>
        <v>0</v>
      </c>
      <c r="FF36" s="37">
        <f t="shared" si="76"/>
        <v>283561.52850000001</v>
      </c>
      <c r="FG36" s="37">
        <f t="shared" si="76"/>
        <v>57214.463879999996</v>
      </c>
      <c r="FH36" s="37">
        <f t="shared" ref="FH36" si="78">FG36/FF36*100</f>
        <v>20.177089671739441</v>
      </c>
      <c r="FI36" s="37">
        <f t="shared" si="76"/>
        <v>11304.1</v>
      </c>
      <c r="FJ36" s="37">
        <f t="shared" si="76"/>
        <v>7421.0244199999997</v>
      </c>
      <c r="FK36" s="37">
        <f>FJ36/FI36*100</f>
        <v>65.648962942649121</v>
      </c>
      <c r="FL36" s="37">
        <f t="shared" si="76"/>
        <v>39212.5</v>
      </c>
      <c r="FM36" s="37">
        <f t="shared" si="76"/>
        <v>23267.127570000001</v>
      </c>
      <c r="FN36" s="37">
        <f>FM36/FL36*100</f>
        <v>59.335996353203704</v>
      </c>
      <c r="FO36" s="37">
        <f t="shared" si="76"/>
        <v>1311721.1294500001</v>
      </c>
      <c r="FP36" s="37">
        <f t="shared" si="76"/>
        <v>291931.02597999998</v>
      </c>
      <c r="FQ36" s="37">
        <f t="shared" si="31"/>
        <v>22.255570900379229</v>
      </c>
      <c r="FR36" s="37">
        <f t="shared" si="76"/>
        <v>41688.199999999997</v>
      </c>
      <c r="FS36" s="37">
        <f t="shared" si="76"/>
        <v>0</v>
      </c>
      <c r="FT36" s="37">
        <f>FS36/FR36*100</f>
        <v>0</v>
      </c>
      <c r="FU36" s="37">
        <f t="shared" si="76"/>
        <v>35327.5</v>
      </c>
      <c r="FV36" s="37">
        <f t="shared" si="76"/>
        <v>3221.2551100000001</v>
      </c>
      <c r="FW36" s="37">
        <f>FV36/FU36*100</f>
        <v>9.1182651192413839</v>
      </c>
      <c r="FX36" s="37">
        <f t="shared" si="76"/>
        <v>650000</v>
      </c>
      <c r="FY36" s="37">
        <f t="shared" si="76"/>
        <v>492124.30818999995</v>
      </c>
      <c r="FZ36" s="37">
        <f t="shared" si="24"/>
        <v>75.711432029230764</v>
      </c>
      <c r="GA36" s="37">
        <f t="shared" si="76"/>
        <v>12878.4</v>
      </c>
      <c r="GB36" s="37">
        <f t="shared" si="76"/>
        <v>0</v>
      </c>
      <c r="GC36" s="37">
        <f>GB36/GA36*100</f>
        <v>0</v>
      </c>
      <c r="GD36" s="37">
        <f t="shared" si="76"/>
        <v>50104.7</v>
      </c>
      <c r="GE36" s="37">
        <f t="shared" si="76"/>
        <v>49168.389500000005</v>
      </c>
      <c r="GF36" s="37">
        <f>GE36/GD36*100</f>
        <v>98.131292074396228</v>
      </c>
      <c r="GG36" s="37">
        <f t="shared" si="76"/>
        <v>36489.484750000003</v>
      </c>
      <c r="GH36" s="37">
        <f t="shared" si="76"/>
        <v>1496.5350000000001</v>
      </c>
      <c r="GI36" s="37">
        <f>GH36/GG36*100</f>
        <v>4.1012774234911609</v>
      </c>
      <c r="GJ36" s="37">
        <f t="shared" si="76"/>
        <v>45917.5</v>
      </c>
      <c r="GK36" s="37">
        <f t="shared" si="76"/>
        <v>0</v>
      </c>
      <c r="GL36" s="37">
        <f>GK36/GJ36*100</f>
        <v>0</v>
      </c>
      <c r="GM36" s="37">
        <f t="shared" si="76"/>
        <v>27050.5</v>
      </c>
      <c r="GN36" s="37">
        <f t="shared" si="76"/>
        <v>15995.129509999999</v>
      </c>
      <c r="GO36" s="37">
        <f>GN36/GM36*100</f>
        <v>59.130624239847684</v>
      </c>
      <c r="GP36" s="37">
        <f t="shared" si="76"/>
        <v>34868.800000000003</v>
      </c>
      <c r="GQ36" s="37">
        <f t="shared" si="76"/>
        <v>0</v>
      </c>
      <c r="GR36" s="37">
        <f>GQ36/GP36*100</f>
        <v>0</v>
      </c>
      <c r="GS36" s="37">
        <f t="shared" si="76"/>
        <v>6175.5</v>
      </c>
      <c r="GT36" s="37">
        <f t="shared" ref="GT36:HU36" si="79">SUM(GT6+GT28+GT35)</f>
        <v>0</v>
      </c>
      <c r="GU36" s="37">
        <f>GT36/GS36*100</f>
        <v>0</v>
      </c>
      <c r="GV36" s="37">
        <f t="shared" si="79"/>
        <v>51044.7</v>
      </c>
      <c r="GW36" s="37">
        <f t="shared" si="79"/>
        <v>0</v>
      </c>
      <c r="GX36" s="37">
        <f>GW36/GV36*100</f>
        <v>0</v>
      </c>
      <c r="GY36" s="37">
        <f t="shared" si="79"/>
        <v>18444.352569999999</v>
      </c>
      <c r="GZ36" s="37">
        <f t="shared" si="79"/>
        <v>17936.527289999998</v>
      </c>
      <c r="HA36" s="37">
        <f>GZ36/GY36*100</f>
        <v>97.246716695136342</v>
      </c>
      <c r="HB36" s="37">
        <f t="shared" si="79"/>
        <v>3600</v>
      </c>
      <c r="HC36" s="37">
        <f t="shared" si="79"/>
        <v>3600</v>
      </c>
      <c r="HD36" s="37">
        <f>HC36/HB36*100</f>
        <v>100</v>
      </c>
      <c r="HE36" s="73">
        <f t="shared" si="79"/>
        <v>50438.1</v>
      </c>
      <c r="HF36" s="73">
        <f t="shared" si="79"/>
        <v>43991.583279999999</v>
      </c>
      <c r="HG36" s="73">
        <f>HF36/HE36*100</f>
        <v>87.218954084313253</v>
      </c>
      <c r="HH36" s="37">
        <f t="shared" si="79"/>
        <v>467043.40860999998</v>
      </c>
      <c r="HI36" s="37">
        <f t="shared" si="79"/>
        <v>254900.47830999998</v>
      </c>
      <c r="HJ36" s="37">
        <f t="shared" si="25"/>
        <v>54.57747044726031</v>
      </c>
      <c r="HK36" s="37">
        <f t="shared" si="79"/>
        <v>75000</v>
      </c>
      <c r="HL36" s="37">
        <f t="shared" si="79"/>
        <v>1089.56079</v>
      </c>
      <c r="HM36" s="37">
        <f t="shared" si="67"/>
        <v>1.4527477200000001</v>
      </c>
      <c r="HN36" s="37">
        <f t="shared" si="79"/>
        <v>200000</v>
      </c>
      <c r="HO36" s="37">
        <f t="shared" si="79"/>
        <v>1563</v>
      </c>
      <c r="HP36" s="37">
        <f t="shared" ref="HP36" si="80">HO36/HN36*100</f>
        <v>0.78150000000000008</v>
      </c>
      <c r="HQ36" s="37">
        <f t="shared" si="79"/>
        <v>892.32929000000013</v>
      </c>
      <c r="HR36" s="37">
        <f t="shared" si="79"/>
        <v>694.02927999999997</v>
      </c>
      <c r="HS36" s="37">
        <f>HR36/HQ36*100</f>
        <v>77.777260903315167</v>
      </c>
      <c r="HT36" s="37">
        <f t="shared" si="79"/>
        <v>60146.5</v>
      </c>
      <c r="HU36" s="37">
        <f t="shared" si="79"/>
        <v>0</v>
      </c>
      <c r="HV36" s="37">
        <f>HU36/HT36*100</f>
        <v>0</v>
      </c>
    </row>
    <row r="39" spans="1:230">
      <c r="X39" s="2">
        <v>56160000</v>
      </c>
      <c r="Y39" s="2">
        <v>50647299.950000003</v>
      </c>
    </row>
  </sheetData>
  <mergeCells count="86">
    <mergeCell ref="HT4:HV4"/>
    <mergeCell ref="A35:B35"/>
    <mergeCell ref="A36:B36"/>
    <mergeCell ref="B4:B5"/>
    <mergeCell ref="A4:A5"/>
    <mergeCell ref="HB4:HD4"/>
    <mergeCell ref="GG4:GI4"/>
    <mergeCell ref="EW4:EY4"/>
    <mergeCell ref="FC4:FE4"/>
    <mergeCell ref="FF4:FH4"/>
    <mergeCell ref="FI4:FK4"/>
    <mergeCell ref="FL4:FN4"/>
    <mergeCell ref="FO4:FQ4"/>
    <mergeCell ref="FR4:FT4"/>
    <mergeCell ref="FU4:FW4"/>
    <mergeCell ref="FX4:FZ4"/>
    <mergeCell ref="GA4:GC4"/>
    <mergeCell ref="EQ4:ES4"/>
    <mergeCell ref="HE4:HG4"/>
    <mergeCell ref="GJ4:GL4"/>
    <mergeCell ref="GM4:GO4"/>
    <mergeCell ref="GP4:GR4"/>
    <mergeCell ref="GS4:GU4"/>
    <mergeCell ref="GV4:GX4"/>
    <mergeCell ref="GY4:HA4"/>
    <mergeCell ref="EH4:EJ4"/>
    <mergeCell ref="EK4:EM4"/>
    <mergeCell ref="EN4:EP4"/>
    <mergeCell ref="DS4:DU4"/>
    <mergeCell ref="DV4:DX4"/>
    <mergeCell ref="DY4:EA4"/>
    <mergeCell ref="EB4:ED4"/>
    <mergeCell ref="EE4:EG4"/>
    <mergeCell ref="C1:W1"/>
    <mergeCell ref="W3:Z3"/>
    <mergeCell ref="AD3:AF3"/>
    <mergeCell ref="AA4:AC4"/>
    <mergeCell ref="AD4:AF4"/>
    <mergeCell ref="R4:T4"/>
    <mergeCell ref="U4:W4"/>
    <mergeCell ref="C4:E4"/>
    <mergeCell ref="AS4:AU4"/>
    <mergeCell ref="AV4:AX4"/>
    <mergeCell ref="C2:Q2"/>
    <mergeCell ref="P3:Q3"/>
    <mergeCell ref="F4:H4"/>
    <mergeCell ref="I4:K4"/>
    <mergeCell ref="L4:N4"/>
    <mergeCell ref="O4:Q4"/>
    <mergeCell ref="X4:Z4"/>
    <mergeCell ref="AG4:AI4"/>
    <mergeCell ref="AJ4:AL4"/>
    <mergeCell ref="AM4:AO4"/>
    <mergeCell ref="AP4:AR4"/>
    <mergeCell ref="HH4:HJ4"/>
    <mergeCell ref="HK4:HM4"/>
    <mergeCell ref="HN4:HP4"/>
    <mergeCell ref="BE3:BH3"/>
    <mergeCell ref="AY4:BA4"/>
    <mergeCell ref="BB4:BD4"/>
    <mergeCell ref="BE4:BG4"/>
    <mergeCell ref="BH4:BJ4"/>
    <mergeCell ref="BZ4:CB4"/>
    <mergeCell ref="CC4:CE4"/>
    <mergeCell ref="CF4:CH4"/>
    <mergeCell ref="CI4:CK4"/>
    <mergeCell ref="CL4:CN4"/>
    <mergeCell ref="CO4:CQ4"/>
    <mergeCell ref="CR4:CT4"/>
    <mergeCell ref="ET4:EV4"/>
    <mergeCell ref="HQ4:HS4"/>
    <mergeCell ref="BK4:BM4"/>
    <mergeCell ref="BN4:BP4"/>
    <mergeCell ref="DA4:DC4"/>
    <mergeCell ref="BT4:BV4"/>
    <mergeCell ref="BW4:BY4"/>
    <mergeCell ref="BQ4:BS4"/>
    <mergeCell ref="CU4:CW4"/>
    <mergeCell ref="CX4:CZ4"/>
    <mergeCell ref="DD4:DF4"/>
    <mergeCell ref="DG4:DI4"/>
    <mergeCell ref="DJ4:DL4"/>
    <mergeCell ref="DM4:DO4"/>
    <mergeCell ref="DP4:DR4"/>
    <mergeCell ref="GD4:GF4"/>
    <mergeCell ref="EZ4:FB4"/>
  </mergeCells>
  <pageMargins left="0" right="0" top="0" bottom="0" header="0" footer="0"/>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35"/>
  <sheetViews>
    <sheetView showGridLines="0" view="pageBreakPreview" zoomScale="70" zoomScaleNormal="100" zoomScaleSheetLayoutView="70" workbookViewId="0">
      <pane xSplit="2" ySplit="4" topLeftCell="C5" activePane="bottomRight" state="frozen"/>
      <selection pane="topRight" activeCell="C1" sqref="C1"/>
      <selection pane="bottomLeft" activeCell="A11" sqref="A11"/>
      <selection pane="bottomRight" activeCell="C3" sqref="C3"/>
    </sheetView>
  </sheetViews>
  <sheetFormatPr defaultColWidth="9.1796875" defaultRowHeight="13"/>
  <cols>
    <col min="1" max="1" width="4.81640625" style="1" customWidth="1"/>
    <col min="2" max="2" width="23.1796875" style="2" customWidth="1"/>
    <col min="3" max="3" width="16.1796875" style="2" customWidth="1"/>
    <col min="4" max="4" width="15.7265625" style="2" customWidth="1"/>
    <col min="5" max="5" width="11.453125" style="2" customWidth="1"/>
    <col min="6" max="6" width="13.1796875" style="2" customWidth="1"/>
    <col min="7" max="7" width="13" style="2" customWidth="1"/>
    <col min="8" max="8" width="13.1796875" style="2" customWidth="1"/>
    <col min="9" max="9" width="13.453125" style="2" customWidth="1"/>
    <col min="10" max="10" width="13" style="2" customWidth="1"/>
    <col min="11" max="11" width="11.54296875" style="2" customWidth="1"/>
    <col min="12" max="12" width="13.1796875" style="2" customWidth="1"/>
    <col min="13" max="13" width="12.81640625" style="2" customWidth="1"/>
    <col min="14" max="14" width="11.54296875" style="2" customWidth="1"/>
    <col min="15" max="15" width="16" style="2" customWidth="1"/>
    <col min="16" max="16" width="12.7265625" style="2" customWidth="1"/>
    <col min="17" max="17" width="9.54296875" style="2" customWidth="1"/>
    <col min="18" max="19" width="14.453125" style="2" customWidth="1"/>
    <col min="20" max="20" width="12.81640625" style="2" customWidth="1"/>
    <col min="21" max="21" width="14.7265625" style="2" customWidth="1"/>
    <col min="22" max="22" width="14" style="2" customWidth="1"/>
    <col min="23" max="23" width="11" style="2" customWidth="1"/>
    <col min="24" max="24" width="14" style="2" customWidth="1"/>
    <col min="25" max="25" width="14.26953125" style="2" customWidth="1"/>
    <col min="26" max="26" width="11.54296875" style="2" customWidth="1"/>
    <col min="27" max="27" width="14.1796875" style="2" customWidth="1"/>
    <col min="28" max="28" width="12.453125" style="2" customWidth="1"/>
    <col min="29" max="29" width="11.453125" style="2" customWidth="1"/>
    <col min="30" max="30" width="14.26953125" style="2" customWidth="1"/>
    <col min="31" max="31" width="12.26953125" style="2" customWidth="1"/>
    <col min="32" max="32" width="12" style="2" customWidth="1"/>
    <col min="33" max="33" width="16.1796875" style="2" customWidth="1"/>
    <col min="34" max="34" width="14.1796875" style="2" customWidth="1"/>
    <col min="35" max="35" width="11.26953125" style="2" customWidth="1"/>
    <col min="36" max="36" width="16.453125" style="2" customWidth="1"/>
    <col min="37" max="37" width="14.7265625" style="2" customWidth="1"/>
    <col min="38" max="38" width="12" style="2" customWidth="1"/>
    <col min="39" max="39" width="14.453125" style="2" customWidth="1"/>
    <col min="40" max="40" width="13.54296875" style="2" customWidth="1"/>
    <col min="41" max="41" width="11.7265625" style="2" customWidth="1"/>
    <col min="42" max="43" width="12.7265625" style="2" customWidth="1"/>
    <col min="44" max="44" width="11.1796875" style="2" customWidth="1"/>
    <col min="45" max="45" width="14.1796875" style="2" customWidth="1"/>
    <col min="46" max="46" width="12" style="2" customWidth="1"/>
    <col min="47" max="47" width="9.54296875" style="2" customWidth="1"/>
    <col min="48" max="48" width="13.81640625" style="2" customWidth="1"/>
    <col min="49" max="49" width="13.54296875" style="2" customWidth="1"/>
    <col min="50" max="50" width="11.54296875" style="2" customWidth="1"/>
    <col min="51" max="51" width="13.453125" style="2" customWidth="1"/>
    <col min="52" max="53" width="12.26953125" style="2" customWidth="1"/>
    <col min="54" max="55" width="14.453125" style="2" customWidth="1"/>
    <col min="56" max="56" width="11.1796875" style="2" customWidth="1"/>
    <col min="57" max="58" width="13.81640625" style="2" customWidth="1"/>
    <col min="59" max="59" width="11" style="2" customWidth="1"/>
    <col min="60" max="61" width="15.7265625" style="2" customWidth="1"/>
    <col min="62" max="62" width="11" style="2" customWidth="1"/>
    <col min="63" max="63" width="14.453125" style="2" customWidth="1"/>
    <col min="64" max="64" width="13.54296875" style="2" customWidth="1"/>
    <col min="65" max="65" width="11.81640625" style="2" customWidth="1"/>
    <col min="66" max="67" width="14.81640625" style="2" customWidth="1"/>
    <col min="68" max="68" width="11.1796875" style="2" customWidth="1"/>
    <col min="69" max="70" width="14.81640625" style="2" customWidth="1"/>
    <col min="71" max="71" width="11.1796875" style="2" customWidth="1"/>
    <col min="72" max="16384" width="9.1796875" style="5"/>
  </cols>
  <sheetData>
    <row r="1" spans="1:71" ht="26.25" hidden="1" customHeight="1">
      <c r="A1" s="1" t="s">
        <v>0</v>
      </c>
      <c r="F1" s="3"/>
      <c r="G1" s="3"/>
      <c r="H1" s="3"/>
      <c r="L1" s="55"/>
      <c r="M1" s="4"/>
      <c r="N1" s="4"/>
      <c r="O1" s="4"/>
      <c r="P1" s="4"/>
    </row>
    <row r="2" spans="1:71" ht="42.75" customHeight="1">
      <c r="A2" s="1" t="s">
        <v>1</v>
      </c>
      <c r="C2" s="96" t="s">
        <v>416</v>
      </c>
      <c r="D2" s="96"/>
      <c r="E2" s="96"/>
      <c r="F2" s="96"/>
      <c r="G2" s="96"/>
      <c r="H2" s="96"/>
      <c r="I2" s="96"/>
      <c r="J2" s="96"/>
      <c r="K2" s="96"/>
      <c r="L2" s="96"/>
      <c r="M2" s="96"/>
      <c r="N2" s="96"/>
      <c r="O2" s="96"/>
      <c r="P2" s="96"/>
      <c r="Q2" s="96"/>
    </row>
    <row r="3" spans="1:71" ht="26.25" customHeight="1">
      <c r="P3" s="85" t="s">
        <v>173</v>
      </c>
      <c r="Q3" s="85"/>
    </row>
    <row r="4" spans="1:71" ht="207.75" customHeight="1">
      <c r="A4" s="93" t="s">
        <v>52</v>
      </c>
      <c r="B4" s="91" t="s">
        <v>176</v>
      </c>
      <c r="C4" s="87" t="s">
        <v>180</v>
      </c>
      <c r="D4" s="88"/>
      <c r="E4" s="89"/>
      <c r="F4" s="78" t="s">
        <v>2</v>
      </c>
      <c r="G4" s="79"/>
      <c r="H4" s="80"/>
      <c r="I4" s="78" t="s">
        <v>166</v>
      </c>
      <c r="J4" s="79"/>
      <c r="K4" s="79"/>
      <c r="L4" s="83" t="s">
        <v>3</v>
      </c>
      <c r="M4" s="83"/>
      <c r="N4" s="83"/>
      <c r="O4" s="83" t="s">
        <v>4</v>
      </c>
      <c r="P4" s="83"/>
      <c r="Q4" s="83"/>
      <c r="R4" s="100" t="s">
        <v>5</v>
      </c>
      <c r="S4" s="101"/>
      <c r="T4" s="102"/>
      <c r="U4" s="78" t="s">
        <v>6</v>
      </c>
      <c r="V4" s="79"/>
      <c r="W4" s="79"/>
      <c r="X4" s="78" t="s">
        <v>7</v>
      </c>
      <c r="Y4" s="79"/>
      <c r="Z4" s="80"/>
      <c r="AA4" s="78" t="s">
        <v>8</v>
      </c>
      <c r="AB4" s="79"/>
      <c r="AC4" s="80"/>
      <c r="AD4" s="83" t="s">
        <v>9</v>
      </c>
      <c r="AE4" s="83"/>
      <c r="AF4" s="83"/>
      <c r="AG4" s="78" t="s">
        <v>10</v>
      </c>
      <c r="AH4" s="79"/>
      <c r="AI4" s="80"/>
      <c r="AJ4" s="78" t="s">
        <v>11</v>
      </c>
      <c r="AK4" s="79"/>
      <c r="AL4" s="80"/>
      <c r="AM4" s="78" t="s">
        <v>12</v>
      </c>
      <c r="AN4" s="79"/>
      <c r="AO4" s="80"/>
      <c r="AP4" s="78" t="s">
        <v>13</v>
      </c>
      <c r="AQ4" s="79"/>
      <c r="AR4" s="79"/>
      <c r="AS4" s="83" t="s">
        <v>168</v>
      </c>
      <c r="AT4" s="83"/>
      <c r="AU4" s="83"/>
      <c r="AV4" s="78" t="s">
        <v>14</v>
      </c>
      <c r="AW4" s="79"/>
      <c r="AX4" s="80"/>
      <c r="AY4" s="78" t="s">
        <v>15</v>
      </c>
      <c r="AZ4" s="79"/>
      <c r="BA4" s="80"/>
      <c r="BB4" s="78" t="s">
        <v>16</v>
      </c>
      <c r="BC4" s="79"/>
      <c r="BD4" s="80"/>
      <c r="BE4" s="78" t="s">
        <v>17</v>
      </c>
      <c r="BF4" s="79"/>
      <c r="BG4" s="80"/>
      <c r="BH4" s="83" t="s">
        <v>18</v>
      </c>
      <c r="BI4" s="83"/>
      <c r="BJ4" s="83"/>
      <c r="BK4" s="78" t="s">
        <v>19</v>
      </c>
      <c r="BL4" s="79"/>
      <c r="BM4" s="80"/>
      <c r="BN4" s="97" t="s">
        <v>170</v>
      </c>
      <c r="BO4" s="98"/>
      <c r="BP4" s="99"/>
      <c r="BQ4" s="95" t="s">
        <v>190</v>
      </c>
      <c r="BR4" s="95"/>
      <c r="BS4" s="95"/>
    </row>
    <row r="5" spans="1:71" s="44" customFormat="1" ht="63.75" customHeight="1">
      <c r="A5" s="94"/>
      <c r="B5" s="92"/>
      <c r="C5" s="43" t="s">
        <v>172</v>
      </c>
      <c r="D5" s="43" t="s">
        <v>392</v>
      </c>
      <c r="E5" s="43" t="s">
        <v>393</v>
      </c>
      <c r="F5" s="43" t="s">
        <v>172</v>
      </c>
      <c r="G5" s="43" t="s">
        <v>392</v>
      </c>
      <c r="H5" s="43" t="s">
        <v>393</v>
      </c>
      <c r="I5" s="43" t="s">
        <v>172</v>
      </c>
      <c r="J5" s="43" t="s">
        <v>392</v>
      </c>
      <c r="K5" s="43" t="s">
        <v>393</v>
      </c>
      <c r="L5" s="43" t="s">
        <v>172</v>
      </c>
      <c r="M5" s="43" t="s">
        <v>392</v>
      </c>
      <c r="N5" s="43" t="s">
        <v>393</v>
      </c>
      <c r="O5" s="43" t="s">
        <v>172</v>
      </c>
      <c r="P5" s="43" t="s">
        <v>392</v>
      </c>
      <c r="Q5" s="43" t="s">
        <v>393</v>
      </c>
      <c r="R5" s="43" t="s">
        <v>172</v>
      </c>
      <c r="S5" s="43" t="s">
        <v>392</v>
      </c>
      <c r="T5" s="43" t="s">
        <v>393</v>
      </c>
      <c r="U5" s="43" t="s">
        <v>172</v>
      </c>
      <c r="V5" s="43" t="s">
        <v>392</v>
      </c>
      <c r="W5" s="43" t="s">
        <v>393</v>
      </c>
      <c r="X5" s="43" t="s">
        <v>172</v>
      </c>
      <c r="Y5" s="43" t="s">
        <v>392</v>
      </c>
      <c r="Z5" s="43" t="s">
        <v>393</v>
      </c>
      <c r="AA5" s="43" t="s">
        <v>172</v>
      </c>
      <c r="AB5" s="43" t="s">
        <v>392</v>
      </c>
      <c r="AC5" s="43" t="s">
        <v>393</v>
      </c>
      <c r="AD5" s="43" t="s">
        <v>172</v>
      </c>
      <c r="AE5" s="43" t="s">
        <v>392</v>
      </c>
      <c r="AF5" s="43" t="s">
        <v>393</v>
      </c>
      <c r="AG5" s="43" t="s">
        <v>172</v>
      </c>
      <c r="AH5" s="43" t="s">
        <v>392</v>
      </c>
      <c r="AI5" s="43" t="s">
        <v>393</v>
      </c>
      <c r="AJ5" s="43" t="s">
        <v>172</v>
      </c>
      <c r="AK5" s="43" t="s">
        <v>392</v>
      </c>
      <c r="AL5" s="43" t="s">
        <v>393</v>
      </c>
      <c r="AM5" s="43" t="s">
        <v>172</v>
      </c>
      <c r="AN5" s="43" t="s">
        <v>392</v>
      </c>
      <c r="AO5" s="43" t="s">
        <v>393</v>
      </c>
      <c r="AP5" s="43" t="s">
        <v>172</v>
      </c>
      <c r="AQ5" s="43" t="s">
        <v>392</v>
      </c>
      <c r="AR5" s="43" t="s">
        <v>393</v>
      </c>
      <c r="AS5" s="43" t="s">
        <v>172</v>
      </c>
      <c r="AT5" s="43" t="s">
        <v>392</v>
      </c>
      <c r="AU5" s="43" t="s">
        <v>393</v>
      </c>
      <c r="AV5" s="43" t="s">
        <v>172</v>
      </c>
      <c r="AW5" s="43" t="s">
        <v>392</v>
      </c>
      <c r="AX5" s="43" t="s">
        <v>393</v>
      </c>
      <c r="AY5" s="43" t="s">
        <v>172</v>
      </c>
      <c r="AZ5" s="43" t="s">
        <v>392</v>
      </c>
      <c r="BA5" s="43" t="s">
        <v>393</v>
      </c>
      <c r="BB5" s="43" t="s">
        <v>172</v>
      </c>
      <c r="BC5" s="43" t="s">
        <v>392</v>
      </c>
      <c r="BD5" s="43" t="s">
        <v>393</v>
      </c>
      <c r="BE5" s="43" t="s">
        <v>172</v>
      </c>
      <c r="BF5" s="43" t="s">
        <v>392</v>
      </c>
      <c r="BG5" s="43" t="s">
        <v>393</v>
      </c>
      <c r="BH5" s="43" t="s">
        <v>172</v>
      </c>
      <c r="BI5" s="43" t="s">
        <v>392</v>
      </c>
      <c r="BJ5" s="43" t="s">
        <v>393</v>
      </c>
      <c r="BK5" s="43" t="s">
        <v>172</v>
      </c>
      <c r="BL5" s="43" t="s">
        <v>392</v>
      </c>
      <c r="BM5" s="43" t="s">
        <v>393</v>
      </c>
      <c r="BN5" s="43" t="s">
        <v>172</v>
      </c>
      <c r="BO5" s="43" t="s">
        <v>392</v>
      </c>
      <c r="BP5" s="43" t="s">
        <v>393</v>
      </c>
      <c r="BQ5" s="43" t="s">
        <v>172</v>
      </c>
      <c r="BR5" s="43" t="s">
        <v>392</v>
      </c>
      <c r="BS5" s="43" t="s">
        <v>393</v>
      </c>
    </row>
    <row r="6" spans="1:71" s="8" customFormat="1" ht="35.25" customHeight="1">
      <c r="A6" s="35"/>
      <c r="B6" s="36" t="s">
        <v>177</v>
      </c>
      <c r="C6" s="56">
        <f>SUM(C7:C27)</f>
        <v>5171109.3859799998</v>
      </c>
      <c r="D6" s="56">
        <f>SUM(D7:D27)</f>
        <v>3857285.6064899997</v>
      </c>
      <c r="E6" s="37">
        <f t="shared" ref="E6:E35" si="0">D6/C6*100</f>
        <v>74.592999655894701</v>
      </c>
      <c r="F6" s="56">
        <f>SUM(F7:F27)</f>
        <v>23.000000000000004</v>
      </c>
      <c r="G6" s="56">
        <f>SUM(G7:G27)</f>
        <v>12.15724</v>
      </c>
      <c r="H6" s="56">
        <f>G6/F6*100</f>
        <v>52.857565217391297</v>
      </c>
      <c r="I6" s="56">
        <f>SUM(I7:I27)</f>
        <v>32112.799999999999</v>
      </c>
      <c r="J6" s="56">
        <f>SUM(J7:J27)</f>
        <v>22980.453599999997</v>
      </c>
      <c r="K6" s="56">
        <f>J6/I6*100</f>
        <v>71.561662639196825</v>
      </c>
      <c r="L6" s="56">
        <f>SUM(L7:L27)</f>
        <v>754.5933</v>
      </c>
      <c r="M6" s="56">
        <f>SUM(M7:M27)</f>
        <v>569.50301000000002</v>
      </c>
      <c r="N6" s="56">
        <f>M6/L6*100</f>
        <v>75.471516908512186</v>
      </c>
      <c r="O6" s="37">
        <f>SUM(O7:O27)</f>
        <v>54032.472679999999</v>
      </c>
      <c r="P6" s="37">
        <f>SUM(P7:P27)</f>
        <v>12699.25533</v>
      </c>
      <c r="Q6" s="37">
        <f>P6/O6*100</f>
        <v>23.503006063056969</v>
      </c>
      <c r="R6" s="56">
        <f>SUM(R7:R27)</f>
        <v>52.1</v>
      </c>
      <c r="S6" s="56">
        <f>SUM(S7:S27)</f>
        <v>16.175000000000001</v>
      </c>
      <c r="T6" s="56">
        <f>S6/R6*100</f>
        <v>31.046065259117086</v>
      </c>
      <c r="U6" s="56">
        <f>SUM(U7:U27)</f>
        <v>170367.12</v>
      </c>
      <c r="V6" s="56">
        <f>SUM(V7:V27)</f>
        <v>86504.909459999995</v>
      </c>
      <c r="W6" s="56">
        <f>V6/U6*100</f>
        <v>50.775589479941907</v>
      </c>
      <c r="X6" s="56">
        <f>SUM(X7:X27)</f>
        <v>1323.4999999999998</v>
      </c>
      <c r="Y6" s="56">
        <f>SUM(Y7:Y27)</f>
        <v>816.25350000000014</v>
      </c>
      <c r="Z6" s="56">
        <f>Y6/X6*100</f>
        <v>61.673857196826617</v>
      </c>
      <c r="AA6" s="56">
        <f>SUM(AA7:AA27)</f>
        <v>9282.1000000000022</v>
      </c>
      <c r="AB6" s="56">
        <f>SUM(AB7:AB27)</f>
        <v>6325.9596500000007</v>
      </c>
      <c r="AC6" s="56">
        <f>AB6/AA6*100</f>
        <v>68.152246258928457</v>
      </c>
      <c r="AD6" s="37">
        <f>SUM(AD7:AD27)</f>
        <v>14108.2</v>
      </c>
      <c r="AE6" s="37">
        <f>SUM(AE7:AE27)</f>
        <v>9248.6135799999975</v>
      </c>
      <c r="AF6" s="37">
        <f>AE6/AD6*100</f>
        <v>65.554879998865886</v>
      </c>
      <c r="AG6" s="56">
        <f>SUM(AG7:AG27)</f>
        <v>1017994.4000000003</v>
      </c>
      <c r="AH6" s="56">
        <f>SUM(AH7:AH27)</f>
        <v>754568.82224000024</v>
      </c>
      <c r="AI6" s="56">
        <f>AH6/AG6*100</f>
        <v>74.123081840135868</v>
      </c>
      <c r="AJ6" s="56">
        <f>SUM(AJ7:AJ27)</f>
        <v>3252454</v>
      </c>
      <c r="AK6" s="56">
        <f>SUM(AK7:AK27)</f>
        <v>2526158.7283899998</v>
      </c>
      <c r="AL6" s="56">
        <f>AK6/AJ6*100</f>
        <v>77.669314566478107</v>
      </c>
      <c r="AM6" s="56">
        <f>SUM(AM7:AM27)</f>
        <v>10185.699999999999</v>
      </c>
      <c r="AN6" s="56">
        <f>SUM(AN7:AN27)</f>
        <v>2446.9913699999997</v>
      </c>
      <c r="AO6" s="56">
        <f t="shared" ref="AO6:AO33" si="1">AN6/AM6*100</f>
        <v>24.023791884701101</v>
      </c>
      <c r="AP6" s="56">
        <f>SUM(AP7:AP27)</f>
        <v>2493.6999999999998</v>
      </c>
      <c r="AQ6" s="56">
        <f>SUM(AQ7:AQ27)</f>
        <v>55.9</v>
      </c>
      <c r="AR6" s="56">
        <f t="shared" ref="AR6:AR33" si="2">AQ6/AP6*100</f>
        <v>2.2416489553675265</v>
      </c>
      <c r="AS6" s="37">
        <f>SUM(AS7:AS27)</f>
        <v>32794</v>
      </c>
      <c r="AT6" s="37">
        <f>SUM(AT7:AT27)</f>
        <v>24595.5</v>
      </c>
      <c r="AU6" s="37">
        <f>AT6/AS6*100</f>
        <v>75</v>
      </c>
      <c r="AV6" s="56">
        <f>SUM(AV7:AV27)</f>
        <v>3273.9</v>
      </c>
      <c r="AW6" s="56">
        <f>SUM(AW7:AW27)</f>
        <v>2339.3121500000002</v>
      </c>
      <c r="AX6" s="56">
        <f>AW6/AV6*100</f>
        <v>71.453378233910641</v>
      </c>
      <c r="AY6" s="56">
        <f>SUM(AY7:AY27)</f>
        <v>2400</v>
      </c>
      <c r="AZ6" s="56">
        <f>SUM(AZ7:AZ27)</f>
        <v>900</v>
      </c>
      <c r="BA6" s="56">
        <f>AZ6/AY6*100</f>
        <v>37.5</v>
      </c>
      <c r="BB6" s="56">
        <f>SUM(BB7:BB27)</f>
        <v>85245.700000000012</v>
      </c>
      <c r="BC6" s="56">
        <f>SUM(BC7:BC27)</f>
        <v>58977.850820000007</v>
      </c>
      <c r="BD6" s="56">
        <f>BC6/BB6*100</f>
        <v>69.185719420451704</v>
      </c>
      <c r="BE6" s="56">
        <f>SUM(BE7:BE27)</f>
        <v>19482.599999999999</v>
      </c>
      <c r="BF6" s="56">
        <f>SUM(BF7:BF27)</f>
        <v>12298.337949999999</v>
      </c>
      <c r="BG6" s="56">
        <f>BF6/BE6*100</f>
        <v>63.124726422551404</v>
      </c>
      <c r="BH6" s="37">
        <f>SUM(BH7:BH27)</f>
        <v>447534.00000000012</v>
      </c>
      <c r="BI6" s="37">
        <f>SUM(BI7:BI27)</f>
        <v>335652.29999999993</v>
      </c>
      <c r="BJ6" s="37">
        <f>BI6/BH6*100</f>
        <v>75.000402204078313</v>
      </c>
      <c r="BK6" s="56">
        <f>SUM(BK7:BK27)</f>
        <v>228.8</v>
      </c>
      <c r="BL6" s="56">
        <f>SUM(BL7:BL27)</f>
        <v>118.58320000000002</v>
      </c>
      <c r="BM6" s="56">
        <f>BL6/BK6*100</f>
        <v>51.828321678321686</v>
      </c>
      <c r="BN6" s="56">
        <f>SUM(BN7:BN27)</f>
        <v>0</v>
      </c>
      <c r="BO6" s="56">
        <f>SUM(BO7:BO27)</f>
        <v>0</v>
      </c>
      <c r="BP6" s="56">
        <v>0</v>
      </c>
      <c r="BQ6" s="37">
        <f>SUM(BQ7:BQ27)</f>
        <v>14966.7</v>
      </c>
      <c r="BR6" s="37">
        <f>SUM(BR7:BR27)</f>
        <v>0</v>
      </c>
      <c r="BS6" s="37">
        <f t="shared" ref="BS6:BS35" si="3">BR6/BQ6*100</f>
        <v>0</v>
      </c>
    </row>
    <row r="7" spans="1:71" ht="17.25" customHeight="1">
      <c r="A7" s="38">
        <v>1</v>
      </c>
      <c r="B7" s="39" t="s">
        <v>24</v>
      </c>
      <c r="C7" s="34">
        <f>F7+I7+L7+O7+R7+X7+AA7+AD7+AG7+AJ7+AM7+AP7+AS7+AV7+AY7+BB7+BE7+BH7+BK7+BN7+U7+BQ7</f>
        <v>154143.39895999999</v>
      </c>
      <c r="D7" s="34">
        <f>G7+J7+M7+P7+S7+Y7+AB7+AE7+AH7+AK7+AN7+AQ7+AT7+AW7+AZ7+BC7+BF7+BI7+BL7+BO7+V7+BR7</f>
        <v>122463.52566999999</v>
      </c>
      <c r="E7" s="34">
        <f t="shared" si="0"/>
        <v>79.447791145295241</v>
      </c>
      <c r="F7" s="57">
        <v>2.8</v>
      </c>
      <c r="G7" s="57">
        <v>1.1499999999999999</v>
      </c>
      <c r="H7" s="57">
        <f>G7/F7*100</f>
        <v>41.071428571428569</v>
      </c>
      <c r="I7" s="57">
        <v>0</v>
      </c>
      <c r="J7" s="57">
        <v>0</v>
      </c>
      <c r="K7" s="57"/>
      <c r="L7" s="57"/>
      <c r="M7" s="57"/>
      <c r="N7" s="57"/>
      <c r="O7" s="57">
        <v>2727.4489600000002</v>
      </c>
      <c r="P7" s="57">
        <v>2727.3489599999998</v>
      </c>
      <c r="Q7" s="34">
        <f t="shared" ref="Q7:Q35" si="4">P7/O7*100</f>
        <v>99.996333570253128</v>
      </c>
      <c r="R7" s="57">
        <v>2.6</v>
      </c>
      <c r="S7" s="57">
        <v>0</v>
      </c>
      <c r="T7" s="57">
        <f>S7/R7*100</f>
        <v>0</v>
      </c>
      <c r="U7" s="57">
        <v>5070.45</v>
      </c>
      <c r="V7" s="57">
        <v>2920.5569500000001</v>
      </c>
      <c r="W7" s="57">
        <f>V7/U7*100</f>
        <v>57.59956118293249</v>
      </c>
      <c r="X7" s="57">
        <v>57.6</v>
      </c>
      <c r="Y7" s="57">
        <v>38.033629999999995</v>
      </c>
      <c r="Z7" s="57">
        <f>Y7/X7*100</f>
        <v>66.030607638888881</v>
      </c>
      <c r="AA7" s="57">
        <v>321.60000000000002</v>
      </c>
      <c r="AB7" s="57">
        <v>225.89642000000001</v>
      </c>
      <c r="AC7" s="57">
        <f>AB7/AA7*100</f>
        <v>70.241424129353234</v>
      </c>
      <c r="AD7" s="57">
        <v>598</v>
      </c>
      <c r="AE7" s="57">
        <v>413.09213</v>
      </c>
      <c r="AF7" s="57">
        <f>AE7/AD7*100</f>
        <v>69.078951505016718</v>
      </c>
      <c r="AG7" s="57">
        <v>7762.5</v>
      </c>
      <c r="AH7" s="57">
        <v>6153.4</v>
      </c>
      <c r="AI7" s="58">
        <f>AH7/AG7*100</f>
        <v>79.270853462157802</v>
      </c>
      <c r="AJ7" s="57">
        <v>119151</v>
      </c>
      <c r="AK7" s="57">
        <v>96586.6</v>
      </c>
      <c r="AL7" s="57">
        <f>AK7/AJ7*100</f>
        <v>81.062349455732658</v>
      </c>
      <c r="AM7" s="57">
        <v>151</v>
      </c>
      <c r="AN7" s="57">
        <v>27.458479999999998</v>
      </c>
      <c r="AO7" s="57">
        <f t="shared" si="1"/>
        <v>18.184423841059601</v>
      </c>
      <c r="AP7" s="57">
        <v>0</v>
      </c>
      <c r="AQ7" s="57">
        <v>0</v>
      </c>
      <c r="AR7" s="57">
        <v>0</v>
      </c>
      <c r="AS7" s="57">
        <v>1445.5</v>
      </c>
      <c r="AT7" s="57">
        <v>1083.4000000000001</v>
      </c>
      <c r="AU7" s="57">
        <f>AT7/AS7*100</f>
        <v>74.949844344517473</v>
      </c>
      <c r="AV7" s="57">
        <v>126</v>
      </c>
      <c r="AW7" s="57">
        <v>124.98005999999999</v>
      </c>
      <c r="AX7" s="57">
        <f>AW7/AV7*100</f>
        <v>99.190523809523796</v>
      </c>
      <c r="AY7" s="57"/>
      <c r="AZ7" s="57"/>
      <c r="BA7" s="57"/>
      <c r="BB7" s="57">
        <v>2122.2999999999997</v>
      </c>
      <c r="BC7" s="57">
        <v>1703.90104</v>
      </c>
      <c r="BD7" s="57">
        <f>BC7/BB7*100</f>
        <v>80.285588276869447</v>
      </c>
      <c r="BE7" s="57">
        <v>477</v>
      </c>
      <c r="BF7" s="57">
        <v>316.50799999999998</v>
      </c>
      <c r="BG7" s="57">
        <f>BF7/BE7*100</f>
        <v>66.353878406708588</v>
      </c>
      <c r="BH7" s="57">
        <v>13521.300000000001</v>
      </c>
      <c r="BI7" s="57">
        <v>10141.200000000001</v>
      </c>
      <c r="BJ7" s="57">
        <f>BI7/BH7*100</f>
        <v>75.001664041179467</v>
      </c>
      <c r="BK7" s="57">
        <v>2.7</v>
      </c>
      <c r="BL7" s="57">
        <v>0</v>
      </c>
      <c r="BM7" s="57">
        <f>BL7/BK7*100</f>
        <v>0</v>
      </c>
      <c r="BN7" s="57"/>
      <c r="BO7" s="57"/>
      <c r="BP7" s="57"/>
      <c r="BQ7" s="57">
        <v>603.6</v>
      </c>
      <c r="BR7" s="57">
        <v>0</v>
      </c>
      <c r="BS7" s="57">
        <f>BR7/BQ7*100</f>
        <v>0</v>
      </c>
    </row>
    <row r="8" spans="1:71" ht="17.25" customHeight="1">
      <c r="A8" s="38">
        <v>2</v>
      </c>
      <c r="B8" s="39" t="s">
        <v>25</v>
      </c>
      <c r="C8" s="34">
        <f t="shared" ref="C8:C34" si="5">F8+I8+L8+O8+R8+X8+AA8+AD8+AG8+AJ8+AM8+AP8+AS8+AV8+AY8+BB8+BE8+BH8+BK8+BN8+U8+BQ8</f>
        <v>174283.49100000001</v>
      </c>
      <c r="D8" s="34">
        <f t="shared" ref="D8:D33" si="6">G8+J8+M8+P8+S8+Y8+AB8+AE8+AH8+AK8+AN8+AQ8+AT8+AW8+AZ8+BC8+BF8+BI8+BL8+BO8+V8+BR8</f>
        <v>122687.52756</v>
      </c>
      <c r="E8" s="34">
        <f t="shared" si="0"/>
        <v>70.395381028946673</v>
      </c>
      <c r="F8" s="57">
        <v>0.2</v>
      </c>
      <c r="G8" s="57">
        <v>0</v>
      </c>
      <c r="H8" s="57">
        <f t="shared" ref="H8:H35" si="7">G8/F8*100</f>
        <v>0</v>
      </c>
      <c r="I8" s="57">
        <v>1249.2</v>
      </c>
      <c r="J8" s="57">
        <v>899.88495000000012</v>
      </c>
      <c r="K8" s="57">
        <f t="shared" ref="K8:K35" si="8">J8/I8*100</f>
        <v>72.036899615754095</v>
      </c>
      <c r="L8" s="57"/>
      <c r="M8" s="57"/>
      <c r="N8" s="57"/>
      <c r="O8" s="57">
        <v>6229.2709999999997</v>
      </c>
      <c r="P8" s="57">
        <v>0</v>
      </c>
      <c r="Q8" s="34">
        <f t="shared" si="4"/>
        <v>0</v>
      </c>
      <c r="R8" s="57">
        <v>2.8</v>
      </c>
      <c r="S8" s="57">
        <v>0</v>
      </c>
      <c r="T8" s="57">
        <f t="shared" ref="T8:T35" si="9">S8/R8*100</f>
        <v>0</v>
      </c>
      <c r="U8" s="57">
        <v>8112.7199999999993</v>
      </c>
      <c r="V8" s="57">
        <v>1014.0899999999999</v>
      </c>
      <c r="W8" s="57">
        <f t="shared" ref="W8:W35" si="10">V8/U8*100</f>
        <v>12.5</v>
      </c>
      <c r="X8" s="57">
        <v>57.6</v>
      </c>
      <c r="Y8" s="57">
        <v>34.92304</v>
      </c>
      <c r="Z8" s="57">
        <f t="shared" ref="Z8:Z35" si="11">Y8/X8*100</f>
        <v>60.630277777777778</v>
      </c>
      <c r="AA8" s="57">
        <v>321.60000000000002</v>
      </c>
      <c r="AB8" s="57">
        <v>233.33019000000002</v>
      </c>
      <c r="AC8" s="57">
        <f t="shared" ref="AC8:AC35" si="12">AB8/AA8*100</f>
        <v>72.55291977611941</v>
      </c>
      <c r="AD8" s="57">
        <v>598</v>
      </c>
      <c r="AE8" s="57">
        <v>445.2</v>
      </c>
      <c r="AF8" s="57">
        <f>AE8/AD8*100</f>
        <v>74.448160535117054</v>
      </c>
      <c r="AG8" s="57">
        <v>22005.100000000002</v>
      </c>
      <c r="AH8" s="57">
        <v>17862.599999999999</v>
      </c>
      <c r="AI8" s="57">
        <f t="shared" ref="AI8:AI35" si="13">AH8/AG8*100</f>
        <v>81.174818564787245</v>
      </c>
      <c r="AJ8" s="57">
        <v>114000.8</v>
      </c>
      <c r="AK8" s="57">
        <v>86799.6</v>
      </c>
      <c r="AL8" s="57">
        <f t="shared" ref="AL8:AL35" si="14">AK8/AJ8*100</f>
        <v>76.139465687960083</v>
      </c>
      <c r="AM8" s="57">
        <v>546.9</v>
      </c>
      <c r="AN8" s="57">
        <v>127.76967999999999</v>
      </c>
      <c r="AO8" s="57">
        <f t="shared" si="1"/>
        <v>23.362530627171331</v>
      </c>
      <c r="AP8" s="57">
        <v>171.8</v>
      </c>
      <c r="AQ8" s="57">
        <v>0</v>
      </c>
      <c r="AR8" s="57">
        <f t="shared" si="2"/>
        <v>0</v>
      </c>
      <c r="AS8" s="57">
        <v>1626.1000000000001</v>
      </c>
      <c r="AT8" s="57">
        <v>1218.5999999999999</v>
      </c>
      <c r="AU8" s="57">
        <f t="shared" ref="AU8:AU27" si="15">AT8/AS8*100</f>
        <v>74.940040587909706</v>
      </c>
      <c r="AV8" s="57">
        <v>198</v>
      </c>
      <c r="AW8" s="57">
        <v>193.8502</v>
      </c>
      <c r="AX8" s="57">
        <f t="shared" ref="AX8:AX35" si="16">AW8/AV8*100</f>
        <v>97.904141414141407</v>
      </c>
      <c r="AY8" s="57"/>
      <c r="AZ8" s="57"/>
      <c r="BA8" s="57"/>
      <c r="BB8" s="57">
        <v>3244.4</v>
      </c>
      <c r="BC8" s="57">
        <v>2440.4105</v>
      </c>
      <c r="BD8" s="57">
        <f t="shared" ref="BD8:BD35" si="17">BC8/BB8*100</f>
        <v>75.219162248797915</v>
      </c>
      <c r="BE8" s="57">
        <v>1012.6</v>
      </c>
      <c r="BF8" s="57">
        <v>648.36900000000003</v>
      </c>
      <c r="BG8" s="57">
        <f t="shared" ref="BG8:BG35" si="18">BF8/BE8*100</f>
        <v>64.03012048192771</v>
      </c>
      <c r="BH8" s="57">
        <v>14347.2</v>
      </c>
      <c r="BI8" s="57">
        <v>10760.4</v>
      </c>
      <c r="BJ8" s="57">
        <f t="shared" ref="BJ8:BJ27" si="19">BI8/BH8*100</f>
        <v>74.999999999999986</v>
      </c>
      <c r="BK8" s="57">
        <v>8.5</v>
      </c>
      <c r="BL8" s="57">
        <v>8.5</v>
      </c>
      <c r="BM8" s="57">
        <f t="shared" ref="BM8:BM27" si="20">BL8/BK8*100</f>
        <v>100</v>
      </c>
      <c r="BN8" s="57"/>
      <c r="BO8" s="57"/>
      <c r="BP8" s="57"/>
      <c r="BQ8" s="57">
        <v>550.70000000000005</v>
      </c>
      <c r="BR8" s="57">
        <v>0</v>
      </c>
      <c r="BS8" s="57">
        <f t="shared" si="3"/>
        <v>0</v>
      </c>
    </row>
    <row r="9" spans="1:71" ht="17.25" customHeight="1">
      <c r="A9" s="38">
        <v>3</v>
      </c>
      <c r="B9" s="39" t="s">
        <v>26</v>
      </c>
      <c r="C9" s="34">
        <f t="shared" si="5"/>
        <v>411272.321</v>
      </c>
      <c r="D9" s="34">
        <f t="shared" si="6"/>
        <v>351032.50787999993</v>
      </c>
      <c r="E9" s="34">
        <f t="shared" si="0"/>
        <v>85.352816116210249</v>
      </c>
      <c r="F9" s="57">
        <v>1.7</v>
      </c>
      <c r="G9" s="57">
        <v>1.7</v>
      </c>
      <c r="H9" s="57">
        <f t="shared" si="7"/>
        <v>100</v>
      </c>
      <c r="I9" s="57">
        <v>2523.8000000000002</v>
      </c>
      <c r="J9" s="57">
        <v>1484.3498100000002</v>
      </c>
      <c r="K9" s="57">
        <f t="shared" si="8"/>
        <v>58.814082336159757</v>
      </c>
      <c r="L9" s="57"/>
      <c r="M9" s="57"/>
      <c r="N9" s="57"/>
      <c r="O9" s="57">
        <v>6751.5810000000001</v>
      </c>
      <c r="P9" s="57">
        <v>0</v>
      </c>
      <c r="Q9" s="34">
        <f t="shared" si="4"/>
        <v>0</v>
      </c>
      <c r="R9" s="57">
        <v>2.9</v>
      </c>
      <c r="S9" s="57">
        <v>1.45</v>
      </c>
      <c r="T9" s="57">
        <f t="shared" si="9"/>
        <v>50</v>
      </c>
      <c r="U9" s="57">
        <v>6084.54</v>
      </c>
      <c r="V9" s="57">
        <v>3042.27</v>
      </c>
      <c r="W9" s="57">
        <f t="shared" si="10"/>
        <v>50</v>
      </c>
      <c r="X9" s="57">
        <v>86.1</v>
      </c>
      <c r="Y9" s="57">
        <v>54.995760000000004</v>
      </c>
      <c r="Z9" s="57">
        <f t="shared" si="11"/>
        <v>63.874285714285726</v>
      </c>
      <c r="AA9" s="57">
        <v>643.29999999999995</v>
      </c>
      <c r="AB9" s="57">
        <v>452.85890999999998</v>
      </c>
      <c r="AC9" s="57">
        <f t="shared" si="12"/>
        <v>70.396224156692057</v>
      </c>
      <c r="AD9" s="57">
        <v>874.5</v>
      </c>
      <c r="AE9" s="57">
        <v>564.91750999999999</v>
      </c>
      <c r="AF9" s="57">
        <f>AE9/AD9*100</f>
        <v>64.598914808461984</v>
      </c>
      <c r="AG9" s="57">
        <v>71273.600000000006</v>
      </c>
      <c r="AH9" s="57">
        <v>60032.800000000003</v>
      </c>
      <c r="AI9" s="57">
        <f t="shared" si="13"/>
        <v>84.228662506173393</v>
      </c>
      <c r="AJ9" s="57">
        <v>275872.40000000002</v>
      </c>
      <c r="AK9" s="57">
        <v>252160.4</v>
      </c>
      <c r="AL9" s="57">
        <f t="shared" si="14"/>
        <v>91.404721893165089</v>
      </c>
      <c r="AM9" s="57">
        <v>785.6</v>
      </c>
      <c r="AN9" s="57">
        <v>241.00803999999999</v>
      </c>
      <c r="AO9" s="57">
        <f t="shared" si="1"/>
        <v>30.678212830957229</v>
      </c>
      <c r="AP9" s="57">
        <v>329.5</v>
      </c>
      <c r="AQ9" s="57">
        <v>0</v>
      </c>
      <c r="AR9" s="57">
        <f t="shared" si="2"/>
        <v>0</v>
      </c>
      <c r="AS9" s="57">
        <v>2439.1999999999998</v>
      </c>
      <c r="AT9" s="57">
        <v>1827.6</v>
      </c>
      <c r="AU9" s="57">
        <f t="shared" si="15"/>
        <v>74.926205313217451</v>
      </c>
      <c r="AV9" s="57">
        <v>90</v>
      </c>
      <c r="AW9" s="57">
        <v>88.971820000000008</v>
      </c>
      <c r="AX9" s="57">
        <f t="shared" si="16"/>
        <v>98.857577777777777</v>
      </c>
      <c r="AY9" s="57">
        <v>600</v>
      </c>
      <c r="AZ9" s="57">
        <v>600</v>
      </c>
      <c r="BA9" s="57">
        <f>AZ9/AY9*100</f>
        <v>100</v>
      </c>
      <c r="BB9" s="57">
        <v>8611.1</v>
      </c>
      <c r="BC9" s="57">
        <v>5836.4501900000005</v>
      </c>
      <c r="BD9" s="57">
        <f t="shared" si="17"/>
        <v>67.77821869447574</v>
      </c>
      <c r="BE9" s="57">
        <v>1570.3</v>
      </c>
      <c r="BF9" s="57">
        <v>1006.93584</v>
      </c>
      <c r="BG9" s="57">
        <f t="shared" si="18"/>
        <v>64.12378781124626</v>
      </c>
      <c r="BH9" s="57">
        <v>31514.5</v>
      </c>
      <c r="BI9" s="57">
        <v>23635.8</v>
      </c>
      <c r="BJ9" s="57">
        <f t="shared" si="19"/>
        <v>74.999762014310861</v>
      </c>
      <c r="BK9" s="57">
        <v>15</v>
      </c>
      <c r="BL9" s="57">
        <v>0</v>
      </c>
      <c r="BM9" s="57">
        <f t="shared" si="20"/>
        <v>0</v>
      </c>
      <c r="BN9" s="57"/>
      <c r="BO9" s="57"/>
      <c r="BP9" s="57"/>
      <c r="BQ9" s="57">
        <v>1202.7</v>
      </c>
      <c r="BR9" s="57">
        <v>0</v>
      </c>
      <c r="BS9" s="57">
        <f t="shared" si="3"/>
        <v>0</v>
      </c>
    </row>
    <row r="10" spans="1:71" ht="17.25" customHeight="1">
      <c r="A10" s="38">
        <v>4</v>
      </c>
      <c r="B10" s="39" t="s">
        <v>27</v>
      </c>
      <c r="C10" s="34">
        <f t="shared" si="5"/>
        <v>347664.36637</v>
      </c>
      <c r="D10" s="34">
        <f t="shared" si="6"/>
        <v>246763.53886999996</v>
      </c>
      <c r="E10" s="34">
        <f t="shared" si="0"/>
        <v>70.977518187004279</v>
      </c>
      <c r="F10" s="57">
        <v>1.3</v>
      </c>
      <c r="G10" s="57">
        <v>1.3</v>
      </c>
      <c r="H10" s="57">
        <f t="shared" si="7"/>
        <v>100</v>
      </c>
      <c r="I10" s="57">
        <v>2339</v>
      </c>
      <c r="J10" s="57">
        <v>1560</v>
      </c>
      <c r="K10" s="57">
        <f t="shared" si="8"/>
        <v>66.695168875587868</v>
      </c>
      <c r="L10" s="57"/>
      <c r="M10" s="57"/>
      <c r="N10" s="57"/>
      <c r="O10" s="57">
        <v>14359.736369999999</v>
      </c>
      <c r="P10" s="57">
        <v>6099.8263699999998</v>
      </c>
      <c r="Q10" s="34">
        <f t="shared" si="4"/>
        <v>42.478679363108675</v>
      </c>
      <c r="R10" s="57">
        <v>5.2</v>
      </c>
      <c r="S10" s="57">
        <v>0</v>
      </c>
      <c r="T10" s="57">
        <f t="shared" si="9"/>
        <v>0</v>
      </c>
      <c r="U10" s="57">
        <v>7098.6299999999992</v>
      </c>
      <c r="V10" s="57">
        <v>0</v>
      </c>
      <c r="W10" s="57">
        <f t="shared" si="10"/>
        <v>0</v>
      </c>
      <c r="X10" s="57">
        <v>71.8</v>
      </c>
      <c r="Y10" s="57">
        <v>41.589040000000004</v>
      </c>
      <c r="Z10" s="57">
        <f t="shared" si="11"/>
        <v>57.923454038997221</v>
      </c>
      <c r="AA10" s="57">
        <v>643.29999999999995</v>
      </c>
      <c r="AB10" s="57">
        <v>443.6481</v>
      </c>
      <c r="AC10" s="57">
        <f t="shared" si="12"/>
        <v>68.96441784548422</v>
      </c>
      <c r="AD10" s="57">
        <v>874.5</v>
      </c>
      <c r="AE10" s="57">
        <v>359.11862000000002</v>
      </c>
      <c r="AF10" s="57">
        <f>AE10/AD10*100</f>
        <v>41.065594053744995</v>
      </c>
      <c r="AG10" s="57">
        <v>61039.3</v>
      </c>
      <c r="AH10" s="57">
        <v>49132.2</v>
      </c>
      <c r="AI10" s="57">
        <f t="shared" si="13"/>
        <v>80.492731731851435</v>
      </c>
      <c r="AJ10" s="57">
        <v>221082.9</v>
      </c>
      <c r="AK10" s="57">
        <v>160498.29999999999</v>
      </c>
      <c r="AL10" s="57">
        <f t="shared" si="14"/>
        <v>72.596433283623469</v>
      </c>
      <c r="AM10" s="57">
        <v>354</v>
      </c>
      <c r="AN10" s="57">
        <v>170.52632999999997</v>
      </c>
      <c r="AO10" s="57">
        <f t="shared" si="1"/>
        <v>48.171279661016939</v>
      </c>
      <c r="AP10" s="57">
        <v>253.9</v>
      </c>
      <c r="AQ10" s="57">
        <v>0</v>
      </c>
      <c r="AR10" s="57">
        <f t="shared" si="2"/>
        <v>0</v>
      </c>
      <c r="AS10" s="57">
        <v>2077.8000000000002</v>
      </c>
      <c r="AT10" s="57">
        <v>1557</v>
      </c>
      <c r="AU10" s="57">
        <f t="shared" si="15"/>
        <v>74.935027432861673</v>
      </c>
      <c r="AV10" s="57">
        <v>162</v>
      </c>
      <c r="AW10" s="57">
        <v>160.46391</v>
      </c>
      <c r="AX10" s="57">
        <f t="shared" si="16"/>
        <v>99.051796296296288</v>
      </c>
      <c r="AY10" s="57">
        <v>600</v>
      </c>
      <c r="AZ10" s="57">
        <v>0</v>
      </c>
      <c r="BA10" s="57">
        <f>AZ10/AY10*100</f>
        <v>0</v>
      </c>
      <c r="BB10" s="57">
        <v>6313</v>
      </c>
      <c r="BC10" s="57">
        <v>4700.9544999999998</v>
      </c>
      <c r="BD10" s="57">
        <f t="shared" si="17"/>
        <v>74.464668145097406</v>
      </c>
      <c r="BE10" s="57">
        <v>1533.7</v>
      </c>
      <c r="BF10" s="57">
        <v>884.11199999999997</v>
      </c>
      <c r="BG10" s="57">
        <f t="shared" si="18"/>
        <v>57.645693421138425</v>
      </c>
      <c r="BH10" s="57">
        <v>28206.399999999998</v>
      </c>
      <c r="BI10" s="57">
        <v>21154.5</v>
      </c>
      <c r="BJ10" s="57">
        <f t="shared" si="19"/>
        <v>74.998936411594542</v>
      </c>
      <c r="BK10" s="57">
        <v>19.100000000000001</v>
      </c>
      <c r="BL10" s="57">
        <v>0</v>
      </c>
      <c r="BM10" s="57">
        <f t="shared" si="20"/>
        <v>0</v>
      </c>
      <c r="BN10" s="57"/>
      <c r="BO10" s="57"/>
      <c r="BP10" s="57"/>
      <c r="BQ10" s="57">
        <v>628.79999999999995</v>
      </c>
      <c r="BR10" s="57">
        <v>0</v>
      </c>
      <c r="BS10" s="57">
        <f t="shared" si="3"/>
        <v>0</v>
      </c>
    </row>
    <row r="11" spans="1:71" ht="17.25" customHeight="1">
      <c r="A11" s="38">
        <v>5</v>
      </c>
      <c r="B11" s="39" t="s">
        <v>28</v>
      </c>
      <c r="C11" s="34">
        <f t="shared" si="5"/>
        <v>245614.39000000004</v>
      </c>
      <c r="D11" s="34">
        <f t="shared" si="6"/>
        <v>174002.34723999994</v>
      </c>
      <c r="E11" s="34">
        <f t="shared" si="0"/>
        <v>70.843710435695527</v>
      </c>
      <c r="F11" s="57">
        <v>1.6</v>
      </c>
      <c r="G11" s="57">
        <v>0.78</v>
      </c>
      <c r="H11" s="57">
        <f t="shared" si="7"/>
        <v>48.75</v>
      </c>
      <c r="I11" s="57">
        <v>1674</v>
      </c>
      <c r="J11" s="57">
        <v>1349.06179</v>
      </c>
      <c r="K11" s="57">
        <f t="shared" si="8"/>
        <v>80.589115292712066</v>
      </c>
      <c r="L11" s="57"/>
      <c r="M11" s="57"/>
      <c r="N11" s="57"/>
      <c r="O11" s="57">
        <v>4978.3599999999997</v>
      </c>
      <c r="P11" s="57">
        <v>0</v>
      </c>
      <c r="Q11" s="34">
        <f t="shared" si="4"/>
        <v>0</v>
      </c>
      <c r="R11" s="57">
        <v>2.1</v>
      </c>
      <c r="S11" s="57">
        <v>1.575</v>
      </c>
      <c r="T11" s="57">
        <f t="shared" si="9"/>
        <v>75</v>
      </c>
      <c r="U11" s="57">
        <v>7098.63</v>
      </c>
      <c r="V11" s="57">
        <v>4056.3599999999997</v>
      </c>
      <c r="W11" s="57">
        <f t="shared" si="10"/>
        <v>57.142857142857139</v>
      </c>
      <c r="X11" s="57">
        <v>57.6</v>
      </c>
      <c r="Y11" s="57">
        <v>42.849379999999996</v>
      </c>
      <c r="Z11" s="57">
        <f t="shared" si="11"/>
        <v>74.391284722222224</v>
      </c>
      <c r="AA11" s="57">
        <v>321.60000000000002</v>
      </c>
      <c r="AB11" s="57">
        <v>239.4</v>
      </c>
      <c r="AC11" s="57">
        <f t="shared" si="12"/>
        <v>74.440298507462686</v>
      </c>
      <c r="AD11" s="57">
        <v>598</v>
      </c>
      <c r="AE11" s="57">
        <v>404.73503000000005</v>
      </c>
      <c r="AF11" s="57">
        <f t="shared" ref="AF11:AF35" si="21">AE11/AD11*100</f>
        <v>67.681443143812714</v>
      </c>
      <c r="AG11" s="57">
        <v>52437.9</v>
      </c>
      <c r="AH11" s="57">
        <v>39029.699999999997</v>
      </c>
      <c r="AI11" s="57">
        <f t="shared" si="13"/>
        <v>74.430326157225963</v>
      </c>
      <c r="AJ11" s="57">
        <v>148221.40000000002</v>
      </c>
      <c r="AK11" s="57">
        <v>107570.4</v>
      </c>
      <c r="AL11" s="57">
        <f t="shared" si="14"/>
        <v>72.574135718593922</v>
      </c>
      <c r="AM11" s="57">
        <v>588</v>
      </c>
      <c r="AN11" s="57">
        <v>74.749649999999988</v>
      </c>
      <c r="AO11" s="57">
        <f t="shared" si="1"/>
        <v>12.712525510204079</v>
      </c>
      <c r="AP11" s="57">
        <v>135.6</v>
      </c>
      <c r="AQ11" s="57">
        <v>0</v>
      </c>
      <c r="AR11" s="57">
        <f t="shared" si="2"/>
        <v>0</v>
      </c>
      <c r="AS11" s="57">
        <v>1174.5</v>
      </c>
      <c r="AT11" s="57">
        <v>879.9</v>
      </c>
      <c r="AU11" s="57">
        <f t="shared" si="15"/>
        <v>74.916985951468703</v>
      </c>
      <c r="AV11" s="57">
        <v>126</v>
      </c>
      <c r="AW11" s="57">
        <v>123.93128</v>
      </c>
      <c r="AX11" s="57">
        <f t="shared" si="16"/>
        <v>98.358158730158735</v>
      </c>
      <c r="AY11" s="57"/>
      <c r="AZ11" s="57"/>
      <c r="BA11" s="57"/>
      <c r="BB11" s="57">
        <v>4596.2</v>
      </c>
      <c r="BC11" s="57">
        <v>3338.27511</v>
      </c>
      <c r="BD11" s="57">
        <f t="shared" si="17"/>
        <v>72.631197728558377</v>
      </c>
      <c r="BE11" s="57">
        <v>1071.4000000000001</v>
      </c>
      <c r="BF11" s="57">
        <v>716.93</v>
      </c>
      <c r="BG11" s="57">
        <f t="shared" si="18"/>
        <v>66.915251073361944</v>
      </c>
      <c r="BH11" s="57">
        <v>21546.6</v>
      </c>
      <c r="BI11" s="57">
        <v>16160.4</v>
      </c>
      <c r="BJ11" s="57">
        <f t="shared" si="19"/>
        <v>75.002088496560944</v>
      </c>
      <c r="BK11" s="57">
        <v>13.3</v>
      </c>
      <c r="BL11" s="57">
        <v>13.3</v>
      </c>
      <c r="BM11" s="57">
        <f t="shared" si="20"/>
        <v>100</v>
      </c>
      <c r="BN11" s="57"/>
      <c r="BO11" s="57"/>
      <c r="BP11" s="57"/>
      <c r="BQ11" s="57">
        <v>971.6</v>
      </c>
      <c r="BR11" s="57">
        <v>0</v>
      </c>
      <c r="BS11" s="57">
        <f t="shared" si="3"/>
        <v>0</v>
      </c>
    </row>
    <row r="12" spans="1:71" ht="17.25" customHeight="1">
      <c r="A12" s="38">
        <v>6</v>
      </c>
      <c r="B12" s="39" t="s">
        <v>29</v>
      </c>
      <c r="C12" s="34">
        <f t="shared" si="5"/>
        <v>376286.64300000004</v>
      </c>
      <c r="D12" s="34">
        <f t="shared" si="6"/>
        <v>303101.65083999996</v>
      </c>
      <c r="E12" s="34">
        <f t="shared" si="0"/>
        <v>80.550733457737948</v>
      </c>
      <c r="F12" s="57">
        <v>0.9</v>
      </c>
      <c r="G12" s="57">
        <v>0</v>
      </c>
      <c r="H12" s="57">
        <f t="shared" si="7"/>
        <v>0</v>
      </c>
      <c r="I12" s="57">
        <v>0</v>
      </c>
      <c r="J12" s="57">
        <v>0</v>
      </c>
      <c r="K12" s="57"/>
      <c r="L12" s="57"/>
      <c r="M12" s="57"/>
      <c r="N12" s="57"/>
      <c r="O12" s="57">
        <v>1140.183</v>
      </c>
      <c r="P12" s="57">
        <v>0</v>
      </c>
      <c r="Q12" s="34">
        <f t="shared" si="4"/>
        <v>0</v>
      </c>
      <c r="R12" s="57">
        <v>2.9</v>
      </c>
      <c r="S12" s="57">
        <v>0</v>
      </c>
      <c r="T12" s="57">
        <f t="shared" si="9"/>
        <v>0</v>
      </c>
      <c r="U12" s="57">
        <v>14197.26</v>
      </c>
      <c r="V12" s="57">
        <v>6084.54</v>
      </c>
      <c r="W12" s="57">
        <f t="shared" si="10"/>
        <v>42.857142857142854</v>
      </c>
      <c r="X12" s="57">
        <v>57.6</v>
      </c>
      <c r="Y12" s="57">
        <v>35.99644</v>
      </c>
      <c r="Z12" s="57">
        <f t="shared" si="11"/>
        <v>62.493819444444441</v>
      </c>
      <c r="AA12" s="57">
        <v>643.29999999999995</v>
      </c>
      <c r="AB12" s="57">
        <v>391.81984</v>
      </c>
      <c r="AC12" s="57">
        <f t="shared" si="12"/>
        <v>60.907794186227271</v>
      </c>
      <c r="AD12" s="57">
        <v>874.5</v>
      </c>
      <c r="AE12" s="57">
        <v>558.47937999999999</v>
      </c>
      <c r="AF12" s="57">
        <f t="shared" si="21"/>
        <v>63.862707833047452</v>
      </c>
      <c r="AG12" s="57">
        <v>69893.7</v>
      </c>
      <c r="AH12" s="57">
        <v>67753.30661</v>
      </c>
      <c r="AI12" s="57">
        <f t="shared" si="13"/>
        <v>96.937644751959056</v>
      </c>
      <c r="AJ12" s="57">
        <v>243436.5</v>
      </c>
      <c r="AK12" s="57">
        <v>195867.1</v>
      </c>
      <c r="AL12" s="57">
        <f t="shared" si="14"/>
        <v>80.459216263789529</v>
      </c>
      <c r="AM12" s="57">
        <v>910.9</v>
      </c>
      <c r="AN12" s="57">
        <v>127.72036</v>
      </c>
      <c r="AO12" s="57">
        <f t="shared" si="1"/>
        <v>14.021337139093204</v>
      </c>
      <c r="AP12" s="57">
        <v>106</v>
      </c>
      <c r="AQ12" s="57">
        <v>0</v>
      </c>
      <c r="AR12" s="57">
        <f t="shared" si="2"/>
        <v>0</v>
      </c>
      <c r="AS12" s="57">
        <v>2619.8999999999996</v>
      </c>
      <c r="AT12" s="57">
        <v>1962.9</v>
      </c>
      <c r="AU12" s="57">
        <f t="shared" si="15"/>
        <v>74.922706973548628</v>
      </c>
      <c r="AV12" s="57">
        <v>162</v>
      </c>
      <c r="AW12" s="57">
        <v>88.447429999999997</v>
      </c>
      <c r="AX12" s="57">
        <f t="shared" si="16"/>
        <v>54.597179012345677</v>
      </c>
      <c r="AY12" s="57"/>
      <c r="AZ12" s="57"/>
      <c r="BA12" s="57"/>
      <c r="BB12" s="57">
        <v>6326.5</v>
      </c>
      <c r="BC12" s="57">
        <v>4472.3074299999998</v>
      </c>
      <c r="BD12" s="57">
        <f t="shared" si="17"/>
        <v>70.691653046708296</v>
      </c>
      <c r="BE12" s="57">
        <v>1541</v>
      </c>
      <c r="BF12" s="57">
        <v>1030.73335</v>
      </c>
      <c r="BG12" s="57">
        <f t="shared" si="18"/>
        <v>66.887303698896815</v>
      </c>
      <c r="BH12" s="57">
        <v>32946.5</v>
      </c>
      <c r="BI12" s="57">
        <v>24709.5</v>
      </c>
      <c r="BJ12" s="57">
        <f t="shared" si="19"/>
        <v>74.998861791085545</v>
      </c>
      <c r="BK12" s="57">
        <v>18.8</v>
      </c>
      <c r="BL12" s="57">
        <v>18.8</v>
      </c>
      <c r="BM12" s="57">
        <f t="shared" si="20"/>
        <v>100</v>
      </c>
      <c r="BN12" s="57"/>
      <c r="BO12" s="57"/>
      <c r="BP12" s="57"/>
      <c r="BQ12" s="57">
        <v>1408.2</v>
      </c>
      <c r="BR12" s="57">
        <v>0</v>
      </c>
      <c r="BS12" s="57">
        <f t="shared" si="3"/>
        <v>0</v>
      </c>
    </row>
    <row r="13" spans="1:71" ht="17.25" customHeight="1">
      <c r="A13" s="38">
        <v>7</v>
      </c>
      <c r="B13" s="39" t="s">
        <v>30</v>
      </c>
      <c r="C13" s="34">
        <f t="shared" si="5"/>
        <v>177755.11999999997</v>
      </c>
      <c r="D13" s="34">
        <f t="shared" si="6"/>
        <v>145282.28525999998</v>
      </c>
      <c r="E13" s="34">
        <f t="shared" si="0"/>
        <v>81.731702164190821</v>
      </c>
      <c r="F13" s="57">
        <v>1.5</v>
      </c>
      <c r="G13" s="57">
        <v>0</v>
      </c>
      <c r="H13" s="57">
        <f t="shared" si="7"/>
        <v>0</v>
      </c>
      <c r="I13" s="57">
        <v>1478.7</v>
      </c>
      <c r="J13" s="57">
        <v>1115</v>
      </c>
      <c r="K13" s="57">
        <f t="shared" si="8"/>
        <v>75.404071143572054</v>
      </c>
      <c r="L13" s="57"/>
      <c r="M13" s="57"/>
      <c r="N13" s="57"/>
      <c r="O13" s="57"/>
      <c r="P13" s="57"/>
      <c r="Q13" s="34"/>
      <c r="R13" s="57">
        <v>1.4</v>
      </c>
      <c r="S13" s="57">
        <v>1.05</v>
      </c>
      <c r="T13" s="57">
        <f t="shared" si="9"/>
        <v>75.000000000000014</v>
      </c>
      <c r="U13" s="57">
        <v>8112.7199999999993</v>
      </c>
      <c r="V13" s="57">
        <v>4857.1291000000001</v>
      </c>
      <c r="W13" s="57">
        <f t="shared" si="10"/>
        <v>59.870537871392095</v>
      </c>
      <c r="X13" s="57">
        <v>57.6</v>
      </c>
      <c r="Y13" s="57">
        <v>35.889499999999998</v>
      </c>
      <c r="Z13" s="57">
        <f t="shared" si="11"/>
        <v>62.308159722222221</v>
      </c>
      <c r="AA13" s="57">
        <v>321.60000000000002</v>
      </c>
      <c r="AB13" s="57">
        <v>191.66892999999999</v>
      </c>
      <c r="AC13" s="57">
        <f t="shared" si="12"/>
        <v>59.598547885572131</v>
      </c>
      <c r="AD13" s="57">
        <v>598</v>
      </c>
      <c r="AE13" s="57">
        <v>391.84015999999997</v>
      </c>
      <c r="AF13" s="57">
        <f t="shared" si="21"/>
        <v>65.525110367892964</v>
      </c>
      <c r="AG13" s="57">
        <v>37117.299999999996</v>
      </c>
      <c r="AH13" s="57">
        <v>32970.1</v>
      </c>
      <c r="AI13" s="57">
        <f t="shared" si="13"/>
        <v>88.826773499150008</v>
      </c>
      <c r="AJ13" s="57">
        <v>108579.5</v>
      </c>
      <c r="AK13" s="57">
        <v>90510.2</v>
      </c>
      <c r="AL13" s="57">
        <f t="shared" si="14"/>
        <v>83.358460851265662</v>
      </c>
      <c r="AM13" s="57">
        <v>281.3</v>
      </c>
      <c r="AN13" s="57">
        <v>59.639089999999996</v>
      </c>
      <c r="AO13" s="57">
        <f t="shared" si="1"/>
        <v>21.201240668325632</v>
      </c>
      <c r="AP13" s="57">
        <v>125.8</v>
      </c>
      <c r="AQ13" s="57">
        <v>0</v>
      </c>
      <c r="AR13" s="57">
        <f t="shared" si="2"/>
        <v>0</v>
      </c>
      <c r="AS13" s="57">
        <v>1264.8</v>
      </c>
      <c r="AT13" s="57">
        <v>947.7</v>
      </c>
      <c r="AU13" s="57">
        <f t="shared" si="15"/>
        <v>74.928842504743841</v>
      </c>
      <c r="AV13" s="57">
        <v>144</v>
      </c>
      <c r="AW13" s="57">
        <v>69.91892</v>
      </c>
      <c r="AX13" s="57">
        <f t="shared" si="16"/>
        <v>48.554805555555561</v>
      </c>
      <c r="AY13" s="57"/>
      <c r="AZ13" s="57"/>
      <c r="BA13" s="57"/>
      <c r="BB13" s="57">
        <v>1635.7</v>
      </c>
      <c r="BC13" s="57">
        <v>1109.88806</v>
      </c>
      <c r="BD13" s="57">
        <f t="shared" si="17"/>
        <v>67.854011126734719</v>
      </c>
      <c r="BE13" s="57">
        <v>609.1</v>
      </c>
      <c r="BF13" s="57">
        <v>315.16149999999999</v>
      </c>
      <c r="BG13" s="57">
        <f t="shared" si="18"/>
        <v>51.742160564767694</v>
      </c>
      <c r="BH13" s="57">
        <v>16942.399999999998</v>
      </c>
      <c r="BI13" s="57">
        <v>12707.1</v>
      </c>
      <c r="BJ13" s="57">
        <f t="shared" si="19"/>
        <v>75.001770705449061</v>
      </c>
      <c r="BK13" s="57">
        <v>13.3</v>
      </c>
      <c r="BL13" s="57">
        <v>0</v>
      </c>
      <c r="BM13" s="57">
        <f t="shared" si="20"/>
        <v>0</v>
      </c>
      <c r="BN13" s="57"/>
      <c r="BO13" s="57"/>
      <c r="BP13" s="57"/>
      <c r="BQ13" s="57">
        <v>470.4</v>
      </c>
      <c r="BR13" s="57">
        <v>0</v>
      </c>
      <c r="BS13" s="57">
        <f t="shared" si="3"/>
        <v>0</v>
      </c>
    </row>
    <row r="14" spans="1:71" ht="17.25" customHeight="1">
      <c r="A14" s="38">
        <v>8</v>
      </c>
      <c r="B14" s="39" t="s">
        <v>31</v>
      </c>
      <c r="C14" s="34">
        <f t="shared" si="5"/>
        <v>261023.77</v>
      </c>
      <c r="D14" s="34">
        <f t="shared" si="6"/>
        <v>191709.65231</v>
      </c>
      <c r="E14" s="34">
        <f t="shared" si="0"/>
        <v>73.445285197589484</v>
      </c>
      <c r="F14" s="57">
        <v>0.5</v>
      </c>
      <c r="G14" s="57">
        <v>0.5</v>
      </c>
      <c r="H14" s="57">
        <f t="shared" si="7"/>
        <v>100</v>
      </c>
      <c r="I14" s="57">
        <v>1388.2</v>
      </c>
      <c r="J14" s="57">
        <v>1044</v>
      </c>
      <c r="K14" s="57">
        <f t="shared" si="8"/>
        <v>75.205301829707523</v>
      </c>
      <c r="L14" s="57"/>
      <c r="M14" s="57"/>
      <c r="N14" s="57"/>
      <c r="O14" s="57"/>
      <c r="P14" s="57"/>
      <c r="Q14" s="34"/>
      <c r="R14" s="57">
        <v>1.9</v>
      </c>
      <c r="S14" s="57">
        <v>1.425</v>
      </c>
      <c r="T14" s="57">
        <f t="shared" si="9"/>
        <v>75.000000000000014</v>
      </c>
      <c r="U14" s="57">
        <v>3042.27</v>
      </c>
      <c r="V14" s="57">
        <v>1014.0899999999999</v>
      </c>
      <c r="W14" s="57">
        <f t="shared" si="10"/>
        <v>33.333333333333329</v>
      </c>
      <c r="X14" s="57">
        <v>57.6</v>
      </c>
      <c r="Y14" s="57">
        <v>34.936300000000003</v>
      </c>
      <c r="Z14" s="57">
        <f t="shared" si="11"/>
        <v>60.653298611111119</v>
      </c>
      <c r="AA14" s="57">
        <v>643.29999999999995</v>
      </c>
      <c r="AB14" s="57">
        <v>436.47207000000003</v>
      </c>
      <c r="AC14" s="57">
        <f t="shared" si="12"/>
        <v>67.848914969687556</v>
      </c>
      <c r="AD14" s="57">
        <v>598</v>
      </c>
      <c r="AE14" s="57">
        <v>430.33732000000003</v>
      </c>
      <c r="AF14" s="57">
        <f t="shared" si="21"/>
        <v>71.962762541806029</v>
      </c>
      <c r="AG14" s="57">
        <v>39113.199999999997</v>
      </c>
      <c r="AH14" s="57">
        <v>28305.5</v>
      </c>
      <c r="AI14" s="57">
        <f t="shared" si="13"/>
        <v>72.36815192824929</v>
      </c>
      <c r="AJ14" s="57">
        <v>183641.1</v>
      </c>
      <c r="AK14" s="57">
        <v>137017.87899999999</v>
      </c>
      <c r="AL14" s="57">
        <f t="shared" si="14"/>
        <v>74.611772092412849</v>
      </c>
      <c r="AM14" s="57">
        <v>605.6</v>
      </c>
      <c r="AN14" s="57">
        <v>72.196070000000006</v>
      </c>
      <c r="AO14" s="57">
        <f t="shared" si="1"/>
        <v>11.921411822985469</v>
      </c>
      <c r="AP14" s="57">
        <v>37</v>
      </c>
      <c r="AQ14" s="57">
        <v>0</v>
      </c>
      <c r="AR14" s="57">
        <f t="shared" si="2"/>
        <v>0</v>
      </c>
      <c r="AS14" s="57">
        <v>1264.8</v>
      </c>
      <c r="AT14" s="57">
        <v>947.7</v>
      </c>
      <c r="AU14" s="57">
        <f t="shared" si="15"/>
        <v>74.928842504743841</v>
      </c>
      <c r="AV14" s="57">
        <v>227.6</v>
      </c>
      <c r="AW14" s="57">
        <v>159.41513</v>
      </c>
      <c r="AX14" s="57">
        <f t="shared" si="16"/>
        <v>70.041797012302283</v>
      </c>
      <c r="AY14" s="57">
        <v>300</v>
      </c>
      <c r="AZ14" s="57">
        <v>300</v>
      </c>
      <c r="BA14" s="57">
        <f>AZ14/AY14*100</f>
        <v>100</v>
      </c>
      <c r="BB14" s="57">
        <v>5583</v>
      </c>
      <c r="BC14" s="57">
        <v>4133.8034200000002</v>
      </c>
      <c r="BD14" s="57">
        <f t="shared" si="17"/>
        <v>74.042690668099581</v>
      </c>
      <c r="BE14" s="57">
        <v>851.2</v>
      </c>
      <c r="BF14" s="57">
        <v>540.89800000000002</v>
      </c>
      <c r="BG14" s="57">
        <f t="shared" si="18"/>
        <v>63.545347744360903</v>
      </c>
      <c r="BH14" s="57">
        <v>23020.6</v>
      </c>
      <c r="BI14" s="57">
        <v>17265.599999999999</v>
      </c>
      <c r="BJ14" s="57">
        <f t="shared" si="19"/>
        <v>75.00065159031476</v>
      </c>
      <c r="BK14" s="57">
        <v>4.9000000000000004</v>
      </c>
      <c r="BL14" s="57">
        <v>4.9000000000000004</v>
      </c>
      <c r="BM14" s="57">
        <f t="shared" si="20"/>
        <v>100</v>
      </c>
      <c r="BN14" s="57"/>
      <c r="BO14" s="57"/>
      <c r="BP14" s="57"/>
      <c r="BQ14" s="57">
        <v>643</v>
      </c>
      <c r="BR14" s="57">
        <v>0</v>
      </c>
      <c r="BS14" s="57">
        <f t="shared" si="3"/>
        <v>0</v>
      </c>
    </row>
    <row r="15" spans="1:71" ht="17.25" customHeight="1">
      <c r="A15" s="38">
        <v>9</v>
      </c>
      <c r="B15" s="39" t="s">
        <v>32</v>
      </c>
      <c r="C15" s="34">
        <f t="shared" si="5"/>
        <v>147830.15000000002</v>
      </c>
      <c r="D15" s="34">
        <f t="shared" si="6"/>
        <v>110404.60393999999</v>
      </c>
      <c r="E15" s="34">
        <f t="shared" si="0"/>
        <v>74.683414675558382</v>
      </c>
      <c r="F15" s="57">
        <v>0.8</v>
      </c>
      <c r="G15" s="57">
        <v>0.8</v>
      </c>
      <c r="H15" s="57">
        <f t="shared" si="7"/>
        <v>100</v>
      </c>
      <c r="I15" s="57">
        <v>1577.1999999999998</v>
      </c>
      <c r="J15" s="57">
        <v>1250</v>
      </c>
      <c r="K15" s="57">
        <f t="shared" si="8"/>
        <v>79.254374841491256</v>
      </c>
      <c r="L15" s="57"/>
      <c r="M15" s="57"/>
      <c r="N15" s="57"/>
      <c r="O15" s="57"/>
      <c r="P15" s="57"/>
      <c r="Q15" s="34"/>
      <c r="R15" s="57">
        <v>1.6</v>
      </c>
      <c r="S15" s="57">
        <v>1.2</v>
      </c>
      <c r="T15" s="57">
        <f t="shared" si="9"/>
        <v>74.999999999999986</v>
      </c>
      <c r="U15" s="57">
        <v>5070.45</v>
      </c>
      <c r="V15" s="57">
        <v>3042.27</v>
      </c>
      <c r="W15" s="57">
        <f t="shared" si="10"/>
        <v>60</v>
      </c>
      <c r="X15" s="57">
        <v>57.6</v>
      </c>
      <c r="Y15" s="57">
        <v>30.873810000000002</v>
      </c>
      <c r="Z15" s="57">
        <f t="shared" si="11"/>
        <v>53.600364583333338</v>
      </c>
      <c r="AA15" s="57">
        <v>321.60000000000002</v>
      </c>
      <c r="AB15" s="57">
        <v>229.46182000000002</v>
      </c>
      <c r="AC15" s="57">
        <f t="shared" si="12"/>
        <v>71.350068407960194</v>
      </c>
      <c r="AD15" s="57">
        <v>598</v>
      </c>
      <c r="AE15" s="57">
        <v>392.83800000000002</v>
      </c>
      <c r="AF15" s="57">
        <f t="shared" si="21"/>
        <v>65.691973244147164</v>
      </c>
      <c r="AG15" s="57">
        <v>27348.2</v>
      </c>
      <c r="AH15" s="57">
        <v>20468.833629999997</v>
      </c>
      <c r="AI15" s="57">
        <f t="shared" si="13"/>
        <v>74.845268171214187</v>
      </c>
      <c r="AJ15" s="57">
        <v>94695.6</v>
      </c>
      <c r="AK15" s="57">
        <v>72323</v>
      </c>
      <c r="AL15" s="57">
        <f t="shared" si="14"/>
        <v>76.374192676322863</v>
      </c>
      <c r="AM15" s="57">
        <v>515.9</v>
      </c>
      <c r="AN15" s="57">
        <v>71.087639999999993</v>
      </c>
      <c r="AO15" s="57">
        <f t="shared" si="1"/>
        <v>13.779344834270207</v>
      </c>
      <c r="AP15" s="57">
        <v>63.3</v>
      </c>
      <c r="AQ15" s="57">
        <v>0</v>
      </c>
      <c r="AR15" s="57">
        <f t="shared" si="2"/>
        <v>0</v>
      </c>
      <c r="AS15" s="57">
        <v>903.4</v>
      </c>
      <c r="AT15" s="57">
        <v>677.1</v>
      </c>
      <c r="AU15" s="57">
        <f t="shared" si="15"/>
        <v>74.950188177994249</v>
      </c>
      <c r="AV15" s="57">
        <v>144</v>
      </c>
      <c r="AW15" s="57">
        <v>87.92304</v>
      </c>
      <c r="AX15" s="57">
        <f t="shared" si="16"/>
        <v>61.057666666666663</v>
      </c>
      <c r="AY15" s="57"/>
      <c r="AZ15" s="57"/>
      <c r="BA15" s="57"/>
      <c r="BB15" s="57">
        <v>3041.6</v>
      </c>
      <c r="BC15" s="57">
        <v>2115.3829999999998</v>
      </c>
      <c r="BD15" s="57">
        <f t="shared" si="17"/>
        <v>69.548362703840084</v>
      </c>
      <c r="BE15" s="57">
        <v>675.1</v>
      </c>
      <c r="BF15" s="57">
        <v>400.233</v>
      </c>
      <c r="BG15" s="57">
        <f t="shared" si="18"/>
        <v>59.28499481558287</v>
      </c>
      <c r="BH15" s="57">
        <v>12402.6</v>
      </c>
      <c r="BI15" s="57">
        <v>9302.4</v>
      </c>
      <c r="BJ15" s="57">
        <f t="shared" si="19"/>
        <v>75.003628271491451</v>
      </c>
      <c r="BK15" s="57">
        <v>11.2</v>
      </c>
      <c r="BL15" s="57">
        <v>11.2</v>
      </c>
      <c r="BM15" s="57">
        <f t="shared" si="20"/>
        <v>100</v>
      </c>
      <c r="BN15" s="57"/>
      <c r="BO15" s="57"/>
      <c r="BP15" s="57"/>
      <c r="BQ15" s="57">
        <v>402</v>
      </c>
      <c r="BR15" s="57">
        <v>0</v>
      </c>
      <c r="BS15" s="57">
        <f t="shared" si="3"/>
        <v>0</v>
      </c>
    </row>
    <row r="16" spans="1:71" ht="17.25" customHeight="1">
      <c r="A16" s="38">
        <v>10</v>
      </c>
      <c r="B16" s="39" t="s">
        <v>33</v>
      </c>
      <c r="C16" s="34">
        <f t="shared" si="5"/>
        <v>146514.17999999996</v>
      </c>
      <c r="D16" s="34">
        <f t="shared" si="6"/>
        <v>123943.07971999998</v>
      </c>
      <c r="E16" s="34">
        <f t="shared" si="0"/>
        <v>84.59459672777065</v>
      </c>
      <c r="F16" s="57">
        <v>0.5</v>
      </c>
      <c r="G16" s="57">
        <v>0</v>
      </c>
      <c r="H16" s="57">
        <f t="shared" si="7"/>
        <v>0</v>
      </c>
      <c r="I16" s="57">
        <v>1592.3</v>
      </c>
      <c r="J16" s="57">
        <v>1214.55277</v>
      </c>
      <c r="K16" s="57">
        <f t="shared" si="8"/>
        <v>76.276629404006798</v>
      </c>
      <c r="L16" s="57"/>
      <c r="M16" s="57"/>
      <c r="N16" s="57"/>
      <c r="O16" s="57"/>
      <c r="P16" s="57"/>
      <c r="Q16" s="34"/>
      <c r="R16" s="57">
        <v>1.8</v>
      </c>
      <c r="S16" s="57">
        <v>0</v>
      </c>
      <c r="T16" s="57">
        <f t="shared" si="9"/>
        <v>0</v>
      </c>
      <c r="U16" s="57">
        <v>12169.08</v>
      </c>
      <c r="V16" s="57">
        <v>7098.63</v>
      </c>
      <c r="W16" s="57">
        <f t="shared" si="10"/>
        <v>58.333333333333336</v>
      </c>
      <c r="X16" s="57">
        <v>57.6</v>
      </c>
      <c r="Y16" s="57">
        <v>27.080299999999998</v>
      </c>
      <c r="Z16" s="57">
        <f t="shared" si="11"/>
        <v>47.014409722222219</v>
      </c>
      <c r="AA16" s="57">
        <v>321.60000000000002</v>
      </c>
      <c r="AB16" s="57">
        <v>199.87523000000002</v>
      </c>
      <c r="AC16" s="57">
        <f t="shared" si="12"/>
        <v>62.150258084577118</v>
      </c>
      <c r="AD16" s="57">
        <v>598</v>
      </c>
      <c r="AE16" s="57">
        <v>425.24334999999996</v>
      </c>
      <c r="AF16" s="57">
        <f t="shared" si="21"/>
        <v>71.11092809364547</v>
      </c>
      <c r="AG16" s="57">
        <v>24640.2</v>
      </c>
      <c r="AH16" s="57">
        <v>21119</v>
      </c>
      <c r="AI16" s="57">
        <f t="shared" si="13"/>
        <v>85.709531578477453</v>
      </c>
      <c r="AJ16" s="57">
        <v>88603.7</v>
      </c>
      <c r="AK16" s="57">
        <v>80896.5</v>
      </c>
      <c r="AL16" s="57">
        <f t="shared" si="14"/>
        <v>91.30149192415216</v>
      </c>
      <c r="AM16" s="57">
        <v>304.39999999999998</v>
      </c>
      <c r="AN16" s="57">
        <v>62.334879999999998</v>
      </c>
      <c r="AO16" s="57">
        <f t="shared" si="1"/>
        <v>20.477950065703023</v>
      </c>
      <c r="AP16" s="57">
        <v>40.299999999999997</v>
      </c>
      <c r="AQ16" s="57">
        <v>0</v>
      </c>
      <c r="AR16" s="57">
        <v>0</v>
      </c>
      <c r="AS16" s="57">
        <v>1084.0999999999999</v>
      </c>
      <c r="AT16" s="57">
        <v>812.4</v>
      </c>
      <c r="AU16" s="57">
        <f t="shared" si="15"/>
        <v>74.937736371183476</v>
      </c>
      <c r="AV16" s="57">
        <v>144</v>
      </c>
      <c r="AW16" s="57">
        <v>70.967699999999994</v>
      </c>
      <c r="AX16" s="57">
        <f t="shared" si="16"/>
        <v>49.283124999999991</v>
      </c>
      <c r="AY16" s="57"/>
      <c r="AZ16" s="57"/>
      <c r="BA16" s="57"/>
      <c r="BB16" s="57">
        <v>2906.4</v>
      </c>
      <c r="BC16" s="57">
        <v>1905.9434899999999</v>
      </c>
      <c r="BD16" s="57">
        <f t="shared" si="17"/>
        <v>65.577466625378463</v>
      </c>
      <c r="BE16" s="57">
        <v>770.5</v>
      </c>
      <c r="BF16" s="57">
        <v>491.05200000000002</v>
      </c>
      <c r="BG16" s="57">
        <f t="shared" si="18"/>
        <v>63.73160285528877</v>
      </c>
      <c r="BH16" s="57">
        <v>12816.800000000001</v>
      </c>
      <c r="BI16" s="57">
        <v>9612.9</v>
      </c>
      <c r="BJ16" s="57">
        <f t="shared" si="19"/>
        <v>75.002340677860303</v>
      </c>
      <c r="BK16" s="57">
        <v>6.6</v>
      </c>
      <c r="BL16" s="57">
        <v>6.6</v>
      </c>
      <c r="BM16" s="57">
        <f t="shared" si="20"/>
        <v>100</v>
      </c>
      <c r="BN16" s="57"/>
      <c r="BO16" s="57"/>
      <c r="BP16" s="57"/>
      <c r="BQ16" s="57">
        <v>456.3</v>
      </c>
      <c r="BR16" s="57">
        <v>0</v>
      </c>
      <c r="BS16" s="57">
        <f t="shared" si="3"/>
        <v>0</v>
      </c>
    </row>
    <row r="17" spans="1:71" ht="17.25" customHeight="1">
      <c r="A17" s="38">
        <v>11</v>
      </c>
      <c r="B17" s="39" t="s">
        <v>34</v>
      </c>
      <c r="C17" s="34">
        <f t="shared" si="5"/>
        <v>208102.35329999996</v>
      </c>
      <c r="D17" s="34">
        <f t="shared" si="6"/>
        <v>157451.64891999998</v>
      </c>
      <c r="E17" s="34">
        <f t="shared" si="0"/>
        <v>75.660676788704052</v>
      </c>
      <c r="F17" s="57">
        <v>1.5</v>
      </c>
      <c r="G17" s="57">
        <v>0.55623999999999996</v>
      </c>
      <c r="H17" s="57">
        <f t="shared" si="7"/>
        <v>37.082666666666661</v>
      </c>
      <c r="I17" s="57">
        <v>1705.4</v>
      </c>
      <c r="J17" s="57">
        <v>989.33933999999999</v>
      </c>
      <c r="K17" s="57">
        <f t="shared" si="8"/>
        <v>58.012157851530432</v>
      </c>
      <c r="L17" s="57">
        <v>472.49329999999998</v>
      </c>
      <c r="M17" s="57">
        <v>287.40300999999999</v>
      </c>
      <c r="N17" s="57">
        <f>M17/L17*100</f>
        <v>60.82689638138784</v>
      </c>
      <c r="O17" s="57">
        <v>2212.66</v>
      </c>
      <c r="P17" s="57">
        <v>0</v>
      </c>
      <c r="Q17" s="34">
        <f t="shared" si="4"/>
        <v>0</v>
      </c>
      <c r="R17" s="57">
        <v>2.6</v>
      </c>
      <c r="S17" s="57">
        <v>1.95</v>
      </c>
      <c r="T17" s="57">
        <f t="shared" si="9"/>
        <v>75</v>
      </c>
      <c r="U17" s="57">
        <v>10140.9</v>
      </c>
      <c r="V17" s="57">
        <v>5907.0742499999997</v>
      </c>
      <c r="W17" s="57">
        <f t="shared" si="10"/>
        <v>58.25</v>
      </c>
      <c r="X17" s="57">
        <v>57.6</v>
      </c>
      <c r="Y17" s="57">
        <v>37.583289999999998</v>
      </c>
      <c r="Z17" s="57">
        <f t="shared" si="11"/>
        <v>65.248767361111106</v>
      </c>
      <c r="AA17" s="57">
        <v>321.60000000000002</v>
      </c>
      <c r="AB17" s="57">
        <v>229.97082999999998</v>
      </c>
      <c r="AC17" s="57">
        <f t="shared" si="12"/>
        <v>71.508342661691529</v>
      </c>
      <c r="AD17" s="57">
        <v>598</v>
      </c>
      <c r="AE17" s="57">
        <v>409.69220000000001</v>
      </c>
      <c r="AF17" s="57">
        <f t="shared" si="21"/>
        <v>68.510401337792644</v>
      </c>
      <c r="AG17" s="57">
        <v>46206</v>
      </c>
      <c r="AH17" s="57">
        <v>36339.199999999997</v>
      </c>
      <c r="AI17" s="57">
        <f t="shared" si="13"/>
        <v>78.646063281824865</v>
      </c>
      <c r="AJ17" s="57">
        <v>119887.9</v>
      </c>
      <c r="AK17" s="57">
        <v>94387.1</v>
      </c>
      <c r="AL17" s="57">
        <f t="shared" si="14"/>
        <v>78.729463106785602</v>
      </c>
      <c r="AM17" s="57">
        <v>595.79999999999995</v>
      </c>
      <c r="AN17" s="57">
        <v>102.14242</v>
      </c>
      <c r="AO17" s="57">
        <f t="shared" si="1"/>
        <v>17.143742866733806</v>
      </c>
      <c r="AP17" s="57">
        <v>86.3</v>
      </c>
      <c r="AQ17" s="57">
        <v>0</v>
      </c>
      <c r="AR17" s="57">
        <f t="shared" si="2"/>
        <v>0</v>
      </c>
      <c r="AS17" s="57">
        <v>1806.8</v>
      </c>
      <c r="AT17" s="57">
        <v>1353.9</v>
      </c>
      <c r="AU17" s="57">
        <f t="shared" si="15"/>
        <v>74.933584237325661</v>
      </c>
      <c r="AV17" s="57">
        <v>334.7</v>
      </c>
      <c r="AW17" s="57">
        <v>262.72034000000002</v>
      </c>
      <c r="AX17" s="57">
        <f t="shared" si="16"/>
        <v>78.49427547057067</v>
      </c>
      <c r="AY17" s="57"/>
      <c r="AZ17" s="57"/>
      <c r="BA17" s="57"/>
      <c r="BB17" s="57">
        <v>2027.7</v>
      </c>
      <c r="BC17" s="57">
        <v>1474.9650800000002</v>
      </c>
      <c r="BD17" s="57">
        <f t="shared" si="17"/>
        <v>72.740794003057658</v>
      </c>
      <c r="BE17" s="57">
        <v>623.70000000000005</v>
      </c>
      <c r="BF17" s="57">
        <v>426.55192</v>
      </c>
      <c r="BG17" s="57">
        <f t="shared" si="18"/>
        <v>68.390559563892893</v>
      </c>
      <c r="BH17" s="57">
        <v>20321.899999999998</v>
      </c>
      <c r="BI17" s="57">
        <v>15241.5</v>
      </c>
      <c r="BJ17" s="57">
        <f t="shared" si="19"/>
        <v>75.000369059979633</v>
      </c>
      <c r="BK17" s="57">
        <v>14.3</v>
      </c>
      <c r="BL17" s="57">
        <v>0</v>
      </c>
      <c r="BM17" s="57">
        <f t="shared" si="20"/>
        <v>0</v>
      </c>
      <c r="BN17" s="57"/>
      <c r="BO17" s="57"/>
      <c r="BP17" s="57"/>
      <c r="BQ17" s="57">
        <v>684.5</v>
      </c>
      <c r="BR17" s="57">
        <v>0</v>
      </c>
      <c r="BS17" s="57">
        <f t="shared" si="3"/>
        <v>0</v>
      </c>
    </row>
    <row r="18" spans="1:71" ht="17.25" customHeight="1">
      <c r="A18" s="38">
        <v>12</v>
      </c>
      <c r="B18" s="39" t="s">
        <v>35</v>
      </c>
      <c r="C18" s="34">
        <f t="shared" si="5"/>
        <v>368935.08999999997</v>
      </c>
      <c r="D18" s="34">
        <f t="shared" si="6"/>
        <v>273626.31598999997</v>
      </c>
      <c r="E18" s="34">
        <f t="shared" si="0"/>
        <v>74.166519641707168</v>
      </c>
      <c r="F18" s="57">
        <v>1.5</v>
      </c>
      <c r="G18" s="57">
        <v>0</v>
      </c>
      <c r="H18" s="57">
        <f t="shared" si="7"/>
        <v>0</v>
      </c>
      <c r="I18" s="57">
        <v>1673.1000000000001</v>
      </c>
      <c r="J18" s="57">
        <v>1258</v>
      </c>
      <c r="K18" s="57">
        <f t="shared" si="8"/>
        <v>75.189767497459798</v>
      </c>
      <c r="L18" s="57"/>
      <c r="M18" s="57"/>
      <c r="N18" s="57"/>
      <c r="O18" s="57"/>
      <c r="P18" s="57"/>
      <c r="Q18" s="34"/>
      <c r="R18" s="57">
        <v>3</v>
      </c>
      <c r="S18" s="57">
        <v>0</v>
      </c>
      <c r="T18" s="57">
        <f t="shared" si="9"/>
        <v>0</v>
      </c>
      <c r="U18" s="57">
        <v>11154.99</v>
      </c>
      <c r="V18" s="57">
        <v>6084.54</v>
      </c>
      <c r="W18" s="57">
        <f t="shared" si="10"/>
        <v>54.54545454545454</v>
      </c>
      <c r="X18" s="57">
        <v>57.6</v>
      </c>
      <c r="Y18" s="57">
        <v>40.405900000000003</v>
      </c>
      <c r="Z18" s="57">
        <f t="shared" si="11"/>
        <v>70.149131944444449</v>
      </c>
      <c r="AA18" s="57">
        <v>643.29999999999995</v>
      </c>
      <c r="AB18" s="57">
        <v>462.97512999999998</v>
      </c>
      <c r="AC18" s="57">
        <f t="shared" si="12"/>
        <v>71.968775066065604</v>
      </c>
      <c r="AD18" s="57">
        <v>598</v>
      </c>
      <c r="AE18" s="57">
        <v>445.15222</v>
      </c>
      <c r="AF18" s="57">
        <f t="shared" si="21"/>
        <v>74.440170568561868</v>
      </c>
      <c r="AG18" s="57">
        <v>85738.4</v>
      </c>
      <c r="AH18" s="57">
        <v>63919.6</v>
      </c>
      <c r="AI18" s="57">
        <f t="shared" si="13"/>
        <v>74.551892734177443</v>
      </c>
      <c r="AJ18" s="57">
        <v>227545.3</v>
      </c>
      <c r="AK18" s="57">
        <v>172045</v>
      </c>
      <c r="AL18" s="57">
        <f t="shared" si="14"/>
        <v>75.609120469638356</v>
      </c>
      <c r="AM18" s="57">
        <v>585.20000000000005</v>
      </c>
      <c r="AN18" s="57">
        <v>268.16184000000004</v>
      </c>
      <c r="AO18" s="57">
        <f t="shared" si="1"/>
        <v>45.823964456596038</v>
      </c>
      <c r="AP18" s="57">
        <v>69.900000000000006</v>
      </c>
      <c r="AQ18" s="57">
        <v>0</v>
      </c>
      <c r="AR18" s="57">
        <f t="shared" si="2"/>
        <v>0</v>
      </c>
      <c r="AS18" s="57">
        <v>2168.1999999999998</v>
      </c>
      <c r="AT18" s="57">
        <v>1624.8</v>
      </c>
      <c r="AU18" s="57">
        <f t="shared" si="15"/>
        <v>74.937736371183476</v>
      </c>
      <c r="AV18" s="57">
        <v>90</v>
      </c>
      <c r="AW18" s="57">
        <v>88.971820000000008</v>
      </c>
      <c r="AX18" s="57">
        <f t="shared" si="16"/>
        <v>98.857577777777777</v>
      </c>
      <c r="AY18" s="57"/>
      <c r="AZ18" s="57"/>
      <c r="BA18" s="57"/>
      <c r="BB18" s="57">
        <v>6786.1</v>
      </c>
      <c r="BC18" s="57">
        <v>4369.6190900000001</v>
      </c>
      <c r="BD18" s="57">
        <f t="shared" si="17"/>
        <v>64.390726485020849</v>
      </c>
      <c r="BE18" s="57">
        <v>1218.0999999999999</v>
      </c>
      <c r="BF18" s="57">
        <v>770.48999000000003</v>
      </c>
      <c r="BG18" s="57">
        <f t="shared" si="18"/>
        <v>63.253426648058465</v>
      </c>
      <c r="BH18" s="57">
        <v>29644.1</v>
      </c>
      <c r="BI18" s="57">
        <v>22232.7</v>
      </c>
      <c r="BJ18" s="57">
        <f t="shared" si="19"/>
        <v>74.998734992797893</v>
      </c>
      <c r="BK18" s="57">
        <v>15.9</v>
      </c>
      <c r="BL18" s="57">
        <v>15.9</v>
      </c>
      <c r="BM18" s="57">
        <f t="shared" si="20"/>
        <v>100</v>
      </c>
      <c r="BN18" s="57"/>
      <c r="BO18" s="57"/>
      <c r="BP18" s="57"/>
      <c r="BQ18" s="57">
        <v>942.4</v>
      </c>
      <c r="BR18" s="57">
        <v>0</v>
      </c>
      <c r="BS18" s="57">
        <f t="shared" si="3"/>
        <v>0</v>
      </c>
    </row>
    <row r="19" spans="1:71" ht="17.25" customHeight="1">
      <c r="A19" s="38">
        <v>13</v>
      </c>
      <c r="B19" s="39" t="s">
        <v>36</v>
      </c>
      <c r="C19" s="34">
        <f t="shared" si="5"/>
        <v>106123.31000000001</v>
      </c>
      <c r="D19" s="34">
        <f t="shared" si="6"/>
        <v>74180.928219999987</v>
      </c>
      <c r="E19" s="34">
        <f t="shared" si="0"/>
        <v>69.900692147653501</v>
      </c>
      <c r="F19" s="57">
        <v>1.1000000000000001</v>
      </c>
      <c r="G19" s="57">
        <v>1.1000000000000001</v>
      </c>
      <c r="H19" s="57">
        <f t="shared" si="7"/>
        <v>100</v>
      </c>
      <c r="I19" s="57">
        <v>1293.6000000000001</v>
      </c>
      <c r="J19" s="57">
        <v>893.03738999999985</v>
      </c>
      <c r="K19" s="57">
        <f t="shared" si="8"/>
        <v>69.035048701298678</v>
      </c>
      <c r="L19" s="57"/>
      <c r="M19" s="57"/>
      <c r="N19" s="57"/>
      <c r="O19" s="57">
        <v>2704.34</v>
      </c>
      <c r="P19" s="57">
        <v>0</v>
      </c>
      <c r="Q19" s="34">
        <f t="shared" si="4"/>
        <v>0</v>
      </c>
      <c r="R19" s="57">
        <v>1.5</v>
      </c>
      <c r="S19" s="57">
        <v>0</v>
      </c>
      <c r="T19" s="57">
        <f t="shared" si="9"/>
        <v>0</v>
      </c>
      <c r="U19" s="57">
        <v>3042.27</v>
      </c>
      <c r="V19" s="57">
        <v>1014.09</v>
      </c>
      <c r="W19" s="57">
        <f t="shared" si="10"/>
        <v>33.333333333333336</v>
      </c>
      <c r="X19" s="57">
        <v>57.6</v>
      </c>
      <c r="Y19" s="57">
        <v>31.04522</v>
      </c>
      <c r="Z19" s="57">
        <f t="shared" si="11"/>
        <v>53.897951388888885</v>
      </c>
      <c r="AA19" s="57">
        <v>321.60000000000002</v>
      </c>
      <c r="AB19" s="57">
        <v>216.39068</v>
      </c>
      <c r="AC19" s="57">
        <f t="shared" si="12"/>
        <v>67.285659203980103</v>
      </c>
      <c r="AD19" s="57">
        <v>321.60000000000002</v>
      </c>
      <c r="AE19" s="57">
        <v>229.66364000000002</v>
      </c>
      <c r="AF19" s="57">
        <f t="shared" si="21"/>
        <v>71.412823383084572</v>
      </c>
      <c r="AG19" s="57">
        <v>13259.300000000001</v>
      </c>
      <c r="AH19" s="57">
        <v>9412.7999999999993</v>
      </c>
      <c r="AI19" s="57">
        <f t="shared" si="13"/>
        <v>70.990172935222816</v>
      </c>
      <c r="AJ19" s="57">
        <v>69221.200000000012</v>
      </c>
      <c r="AK19" s="57">
        <v>51128.6</v>
      </c>
      <c r="AL19" s="57">
        <f t="shared" si="14"/>
        <v>73.862631679312102</v>
      </c>
      <c r="AM19" s="57">
        <v>109.9</v>
      </c>
      <c r="AN19" s="57">
        <v>24.983360000000001</v>
      </c>
      <c r="AO19" s="57">
        <f t="shared" si="1"/>
        <v>22.732811646951774</v>
      </c>
      <c r="AP19" s="57">
        <v>0</v>
      </c>
      <c r="AQ19" s="57">
        <v>0</v>
      </c>
      <c r="AR19" s="57"/>
      <c r="AS19" s="57">
        <v>1174.5</v>
      </c>
      <c r="AT19" s="57">
        <v>879.9</v>
      </c>
      <c r="AU19" s="57">
        <f t="shared" si="15"/>
        <v>74.916985951468703</v>
      </c>
      <c r="AV19" s="57">
        <v>90</v>
      </c>
      <c r="AW19" s="57">
        <v>88.971820000000008</v>
      </c>
      <c r="AX19" s="57">
        <f t="shared" si="16"/>
        <v>98.857577777777777</v>
      </c>
      <c r="AY19" s="57">
        <v>300</v>
      </c>
      <c r="AZ19" s="57">
        <v>0</v>
      </c>
      <c r="BA19" s="57">
        <f>AZ19/AY19*100</f>
        <v>0</v>
      </c>
      <c r="BB19" s="57">
        <v>2041.3</v>
      </c>
      <c r="BC19" s="57">
        <v>1494.4461100000001</v>
      </c>
      <c r="BD19" s="57">
        <f t="shared" si="17"/>
        <v>73.210508499485627</v>
      </c>
      <c r="BE19" s="57">
        <v>748.5</v>
      </c>
      <c r="BF19" s="57">
        <v>472.4</v>
      </c>
      <c r="BG19" s="57">
        <f t="shared" si="18"/>
        <v>63.112892451569799</v>
      </c>
      <c r="BH19" s="57">
        <v>11057.5</v>
      </c>
      <c r="BI19" s="57">
        <v>8293.5</v>
      </c>
      <c r="BJ19" s="57">
        <f t="shared" si="19"/>
        <v>75.003391363328049</v>
      </c>
      <c r="BK19" s="57">
        <v>4.5</v>
      </c>
      <c r="BL19" s="57">
        <v>0</v>
      </c>
      <c r="BM19" s="57">
        <f t="shared" si="20"/>
        <v>0</v>
      </c>
      <c r="BN19" s="57"/>
      <c r="BO19" s="57"/>
      <c r="BP19" s="57"/>
      <c r="BQ19" s="57">
        <v>373</v>
      </c>
      <c r="BR19" s="57">
        <v>0</v>
      </c>
      <c r="BS19" s="57">
        <f t="shared" si="3"/>
        <v>0</v>
      </c>
    </row>
    <row r="20" spans="1:71" ht="17.25" customHeight="1">
      <c r="A20" s="38">
        <v>14</v>
      </c>
      <c r="B20" s="39" t="s">
        <v>37</v>
      </c>
      <c r="C20" s="34">
        <f t="shared" si="5"/>
        <v>252086.44589999999</v>
      </c>
      <c r="D20" s="34">
        <f t="shared" si="6"/>
        <v>185657.41237999999</v>
      </c>
      <c r="E20" s="34">
        <f t="shared" si="0"/>
        <v>73.648312076900922</v>
      </c>
      <c r="F20" s="57">
        <v>1.1000000000000001</v>
      </c>
      <c r="G20" s="57">
        <v>0.77100000000000002</v>
      </c>
      <c r="H20" s="57">
        <f t="shared" si="7"/>
        <v>70.090909090909079</v>
      </c>
      <c r="I20" s="57">
        <v>1484.4</v>
      </c>
      <c r="J20" s="57">
        <v>992.35861000000011</v>
      </c>
      <c r="K20" s="57">
        <f t="shared" si="8"/>
        <v>66.852506736728643</v>
      </c>
      <c r="L20" s="57"/>
      <c r="M20" s="57"/>
      <c r="N20" s="57"/>
      <c r="O20" s="57">
        <v>7281.0759000000007</v>
      </c>
      <c r="P20" s="57">
        <v>0</v>
      </c>
      <c r="Q20" s="34">
        <f t="shared" si="4"/>
        <v>0</v>
      </c>
      <c r="R20" s="57">
        <v>1.5</v>
      </c>
      <c r="S20" s="57">
        <v>1.125</v>
      </c>
      <c r="T20" s="57">
        <f t="shared" si="9"/>
        <v>75</v>
      </c>
      <c r="U20" s="57">
        <v>13183.169999999998</v>
      </c>
      <c r="V20" s="57">
        <v>6084.54</v>
      </c>
      <c r="W20" s="57">
        <f t="shared" si="10"/>
        <v>46.15384615384616</v>
      </c>
      <c r="X20" s="57">
        <v>57.6</v>
      </c>
      <c r="Y20" s="57">
        <v>32.856079999999999</v>
      </c>
      <c r="Z20" s="57">
        <f t="shared" si="11"/>
        <v>57.041805555555548</v>
      </c>
      <c r="AA20" s="57">
        <v>321.60000000000002</v>
      </c>
      <c r="AB20" s="57">
        <v>197.92914000000002</v>
      </c>
      <c r="AC20" s="57">
        <f t="shared" si="12"/>
        <v>61.545130597014932</v>
      </c>
      <c r="AD20" s="57">
        <v>598</v>
      </c>
      <c r="AE20" s="57">
        <v>419.58264000000003</v>
      </c>
      <c r="AF20" s="57">
        <f t="shared" si="21"/>
        <v>70.164321070234109</v>
      </c>
      <c r="AG20" s="57">
        <v>41883.299999999996</v>
      </c>
      <c r="AH20" s="57">
        <v>34631.300000000003</v>
      </c>
      <c r="AI20" s="57">
        <f t="shared" si="13"/>
        <v>82.685222988637491</v>
      </c>
      <c r="AJ20" s="57">
        <v>157454.1</v>
      </c>
      <c r="AK20" s="57">
        <v>121772.6</v>
      </c>
      <c r="AL20" s="57">
        <f t="shared" si="14"/>
        <v>77.338475149265733</v>
      </c>
      <c r="AM20" s="57">
        <v>389.2</v>
      </c>
      <c r="AN20" s="57">
        <v>133.76969</v>
      </c>
      <c r="AO20" s="57">
        <f t="shared" si="1"/>
        <v>34.37042394655704</v>
      </c>
      <c r="AP20" s="57">
        <v>56.8</v>
      </c>
      <c r="AQ20" s="57">
        <v>55.9</v>
      </c>
      <c r="AR20" s="57">
        <f t="shared" si="2"/>
        <v>98.41549295774648</v>
      </c>
      <c r="AS20" s="57">
        <v>1626.1000000000001</v>
      </c>
      <c r="AT20" s="57">
        <v>1218.5999999999999</v>
      </c>
      <c r="AU20" s="57">
        <f t="shared" si="15"/>
        <v>74.940040587909706</v>
      </c>
      <c r="AV20" s="57">
        <v>126</v>
      </c>
      <c r="AW20" s="57">
        <v>108.02472</v>
      </c>
      <c r="AX20" s="57">
        <f t="shared" si="16"/>
        <v>85.733904761904768</v>
      </c>
      <c r="AY20" s="57"/>
      <c r="AZ20" s="57"/>
      <c r="BA20" s="57"/>
      <c r="BB20" s="57">
        <v>5042.3</v>
      </c>
      <c r="BC20" s="57">
        <v>3715.8905</v>
      </c>
      <c r="BD20" s="57">
        <f t="shared" si="17"/>
        <v>73.694355750352017</v>
      </c>
      <c r="BE20" s="57">
        <v>939.3</v>
      </c>
      <c r="BF20" s="57">
        <v>603.36500000000001</v>
      </c>
      <c r="BG20" s="57">
        <f t="shared" si="18"/>
        <v>64.235600979452784</v>
      </c>
      <c r="BH20" s="57">
        <v>20918.399999999998</v>
      </c>
      <c r="BI20" s="57">
        <v>15688.8</v>
      </c>
      <c r="BJ20" s="57">
        <f t="shared" si="19"/>
        <v>75</v>
      </c>
      <c r="BK20" s="57">
        <v>9.5</v>
      </c>
      <c r="BL20" s="57">
        <v>0</v>
      </c>
      <c r="BM20" s="57">
        <f t="shared" si="20"/>
        <v>0</v>
      </c>
      <c r="BN20" s="57"/>
      <c r="BO20" s="57"/>
      <c r="BP20" s="57"/>
      <c r="BQ20" s="57">
        <v>713</v>
      </c>
      <c r="BR20" s="57">
        <v>0</v>
      </c>
      <c r="BS20" s="57">
        <f t="shared" si="3"/>
        <v>0</v>
      </c>
    </row>
    <row r="21" spans="1:71" ht="17.25" customHeight="1">
      <c r="A21" s="38">
        <v>15</v>
      </c>
      <c r="B21" s="39" t="s">
        <v>38</v>
      </c>
      <c r="C21" s="34">
        <f t="shared" si="5"/>
        <v>385974.37</v>
      </c>
      <c r="D21" s="34">
        <f t="shared" si="6"/>
        <v>273620.10446999996</v>
      </c>
      <c r="E21" s="34">
        <f t="shared" si="0"/>
        <v>70.890744499433978</v>
      </c>
      <c r="F21" s="57">
        <v>1.1000000000000001</v>
      </c>
      <c r="G21" s="57">
        <v>0</v>
      </c>
      <c r="H21" s="57">
        <f t="shared" si="7"/>
        <v>0</v>
      </c>
      <c r="I21" s="57">
        <v>1909.4</v>
      </c>
      <c r="J21" s="57">
        <v>1599.0212300000001</v>
      </c>
      <c r="K21" s="57">
        <f t="shared" si="8"/>
        <v>83.744696239656434</v>
      </c>
      <c r="L21" s="57"/>
      <c r="M21" s="57"/>
      <c r="N21" s="57"/>
      <c r="O21" s="57">
        <v>3872.08</v>
      </c>
      <c r="P21" s="57">
        <v>3872.08</v>
      </c>
      <c r="Q21" s="34">
        <f t="shared" si="4"/>
        <v>100</v>
      </c>
      <c r="R21" s="57">
        <v>3.3</v>
      </c>
      <c r="S21" s="57">
        <v>0</v>
      </c>
      <c r="T21" s="57">
        <f t="shared" si="9"/>
        <v>0</v>
      </c>
      <c r="U21" s="57">
        <v>11154.99</v>
      </c>
      <c r="V21" s="57">
        <v>7098.6299999999992</v>
      </c>
      <c r="W21" s="57">
        <f t="shared" si="10"/>
        <v>63.636363636363633</v>
      </c>
      <c r="X21" s="57">
        <v>71.8</v>
      </c>
      <c r="Y21" s="57">
        <v>42.047599999999996</v>
      </c>
      <c r="Z21" s="57">
        <f t="shared" si="11"/>
        <v>58.562116991643457</v>
      </c>
      <c r="AA21" s="57">
        <v>643.29999999999995</v>
      </c>
      <c r="AB21" s="57">
        <v>462.54541999999998</v>
      </c>
      <c r="AC21" s="57">
        <f t="shared" si="12"/>
        <v>71.901977304523555</v>
      </c>
      <c r="AD21" s="57">
        <v>874.5</v>
      </c>
      <c r="AE21" s="57">
        <v>604.62858999999992</v>
      </c>
      <c r="AF21" s="57">
        <f t="shared" si="21"/>
        <v>69.139918810748995</v>
      </c>
      <c r="AG21" s="57">
        <v>127829.3</v>
      </c>
      <c r="AH21" s="57">
        <v>74537.2</v>
      </c>
      <c r="AI21" s="57">
        <f t="shared" si="13"/>
        <v>58.309949283927864</v>
      </c>
      <c r="AJ21" s="57">
        <v>199826.4</v>
      </c>
      <c r="AK21" s="57">
        <v>157438.1</v>
      </c>
      <c r="AL21" s="57">
        <f t="shared" si="14"/>
        <v>78.787437495746317</v>
      </c>
      <c r="AM21" s="57">
        <v>995.6</v>
      </c>
      <c r="AN21" s="57">
        <v>264.12531999999999</v>
      </c>
      <c r="AO21" s="57">
        <f t="shared" si="1"/>
        <v>26.529260747288063</v>
      </c>
      <c r="AP21" s="57">
        <v>102.8</v>
      </c>
      <c r="AQ21" s="57">
        <v>0</v>
      </c>
      <c r="AR21" s="57">
        <f t="shared" si="2"/>
        <v>0</v>
      </c>
      <c r="AS21" s="57">
        <v>1626.1000000000001</v>
      </c>
      <c r="AT21" s="57">
        <v>1218.5</v>
      </c>
      <c r="AU21" s="57">
        <f t="shared" si="15"/>
        <v>74.933890904618409</v>
      </c>
      <c r="AV21" s="57">
        <v>108</v>
      </c>
      <c r="AW21" s="57">
        <v>36.008240000000001</v>
      </c>
      <c r="AX21" s="57">
        <f t="shared" si="16"/>
        <v>33.340962962962962</v>
      </c>
      <c r="AY21" s="57"/>
      <c r="AZ21" s="57"/>
      <c r="BA21" s="57"/>
      <c r="BB21" s="57">
        <v>3244.4</v>
      </c>
      <c r="BC21" s="57">
        <v>1945.5260700000001</v>
      </c>
      <c r="BD21" s="57">
        <f t="shared" si="17"/>
        <v>59.965666070768094</v>
      </c>
      <c r="BE21" s="57">
        <v>1012.6</v>
      </c>
      <c r="BF21" s="57">
        <v>628.29200000000003</v>
      </c>
      <c r="BG21" s="57">
        <f t="shared" si="18"/>
        <v>62.047402725656731</v>
      </c>
      <c r="BH21" s="57">
        <v>31830.899999999998</v>
      </c>
      <c r="BI21" s="57">
        <v>23873.4</v>
      </c>
      <c r="BJ21" s="57">
        <f t="shared" si="19"/>
        <v>75.000706860314992</v>
      </c>
      <c r="BK21" s="57">
        <v>15.9</v>
      </c>
      <c r="BL21" s="57">
        <v>0</v>
      </c>
      <c r="BM21" s="57">
        <f t="shared" si="20"/>
        <v>0</v>
      </c>
      <c r="BN21" s="57"/>
      <c r="BO21" s="57"/>
      <c r="BP21" s="57"/>
      <c r="BQ21" s="57">
        <v>851.9</v>
      </c>
      <c r="BR21" s="57">
        <v>0</v>
      </c>
      <c r="BS21" s="57">
        <f t="shared" si="3"/>
        <v>0</v>
      </c>
    </row>
    <row r="22" spans="1:71" ht="17.25" customHeight="1">
      <c r="A22" s="38">
        <v>16</v>
      </c>
      <c r="B22" s="39" t="s">
        <v>39</v>
      </c>
      <c r="C22" s="34">
        <f t="shared" si="5"/>
        <v>596504.55200000003</v>
      </c>
      <c r="D22" s="34">
        <f t="shared" si="6"/>
        <v>378281.73894000013</v>
      </c>
      <c r="E22" s="34">
        <f t="shared" si="0"/>
        <v>63.41640439652506</v>
      </c>
      <c r="F22" s="57">
        <v>1.1000000000000001</v>
      </c>
      <c r="G22" s="57">
        <v>0.54</v>
      </c>
      <c r="H22" s="57">
        <f t="shared" si="7"/>
        <v>49.090909090909093</v>
      </c>
      <c r="I22" s="57">
        <v>2531.6000000000004</v>
      </c>
      <c r="J22" s="57">
        <v>1654.86473</v>
      </c>
      <c r="K22" s="57">
        <f t="shared" si="8"/>
        <v>65.368333465002365</v>
      </c>
      <c r="L22" s="57"/>
      <c r="M22" s="57"/>
      <c r="N22" s="57"/>
      <c r="O22" s="57">
        <v>1333.7819999999999</v>
      </c>
      <c r="P22" s="57">
        <v>0</v>
      </c>
      <c r="Q22" s="34">
        <f t="shared" si="4"/>
        <v>0</v>
      </c>
      <c r="R22" s="57">
        <v>4.5</v>
      </c>
      <c r="S22" s="57">
        <v>3.375</v>
      </c>
      <c r="T22" s="57">
        <f t="shared" si="9"/>
        <v>75</v>
      </c>
      <c r="U22" s="57">
        <v>13183.17</v>
      </c>
      <c r="V22" s="57">
        <v>11809.86651</v>
      </c>
      <c r="W22" s="57">
        <f t="shared" si="10"/>
        <v>89.582903884270621</v>
      </c>
      <c r="X22" s="57">
        <v>86.1</v>
      </c>
      <c r="Y22" s="57">
        <v>62.144440000000003</v>
      </c>
      <c r="Z22" s="57">
        <f t="shared" si="11"/>
        <v>72.17704994192799</v>
      </c>
      <c r="AA22" s="57">
        <v>919.9</v>
      </c>
      <c r="AB22" s="57">
        <v>618.78228000000001</v>
      </c>
      <c r="AC22" s="57">
        <f t="shared" si="12"/>
        <v>67.266255027720405</v>
      </c>
      <c r="AD22" s="57">
        <v>1595</v>
      </c>
      <c r="AE22" s="57">
        <v>1066.9761799999999</v>
      </c>
      <c r="AF22" s="57">
        <f t="shared" si="21"/>
        <v>66.895058307210022</v>
      </c>
      <c r="AG22" s="57">
        <v>176648.69999999998</v>
      </c>
      <c r="AH22" s="57">
        <v>99425.032999999996</v>
      </c>
      <c r="AI22" s="57">
        <f t="shared" si="13"/>
        <v>56.284044547171874</v>
      </c>
      <c r="AJ22" s="57">
        <v>327055.59999999998</v>
      </c>
      <c r="AK22" s="57">
        <v>212393.2</v>
      </c>
      <c r="AL22" s="57">
        <f t="shared" si="14"/>
        <v>64.941006972514771</v>
      </c>
      <c r="AM22" s="57">
        <v>1240.4000000000001</v>
      </c>
      <c r="AN22" s="57">
        <v>212.31614999999999</v>
      </c>
      <c r="AO22" s="57">
        <f t="shared" si="1"/>
        <v>17.116748629474362</v>
      </c>
      <c r="AP22" s="57">
        <v>700.8</v>
      </c>
      <c r="AQ22" s="57">
        <v>0</v>
      </c>
      <c r="AR22" s="57">
        <f t="shared" si="2"/>
        <v>0</v>
      </c>
      <c r="AS22" s="57">
        <v>2710.2000000000003</v>
      </c>
      <c r="AT22" s="57">
        <v>2030.9</v>
      </c>
      <c r="AU22" s="57">
        <f t="shared" si="15"/>
        <v>74.935429119622171</v>
      </c>
      <c r="AV22" s="57">
        <v>335.6</v>
      </c>
      <c r="AW22" s="57">
        <v>212.90309999999999</v>
      </c>
      <c r="AX22" s="57">
        <f t="shared" si="16"/>
        <v>63.439541120381406</v>
      </c>
      <c r="AY22" s="57">
        <v>300</v>
      </c>
      <c r="AZ22" s="57">
        <v>0</v>
      </c>
      <c r="BA22" s="57">
        <f>AZ22/AY22*100</f>
        <v>0</v>
      </c>
      <c r="BB22" s="57">
        <v>9165.2999999999993</v>
      </c>
      <c r="BC22" s="57">
        <v>5787.4575000000004</v>
      </c>
      <c r="BD22" s="57">
        <f t="shared" si="17"/>
        <v>63.145314392327592</v>
      </c>
      <c r="BE22" s="57">
        <v>1687.8</v>
      </c>
      <c r="BF22" s="57">
        <v>1095.3968500000001</v>
      </c>
      <c r="BG22" s="57">
        <f t="shared" si="18"/>
        <v>64.900867993838148</v>
      </c>
      <c r="BH22" s="57">
        <v>55852</v>
      </c>
      <c r="BI22" s="57">
        <v>41888.699999999997</v>
      </c>
      <c r="BJ22" s="57">
        <f t="shared" si="19"/>
        <v>74.999462866146231</v>
      </c>
      <c r="BK22" s="57">
        <v>22.5</v>
      </c>
      <c r="BL22" s="57">
        <v>19.283200000000001</v>
      </c>
      <c r="BM22" s="57">
        <f t="shared" si="20"/>
        <v>85.703111111111113</v>
      </c>
      <c r="BN22" s="57"/>
      <c r="BO22" s="57"/>
      <c r="BP22" s="57"/>
      <c r="BQ22" s="57">
        <v>1130.5</v>
      </c>
      <c r="BR22" s="57">
        <v>0</v>
      </c>
      <c r="BS22" s="57">
        <f t="shared" si="3"/>
        <v>0</v>
      </c>
    </row>
    <row r="23" spans="1:71" ht="17.25" customHeight="1">
      <c r="A23" s="38">
        <v>17</v>
      </c>
      <c r="B23" s="39" t="s">
        <v>40</v>
      </c>
      <c r="C23" s="34">
        <f t="shared" si="5"/>
        <v>143685.26</v>
      </c>
      <c r="D23" s="34">
        <f t="shared" si="6"/>
        <v>106190.73210999998</v>
      </c>
      <c r="E23" s="34">
        <f t="shared" si="0"/>
        <v>73.905097927233442</v>
      </c>
      <c r="F23" s="57">
        <v>1</v>
      </c>
      <c r="G23" s="57">
        <v>1</v>
      </c>
      <c r="H23" s="57">
        <f t="shared" si="7"/>
        <v>100</v>
      </c>
      <c r="I23" s="57">
        <v>2130.6</v>
      </c>
      <c r="J23" s="57">
        <v>1669.8005800000001</v>
      </c>
      <c r="K23" s="57">
        <f t="shared" si="8"/>
        <v>78.372316718295323</v>
      </c>
      <c r="L23" s="57"/>
      <c r="M23" s="57"/>
      <c r="N23" s="57"/>
      <c r="O23" s="57"/>
      <c r="P23" s="57"/>
      <c r="Q23" s="34"/>
      <c r="R23" s="57">
        <v>2.7</v>
      </c>
      <c r="S23" s="57">
        <v>2.0249999999999999</v>
      </c>
      <c r="T23" s="57">
        <f t="shared" si="9"/>
        <v>74.999999999999986</v>
      </c>
      <c r="U23" s="57">
        <v>4056.36</v>
      </c>
      <c r="V23" s="57">
        <v>2023.1095500000001</v>
      </c>
      <c r="W23" s="57">
        <f t="shared" si="10"/>
        <v>49.875</v>
      </c>
      <c r="X23" s="57">
        <v>57.6</v>
      </c>
      <c r="Y23" s="57">
        <v>33.984670000000001</v>
      </c>
      <c r="Z23" s="57">
        <f t="shared" si="11"/>
        <v>59.001163194444452</v>
      </c>
      <c r="AA23" s="57">
        <v>321.60000000000002</v>
      </c>
      <c r="AB23" s="57">
        <v>239.4</v>
      </c>
      <c r="AC23" s="57">
        <f t="shared" si="12"/>
        <v>74.440298507462686</v>
      </c>
      <c r="AD23" s="57">
        <v>598</v>
      </c>
      <c r="AE23" s="57">
        <v>398.36925000000002</v>
      </c>
      <c r="AF23" s="57">
        <f t="shared" si="21"/>
        <v>66.616931438127096</v>
      </c>
      <c r="AG23" s="57">
        <v>21945.3</v>
      </c>
      <c r="AH23" s="57">
        <v>17500.3</v>
      </c>
      <c r="AI23" s="57">
        <f t="shared" si="13"/>
        <v>79.745093482431315</v>
      </c>
      <c r="AJ23" s="57">
        <v>98424.400000000009</v>
      </c>
      <c r="AK23" s="57">
        <v>72673.465389999998</v>
      </c>
      <c r="AL23" s="57">
        <f t="shared" si="14"/>
        <v>73.836838619285444</v>
      </c>
      <c r="AM23" s="57">
        <v>124.7</v>
      </c>
      <c r="AN23" s="57">
        <v>70.441519999999997</v>
      </c>
      <c r="AO23" s="57">
        <f t="shared" si="1"/>
        <v>56.488789093825176</v>
      </c>
      <c r="AP23" s="57">
        <v>0</v>
      </c>
      <c r="AQ23" s="57">
        <v>0</v>
      </c>
      <c r="AR23" s="57"/>
      <c r="AS23" s="57">
        <v>903.4</v>
      </c>
      <c r="AT23" s="57">
        <v>684.3</v>
      </c>
      <c r="AU23" s="57">
        <f t="shared" si="15"/>
        <v>75.74717733008633</v>
      </c>
      <c r="AV23" s="57">
        <v>162</v>
      </c>
      <c r="AW23" s="57">
        <v>70.443309999999997</v>
      </c>
      <c r="AX23" s="57">
        <f t="shared" si="16"/>
        <v>43.483524691358021</v>
      </c>
      <c r="AY23" s="57"/>
      <c r="AZ23" s="57"/>
      <c r="BA23" s="57"/>
      <c r="BB23" s="57">
        <v>2703.6</v>
      </c>
      <c r="BC23" s="57">
        <v>1994.2108400000002</v>
      </c>
      <c r="BD23" s="57">
        <f t="shared" si="17"/>
        <v>73.761312324308335</v>
      </c>
      <c r="BE23" s="57">
        <v>506.3</v>
      </c>
      <c r="BF23" s="57">
        <v>326.08199999999999</v>
      </c>
      <c r="BG23" s="57">
        <f t="shared" si="18"/>
        <v>64.404898281651185</v>
      </c>
      <c r="BH23" s="57">
        <v>11333.4</v>
      </c>
      <c r="BI23" s="57">
        <v>8499.6</v>
      </c>
      <c r="BJ23" s="57">
        <f t="shared" si="19"/>
        <v>74.996029435120974</v>
      </c>
      <c r="BK23" s="57">
        <v>4.2</v>
      </c>
      <c r="BL23" s="57">
        <v>4.2</v>
      </c>
      <c r="BM23" s="57">
        <f t="shared" si="20"/>
        <v>100</v>
      </c>
      <c r="BN23" s="57"/>
      <c r="BO23" s="57"/>
      <c r="BP23" s="57"/>
      <c r="BQ23" s="57">
        <v>410.1</v>
      </c>
      <c r="BR23" s="57">
        <v>0</v>
      </c>
      <c r="BS23" s="57">
        <f t="shared" si="3"/>
        <v>0</v>
      </c>
    </row>
    <row r="24" spans="1:71" ht="17.25" customHeight="1">
      <c r="A24" s="38">
        <v>18</v>
      </c>
      <c r="B24" s="39" t="s">
        <v>41</v>
      </c>
      <c r="C24" s="34">
        <f t="shared" si="5"/>
        <v>69909.279999999984</v>
      </c>
      <c r="D24" s="34">
        <f t="shared" si="6"/>
        <v>54878.425990000011</v>
      </c>
      <c r="E24" s="34">
        <f t="shared" si="0"/>
        <v>78.499486749112606</v>
      </c>
      <c r="F24" s="57">
        <v>0.2</v>
      </c>
      <c r="G24" s="57">
        <v>0.2</v>
      </c>
      <c r="H24" s="57">
        <f t="shared" si="7"/>
        <v>100</v>
      </c>
      <c r="I24" s="57">
        <v>0</v>
      </c>
      <c r="J24" s="57">
        <v>0</v>
      </c>
      <c r="K24" s="57"/>
      <c r="L24" s="57"/>
      <c r="M24" s="57"/>
      <c r="N24" s="57"/>
      <c r="O24" s="57"/>
      <c r="P24" s="57"/>
      <c r="Q24" s="34"/>
      <c r="R24" s="57">
        <v>0.6</v>
      </c>
      <c r="S24" s="57">
        <v>0</v>
      </c>
      <c r="T24" s="57">
        <f t="shared" si="9"/>
        <v>0</v>
      </c>
      <c r="U24" s="57">
        <v>2028.18</v>
      </c>
      <c r="V24" s="57">
        <v>0</v>
      </c>
      <c r="W24" s="57">
        <f t="shared" si="10"/>
        <v>0</v>
      </c>
      <c r="X24" s="57">
        <v>57.6</v>
      </c>
      <c r="Y24" s="57">
        <v>32.24</v>
      </c>
      <c r="Z24" s="57">
        <f t="shared" si="11"/>
        <v>55.972222222222221</v>
      </c>
      <c r="AA24" s="57">
        <v>321.60000000000002</v>
      </c>
      <c r="AB24" s="57">
        <v>221.22162</v>
      </c>
      <c r="AC24" s="57">
        <f t="shared" si="12"/>
        <v>68.787817164179103</v>
      </c>
      <c r="AD24" s="57">
        <v>321.60000000000002</v>
      </c>
      <c r="AE24" s="57">
        <v>220.61618999999999</v>
      </c>
      <c r="AF24" s="57">
        <f t="shared" si="21"/>
        <v>68.599561567164173</v>
      </c>
      <c r="AG24" s="57">
        <v>0</v>
      </c>
      <c r="AH24" s="57">
        <v>0</v>
      </c>
      <c r="AI24" s="57"/>
      <c r="AJ24" s="57">
        <v>55595.100000000006</v>
      </c>
      <c r="AK24" s="57">
        <v>46227.283000000003</v>
      </c>
      <c r="AL24" s="57">
        <f t="shared" si="14"/>
        <v>83.149923284606004</v>
      </c>
      <c r="AM24" s="57">
        <v>218.1</v>
      </c>
      <c r="AN24" s="57">
        <v>27.055589999999999</v>
      </c>
      <c r="AO24" s="57">
        <f t="shared" si="1"/>
        <v>12.405130674002752</v>
      </c>
      <c r="AP24" s="57">
        <v>50.2</v>
      </c>
      <c r="AQ24" s="57">
        <v>0</v>
      </c>
      <c r="AR24" s="57">
        <f t="shared" si="2"/>
        <v>0</v>
      </c>
      <c r="AS24" s="57">
        <v>993.8</v>
      </c>
      <c r="AT24" s="57">
        <v>744.8</v>
      </c>
      <c r="AU24" s="57">
        <f t="shared" si="15"/>
        <v>74.944656872610182</v>
      </c>
      <c r="AV24" s="57">
        <v>72</v>
      </c>
      <c r="AW24" s="57">
        <v>70.967699999999994</v>
      </c>
      <c r="AX24" s="57">
        <f t="shared" si="16"/>
        <v>98.566249999999982</v>
      </c>
      <c r="AY24" s="57"/>
      <c r="AZ24" s="57"/>
      <c r="BA24" s="57"/>
      <c r="BB24" s="57">
        <v>1257.2</v>
      </c>
      <c r="BC24" s="57">
        <v>952.62889000000007</v>
      </c>
      <c r="BD24" s="57">
        <f t="shared" si="17"/>
        <v>75.773853802099907</v>
      </c>
      <c r="BE24" s="57">
        <v>425.6</v>
      </c>
      <c r="BF24" s="57">
        <v>248.81299999999999</v>
      </c>
      <c r="BG24" s="57">
        <f t="shared" si="18"/>
        <v>58.461701127819545</v>
      </c>
      <c r="BH24" s="57">
        <v>8176.3</v>
      </c>
      <c r="BI24" s="57">
        <v>6132.6</v>
      </c>
      <c r="BJ24" s="57">
        <f t="shared" si="19"/>
        <v>75.004586426623291</v>
      </c>
      <c r="BK24" s="57">
        <v>3.3</v>
      </c>
      <c r="BL24" s="57">
        <v>0</v>
      </c>
      <c r="BM24" s="57">
        <f t="shared" si="20"/>
        <v>0</v>
      </c>
      <c r="BN24" s="57"/>
      <c r="BO24" s="57"/>
      <c r="BP24" s="57"/>
      <c r="BQ24" s="57">
        <v>387.9</v>
      </c>
      <c r="BR24" s="57">
        <v>0</v>
      </c>
      <c r="BS24" s="57">
        <f t="shared" si="3"/>
        <v>0</v>
      </c>
    </row>
    <row r="25" spans="1:71" ht="17.25" customHeight="1">
      <c r="A25" s="38">
        <v>19</v>
      </c>
      <c r="B25" s="39" t="s">
        <v>42</v>
      </c>
      <c r="C25" s="34">
        <f t="shared" si="5"/>
        <v>257166.56999999995</v>
      </c>
      <c r="D25" s="34">
        <f t="shared" si="6"/>
        <v>201412.25461999999</v>
      </c>
      <c r="E25" s="34">
        <f t="shared" si="0"/>
        <v>78.319765520067421</v>
      </c>
      <c r="F25" s="57">
        <v>1.8</v>
      </c>
      <c r="G25" s="57">
        <v>1.76</v>
      </c>
      <c r="H25" s="57">
        <f t="shared" si="7"/>
        <v>97.777777777777771</v>
      </c>
      <c r="I25" s="57">
        <v>1811.1000000000001</v>
      </c>
      <c r="J25" s="57">
        <v>1360</v>
      </c>
      <c r="K25" s="57">
        <f t="shared" si="8"/>
        <v>75.092485229970734</v>
      </c>
      <c r="L25" s="57">
        <v>282.10000000000002</v>
      </c>
      <c r="M25" s="57">
        <v>282.10000000000002</v>
      </c>
      <c r="N25" s="57">
        <f>M25/L25*100</f>
        <v>100</v>
      </c>
      <c r="O25" s="57"/>
      <c r="P25" s="57"/>
      <c r="Q25" s="34"/>
      <c r="R25" s="57">
        <v>4</v>
      </c>
      <c r="S25" s="57">
        <v>0</v>
      </c>
      <c r="T25" s="57">
        <f t="shared" si="9"/>
        <v>0</v>
      </c>
      <c r="U25" s="57">
        <v>13183.17</v>
      </c>
      <c r="V25" s="57">
        <v>7268.5830999999998</v>
      </c>
      <c r="W25" s="57">
        <f t="shared" si="10"/>
        <v>55.135321019147895</v>
      </c>
      <c r="X25" s="57">
        <v>86.1</v>
      </c>
      <c r="Y25" s="57">
        <v>55.796949999999995</v>
      </c>
      <c r="Z25" s="57">
        <f t="shared" si="11"/>
        <v>64.804819976771199</v>
      </c>
      <c r="AA25" s="57">
        <v>321.60000000000002</v>
      </c>
      <c r="AB25" s="57">
        <v>207.41804000000002</v>
      </c>
      <c r="AC25" s="57">
        <f t="shared" si="12"/>
        <v>64.495659203980111</v>
      </c>
      <c r="AD25" s="57">
        <v>598</v>
      </c>
      <c r="AE25" s="57">
        <v>398.47458</v>
      </c>
      <c r="AF25" s="57">
        <f t="shared" si="21"/>
        <v>66.634545150501665</v>
      </c>
      <c r="AG25" s="57">
        <v>48635.000000000007</v>
      </c>
      <c r="AH25" s="57">
        <v>42594.8</v>
      </c>
      <c r="AI25" s="57">
        <f t="shared" si="13"/>
        <v>87.580548987354774</v>
      </c>
      <c r="AJ25" s="57">
        <v>163430.49999999997</v>
      </c>
      <c r="AK25" s="57">
        <v>129007.9</v>
      </c>
      <c r="AL25" s="57">
        <f t="shared" si="14"/>
        <v>78.937468832317109</v>
      </c>
      <c r="AM25" s="57">
        <v>279.3</v>
      </c>
      <c r="AN25" s="57">
        <v>176.34951000000001</v>
      </c>
      <c r="AO25" s="57">
        <f t="shared" si="1"/>
        <v>63.139817400644475</v>
      </c>
      <c r="AP25" s="57">
        <v>99.5</v>
      </c>
      <c r="AQ25" s="57">
        <v>0</v>
      </c>
      <c r="AR25" s="57">
        <f t="shared" si="2"/>
        <v>0</v>
      </c>
      <c r="AS25" s="57">
        <v>1535.9</v>
      </c>
      <c r="AT25" s="57">
        <v>1158.5</v>
      </c>
      <c r="AU25" s="57">
        <f t="shared" si="15"/>
        <v>75.428087766130602</v>
      </c>
      <c r="AV25" s="57">
        <v>108</v>
      </c>
      <c r="AW25" s="57">
        <v>106.97594000000001</v>
      </c>
      <c r="AX25" s="57">
        <f t="shared" si="16"/>
        <v>99.051796296296303</v>
      </c>
      <c r="AY25" s="57">
        <v>300</v>
      </c>
      <c r="AZ25" s="57">
        <v>0</v>
      </c>
      <c r="BA25" s="57">
        <f>AZ25/AY25*100</f>
        <v>0</v>
      </c>
      <c r="BB25" s="57">
        <v>2325.1</v>
      </c>
      <c r="BC25" s="57">
        <v>1425.7660000000001</v>
      </c>
      <c r="BD25" s="57">
        <f t="shared" si="17"/>
        <v>61.320631370693732</v>
      </c>
      <c r="BE25" s="57">
        <v>689.8</v>
      </c>
      <c r="BF25" s="57">
        <v>429.23050000000001</v>
      </c>
      <c r="BG25" s="57">
        <f t="shared" si="18"/>
        <v>62.225355175413164</v>
      </c>
      <c r="BH25" s="57">
        <v>22563.3</v>
      </c>
      <c r="BI25" s="57">
        <v>16922.7</v>
      </c>
      <c r="BJ25" s="57">
        <f t="shared" si="19"/>
        <v>75.000997194559318</v>
      </c>
      <c r="BK25" s="57">
        <v>15.9</v>
      </c>
      <c r="BL25" s="57">
        <v>15.9</v>
      </c>
      <c r="BM25" s="57">
        <f t="shared" si="20"/>
        <v>100</v>
      </c>
      <c r="BN25" s="57"/>
      <c r="BO25" s="57"/>
      <c r="BP25" s="57"/>
      <c r="BQ25" s="57">
        <v>896.4</v>
      </c>
      <c r="BR25" s="57">
        <v>0</v>
      </c>
      <c r="BS25" s="57">
        <f t="shared" si="3"/>
        <v>0</v>
      </c>
    </row>
    <row r="26" spans="1:71" ht="17.25" customHeight="1">
      <c r="A26" s="38">
        <v>20</v>
      </c>
      <c r="B26" s="39" t="s">
        <v>43</v>
      </c>
      <c r="C26" s="34">
        <f t="shared" si="5"/>
        <v>177522.68444999997</v>
      </c>
      <c r="D26" s="34">
        <f t="shared" si="6"/>
        <v>136816.89282999997</v>
      </c>
      <c r="E26" s="34">
        <f t="shared" si="0"/>
        <v>77.070090086731994</v>
      </c>
      <c r="F26" s="57">
        <v>0.5</v>
      </c>
      <c r="G26" s="57">
        <v>0</v>
      </c>
      <c r="H26" s="57">
        <f t="shared" si="7"/>
        <v>0</v>
      </c>
      <c r="I26" s="57">
        <v>2230.5</v>
      </c>
      <c r="J26" s="57">
        <v>1610.3</v>
      </c>
      <c r="K26" s="57">
        <f t="shared" si="8"/>
        <v>72.194575207352614</v>
      </c>
      <c r="L26" s="57"/>
      <c r="M26" s="57"/>
      <c r="N26" s="57"/>
      <c r="O26" s="57">
        <v>441.95445000000001</v>
      </c>
      <c r="P26" s="57">
        <v>0</v>
      </c>
      <c r="Q26" s="34"/>
      <c r="R26" s="57">
        <v>1.2</v>
      </c>
      <c r="S26" s="57">
        <v>0</v>
      </c>
      <c r="T26" s="57">
        <f t="shared" si="9"/>
        <v>0</v>
      </c>
      <c r="U26" s="57">
        <v>7098.6299999999992</v>
      </c>
      <c r="V26" s="57">
        <v>3042.27</v>
      </c>
      <c r="W26" s="57">
        <f t="shared" si="10"/>
        <v>42.857142857142861</v>
      </c>
      <c r="X26" s="57">
        <v>57.6</v>
      </c>
      <c r="Y26" s="57">
        <v>35.494500000000002</v>
      </c>
      <c r="Z26" s="57">
        <f t="shared" si="11"/>
        <v>61.622395833333329</v>
      </c>
      <c r="AA26" s="57">
        <v>321.60000000000002</v>
      </c>
      <c r="AB26" s="57">
        <v>229.042</v>
      </c>
      <c r="AC26" s="57">
        <f t="shared" si="12"/>
        <v>71.219527363184071</v>
      </c>
      <c r="AD26" s="57">
        <v>598</v>
      </c>
      <c r="AE26" s="57">
        <v>215.3545</v>
      </c>
      <c r="AF26" s="57">
        <f t="shared" si="21"/>
        <v>36.012458193979938</v>
      </c>
      <c r="AG26" s="57">
        <v>13897.8</v>
      </c>
      <c r="AH26" s="57">
        <v>11542.8</v>
      </c>
      <c r="AI26" s="57">
        <f t="shared" si="13"/>
        <v>83.054871994128561</v>
      </c>
      <c r="AJ26" s="57">
        <v>130744.09999999999</v>
      </c>
      <c r="AK26" s="57">
        <v>104894.2</v>
      </c>
      <c r="AL26" s="57">
        <f t="shared" si="14"/>
        <v>80.228629819624757</v>
      </c>
      <c r="AM26" s="57">
        <v>380.8</v>
      </c>
      <c r="AN26" s="57">
        <v>112.73025</v>
      </c>
      <c r="AO26" s="57">
        <f t="shared" si="1"/>
        <v>29.603532037815121</v>
      </c>
      <c r="AP26" s="57">
        <v>50.2</v>
      </c>
      <c r="AQ26" s="57">
        <v>0</v>
      </c>
      <c r="AR26" s="57">
        <f t="shared" si="2"/>
        <v>0</v>
      </c>
      <c r="AS26" s="57">
        <v>1355.1</v>
      </c>
      <c r="AT26" s="57">
        <v>1015</v>
      </c>
      <c r="AU26" s="57">
        <f t="shared" si="15"/>
        <v>74.902221238285009</v>
      </c>
      <c r="AV26" s="57">
        <v>162</v>
      </c>
      <c r="AW26" s="57">
        <v>52.96358</v>
      </c>
      <c r="AX26" s="57">
        <f t="shared" si="16"/>
        <v>32.693567901234566</v>
      </c>
      <c r="AY26" s="57"/>
      <c r="AZ26" s="57"/>
      <c r="BA26" s="57"/>
      <c r="BB26" s="57">
        <v>3352.5</v>
      </c>
      <c r="BC26" s="57">
        <v>2113.9899999999998</v>
      </c>
      <c r="BD26" s="57">
        <f t="shared" si="17"/>
        <v>63.057121551081273</v>
      </c>
      <c r="BE26" s="57">
        <v>843.9</v>
      </c>
      <c r="BF26" s="57">
        <v>526.34799999999996</v>
      </c>
      <c r="BG26" s="57">
        <f t="shared" si="18"/>
        <v>62.370897025713944</v>
      </c>
      <c r="BH26" s="57">
        <v>15234.9</v>
      </c>
      <c r="BI26" s="57">
        <v>11426.4</v>
      </c>
      <c r="BJ26" s="57">
        <f t="shared" si="19"/>
        <v>75.001476872181641</v>
      </c>
      <c r="BK26" s="57">
        <v>4.9000000000000004</v>
      </c>
      <c r="BL26" s="57">
        <v>0</v>
      </c>
      <c r="BM26" s="57">
        <f t="shared" si="20"/>
        <v>0</v>
      </c>
      <c r="BN26" s="57"/>
      <c r="BO26" s="57"/>
      <c r="BP26" s="57"/>
      <c r="BQ26" s="57">
        <v>746.5</v>
      </c>
      <c r="BR26" s="57">
        <v>0</v>
      </c>
      <c r="BS26" s="57">
        <f t="shared" si="3"/>
        <v>0</v>
      </c>
    </row>
    <row r="27" spans="1:71" ht="17.25" customHeight="1">
      <c r="A27" s="38">
        <v>21</v>
      </c>
      <c r="B27" s="39" t="s">
        <v>44</v>
      </c>
      <c r="C27" s="34">
        <f t="shared" si="5"/>
        <v>162711.64000000001</v>
      </c>
      <c r="D27" s="34">
        <f t="shared" si="6"/>
        <v>123778.43273000001</v>
      </c>
      <c r="E27" s="34">
        <f t="shared" si="0"/>
        <v>76.072266698313655</v>
      </c>
      <c r="F27" s="57">
        <v>0.3</v>
      </c>
      <c r="G27" s="57">
        <v>0</v>
      </c>
      <c r="H27" s="57">
        <f t="shared" si="7"/>
        <v>0</v>
      </c>
      <c r="I27" s="57">
        <v>1520.7</v>
      </c>
      <c r="J27" s="57">
        <v>1036.8824</v>
      </c>
      <c r="K27" s="57">
        <f t="shared" si="8"/>
        <v>68.184546590385992</v>
      </c>
      <c r="L27" s="57"/>
      <c r="M27" s="57"/>
      <c r="N27" s="57"/>
      <c r="O27" s="57"/>
      <c r="P27" s="57"/>
      <c r="Q27" s="34"/>
      <c r="R27" s="57">
        <v>2</v>
      </c>
      <c r="S27" s="57">
        <v>1</v>
      </c>
      <c r="T27" s="57">
        <f t="shared" si="9"/>
        <v>50</v>
      </c>
      <c r="U27" s="57">
        <v>6084.54</v>
      </c>
      <c r="V27" s="57">
        <v>3042.27</v>
      </c>
      <c r="W27" s="57">
        <f t="shared" si="10"/>
        <v>50</v>
      </c>
      <c r="X27" s="57">
        <v>57.6</v>
      </c>
      <c r="Y27" s="57">
        <v>35.487650000000002</v>
      </c>
      <c r="Z27" s="57">
        <f t="shared" si="11"/>
        <v>61.61050347222222</v>
      </c>
      <c r="AA27" s="57">
        <v>321.60000000000002</v>
      </c>
      <c r="AB27" s="57">
        <v>195.85300000000001</v>
      </c>
      <c r="AC27" s="57">
        <f t="shared" si="12"/>
        <v>60.899564676616912</v>
      </c>
      <c r="AD27" s="57">
        <v>598</v>
      </c>
      <c r="AE27" s="57">
        <v>454.30209000000002</v>
      </c>
      <c r="AF27" s="57">
        <f t="shared" si="21"/>
        <v>75.9702491638796</v>
      </c>
      <c r="AG27" s="57">
        <v>29320.300000000003</v>
      </c>
      <c r="AH27" s="57">
        <v>21838.348999999998</v>
      </c>
      <c r="AI27" s="57">
        <f t="shared" si="13"/>
        <v>74.482010757052265</v>
      </c>
      <c r="AJ27" s="57">
        <v>105984.5</v>
      </c>
      <c r="AK27" s="57">
        <v>83961.301000000007</v>
      </c>
      <c r="AL27" s="57">
        <f t="shared" si="14"/>
        <v>79.220358637347914</v>
      </c>
      <c r="AM27" s="57">
        <v>223.1</v>
      </c>
      <c r="AN27" s="57">
        <v>20.4255</v>
      </c>
      <c r="AO27" s="57">
        <f t="shared" si="1"/>
        <v>9.1553115194979835</v>
      </c>
      <c r="AP27" s="57">
        <v>14</v>
      </c>
      <c r="AQ27" s="57">
        <v>0</v>
      </c>
      <c r="AR27" s="57">
        <f t="shared" si="2"/>
        <v>0</v>
      </c>
      <c r="AS27" s="57">
        <v>993.8</v>
      </c>
      <c r="AT27" s="57">
        <v>752</v>
      </c>
      <c r="AU27" s="57">
        <f t="shared" si="15"/>
        <v>75.669148722076883</v>
      </c>
      <c r="AV27" s="57">
        <v>162</v>
      </c>
      <c r="AW27" s="57">
        <v>71.49208999999999</v>
      </c>
      <c r="AX27" s="57">
        <f t="shared" si="16"/>
        <v>44.13091975308641</v>
      </c>
      <c r="AY27" s="57"/>
      <c r="AZ27" s="57"/>
      <c r="BA27" s="57"/>
      <c r="BB27" s="57">
        <v>2920</v>
      </c>
      <c r="BC27" s="57">
        <v>1946.0340000000001</v>
      </c>
      <c r="BD27" s="57">
        <f t="shared" si="17"/>
        <v>66.644999999999996</v>
      </c>
      <c r="BE27" s="57">
        <v>675.1</v>
      </c>
      <c r="BF27" s="57">
        <v>420.43599999999998</v>
      </c>
      <c r="BG27" s="57">
        <f t="shared" si="18"/>
        <v>62.277588505406598</v>
      </c>
      <c r="BH27" s="57">
        <v>13336.4</v>
      </c>
      <c r="BI27" s="57">
        <v>10002.6</v>
      </c>
      <c r="BJ27" s="57">
        <f t="shared" si="19"/>
        <v>75.002249482618993</v>
      </c>
      <c r="BK27" s="57">
        <v>4.5</v>
      </c>
      <c r="BL27" s="57">
        <v>0</v>
      </c>
      <c r="BM27" s="57">
        <f t="shared" si="20"/>
        <v>0</v>
      </c>
      <c r="BN27" s="57"/>
      <c r="BO27" s="57"/>
      <c r="BP27" s="57"/>
      <c r="BQ27" s="57">
        <v>493.2</v>
      </c>
      <c r="BR27" s="57">
        <v>0</v>
      </c>
      <c r="BS27" s="57">
        <f t="shared" si="3"/>
        <v>0</v>
      </c>
    </row>
    <row r="28" spans="1:71" s="37" customFormat="1" ht="17.25" customHeight="1">
      <c r="B28" s="69" t="s">
        <v>174</v>
      </c>
      <c r="C28" s="37">
        <f>SUM(C29:C33)</f>
        <v>6625855.3831799999</v>
      </c>
      <c r="D28" s="37">
        <f>SUM(D29:D33)</f>
        <v>4836362.0557000004</v>
      </c>
      <c r="E28" s="37">
        <f t="shared" si="0"/>
        <v>72.992267050942587</v>
      </c>
      <c r="F28" s="37">
        <f>SUM(F29:F33)</f>
        <v>192.8</v>
      </c>
      <c r="G28" s="37">
        <f>SUM(G29:G33)</f>
        <v>139.50012000000001</v>
      </c>
      <c r="H28" s="37">
        <f t="shared" si="7"/>
        <v>72.354834024896263</v>
      </c>
      <c r="I28" s="37">
        <f>SUM(I29:I33)</f>
        <v>30115</v>
      </c>
      <c r="J28" s="37">
        <f>SUM(J29:J33)</f>
        <v>19656.960190000002</v>
      </c>
      <c r="K28" s="37">
        <f t="shared" si="8"/>
        <v>65.272987514527642</v>
      </c>
      <c r="L28" s="37">
        <f>SUM(L29:L33)</f>
        <v>168.5</v>
      </c>
      <c r="M28" s="37">
        <f>SUM(M29:M33)</f>
        <v>0</v>
      </c>
      <c r="N28" s="37">
        <f t="shared" ref="N28:N29" si="22">M28/L28*100</f>
        <v>0</v>
      </c>
      <c r="O28" s="37">
        <f>SUM(O29:O33)</f>
        <v>56119.553690000001</v>
      </c>
      <c r="P28" s="37">
        <f>SUM(P29:P33)</f>
        <v>4134.2396900000003</v>
      </c>
      <c r="Q28" s="37">
        <f t="shared" si="4"/>
        <v>7.3668434942252308</v>
      </c>
      <c r="R28" s="37">
        <f>SUM(R29:R33)</f>
        <v>73.900000000000006</v>
      </c>
      <c r="S28" s="37">
        <f>SUM(S29:S33)</f>
        <v>39.278109999999998</v>
      </c>
      <c r="T28" s="37">
        <f t="shared" si="9"/>
        <v>53.150351826792949</v>
      </c>
      <c r="U28" s="37">
        <f>SUM(U29:U33)</f>
        <v>208080.82949</v>
      </c>
      <c r="V28" s="37">
        <f>SUM(V29:V33)</f>
        <v>26084.327399999998</v>
      </c>
      <c r="W28" s="37">
        <f t="shared" si="10"/>
        <v>12.535670616044698</v>
      </c>
      <c r="X28" s="37">
        <f>SUM(X29:X33)</f>
        <v>727.1</v>
      </c>
      <c r="Y28" s="37">
        <f>SUM(Y29:Y33)</f>
        <v>410.10489000000001</v>
      </c>
      <c r="Z28" s="37">
        <f t="shared" si="11"/>
        <v>56.402818044285517</v>
      </c>
      <c r="AA28" s="37">
        <f>SUM(AA29:AA33)</f>
        <v>7783.8</v>
      </c>
      <c r="AB28" s="37">
        <f>SUM(AB29:AB33)</f>
        <v>5151.6397999999999</v>
      </c>
      <c r="AC28" s="37">
        <f t="shared" si="12"/>
        <v>66.184123435853948</v>
      </c>
      <c r="AD28" s="37">
        <f>SUM(AD29:AD33)</f>
        <v>15300.5</v>
      </c>
      <c r="AE28" s="37">
        <f>SUM(AE29:AE33)</f>
        <v>9384.6359500000017</v>
      </c>
      <c r="AF28" s="37">
        <f t="shared" si="21"/>
        <v>61.335485441652246</v>
      </c>
      <c r="AG28" s="37">
        <f>SUM(AG29:AG33)</f>
        <v>3103604.4000000004</v>
      </c>
      <c r="AH28" s="37">
        <f>SUM(AH29:AH33)</f>
        <v>2333187.2810699996</v>
      </c>
      <c r="AI28" s="37">
        <f t="shared" si="13"/>
        <v>75.176697167654467</v>
      </c>
      <c r="AJ28" s="37">
        <f>SUM(AJ29:AJ33)</f>
        <v>3163297.6999999997</v>
      </c>
      <c r="AK28" s="37">
        <f>SUM(AK29:AK33)</f>
        <v>2426105.5257900003</v>
      </c>
      <c r="AL28" s="37">
        <f t="shared" si="14"/>
        <v>76.695453791465809</v>
      </c>
      <c r="AM28" s="37">
        <f>SUM(AM29:AM33)</f>
        <v>19998.600000000002</v>
      </c>
      <c r="AN28" s="37">
        <f>SUM(AN29:AN33)</f>
        <v>5911.2446100000006</v>
      </c>
      <c r="AO28" s="37">
        <f t="shared" si="1"/>
        <v>29.558292130449132</v>
      </c>
      <c r="AP28" s="37">
        <f>SUM(AP29:AP33)</f>
        <v>3737.4999999999995</v>
      </c>
      <c r="AQ28" s="37">
        <f>SUM(AQ29:AQ33)</f>
        <v>567.73149999999998</v>
      </c>
      <c r="AR28" s="37">
        <f t="shared" si="2"/>
        <v>15.190140468227426</v>
      </c>
      <c r="AS28" s="37">
        <f>SUM(AS29:AS33)</f>
        <v>0</v>
      </c>
      <c r="AT28" s="37">
        <f>SUM(AT29:AT33)</f>
        <v>0</v>
      </c>
      <c r="AU28" s="37">
        <f>SUM(AU29:AU33)</f>
        <v>0</v>
      </c>
      <c r="AV28" s="37">
        <f>SUM(AV29:AV33)</f>
        <v>3221.4</v>
      </c>
      <c r="AW28" s="37">
        <f>SUM(AW29:AW33)</f>
        <v>2604.3088500000003</v>
      </c>
      <c r="AX28" s="37">
        <f t="shared" si="16"/>
        <v>80.844007263922521</v>
      </c>
      <c r="AY28" s="37">
        <f>SUM(AY29:AY33)</f>
        <v>7275</v>
      </c>
      <c r="AZ28" s="37">
        <f>SUM(AZ29:AZ33)</f>
        <v>2175</v>
      </c>
      <c r="BA28" s="37">
        <f t="shared" ref="BA28" si="23">AZ28/AY28*100</f>
        <v>29.896907216494846</v>
      </c>
      <c r="BB28" s="37">
        <f>SUM(BB29:BB33)</f>
        <v>946.3</v>
      </c>
      <c r="BC28" s="37">
        <f>SUM(BC29:BC33)</f>
        <v>662.11854000000005</v>
      </c>
      <c r="BD28" s="37">
        <f t="shared" si="17"/>
        <v>69.969200042269904</v>
      </c>
      <c r="BE28" s="37">
        <f>SUM(BE29:BE33)</f>
        <v>117.4</v>
      </c>
      <c r="BF28" s="37">
        <f>SUM(BF29:BF33)</f>
        <v>50.859190000000005</v>
      </c>
      <c r="BG28" s="37">
        <f t="shared" si="18"/>
        <v>43.321286201022147</v>
      </c>
      <c r="BH28" s="37">
        <f>SUM(BH29:BH33)</f>
        <v>0</v>
      </c>
      <c r="BI28" s="37">
        <f>SUM(BI29:BI33)</f>
        <v>0</v>
      </c>
      <c r="BJ28" s="37">
        <f>SUM(BJ29:BJ33)</f>
        <v>0</v>
      </c>
      <c r="BK28" s="37">
        <f>SUM(BK29:BK33)</f>
        <v>272.8</v>
      </c>
      <c r="BL28" s="37">
        <f>SUM(BL29:BL33)</f>
        <v>97.3</v>
      </c>
      <c r="BM28" s="37">
        <f t="shared" ref="BM28:BM35" si="24">BL28/BK28*100</f>
        <v>35.667155425219939</v>
      </c>
      <c r="BN28" s="37">
        <f>SUM(BN29:BN33)</f>
        <v>21</v>
      </c>
      <c r="BO28" s="37">
        <f>SUM(BO29:BO33)</f>
        <v>0</v>
      </c>
      <c r="BP28" s="37">
        <f t="shared" ref="BP28:BP33" si="25">BO28/BN28*100</f>
        <v>0</v>
      </c>
      <c r="BQ28" s="37">
        <f t="shared" ref="BQ28:BR28" si="26">SUM(BQ29:BQ33)</f>
        <v>4801.3</v>
      </c>
      <c r="BR28" s="37">
        <f t="shared" si="26"/>
        <v>0</v>
      </c>
      <c r="BS28" s="37">
        <f t="shared" si="3"/>
        <v>0</v>
      </c>
    </row>
    <row r="29" spans="1:71" ht="17.25" customHeight="1">
      <c r="A29" s="38">
        <v>22</v>
      </c>
      <c r="B29" s="39" t="s">
        <v>45</v>
      </c>
      <c r="C29" s="34">
        <f t="shared" si="5"/>
        <v>244687.33400000003</v>
      </c>
      <c r="D29" s="34">
        <f t="shared" si="6"/>
        <v>194336.77343999999</v>
      </c>
      <c r="E29" s="34">
        <f t="shared" si="0"/>
        <v>79.422490025576877</v>
      </c>
      <c r="F29" s="57">
        <v>4.5999999999999996</v>
      </c>
      <c r="G29" s="57">
        <v>0</v>
      </c>
      <c r="H29" s="57">
        <f t="shared" si="7"/>
        <v>0</v>
      </c>
      <c r="I29" s="57">
        <v>3343.3</v>
      </c>
      <c r="J29" s="57">
        <v>2565</v>
      </c>
      <c r="K29" s="57">
        <f t="shared" si="8"/>
        <v>76.720605389884241</v>
      </c>
      <c r="L29" s="57">
        <v>168.5</v>
      </c>
      <c r="M29" s="57">
        <v>0</v>
      </c>
      <c r="N29" s="57">
        <f t="shared" si="22"/>
        <v>0</v>
      </c>
      <c r="O29" s="57">
        <v>2636.2620000000002</v>
      </c>
      <c r="P29" s="57">
        <v>2636.2620000000002</v>
      </c>
      <c r="Q29" s="34">
        <f t="shared" si="4"/>
        <v>100</v>
      </c>
      <c r="R29" s="57">
        <v>1.8</v>
      </c>
      <c r="S29" s="57">
        <v>1.35</v>
      </c>
      <c r="T29" s="57">
        <f t="shared" si="9"/>
        <v>75</v>
      </c>
      <c r="U29" s="57">
        <v>8348.4719999999998</v>
      </c>
      <c r="V29" s="57">
        <v>4959.8999999999996</v>
      </c>
      <c r="W29" s="57">
        <f t="shared" si="10"/>
        <v>59.410871833791859</v>
      </c>
      <c r="X29" s="57">
        <v>86.1</v>
      </c>
      <c r="Y29" s="57">
        <v>50.442540000000001</v>
      </c>
      <c r="Z29" s="57">
        <f t="shared" si="11"/>
        <v>58.585993031358882</v>
      </c>
      <c r="AA29" s="57">
        <v>643.29999999999995</v>
      </c>
      <c r="AB29" s="57">
        <v>383.45075000000003</v>
      </c>
      <c r="AC29" s="57">
        <f t="shared" si="12"/>
        <v>59.606831960205199</v>
      </c>
      <c r="AD29" s="57">
        <v>598</v>
      </c>
      <c r="AE29" s="57">
        <v>407.40163000000001</v>
      </c>
      <c r="AF29" s="57">
        <f t="shared" si="21"/>
        <v>68.127362876254182</v>
      </c>
      <c r="AG29" s="57">
        <v>89945.3</v>
      </c>
      <c r="AH29" s="57">
        <v>78081.8</v>
      </c>
      <c r="AI29" s="57">
        <f t="shared" si="13"/>
        <v>86.810316937071747</v>
      </c>
      <c r="AJ29" s="57">
        <v>137163.1</v>
      </c>
      <c r="AK29" s="57">
        <v>104853.1</v>
      </c>
      <c r="AL29" s="57">
        <f t="shared" si="14"/>
        <v>76.444101948701942</v>
      </c>
      <c r="AM29" s="57">
        <v>1002.4</v>
      </c>
      <c r="AN29" s="57">
        <v>69.970660000000009</v>
      </c>
      <c r="AO29" s="57">
        <f t="shared" si="1"/>
        <v>6.9803132482043102</v>
      </c>
      <c r="AP29" s="57">
        <v>39.4</v>
      </c>
      <c r="AQ29" s="57">
        <v>0</v>
      </c>
      <c r="AR29" s="57">
        <f t="shared" si="2"/>
        <v>0</v>
      </c>
      <c r="AS29" s="57"/>
      <c r="AT29" s="57"/>
      <c r="AU29" s="57"/>
      <c r="AV29" s="57">
        <v>365.2</v>
      </c>
      <c r="AW29" s="57">
        <v>328.09585999999996</v>
      </c>
      <c r="AX29" s="57">
        <f t="shared" si="16"/>
        <v>89.840049288061323</v>
      </c>
      <c r="AY29" s="57"/>
      <c r="AZ29" s="57"/>
      <c r="BA29" s="57"/>
      <c r="BB29" s="57"/>
      <c r="BC29" s="57"/>
      <c r="BD29" s="57"/>
      <c r="BE29" s="57"/>
      <c r="BF29" s="57"/>
      <c r="BG29" s="57"/>
      <c r="BH29" s="57"/>
      <c r="BI29" s="57"/>
      <c r="BJ29" s="57"/>
      <c r="BK29" s="57">
        <v>7.7</v>
      </c>
      <c r="BL29" s="57">
        <v>0</v>
      </c>
      <c r="BM29" s="57">
        <f t="shared" si="24"/>
        <v>0</v>
      </c>
      <c r="BN29" s="57">
        <v>0.3</v>
      </c>
      <c r="BO29" s="57">
        <v>0</v>
      </c>
      <c r="BP29" s="34">
        <f t="shared" si="25"/>
        <v>0</v>
      </c>
      <c r="BQ29" s="57">
        <v>333.6</v>
      </c>
      <c r="BR29" s="57">
        <v>0</v>
      </c>
      <c r="BS29" s="34">
        <f t="shared" si="3"/>
        <v>0</v>
      </c>
    </row>
    <row r="30" spans="1:71" ht="17.25" customHeight="1">
      <c r="A30" s="38">
        <v>23</v>
      </c>
      <c r="B30" s="39" t="s">
        <v>46</v>
      </c>
      <c r="C30" s="34">
        <f t="shared" si="5"/>
        <v>435268.06700000004</v>
      </c>
      <c r="D30" s="34">
        <f t="shared" si="6"/>
        <v>298450.43412999995</v>
      </c>
      <c r="E30" s="34">
        <f t="shared" si="0"/>
        <v>68.567041039102904</v>
      </c>
      <c r="F30" s="57">
        <v>7.8</v>
      </c>
      <c r="G30" s="57">
        <v>4.9689199999999998</v>
      </c>
      <c r="H30" s="57">
        <f t="shared" si="7"/>
        <v>63.704102564102563</v>
      </c>
      <c r="I30" s="57">
        <v>4426.6000000000004</v>
      </c>
      <c r="J30" s="57">
        <v>3365</v>
      </c>
      <c r="K30" s="57">
        <f t="shared" si="8"/>
        <v>76.017711110107072</v>
      </c>
      <c r="L30" s="57"/>
      <c r="M30" s="57"/>
      <c r="N30" s="57"/>
      <c r="O30" s="57"/>
      <c r="P30" s="57"/>
      <c r="Q30" s="34"/>
      <c r="R30" s="57">
        <v>3.3</v>
      </c>
      <c r="S30" s="57">
        <v>2.4750000000000001</v>
      </c>
      <c r="T30" s="57">
        <f t="shared" si="9"/>
        <v>75.000000000000014</v>
      </c>
      <c r="U30" s="57">
        <v>13566.267</v>
      </c>
      <c r="V30" s="57">
        <v>7304.9130000000005</v>
      </c>
      <c r="W30" s="57">
        <f t="shared" si="10"/>
        <v>53.846153846153854</v>
      </c>
      <c r="X30" s="57">
        <v>86.1</v>
      </c>
      <c r="Y30" s="57">
        <v>61.518440000000005</v>
      </c>
      <c r="Z30" s="57">
        <f t="shared" si="11"/>
        <v>71.449988385598147</v>
      </c>
      <c r="AA30" s="57">
        <v>919.9</v>
      </c>
      <c r="AB30" s="57">
        <v>625.57424000000003</v>
      </c>
      <c r="AC30" s="57">
        <f t="shared" si="12"/>
        <v>68.004591803456904</v>
      </c>
      <c r="AD30" s="57">
        <v>1318.5</v>
      </c>
      <c r="AE30" s="57">
        <v>977.1585</v>
      </c>
      <c r="AF30" s="57">
        <f t="shared" si="21"/>
        <v>74.111376564277592</v>
      </c>
      <c r="AG30" s="57">
        <v>167806.30000000002</v>
      </c>
      <c r="AH30" s="57">
        <v>130040.7</v>
      </c>
      <c r="AI30" s="57">
        <f t="shared" si="13"/>
        <v>77.494527917009066</v>
      </c>
      <c r="AJ30" s="57">
        <v>244504.2</v>
      </c>
      <c r="AK30" s="57">
        <v>155470.9</v>
      </c>
      <c r="AL30" s="57">
        <f t="shared" si="14"/>
        <v>63.586187885525071</v>
      </c>
      <c r="AM30" s="57">
        <v>1715.9</v>
      </c>
      <c r="AN30" s="57">
        <v>339.41566</v>
      </c>
      <c r="AO30" s="57">
        <f t="shared" si="1"/>
        <v>19.780620082755405</v>
      </c>
      <c r="AP30" s="57">
        <v>302.3</v>
      </c>
      <c r="AQ30" s="57">
        <v>41.087000000000003</v>
      </c>
      <c r="AR30" s="57">
        <f t="shared" si="2"/>
        <v>13.591465431690375</v>
      </c>
      <c r="AS30" s="57"/>
      <c r="AT30" s="57"/>
      <c r="AU30" s="57"/>
      <c r="AV30" s="57">
        <v>216.1</v>
      </c>
      <c r="AW30" s="57">
        <v>195.42337000000001</v>
      </c>
      <c r="AX30" s="57">
        <f t="shared" si="16"/>
        <v>90.431915779731611</v>
      </c>
      <c r="AY30" s="57"/>
      <c r="AZ30" s="57"/>
      <c r="BA30" s="57"/>
      <c r="BB30" s="57"/>
      <c r="BC30" s="57"/>
      <c r="BD30" s="57"/>
      <c r="BE30" s="57"/>
      <c r="BF30" s="57"/>
      <c r="BG30" s="57"/>
      <c r="BH30" s="57"/>
      <c r="BI30" s="57"/>
      <c r="BJ30" s="57"/>
      <c r="BK30" s="57">
        <v>34.299999999999997</v>
      </c>
      <c r="BL30" s="57">
        <v>21.3</v>
      </c>
      <c r="BM30" s="57">
        <f t="shared" si="24"/>
        <v>62.099125364431494</v>
      </c>
      <c r="BN30" s="57">
        <v>2.2000000000000002</v>
      </c>
      <c r="BO30" s="57">
        <v>0</v>
      </c>
      <c r="BP30" s="34">
        <f t="shared" si="25"/>
        <v>0</v>
      </c>
      <c r="BQ30" s="57">
        <v>358.3</v>
      </c>
      <c r="BR30" s="57">
        <v>0</v>
      </c>
      <c r="BS30" s="34">
        <f t="shared" si="3"/>
        <v>0</v>
      </c>
    </row>
    <row r="31" spans="1:71" ht="17.25" customHeight="1">
      <c r="A31" s="38">
        <v>24</v>
      </c>
      <c r="B31" s="39" t="s">
        <v>47</v>
      </c>
      <c r="C31" s="34">
        <f t="shared" si="5"/>
        <v>1157003.0319999999</v>
      </c>
      <c r="D31" s="34">
        <f t="shared" si="6"/>
        <v>847081.04101000004</v>
      </c>
      <c r="E31" s="34">
        <f t="shared" si="0"/>
        <v>73.213381260179801</v>
      </c>
      <c r="F31" s="57">
        <v>13.1</v>
      </c>
      <c r="G31" s="57">
        <v>13.1</v>
      </c>
      <c r="H31" s="57">
        <f t="shared" si="7"/>
        <v>100</v>
      </c>
      <c r="I31" s="57">
        <v>4692.1000000000004</v>
      </c>
      <c r="J31" s="57">
        <v>2908.2040699999998</v>
      </c>
      <c r="K31" s="57">
        <f t="shared" si="8"/>
        <v>61.980862939835035</v>
      </c>
      <c r="L31" s="57"/>
      <c r="M31" s="57"/>
      <c r="N31" s="57"/>
      <c r="O31" s="57"/>
      <c r="P31" s="57"/>
      <c r="Q31" s="34"/>
      <c r="R31" s="57">
        <v>12.8</v>
      </c>
      <c r="S31" s="57">
        <v>9.6</v>
      </c>
      <c r="T31" s="57">
        <f t="shared" si="9"/>
        <v>74.999999999999986</v>
      </c>
      <c r="U31" s="57">
        <v>21400.631999999998</v>
      </c>
      <c r="V31" s="57">
        <v>11828.664000000001</v>
      </c>
      <c r="W31" s="57">
        <f t="shared" si="10"/>
        <v>55.272498494436995</v>
      </c>
      <c r="X31" s="57">
        <v>143.5</v>
      </c>
      <c r="Y31" s="57">
        <v>25.65878</v>
      </c>
      <c r="Z31" s="57">
        <f t="shared" si="11"/>
        <v>17.88068292682927</v>
      </c>
      <c r="AA31" s="57">
        <v>1241.4000000000001</v>
      </c>
      <c r="AB31" s="57">
        <v>923.92058999999995</v>
      </c>
      <c r="AC31" s="57">
        <f t="shared" si="12"/>
        <v>74.425695988400193</v>
      </c>
      <c r="AD31" s="57">
        <v>2554.6</v>
      </c>
      <c r="AE31" s="57">
        <v>1435.76064</v>
      </c>
      <c r="AF31" s="57">
        <f t="shared" si="21"/>
        <v>56.202953104204177</v>
      </c>
      <c r="AG31" s="57">
        <v>556623.60000000009</v>
      </c>
      <c r="AH31" s="57">
        <v>449196.2</v>
      </c>
      <c r="AI31" s="57">
        <f t="shared" si="13"/>
        <v>80.700171534228858</v>
      </c>
      <c r="AJ31" s="57">
        <v>562913.19999999995</v>
      </c>
      <c r="AK31" s="57">
        <v>377689</v>
      </c>
      <c r="AL31" s="57">
        <f t="shared" si="14"/>
        <v>67.095424303427251</v>
      </c>
      <c r="AM31" s="57">
        <v>3449.4</v>
      </c>
      <c r="AN31" s="57">
        <v>1464.9798400000002</v>
      </c>
      <c r="AO31" s="57">
        <f t="shared" si="1"/>
        <v>42.470569954194936</v>
      </c>
      <c r="AP31" s="57">
        <v>864.1</v>
      </c>
      <c r="AQ31" s="57">
        <v>0</v>
      </c>
      <c r="AR31" s="57">
        <f t="shared" si="2"/>
        <v>0</v>
      </c>
      <c r="AS31" s="57"/>
      <c r="AT31" s="57"/>
      <c r="AU31" s="57"/>
      <c r="AV31" s="57">
        <v>551.70000000000005</v>
      </c>
      <c r="AW31" s="57">
        <v>385.95309000000003</v>
      </c>
      <c r="AX31" s="57">
        <f t="shared" si="16"/>
        <v>69.957058183795539</v>
      </c>
      <c r="AY31" s="57">
        <v>1800</v>
      </c>
      <c r="AZ31" s="57">
        <v>1200</v>
      </c>
      <c r="BA31" s="57">
        <f t="shared" ref="BA31:BA35" si="27">AZ31/AY31*100</f>
        <v>66.666666666666657</v>
      </c>
      <c r="BB31" s="57"/>
      <c r="BC31" s="57"/>
      <c r="BD31" s="57"/>
      <c r="BE31" s="57"/>
      <c r="BF31" s="57"/>
      <c r="BG31" s="57"/>
      <c r="BH31" s="57"/>
      <c r="BI31" s="57"/>
      <c r="BJ31" s="57"/>
      <c r="BK31" s="57">
        <v>46.6</v>
      </c>
      <c r="BL31" s="57">
        <v>0</v>
      </c>
      <c r="BM31" s="57">
        <f t="shared" si="24"/>
        <v>0</v>
      </c>
      <c r="BN31" s="57">
        <v>0.9</v>
      </c>
      <c r="BO31" s="57">
        <v>0</v>
      </c>
      <c r="BP31" s="34">
        <f t="shared" si="25"/>
        <v>0</v>
      </c>
      <c r="BQ31" s="57">
        <v>695.4</v>
      </c>
      <c r="BR31" s="57">
        <v>0</v>
      </c>
      <c r="BS31" s="34">
        <f t="shared" si="3"/>
        <v>0</v>
      </c>
    </row>
    <row r="32" spans="1:71" s="2" customFormat="1" ht="17.25" customHeight="1">
      <c r="A32" s="38">
        <v>26</v>
      </c>
      <c r="B32" s="39" t="s">
        <v>48</v>
      </c>
      <c r="C32" s="34">
        <f t="shared" si="5"/>
        <v>4555146.6954899998</v>
      </c>
      <c r="D32" s="34">
        <f t="shared" si="6"/>
        <v>3318120.5398899997</v>
      </c>
      <c r="E32" s="34">
        <f t="shared" si="0"/>
        <v>72.843330011198844</v>
      </c>
      <c r="F32" s="57">
        <v>162</v>
      </c>
      <c r="G32" s="57">
        <v>121.4312</v>
      </c>
      <c r="H32" s="57">
        <f t="shared" si="7"/>
        <v>74.957530864197537</v>
      </c>
      <c r="I32" s="57">
        <v>14358.1</v>
      </c>
      <c r="J32" s="57">
        <v>9247.6281400000007</v>
      </c>
      <c r="K32" s="57">
        <f t="shared" si="8"/>
        <v>64.407046475508594</v>
      </c>
      <c r="L32" s="57"/>
      <c r="M32" s="57"/>
      <c r="N32" s="57"/>
      <c r="O32" s="57">
        <v>51985.313999999998</v>
      </c>
      <c r="P32" s="57">
        <v>0</v>
      </c>
      <c r="Q32" s="34">
        <f t="shared" si="4"/>
        <v>0</v>
      </c>
      <c r="R32" s="57">
        <v>52</v>
      </c>
      <c r="S32" s="57">
        <v>25.853110000000001</v>
      </c>
      <c r="T32" s="57">
        <f t="shared" si="9"/>
        <v>49.717519230769227</v>
      </c>
      <c r="U32" s="57">
        <v>161634.78148999999</v>
      </c>
      <c r="V32" s="57">
        <v>0</v>
      </c>
      <c r="W32" s="57">
        <f t="shared" si="10"/>
        <v>0</v>
      </c>
      <c r="X32" s="57">
        <v>325.3</v>
      </c>
      <c r="Y32" s="57">
        <v>212.36860999999999</v>
      </c>
      <c r="Z32" s="57">
        <f t="shared" si="11"/>
        <v>65.283925607131877</v>
      </c>
      <c r="AA32" s="57">
        <v>4335.8999999999996</v>
      </c>
      <c r="AB32" s="57">
        <v>2788.91084</v>
      </c>
      <c r="AC32" s="57">
        <f t="shared" si="12"/>
        <v>64.321382873221253</v>
      </c>
      <c r="AD32" s="57">
        <v>10231.4</v>
      </c>
      <c r="AE32" s="57">
        <v>6217.9421400000001</v>
      </c>
      <c r="AF32" s="57">
        <f t="shared" si="21"/>
        <v>60.77313114529781</v>
      </c>
      <c r="AG32" s="57">
        <v>2195846.5</v>
      </c>
      <c r="AH32" s="57">
        <v>1590057.0810699998</v>
      </c>
      <c r="AI32" s="57">
        <f t="shared" si="13"/>
        <v>72.412032492708391</v>
      </c>
      <c r="AJ32" s="57">
        <v>2089109.1999999997</v>
      </c>
      <c r="AK32" s="57">
        <v>1701802.3257899999</v>
      </c>
      <c r="AL32" s="57">
        <f t="shared" si="14"/>
        <v>81.460668776433522</v>
      </c>
      <c r="AM32" s="57">
        <v>13437.5</v>
      </c>
      <c r="AN32" s="57">
        <v>3916.52189</v>
      </c>
      <c r="AO32" s="57">
        <f t="shared" si="1"/>
        <v>29.146209413953489</v>
      </c>
      <c r="AP32" s="57">
        <v>1828.6</v>
      </c>
      <c r="AQ32" s="57">
        <v>377.59</v>
      </c>
      <c r="AR32" s="57">
        <f t="shared" si="2"/>
        <v>20.649130482336215</v>
      </c>
      <c r="AS32" s="57"/>
      <c r="AT32" s="57"/>
      <c r="AU32" s="57"/>
      <c r="AV32" s="57">
        <v>1944.4</v>
      </c>
      <c r="AW32" s="57">
        <v>1588.9093700000001</v>
      </c>
      <c r="AX32" s="57">
        <f t="shared" si="16"/>
        <v>81.717206850442295</v>
      </c>
      <c r="AY32" s="57">
        <v>5475</v>
      </c>
      <c r="AZ32" s="57">
        <v>975</v>
      </c>
      <c r="BA32" s="57">
        <f t="shared" si="27"/>
        <v>17.80821917808219</v>
      </c>
      <c r="BB32" s="57">
        <v>946.3</v>
      </c>
      <c r="BC32" s="57">
        <v>662.11854000000005</v>
      </c>
      <c r="BD32" s="57">
        <f t="shared" si="17"/>
        <v>69.969200042269904</v>
      </c>
      <c r="BE32" s="57">
        <v>117.4</v>
      </c>
      <c r="BF32" s="57">
        <v>50.859190000000005</v>
      </c>
      <c r="BG32" s="57">
        <f t="shared" si="18"/>
        <v>43.321286201022147</v>
      </c>
      <c r="BH32" s="57"/>
      <c r="BI32" s="57"/>
      <c r="BJ32" s="57"/>
      <c r="BK32" s="57">
        <v>169.5</v>
      </c>
      <c r="BL32" s="57">
        <v>76</v>
      </c>
      <c r="BM32" s="57">
        <f t="shared" si="24"/>
        <v>44.837758112094392</v>
      </c>
      <c r="BN32" s="57">
        <v>15</v>
      </c>
      <c r="BO32" s="57">
        <v>0</v>
      </c>
      <c r="BP32" s="34">
        <f t="shared" si="25"/>
        <v>0</v>
      </c>
      <c r="BQ32" s="57">
        <v>3172.5</v>
      </c>
      <c r="BR32" s="57">
        <v>0</v>
      </c>
      <c r="BS32" s="34">
        <f t="shared" si="3"/>
        <v>0</v>
      </c>
    </row>
    <row r="33" spans="1:71" ht="17.25" customHeight="1">
      <c r="A33" s="38">
        <v>25</v>
      </c>
      <c r="B33" s="39" t="s">
        <v>49</v>
      </c>
      <c r="C33" s="34">
        <f t="shared" si="5"/>
        <v>233750.25469000003</v>
      </c>
      <c r="D33" s="34">
        <f t="shared" si="6"/>
        <v>178373.26722999997</v>
      </c>
      <c r="E33" s="34">
        <f t="shared" si="0"/>
        <v>76.309335990482182</v>
      </c>
      <c r="F33" s="57">
        <v>5.3</v>
      </c>
      <c r="G33" s="57">
        <v>0</v>
      </c>
      <c r="H33" s="57">
        <f t="shared" si="7"/>
        <v>0</v>
      </c>
      <c r="I33" s="57">
        <v>3294.9</v>
      </c>
      <c r="J33" s="57">
        <v>1571.12798</v>
      </c>
      <c r="K33" s="57">
        <f t="shared" si="8"/>
        <v>47.683631673191904</v>
      </c>
      <c r="L33" s="57"/>
      <c r="M33" s="57"/>
      <c r="N33" s="57"/>
      <c r="O33" s="57">
        <v>1497.9776899999999</v>
      </c>
      <c r="P33" s="57">
        <v>1497.9776899999999</v>
      </c>
      <c r="Q33" s="34">
        <f t="shared" si="4"/>
        <v>100</v>
      </c>
      <c r="R33" s="57">
        <v>4</v>
      </c>
      <c r="S33" s="57">
        <v>0</v>
      </c>
      <c r="T33" s="57">
        <f t="shared" si="9"/>
        <v>0</v>
      </c>
      <c r="U33" s="57">
        <v>3130.6769999999997</v>
      </c>
      <c r="V33" s="57">
        <v>1990.8503999999998</v>
      </c>
      <c r="W33" s="57">
        <f t="shared" si="10"/>
        <v>63.59168959301774</v>
      </c>
      <c r="X33" s="57">
        <v>86.1</v>
      </c>
      <c r="Y33" s="57">
        <v>60.116519999999994</v>
      </c>
      <c r="Z33" s="57">
        <f t="shared" si="11"/>
        <v>69.821742160278745</v>
      </c>
      <c r="AA33" s="57">
        <v>643.29999999999995</v>
      </c>
      <c r="AB33" s="57">
        <v>429.78338000000002</v>
      </c>
      <c r="AC33" s="57">
        <f t="shared" si="12"/>
        <v>66.809168350691749</v>
      </c>
      <c r="AD33" s="57">
        <v>598</v>
      </c>
      <c r="AE33" s="57">
        <v>346.37304</v>
      </c>
      <c r="AF33" s="57">
        <f t="shared" si="21"/>
        <v>57.921913043478256</v>
      </c>
      <c r="AG33" s="57">
        <v>93382.7</v>
      </c>
      <c r="AH33" s="57">
        <v>85811.5</v>
      </c>
      <c r="AI33" s="57">
        <f t="shared" si="13"/>
        <v>91.892288400313987</v>
      </c>
      <c r="AJ33" s="57">
        <v>129608</v>
      </c>
      <c r="AK33" s="57">
        <v>86290.2</v>
      </c>
      <c r="AL33" s="57">
        <f t="shared" si="14"/>
        <v>66.577834701561628</v>
      </c>
      <c r="AM33" s="57">
        <v>393.4</v>
      </c>
      <c r="AN33" s="57">
        <v>120.35656</v>
      </c>
      <c r="AO33" s="57">
        <f t="shared" si="1"/>
        <v>30.593940010167771</v>
      </c>
      <c r="AP33" s="57">
        <v>703.1</v>
      </c>
      <c r="AQ33" s="57">
        <v>149.05449999999999</v>
      </c>
      <c r="AR33" s="57">
        <f t="shared" si="2"/>
        <v>21.199615986346178</v>
      </c>
      <c r="AS33" s="57"/>
      <c r="AT33" s="57"/>
      <c r="AU33" s="57"/>
      <c r="AV33" s="57">
        <v>144</v>
      </c>
      <c r="AW33" s="57">
        <v>105.92716</v>
      </c>
      <c r="AX33" s="57">
        <f t="shared" si="16"/>
        <v>73.560527777777779</v>
      </c>
      <c r="AY33" s="57"/>
      <c r="AZ33" s="57"/>
      <c r="BA33" s="57"/>
      <c r="BB33" s="57"/>
      <c r="BC33" s="57"/>
      <c r="BD33" s="57"/>
      <c r="BE33" s="57"/>
      <c r="BF33" s="57"/>
      <c r="BG33" s="57"/>
      <c r="BH33" s="57"/>
      <c r="BI33" s="57"/>
      <c r="BJ33" s="57"/>
      <c r="BK33" s="57">
        <v>14.7</v>
      </c>
      <c r="BL33" s="57">
        <v>0</v>
      </c>
      <c r="BM33" s="57">
        <f t="shared" si="24"/>
        <v>0</v>
      </c>
      <c r="BN33" s="57">
        <v>2.6</v>
      </c>
      <c r="BO33" s="57">
        <v>0</v>
      </c>
      <c r="BP33" s="34">
        <f t="shared" si="25"/>
        <v>0</v>
      </c>
      <c r="BQ33" s="57">
        <v>241.5</v>
      </c>
      <c r="BR33" s="57">
        <v>0</v>
      </c>
      <c r="BS33" s="34">
        <f t="shared" si="3"/>
        <v>0</v>
      </c>
    </row>
    <row r="34" spans="1:71" ht="28.5" customHeight="1">
      <c r="A34" s="38"/>
      <c r="B34" s="68" t="s">
        <v>178</v>
      </c>
      <c r="C34" s="37">
        <f t="shared" si="5"/>
        <v>4542.6399999999994</v>
      </c>
      <c r="D34" s="34"/>
      <c r="E34" s="34">
        <f t="shared" si="0"/>
        <v>0</v>
      </c>
      <c r="F34" s="57"/>
      <c r="G34" s="57"/>
      <c r="H34" s="57"/>
      <c r="I34" s="57"/>
      <c r="J34" s="57"/>
      <c r="K34" s="57"/>
      <c r="L34" s="57"/>
      <c r="M34" s="57"/>
      <c r="N34" s="57"/>
      <c r="O34" s="57"/>
      <c r="P34" s="57"/>
      <c r="Q34" s="34"/>
      <c r="R34" s="57"/>
      <c r="S34" s="57"/>
      <c r="T34" s="57"/>
      <c r="U34" s="37">
        <v>4542.6399999999994</v>
      </c>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34"/>
      <c r="BQ34" s="57"/>
      <c r="BR34" s="57"/>
      <c r="BS34" s="34"/>
    </row>
    <row r="35" spans="1:71" s="10" customFormat="1" ht="33.75" customHeight="1">
      <c r="A35" s="82" t="s">
        <v>50</v>
      </c>
      <c r="B35" s="82"/>
      <c r="C35" s="37">
        <f>SUM(C6+C28+C34)</f>
        <v>11801507.409159999</v>
      </c>
      <c r="D35" s="37">
        <f>SUM(D6+D28)</f>
        <v>8693647.6621899996</v>
      </c>
      <c r="E35" s="37">
        <f t="shared" si="0"/>
        <v>73.665569666483748</v>
      </c>
      <c r="F35" s="37">
        <f>SUM(F6+F28)</f>
        <v>215.8</v>
      </c>
      <c r="G35" s="37">
        <f>SUM(G6+G28)</f>
        <v>151.65736000000001</v>
      </c>
      <c r="H35" s="37">
        <f t="shared" si="7"/>
        <v>70.27681186283597</v>
      </c>
      <c r="I35" s="37">
        <f>SUM(I6+I28)</f>
        <v>62227.8</v>
      </c>
      <c r="J35" s="37">
        <f>SUM(J6+J28)</f>
        <v>42637.413789999999</v>
      </c>
      <c r="K35" s="37">
        <f t="shared" si="8"/>
        <v>68.518272845898451</v>
      </c>
      <c r="L35" s="37">
        <f>SUM(L6+L28)</f>
        <v>923.0933</v>
      </c>
      <c r="M35" s="37">
        <f>SUM(M6+M28)</f>
        <v>569.50301000000002</v>
      </c>
      <c r="N35" s="37">
        <f>M35/L35*100</f>
        <v>61.695064843391236</v>
      </c>
      <c r="O35" s="37">
        <f>SUM(O6+O28)</f>
        <v>110152.02637000001</v>
      </c>
      <c r="P35" s="37">
        <f>SUM(P6+P28)</f>
        <v>16833.495020000002</v>
      </c>
      <c r="Q35" s="37">
        <f t="shared" si="4"/>
        <v>15.282056603712757</v>
      </c>
      <c r="R35" s="37">
        <f>SUM(R6+R28)</f>
        <v>126</v>
      </c>
      <c r="S35" s="37">
        <f>SUM(S6+S28)</f>
        <v>55.453109999999995</v>
      </c>
      <c r="T35" s="37">
        <f t="shared" si="9"/>
        <v>44.010404761904759</v>
      </c>
      <c r="U35" s="37">
        <f>SUM(U6+U28+U34)</f>
        <v>382990.58949000004</v>
      </c>
      <c r="V35" s="37">
        <f>SUM(V6+V28)</f>
        <v>112589.23685999999</v>
      </c>
      <c r="W35" s="37">
        <f t="shared" si="10"/>
        <v>29.397389896688235</v>
      </c>
      <c r="X35" s="37">
        <f>SUM(X6+X28)</f>
        <v>2050.6</v>
      </c>
      <c r="Y35" s="37">
        <f>SUM(Y6+Y28)</f>
        <v>1226.3583900000001</v>
      </c>
      <c r="Z35" s="37">
        <f t="shared" si="11"/>
        <v>59.804856627328597</v>
      </c>
      <c r="AA35" s="37">
        <f>SUM(AA6+AA28)</f>
        <v>17065.900000000001</v>
      </c>
      <c r="AB35" s="37">
        <f>SUM(AB6+AB28)</f>
        <v>11477.599450000002</v>
      </c>
      <c r="AC35" s="37">
        <f t="shared" si="12"/>
        <v>67.254580479201223</v>
      </c>
      <c r="AD35" s="37">
        <f>SUM(AD6+AD28)</f>
        <v>29408.7</v>
      </c>
      <c r="AE35" s="37">
        <f>SUM(AE6+AE28)</f>
        <v>18633.249530000001</v>
      </c>
      <c r="AF35" s="37">
        <f t="shared" si="21"/>
        <v>63.359650477579763</v>
      </c>
      <c r="AG35" s="37">
        <f>SUM(AG6+AG28)</f>
        <v>4121598.8000000007</v>
      </c>
      <c r="AH35" s="37">
        <f>SUM(AH6+AH28)</f>
        <v>3087756.1033099997</v>
      </c>
      <c r="AI35" s="37">
        <f t="shared" si="13"/>
        <v>74.916464535800984</v>
      </c>
      <c r="AJ35" s="37">
        <f>SUM(AJ6+AJ28)</f>
        <v>6415751.6999999993</v>
      </c>
      <c r="AK35" s="37">
        <f>SUM(AK6+AK28)</f>
        <v>4952264.2541800002</v>
      </c>
      <c r="AL35" s="37">
        <f t="shared" si="14"/>
        <v>77.189150792416115</v>
      </c>
      <c r="AM35" s="37">
        <f>SUM(AM6+AM28)</f>
        <v>30184.300000000003</v>
      </c>
      <c r="AN35" s="37">
        <f>SUM(AN6+AN28)</f>
        <v>8358.2359800000013</v>
      </c>
      <c r="AO35" s="37">
        <f>AN35/AM35*100</f>
        <v>27.6906735620836</v>
      </c>
      <c r="AP35" s="37">
        <f>SUM(AP6+AP28)</f>
        <v>6231.1999999999989</v>
      </c>
      <c r="AQ35" s="37">
        <f>SUM(AQ6+AQ28)</f>
        <v>623.63149999999996</v>
      </c>
      <c r="AR35" s="37">
        <f>AQ35/AP35*100</f>
        <v>10.00820869174477</v>
      </c>
      <c r="AS35" s="37">
        <f>SUM(AS6+AS28)</f>
        <v>32794</v>
      </c>
      <c r="AT35" s="37">
        <f>SUM(AT6+AT28)</f>
        <v>24595.5</v>
      </c>
      <c r="AU35" s="37">
        <f>AT35/AS35*100</f>
        <v>75</v>
      </c>
      <c r="AV35" s="37">
        <f>SUM(AV6+AV28)</f>
        <v>6495.3</v>
      </c>
      <c r="AW35" s="37">
        <f>SUM(AW6+AW28)</f>
        <v>4943.621000000001</v>
      </c>
      <c r="AX35" s="37">
        <f t="shared" si="16"/>
        <v>76.110741613166454</v>
      </c>
      <c r="AY35" s="37">
        <f>SUM(AY6+AY28)</f>
        <v>9675</v>
      </c>
      <c r="AZ35" s="37">
        <f>SUM(AZ6+AZ28)</f>
        <v>3075</v>
      </c>
      <c r="BA35" s="37">
        <f t="shared" si="27"/>
        <v>31.782945736434108</v>
      </c>
      <c r="BB35" s="37">
        <f>SUM(BB6+BB28)</f>
        <v>86192.000000000015</v>
      </c>
      <c r="BC35" s="37">
        <f>SUM(BC6+BC28)</f>
        <v>59639.96936000001</v>
      </c>
      <c r="BD35" s="37">
        <f t="shared" si="17"/>
        <v>69.194321236309634</v>
      </c>
      <c r="BE35" s="37">
        <f>SUM(BE6+BE28)</f>
        <v>19600</v>
      </c>
      <c r="BF35" s="37">
        <f>SUM(BF6+BF28)</f>
        <v>12349.197139999998</v>
      </c>
      <c r="BG35" s="37">
        <f t="shared" si="18"/>
        <v>63.006107857142844</v>
      </c>
      <c r="BH35" s="37">
        <f>SUM(BH6+BH28)</f>
        <v>447534.00000000012</v>
      </c>
      <c r="BI35" s="37">
        <f>SUM(BI6+BI28)</f>
        <v>335652.29999999993</v>
      </c>
      <c r="BJ35" s="37">
        <f>BI35/BH35*100</f>
        <v>75.000402204078313</v>
      </c>
      <c r="BK35" s="37">
        <f>SUM(BK6+BK28)</f>
        <v>501.6</v>
      </c>
      <c r="BL35" s="37">
        <f>SUM(BL6+BL28)</f>
        <v>215.88320000000002</v>
      </c>
      <c r="BM35" s="37">
        <f t="shared" si="24"/>
        <v>43.038915470494423</v>
      </c>
      <c r="BN35" s="37">
        <f>SUM(BN6+BN28)</f>
        <v>21</v>
      </c>
      <c r="BO35" s="37">
        <f>SUM(BO6+BO28)</f>
        <v>0</v>
      </c>
      <c r="BP35" s="37">
        <f>BO35/BN35*100</f>
        <v>0</v>
      </c>
      <c r="BQ35" s="37">
        <f t="shared" ref="BQ35:BR35" si="28">SUM(BQ6+BQ28)</f>
        <v>19768</v>
      </c>
      <c r="BR35" s="37">
        <f t="shared" si="28"/>
        <v>0</v>
      </c>
      <c r="BS35" s="37">
        <f t="shared" si="3"/>
        <v>0</v>
      </c>
    </row>
  </sheetData>
  <mergeCells count="28">
    <mergeCell ref="A35:B35"/>
    <mergeCell ref="B4:B5"/>
    <mergeCell ref="A4:A5"/>
    <mergeCell ref="AY4:BA4"/>
    <mergeCell ref="BB4:BD4"/>
    <mergeCell ref="O4:Q4"/>
    <mergeCell ref="R4:T4"/>
    <mergeCell ref="U4:W4"/>
    <mergeCell ref="X4:Z4"/>
    <mergeCell ref="AA4:AC4"/>
    <mergeCell ref="AD4:AF4"/>
    <mergeCell ref="F4:H4"/>
    <mergeCell ref="I4:K4"/>
    <mergeCell ref="L4:N4"/>
    <mergeCell ref="C4:E4"/>
    <mergeCell ref="BQ4:BS4"/>
    <mergeCell ref="P3:Q3"/>
    <mergeCell ref="C2:Q2"/>
    <mergeCell ref="BE4:BG4"/>
    <mergeCell ref="BH4:BJ4"/>
    <mergeCell ref="BK4:BM4"/>
    <mergeCell ref="BN4:BP4"/>
    <mergeCell ref="AG4:AI4"/>
    <mergeCell ref="AJ4:AL4"/>
    <mergeCell ref="AM4:AO4"/>
    <mergeCell ref="AP4:AR4"/>
    <mergeCell ref="AS4:AU4"/>
    <mergeCell ref="AV4:AX4"/>
  </mergeCells>
  <pageMargins left="0" right="0" top="0" bottom="0" header="0" footer="0"/>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1"/>
  <sheetViews>
    <sheetView showGridLines="0" view="pageBreakPreview" zoomScale="70" zoomScaleNormal="100" zoomScaleSheetLayoutView="70" workbookViewId="0">
      <pane xSplit="2" ySplit="4" topLeftCell="C5" activePane="bottomRight" state="frozen"/>
      <selection pane="topRight" activeCell="C1" sqref="C1"/>
      <selection pane="bottomLeft" activeCell="A11" sqref="A11"/>
      <selection pane="bottomRight" activeCell="C3" sqref="C3"/>
    </sheetView>
  </sheetViews>
  <sheetFormatPr defaultColWidth="9.1796875" defaultRowHeight="13"/>
  <cols>
    <col min="1" max="1" width="4.81640625" style="1" customWidth="1"/>
    <col min="2" max="2" width="18.54296875" style="2" customWidth="1"/>
    <col min="3" max="3" width="13.7265625" style="11" customWidth="1"/>
    <col min="4" max="4" width="15.26953125" style="11" customWidth="1"/>
    <col min="5" max="5" width="8.54296875" style="11" customWidth="1"/>
    <col min="6" max="7" width="12.1796875" style="11" customWidth="1"/>
    <col min="8" max="8" width="9.26953125" style="11" customWidth="1"/>
    <col min="9" max="9" width="10.453125" style="5" customWidth="1"/>
    <col min="10" max="10" width="10.81640625" style="5" customWidth="1"/>
    <col min="11" max="11" width="8.54296875" style="5" customWidth="1"/>
    <col min="12" max="12" width="10.54296875" style="2" customWidth="1"/>
    <col min="13" max="13" width="10.453125" style="2" customWidth="1"/>
    <col min="14" max="14" width="8.81640625" style="2" customWidth="1"/>
    <col min="15" max="16" width="11.54296875" style="2" customWidth="1"/>
    <col min="17" max="17" width="9.7265625" style="2" customWidth="1"/>
    <col min="18" max="18" width="13.26953125" style="5" customWidth="1"/>
    <col min="19" max="19" width="11.81640625" style="5" customWidth="1"/>
    <col min="20" max="20" width="13.7265625" style="5" customWidth="1"/>
    <col min="21" max="21" width="16" style="5" customWidth="1"/>
    <col min="22" max="22" width="12.453125" style="5" customWidth="1"/>
    <col min="23" max="23" width="11" style="5" customWidth="1"/>
    <col min="24" max="31" width="13.54296875" style="5" customWidth="1"/>
    <col min="32" max="32" width="12.1796875" style="5" customWidth="1"/>
    <col min="33" max="34" width="13.54296875" style="5" customWidth="1"/>
    <col min="35" max="35" width="11.54296875" style="5" customWidth="1"/>
    <col min="36" max="37" width="13.54296875" style="5" customWidth="1"/>
    <col min="38" max="38" width="13.1796875" style="5" customWidth="1"/>
    <col min="39" max="40" width="13.54296875" style="5" customWidth="1"/>
    <col min="41" max="41" width="12.453125" style="5" customWidth="1"/>
    <col min="42" max="43" width="13.1796875" style="5" customWidth="1"/>
    <col min="44" max="44" width="12.453125" style="5" customWidth="1"/>
    <col min="45" max="47" width="14.1796875" style="5" customWidth="1"/>
    <col min="48" max="48" width="14.453125" style="5" customWidth="1"/>
    <col min="49" max="49" width="10.26953125" style="5" customWidth="1"/>
    <col min="50" max="53" width="11.54296875" style="5" customWidth="1"/>
    <col min="54" max="54" width="11.453125" style="5" customWidth="1"/>
    <col min="55" max="55" width="11.26953125" style="5" customWidth="1"/>
    <col min="56" max="56" width="11.54296875" style="5" customWidth="1"/>
    <col min="57" max="16384" width="9.1796875" style="5"/>
  </cols>
  <sheetData>
    <row r="1" spans="1:56" ht="26.25" hidden="1" customHeight="1">
      <c r="A1" s="1" t="s">
        <v>0</v>
      </c>
      <c r="C1" s="2"/>
      <c r="D1" s="2"/>
      <c r="E1" s="2"/>
      <c r="F1" s="2"/>
      <c r="G1" s="2"/>
      <c r="H1" s="2"/>
    </row>
    <row r="2" spans="1:56" ht="59.25" customHeight="1">
      <c r="A2" s="51" t="s">
        <v>1</v>
      </c>
      <c r="B2" s="52"/>
      <c r="C2" s="96" t="s">
        <v>415</v>
      </c>
      <c r="D2" s="96"/>
      <c r="E2" s="96"/>
      <c r="F2" s="96"/>
      <c r="G2" s="96"/>
      <c r="H2" s="96"/>
      <c r="I2" s="96"/>
      <c r="J2" s="96"/>
      <c r="K2" s="96"/>
      <c r="L2" s="96"/>
      <c r="M2" s="96"/>
      <c r="N2" s="96"/>
      <c r="O2" s="96"/>
      <c r="P2" s="96"/>
      <c r="Q2" s="96"/>
      <c r="R2" s="96"/>
      <c r="S2" s="96"/>
      <c r="T2" s="96"/>
      <c r="U2" s="96"/>
      <c r="V2" s="96"/>
      <c r="W2" s="96"/>
      <c r="X2" s="64"/>
      <c r="Y2" s="64"/>
      <c r="Z2" s="64"/>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row>
    <row r="3" spans="1:56" ht="30" customHeight="1">
      <c r="A3" s="51"/>
      <c r="B3" s="52"/>
      <c r="C3" s="59"/>
      <c r="D3" s="59"/>
      <c r="E3" s="59"/>
      <c r="F3" s="59"/>
      <c r="G3" s="59"/>
      <c r="H3" s="59"/>
      <c r="I3" s="59"/>
      <c r="J3" s="59"/>
      <c r="K3" s="59"/>
      <c r="L3" s="52"/>
      <c r="M3" s="52"/>
      <c r="N3" s="52"/>
      <c r="O3" s="52"/>
      <c r="P3" s="52"/>
      <c r="Q3" s="52"/>
      <c r="R3" s="59"/>
      <c r="S3" s="59"/>
      <c r="T3" s="59"/>
      <c r="U3" s="59"/>
      <c r="V3" s="103" t="s">
        <v>173</v>
      </c>
      <c r="W3" s="103"/>
      <c r="X3" s="66"/>
      <c r="Y3" s="66"/>
      <c r="Z3" s="66"/>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row>
    <row r="4" spans="1:56" ht="151.5" customHeight="1">
      <c r="A4" s="32" t="s">
        <v>52</v>
      </c>
      <c r="B4" s="33" t="s">
        <v>176</v>
      </c>
      <c r="C4" s="87" t="s">
        <v>20</v>
      </c>
      <c r="D4" s="88"/>
      <c r="E4" s="89"/>
      <c r="F4" s="78" t="s">
        <v>398</v>
      </c>
      <c r="G4" s="79"/>
      <c r="H4" s="80"/>
      <c r="I4" s="78" t="s">
        <v>260</v>
      </c>
      <c r="J4" s="79"/>
      <c r="K4" s="80"/>
      <c r="L4" s="78" t="s">
        <v>261</v>
      </c>
      <c r="M4" s="79"/>
      <c r="N4" s="80"/>
      <c r="O4" s="78" t="s">
        <v>399</v>
      </c>
      <c r="P4" s="79"/>
      <c r="Q4" s="80"/>
      <c r="R4" s="104" t="s">
        <v>262</v>
      </c>
      <c r="S4" s="105"/>
      <c r="T4" s="106"/>
      <c r="U4" s="83" t="s">
        <v>266</v>
      </c>
      <c r="V4" s="83"/>
      <c r="W4" s="83"/>
      <c r="X4" s="78" t="s">
        <v>22</v>
      </c>
      <c r="Y4" s="79"/>
      <c r="Z4" s="80"/>
      <c r="AA4" s="104" t="s">
        <v>23</v>
      </c>
      <c r="AB4" s="105"/>
      <c r="AC4" s="106"/>
      <c r="AD4" s="104" t="s">
        <v>263</v>
      </c>
      <c r="AE4" s="105"/>
      <c r="AF4" s="106"/>
      <c r="AG4" s="104" t="s">
        <v>21</v>
      </c>
      <c r="AH4" s="105"/>
      <c r="AI4" s="106"/>
      <c r="AJ4" s="78" t="s">
        <v>264</v>
      </c>
      <c r="AK4" s="79"/>
      <c r="AL4" s="80"/>
      <c r="AM4" s="83" t="s">
        <v>265</v>
      </c>
      <c r="AN4" s="83"/>
      <c r="AO4" s="83"/>
      <c r="AP4" s="78" t="s">
        <v>374</v>
      </c>
      <c r="AQ4" s="79"/>
      <c r="AR4" s="80"/>
      <c r="AS4" s="78" t="s">
        <v>378</v>
      </c>
      <c r="AT4" s="79"/>
      <c r="AU4" s="80"/>
      <c r="AV4" s="78" t="s">
        <v>379</v>
      </c>
      <c r="AW4" s="79"/>
      <c r="AX4" s="80"/>
      <c r="AY4" s="78" t="s">
        <v>400</v>
      </c>
      <c r="AZ4" s="79"/>
      <c r="BA4" s="80"/>
      <c r="BB4" s="83" t="s">
        <v>401</v>
      </c>
      <c r="BC4" s="83"/>
      <c r="BD4" s="83"/>
    </row>
    <row r="5" spans="1:56" ht="66.75" customHeight="1">
      <c r="A5" s="32"/>
      <c r="B5" s="33"/>
      <c r="C5" s="43" t="s">
        <v>172</v>
      </c>
      <c r="D5" s="43" t="s">
        <v>392</v>
      </c>
      <c r="E5" s="43" t="s">
        <v>393</v>
      </c>
      <c r="F5" s="43" t="s">
        <v>172</v>
      </c>
      <c r="G5" s="43" t="s">
        <v>392</v>
      </c>
      <c r="H5" s="43" t="s">
        <v>393</v>
      </c>
      <c r="I5" s="43" t="s">
        <v>172</v>
      </c>
      <c r="J5" s="43" t="s">
        <v>392</v>
      </c>
      <c r="K5" s="43" t="s">
        <v>393</v>
      </c>
      <c r="L5" s="43" t="s">
        <v>172</v>
      </c>
      <c r="M5" s="43" t="s">
        <v>392</v>
      </c>
      <c r="N5" s="43" t="s">
        <v>393</v>
      </c>
      <c r="O5" s="43" t="s">
        <v>172</v>
      </c>
      <c r="P5" s="43" t="s">
        <v>392</v>
      </c>
      <c r="Q5" s="43" t="s">
        <v>393</v>
      </c>
      <c r="R5" s="43" t="s">
        <v>172</v>
      </c>
      <c r="S5" s="43" t="s">
        <v>392</v>
      </c>
      <c r="T5" s="43" t="s">
        <v>393</v>
      </c>
      <c r="U5" s="43" t="s">
        <v>172</v>
      </c>
      <c r="V5" s="43" t="s">
        <v>392</v>
      </c>
      <c r="W5" s="43" t="s">
        <v>393</v>
      </c>
      <c r="X5" s="43" t="s">
        <v>172</v>
      </c>
      <c r="Y5" s="43" t="s">
        <v>392</v>
      </c>
      <c r="Z5" s="43" t="s">
        <v>393</v>
      </c>
      <c r="AA5" s="43" t="s">
        <v>172</v>
      </c>
      <c r="AB5" s="43" t="s">
        <v>392</v>
      </c>
      <c r="AC5" s="43" t="s">
        <v>393</v>
      </c>
      <c r="AD5" s="43" t="s">
        <v>172</v>
      </c>
      <c r="AE5" s="43" t="s">
        <v>392</v>
      </c>
      <c r="AF5" s="43" t="s">
        <v>393</v>
      </c>
      <c r="AG5" s="43" t="s">
        <v>172</v>
      </c>
      <c r="AH5" s="43" t="s">
        <v>392</v>
      </c>
      <c r="AI5" s="43" t="s">
        <v>393</v>
      </c>
      <c r="AJ5" s="43" t="s">
        <v>172</v>
      </c>
      <c r="AK5" s="43" t="s">
        <v>392</v>
      </c>
      <c r="AL5" s="43" t="s">
        <v>393</v>
      </c>
      <c r="AM5" s="43" t="s">
        <v>172</v>
      </c>
      <c r="AN5" s="43" t="s">
        <v>392</v>
      </c>
      <c r="AO5" s="43" t="s">
        <v>393</v>
      </c>
      <c r="AP5" s="43" t="s">
        <v>172</v>
      </c>
      <c r="AQ5" s="43" t="s">
        <v>392</v>
      </c>
      <c r="AR5" s="43" t="s">
        <v>393</v>
      </c>
      <c r="AS5" s="43" t="s">
        <v>172</v>
      </c>
      <c r="AT5" s="43" t="s">
        <v>392</v>
      </c>
      <c r="AU5" s="43" t="s">
        <v>393</v>
      </c>
      <c r="AV5" s="43" t="s">
        <v>172</v>
      </c>
      <c r="AW5" s="43" t="s">
        <v>392</v>
      </c>
      <c r="AX5" s="43" t="s">
        <v>393</v>
      </c>
      <c r="AY5" s="43" t="s">
        <v>172</v>
      </c>
      <c r="AZ5" s="43" t="s">
        <v>392</v>
      </c>
      <c r="BA5" s="43" t="s">
        <v>393</v>
      </c>
      <c r="BB5" s="43" t="s">
        <v>172</v>
      </c>
      <c r="BC5" s="43" t="s">
        <v>392</v>
      </c>
      <c r="BD5" s="43" t="s">
        <v>393</v>
      </c>
    </row>
    <row r="6" spans="1:56" ht="31.5" customHeight="1">
      <c r="A6" s="32"/>
      <c r="B6" s="53" t="s">
        <v>181</v>
      </c>
      <c r="C6" s="56">
        <f>SUM(C7:C27)</f>
        <v>423229.9</v>
      </c>
      <c r="D6" s="56">
        <f t="shared" ref="D6:AT6" si="0">SUM(D7:D27)</f>
        <v>183517.15766999999</v>
      </c>
      <c r="E6" s="56">
        <f>D6/C6*100</f>
        <v>43.361104135128443</v>
      </c>
      <c r="F6" s="56">
        <f t="shared" si="0"/>
        <v>30038.2</v>
      </c>
      <c r="G6" s="56">
        <f t="shared" si="0"/>
        <v>16608.9113</v>
      </c>
      <c r="H6" s="56">
        <f>G6/F6*100</f>
        <v>55.29263171561545</v>
      </c>
      <c r="I6" s="56">
        <f t="shared" si="0"/>
        <v>1000</v>
      </c>
      <c r="J6" s="56">
        <f t="shared" si="0"/>
        <v>1000</v>
      </c>
      <c r="K6" s="56">
        <f>J6/I6*100</f>
        <v>100</v>
      </c>
      <c r="L6" s="56">
        <f t="shared" si="0"/>
        <v>10000</v>
      </c>
      <c r="M6" s="56">
        <f t="shared" si="0"/>
        <v>10000</v>
      </c>
      <c r="N6" s="56">
        <f>M6/L6*100</f>
        <v>100</v>
      </c>
      <c r="O6" s="56">
        <f t="shared" si="0"/>
        <v>100</v>
      </c>
      <c r="P6" s="56">
        <f t="shared" si="0"/>
        <v>100</v>
      </c>
      <c r="Q6" s="56">
        <f>P6/O6*100</f>
        <v>100</v>
      </c>
      <c r="R6" s="56">
        <f t="shared" si="0"/>
        <v>0</v>
      </c>
      <c r="S6" s="56">
        <f t="shared" si="0"/>
        <v>0</v>
      </c>
      <c r="T6" s="56">
        <f t="shared" si="0"/>
        <v>0</v>
      </c>
      <c r="U6" s="37">
        <f t="shared" si="0"/>
        <v>37500</v>
      </c>
      <c r="V6" s="37">
        <f t="shared" si="0"/>
        <v>19863.92455</v>
      </c>
      <c r="W6" s="37">
        <f>V6/U6*100</f>
        <v>52.97046546666666</v>
      </c>
      <c r="X6" s="56">
        <f t="shared" si="0"/>
        <v>3023</v>
      </c>
      <c r="Y6" s="56">
        <f t="shared" si="0"/>
        <v>0</v>
      </c>
      <c r="Z6" s="56">
        <f>Y6/X6*100</f>
        <v>0</v>
      </c>
      <c r="AA6" s="56">
        <f t="shared" si="0"/>
        <v>51.1</v>
      </c>
      <c r="AB6" s="56">
        <f t="shared" si="0"/>
        <v>3.18</v>
      </c>
      <c r="AC6" s="56">
        <f>AB6/AA6*100</f>
        <v>6.2230919765166339</v>
      </c>
      <c r="AD6" s="56">
        <f t="shared" ref="AD6:AE6" si="1">SUM(AD7:AD27)</f>
        <v>1820</v>
      </c>
      <c r="AE6" s="56">
        <f t="shared" si="1"/>
        <v>1820</v>
      </c>
      <c r="AF6" s="56">
        <f t="shared" ref="AF6:AF35" si="2">AE6/AD6*100</f>
        <v>100</v>
      </c>
      <c r="AG6" s="56">
        <f>SUM(AG7:AG27)</f>
        <v>10000</v>
      </c>
      <c r="AH6" s="56">
        <f>SUM(AH7:AH27)</f>
        <v>10000</v>
      </c>
      <c r="AI6" s="56">
        <f>AH6/AG6*100</f>
        <v>100</v>
      </c>
      <c r="AJ6" s="56">
        <f t="shared" si="0"/>
        <v>0</v>
      </c>
      <c r="AK6" s="56">
        <f t="shared" si="0"/>
        <v>0</v>
      </c>
      <c r="AL6" s="56">
        <f t="shared" si="0"/>
        <v>0</v>
      </c>
      <c r="AM6" s="37">
        <f t="shared" si="0"/>
        <v>88327.599999999991</v>
      </c>
      <c r="AN6" s="37">
        <f t="shared" si="0"/>
        <v>22023.109999999997</v>
      </c>
      <c r="AO6" s="37">
        <f t="shared" ref="AO6:AO35" si="3">AN6/AM6*100</f>
        <v>24.933440962960614</v>
      </c>
      <c r="AP6" s="37">
        <f t="shared" si="0"/>
        <v>11682.9</v>
      </c>
      <c r="AQ6" s="37">
        <f t="shared" si="0"/>
        <v>0</v>
      </c>
      <c r="AR6" s="37">
        <f>AQ6/AP6*100</f>
        <v>0</v>
      </c>
      <c r="AS6" s="37">
        <f t="shared" si="0"/>
        <v>35600</v>
      </c>
      <c r="AT6" s="37">
        <f t="shared" si="0"/>
        <v>35600</v>
      </c>
      <c r="AU6" s="37">
        <f>AT6/AS6*100</f>
        <v>100</v>
      </c>
      <c r="AV6" s="37">
        <f>SUM(AV7:AV27)</f>
        <v>11287.100000000002</v>
      </c>
      <c r="AW6" s="37">
        <f>SUM(AW7:AW27)</f>
        <v>11287.100000000002</v>
      </c>
      <c r="AX6" s="37">
        <f>AW6/AV6*100</f>
        <v>100</v>
      </c>
      <c r="AY6" s="37">
        <f t="shared" ref="AY6:AZ6" si="4">SUM(AY7:AY27)</f>
        <v>181400</v>
      </c>
      <c r="AZ6" s="37">
        <f t="shared" si="4"/>
        <v>55210.931820000005</v>
      </c>
      <c r="BA6" s="37">
        <f>AZ6/AY6*100</f>
        <v>30.436015336273432</v>
      </c>
      <c r="BB6" s="37">
        <f t="shared" ref="BB6:BC6" si="5">SUM(BB7:BB27)</f>
        <v>1400</v>
      </c>
      <c r="BC6" s="37">
        <f t="shared" si="5"/>
        <v>0</v>
      </c>
      <c r="BD6" s="37">
        <f>BC6/BB6*100</f>
        <v>0</v>
      </c>
    </row>
    <row r="7" spans="1:56" ht="18.75" customHeight="1">
      <c r="A7" s="38">
        <v>1</v>
      </c>
      <c r="B7" s="39" t="s">
        <v>24</v>
      </c>
      <c r="C7" s="57">
        <f>F7+I7+L7+O7+R7+U7+X7+AA7+AD7+AG7+AJ7+AM7+AP7+AS7+AV7+AY7+BB7</f>
        <v>8427.2000000000007</v>
      </c>
      <c r="D7" s="57">
        <f>G7+J7+M7+P7+S7+V7+Y7+AB7+AE7+AH7+AK7+AN7+AQ7+AT7+AW7+AZ7+BC7</f>
        <v>3650.8919999999998</v>
      </c>
      <c r="E7" s="57">
        <f>D7/C7*100</f>
        <v>43.32271691665084</v>
      </c>
      <c r="F7" s="57"/>
      <c r="G7" s="57"/>
      <c r="H7" s="57"/>
      <c r="I7" s="60"/>
      <c r="J7" s="60"/>
      <c r="K7" s="60"/>
      <c r="L7" s="60"/>
      <c r="M7" s="60"/>
      <c r="N7" s="60"/>
      <c r="O7" s="60"/>
      <c r="P7" s="60"/>
      <c r="Q7" s="60"/>
      <c r="R7" s="60"/>
      <c r="S7" s="60"/>
      <c r="T7" s="60"/>
      <c r="U7" s="60"/>
      <c r="V7" s="60"/>
      <c r="W7" s="60"/>
      <c r="X7" s="60"/>
      <c r="Y7" s="60"/>
      <c r="Z7" s="60"/>
      <c r="AA7" s="60"/>
      <c r="AB7" s="60"/>
      <c r="AC7" s="60"/>
      <c r="AD7" s="60">
        <v>100</v>
      </c>
      <c r="AE7" s="60">
        <v>100</v>
      </c>
      <c r="AF7" s="60">
        <f>AE7/AD7*100</f>
        <v>100</v>
      </c>
      <c r="AG7" s="60"/>
      <c r="AH7" s="60"/>
      <c r="AI7" s="60"/>
      <c r="AJ7" s="60"/>
      <c r="AK7" s="60"/>
      <c r="AL7" s="60"/>
      <c r="AM7" s="60">
        <v>3411.2</v>
      </c>
      <c r="AN7" s="60">
        <v>768.18</v>
      </c>
      <c r="AO7" s="60">
        <f>AN7/AM7*100</f>
        <v>22.519348030018762</v>
      </c>
      <c r="AP7" s="60"/>
      <c r="AQ7" s="60"/>
      <c r="AR7" s="60"/>
      <c r="AS7" s="60"/>
      <c r="AT7" s="60"/>
      <c r="AU7" s="60"/>
      <c r="AV7" s="60">
        <v>316</v>
      </c>
      <c r="AW7" s="60">
        <v>316</v>
      </c>
      <c r="AX7" s="34">
        <f t="shared" ref="AX7:AX35" si="6">AW7/AV7*100</f>
        <v>100</v>
      </c>
      <c r="AY7" s="34">
        <v>4600</v>
      </c>
      <c r="AZ7" s="34">
        <v>2466.712</v>
      </c>
      <c r="BA7" s="34">
        <f t="shared" ref="BA7:BA35" si="7">AZ7/AY7*100</f>
        <v>53.624173913043485</v>
      </c>
      <c r="BB7" s="60"/>
      <c r="BC7" s="60"/>
      <c r="BD7" s="60"/>
    </row>
    <row r="8" spans="1:56" ht="18.75" customHeight="1">
      <c r="A8" s="38">
        <v>2</v>
      </c>
      <c r="B8" s="39" t="s">
        <v>25</v>
      </c>
      <c r="C8" s="57">
        <f t="shared" ref="C8:C27" si="8">F8+I8+L8+O8+R8+U8+X8+AA8+AD8+AG8+AJ8+AM8+AP8+AS8+AV8+AY8+BB8</f>
        <v>15081.7</v>
      </c>
      <c r="D8" s="57">
        <f t="shared" ref="D8:D27" si="9">G8+J8+M8+P8+S8+V8+Y8+AB8+AE8+AH8+AK8+AN8+AQ8+AT8+AW8+AZ8+BC8</f>
        <v>2226.5100000000002</v>
      </c>
      <c r="E8" s="57">
        <f t="shared" ref="E8:E35" si="10">D8/C8*100</f>
        <v>14.762990909512855</v>
      </c>
      <c r="F8" s="57"/>
      <c r="G8" s="57"/>
      <c r="H8" s="57"/>
      <c r="I8" s="60"/>
      <c r="J8" s="60"/>
      <c r="K8" s="60"/>
      <c r="L8" s="60"/>
      <c r="M8" s="60"/>
      <c r="N8" s="60"/>
      <c r="O8" s="60"/>
      <c r="P8" s="60"/>
      <c r="Q8" s="60"/>
      <c r="R8" s="60"/>
      <c r="S8" s="60"/>
      <c r="T8" s="60"/>
      <c r="U8" s="60"/>
      <c r="V8" s="60"/>
      <c r="W8" s="60"/>
      <c r="X8" s="60"/>
      <c r="Y8" s="60"/>
      <c r="Z8" s="60"/>
      <c r="AA8" s="60">
        <v>13.9</v>
      </c>
      <c r="AB8" s="60">
        <v>0</v>
      </c>
      <c r="AC8" s="60">
        <f>AB8/AA8*100</f>
        <v>0</v>
      </c>
      <c r="AD8" s="60"/>
      <c r="AE8" s="60"/>
      <c r="AF8" s="60"/>
      <c r="AG8" s="60"/>
      <c r="AH8" s="60"/>
      <c r="AI8" s="60"/>
      <c r="AJ8" s="60"/>
      <c r="AK8" s="60"/>
      <c r="AL8" s="60"/>
      <c r="AM8" s="60">
        <v>3229</v>
      </c>
      <c r="AN8" s="60">
        <v>787.71</v>
      </c>
      <c r="AO8" s="60">
        <f t="shared" si="3"/>
        <v>24.394859089501395</v>
      </c>
      <c r="AP8" s="60"/>
      <c r="AQ8" s="60"/>
      <c r="AR8" s="60"/>
      <c r="AS8" s="60"/>
      <c r="AT8" s="60"/>
      <c r="AU8" s="60"/>
      <c r="AV8" s="60">
        <v>338.8</v>
      </c>
      <c r="AW8" s="60">
        <v>338.8</v>
      </c>
      <c r="AX8" s="34">
        <f t="shared" si="6"/>
        <v>100</v>
      </c>
      <c r="AY8" s="34">
        <v>11500</v>
      </c>
      <c r="AZ8" s="34">
        <v>1100</v>
      </c>
      <c r="BA8" s="34">
        <f t="shared" si="7"/>
        <v>9.5652173913043477</v>
      </c>
      <c r="BB8" s="60"/>
      <c r="BC8" s="60"/>
      <c r="BD8" s="60"/>
    </row>
    <row r="9" spans="1:56" ht="18.75" customHeight="1">
      <c r="A9" s="38">
        <v>3</v>
      </c>
      <c r="B9" s="39" t="s">
        <v>26</v>
      </c>
      <c r="C9" s="57">
        <f t="shared" si="8"/>
        <v>13735.5</v>
      </c>
      <c r="D9" s="57">
        <f t="shared" si="9"/>
        <v>5197.32</v>
      </c>
      <c r="E9" s="57">
        <f t="shared" si="10"/>
        <v>37.838593425794471</v>
      </c>
      <c r="F9" s="57"/>
      <c r="G9" s="57"/>
      <c r="H9" s="57"/>
      <c r="I9" s="60"/>
      <c r="J9" s="60"/>
      <c r="K9" s="60"/>
      <c r="L9" s="60"/>
      <c r="M9" s="60"/>
      <c r="N9" s="60"/>
      <c r="O9" s="60"/>
      <c r="P9" s="60"/>
      <c r="Q9" s="60"/>
      <c r="R9" s="60"/>
      <c r="S9" s="60"/>
      <c r="T9" s="60"/>
      <c r="U9" s="60"/>
      <c r="V9" s="60"/>
      <c r="W9" s="60"/>
      <c r="X9" s="60"/>
      <c r="Y9" s="60"/>
      <c r="Z9" s="60"/>
      <c r="AA9" s="60"/>
      <c r="AB9" s="60"/>
      <c r="AC9" s="60"/>
      <c r="AD9" s="60">
        <v>80</v>
      </c>
      <c r="AE9" s="60">
        <v>80</v>
      </c>
      <c r="AF9" s="60">
        <f t="shared" si="2"/>
        <v>100</v>
      </c>
      <c r="AG9" s="60"/>
      <c r="AH9" s="60"/>
      <c r="AI9" s="60"/>
      <c r="AJ9" s="60"/>
      <c r="AK9" s="60"/>
      <c r="AL9" s="60"/>
      <c r="AM9" s="60">
        <v>7108.9</v>
      </c>
      <c r="AN9" s="60">
        <v>1770.72</v>
      </c>
      <c r="AO9" s="60">
        <f t="shared" si="3"/>
        <v>24.90849498515945</v>
      </c>
      <c r="AP9" s="60"/>
      <c r="AQ9" s="60"/>
      <c r="AR9" s="60"/>
      <c r="AS9" s="60"/>
      <c r="AT9" s="60"/>
      <c r="AU9" s="60"/>
      <c r="AV9" s="60">
        <v>746.6</v>
      </c>
      <c r="AW9" s="60">
        <v>746.6</v>
      </c>
      <c r="AX9" s="34">
        <f t="shared" si="6"/>
        <v>100</v>
      </c>
      <c r="AY9" s="34">
        <v>5600</v>
      </c>
      <c r="AZ9" s="34">
        <v>2600</v>
      </c>
      <c r="BA9" s="34">
        <f t="shared" si="7"/>
        <v>46.428571428571431</v>
      </c>
      <c r="BB9" s="60">
        <v>200</v>
      </c>
      <c r="BC9" s="60">
        <v>0</v>
      </c>
      <c r="BD9" s="60">
        <f>BC9/BB9*100</f>
        <v>0</v>
      </c>
    </row>
    <row r="10" spans="1:56" ht="18.75" customHeight="1">
      <c r="A10" s="38">
        <v>4</v>
      </c>
      <c r="B10" s="39" t="s">
        <v>27</v>
      </c>
      <c r="C10" s="57">
        <f t="shared" si="8"/>
        <v>19824.099999999999</v>
      </c>
      <c r="D10" s="57">
        <f t="shared" si="9"/>
        <v>2292.87</v>
      </c>
      <c r="E10" s="57">
        <f t="shared" si="10"/>
        <v>11.56607361746561</v>
      </c>
      <c r="F10" s="57"/>
      <c r="G10" s="57"/>
      <c r="H10" s="57"/>
      <c r="I10" s="60"/>
      <c r="J10" s="60"/>
      <c r="K10" s="60"/>
      <c r="L10" s="60"/>
      <c r="M10" s="60"/>
      <c r="N10" s="60"/>
      <c r="O10" s="60"/>
      <c r="P10" s="60"/>
      <c r="Q10" s="60"/>
      <c r="R10" s="60"/>
      <c r="S10" s="60"/>
      <c r="T10" s="60"/>
      <c r="U10" s="60"/>
      <c r="V10" s="60"/>
      <c r="W10" s="60"/>
      <c r="X10" s="60">
        <v>1224</v>
      </c>
      <c r="Y10" s="60">
        <v>0</v>
      </c>
      <c r="Z10" s="60">
        <f>Y10/X10*100</f>
        <v>0</v>
      </c>
      <c r="AA10" s="60"/>
      <c r="AB10" s="60"/>
      <c r="AC10" s="60"/>
      <c r="AD10" s="60">
        <v>120</v>
      </c>
      <c r="AE10" s="60">
        <v>120</v>
      </c>
      <c r="AF10" s="60">
        <f t="shared" si="2"/>
        <v>100</v>
      </c>
      <c r="AG10" s="60"/>
      <c r="AH10" s="60"/>
      <c r="AI10" s="60"/>
      <c r="AJ10" s="60"/>
      <c r="AK10" s="60"/>
      <c r="AL10" s="60"/>
      <c r="AM10" s="60">
        <v>5885</v>
      </c>
      <c r="AN10" s="60">
        <v>1477.77</v>
      </c>
      <c r="AO10" s="60">
        <f t="shared" si="3"/>
        <v>25.110790144435001</v>
      </c>
      <c r="AP10" s="60"/>
      <c r="AQ10" s="60"/>
      <c r="AR10" s="60"/>
      <c r="AS10" s="60"/>
      <c r="AT10" s="60"/>
      <c r="AU10" s="60"/>
      <c r="AV10" s="60">
        <v>695.1</v>
      </c>
      <c r="AW10" s="60">
        <v>695.1</v>
      </c>
      <c r="AX10" s="34">
        <f t="shared" si="6"/>
        <v>100</v>
      </c>
      <c r="AY10" s="34">
        <v>11700</v>
      </c>
      <c r="AZ10" s="34">
        <v>0</v>
      </c>
      <c r="BA10" s="34">
        <f t="shared" si="7"/>
        <v>0</v>
      </c>
      <c r="BB10" s="60">
        <v>200</v>
      </c>
      <c r="BC10" s="60">
        <v>0</v>
      </c>
      <c r="BD10" s="60">
        <f>BC10/BB10*100</f>
        <v>0</v>
      </c>
    </row>
    <row r="11" spans="1:56" ht="18.75" customHeight="1">
      <c r="A11" s="38">
        <v>5</v>
      </c>
      <c r="B11" s="39" t="s">
        <v>28</v>
      </c>
      <c r="C11" s="57">
        <f t="shared" si="8"/>
        <v>20557.599999999999</v>
      </c>
      <c r="D11" s="57">
        <f t="shared" si="9"/>
        <v>6041.4741099999992</v>
      </c>
      <c r="E11" s="57">
        <f t="shared" si="10"/>
        <v>29.388032211931353</v>
      </c>
      <c r="F11" s="57"/>
      <c r="G11" s="57"/>
      <c r="H11" s="57"/>
      <c r="I11" s="60"/>
      <c r="J11" s="60"/>
      <c r="K11" s="60"/>
      <c r="L11" s="60"/>
      <c r="M11" s="60"/>
      <c r="N11" s="60"/>
      <c r="O11" s="60"/>
      <c r="P11" s="60"/>
      <c r="Q11" s="60"/>
      <c r="R11" s="60"/>
      <c r="S11" s="60"/>
      <c r="T11" s="60"/>
      <c r="U11" s="60">
        <v>9000</v>
      </c>
      <c r="V11" s="60">
        <v>2174.8361099999997</v>
      </c>
      <c r="W11" s="60">
        <f>V11/U11*100</f>
        <v>24.164845666666665</v>
      </c>
      <c r="X11" s="60"/>
      <c r="Y11" s="60"/>
      <c r="Z11" s="60"/>
      <c r="AA11" s="60"/>
      <c r="AB11" s="60"/>
      <c r="AC11" s="60"/>
      <c r="AD11" s="60"/>
      <c r="AE11" s="60"/>
      <c r="AF11" s="60"/>
      <c r="AG11" s="60"/>
      <c r="AH11" s="60"/>
      <c r="AI11" s="60"/>
      <c r="AJ11" s="60"/>
      <c r="AK11" s="60"/>
      <c r="AL11" s="60"/>
      <c r="AM11" s="60">
        <v>4244.5</v>
      </c>
      <c r="AN11" s="60">
        <v>1060.9000000000001</v>
      </c>
      <c r="AO11" s="60">
        <f t="shared" si="3"/>
        <v>24.994699022264108</v>
      </c>
      <c r="AP11" s="60"/>
      <c r="AQ11" s="60"/>
      <c r="AR11" s="60"/>
      <c r="AS11" s="60"/>
      <c r="AT11" s="60"/>
      <c r="AU11" s="60"/>
      <c r="AV11" s="60">
        <v>513.1</v>
      </c>
      <c r="AW11" s="60">
        <v>513.1</v>
      </c>
      <c r="AX11" s="34">
        <f t="shared" si="6"/>
        <v>100</v>
      </c>
      <c r="AY11" s="34">
        <v>6800</v>
      </c>
      <c r="AZ11" s="34">
        <v>2292.6379999999999</v>
      </c>
      <c r="BA11" s="34">
        <f t="shared" si="7"/>
        <v>33.715264705882355</v>
      </c>
      <c r="BB11" s="60"/>
      <c r="BC11" s="60"/>
      <c r="BD11" s="60"/>
    </row>
    <row r="12" spans="1:56" ht="18.75" customHeight="1">
      <c r="A12" s="38">
        <v>6</v>
      </c>
      <c r="B12" s="39" t="s">
        <v>29</v>
      </c>
      <c r="C12" s="57">
        <f t="shared" si="8"/>
        <v>18893.5</v>
      </c>
      <c r="D12" s="57">
        <f t="shared" si="9"/>
        <v>6381.32</v>
      </c>
      <c r="E12" s="57">
        <f t="shared" si="10"/>
        <v>33.775213697832584</v>
      </c>
      <c r="F12" s="57"/>
      <c r="G12" s="57"/>
      <c r="H12" s="57"/>
      <c r="I12" s="60"/>
      <c r="J12" s="60"/>
      <c r="K12" s="60"/>
      <c r="L12" s="60"/>
      <c r="M12" s="60"/>
      <c r="N12" s="60"/>
      <c r="O12" s="60"/>
      <c r="P12" s="60"/>
      <c r="Q12" s="60"/>
      <c r="R12" s="60"/>
      <c r="S12" s="60"/>
      <c r="T12" s="60"/>
      <c r="U12" s="60"/>
      <c r="V12" s="60"/>
      <c r="W12" s="60"/>
      <c r="X12" s="60"/>
      <c r="Y12" s="60"/>
      <c r="Z12" s="60"/>
      <c r="AA12" s="60"/>
      <c r="AB12" s="60"/>
      <c r="AC12" s="60"/>
      <c r="AD12" s="60">
        <v>240</v>
      </c>
      <c r="AE12" s="60">
        <v>240</v>
      </c>
      <c r="AF12" s="60">
        <f t="shared" si="2"/>
        <v>100</v>
      </c>
      <c r="AG12" s="60"/>
      <c r="AH12" s="60"/>
      <c r="AI12" s="60"/>
      <c r="AJ12" s="60"/>
      <c r="AK12" s="60"/>
      <c r="AL12" s="60"/>
      <c r="AM12" s="60">
        <v>7082.9</v>
      </c>
      <c r="AN12" s="60">
        <v>1770.72</v>
      </c>
      <c r="AO12" s="60">
        <f t="shared" si="3"/>
        <v>24.999929407446103</v>
      </c>
      <c r="AP12" s="60"/>
      <c r="AQ12" s="60"/>
      <c r="AR12" s="60"/>
      <c r="AS12" s="60"/>
      <c r="AT12" s="60"/>
      <c r="AU12" s="60"/>
      <c r="AV12" s="60">
        <v>770.6</v>
      </c>
      <c r="AW12" s="60">
        <v>770.6</v>
      </c>
      <c r="AX12" s="34">
        <f t="shared" si="6"/>
        <v>100</v>
      </c>
      <c r="AY12" s="34">
        <v>10800</v>
      </c>
      <c r="AZ12" s="34">
        <v>3600</v>
      </c>
      <c r="BA12" s="34">
        <f t="shared" si="7"/>
        <v>33.333333333333329</v>
      </c>
      <c r="BB12" s="60"/>
      <c r="BC12" s="60"/>
      <c r="BD12" s="60"/>
    </row>
    <row r="13" spans="1:56" ht="18.75" customHeight="1">
      <c r="A13" s="38">
        <v>7</v>
      </c>
      <c r="B13" s="39" t="s">
        <v>30</v>
      </c>
      <c r="C13" s="57">
        <f t="shared" si="8"/>
        <v>13060.900000000001</v>
      </c>
      <c r="D13" s="57">
        <f t="shared" si="9"/>
        <v>2827.9300000000003</v>
      </c>
      <c r="E13" s="57">
        <f t="shared" si="10"/>
        <v>21.651876976318629</v>
      </c>
      <c r="F13" s="57"/>
      <c r="G13" s="57"/>
      <c r="H13" s="57"/>
      <c r="I13" s="60">
        <v>1000</v>
      </c>
      <c r="J13" s="60">
        <v>1000</v>
      </c>
      <c r="K13" s="60">
        <f>J13/I13*100</f>
        <v>100</v>
      </c>
      <c r="L13" s="60"/>
      <c r="M13" s="60"/>
      <c r="N13" s="60"/>
      <c r="O13" s="60">
        <v>100</v>
      </c>
      <c r="P13" s="60">
        <v>100</v>
      </c>
      <c r="Q13" s="60">
        <f>P13/O13*100</f>
        <v>100</v>
      </c>
      <c r="R13" s="60"/>
      <c r="S13" s="60"/>
      <c r="T13" s="60"/>
      <c r="U13" s="60"/>
      <c r="V13" s="60"/>
      <c r="W13" s="60"/>
      <c r="X13" s="60"/>
      <c r="Y13" s="60"/>
      <c r="Z13" s="60"/>
      <c r="AA13" s="60"/>
      <c r="AB13" s="60"/>
      <c r="AC13" s="60"/>
      <c r="AD13" s="60">
        <v>280</v>
      </c>
      <c r="AE13" s="60">
        <v>280</v>
      </c>
      <c r="AF13" s="60">
        <f t="shared" si="2"/>
        <v>100</v>
      </c>
      <c r="AG13" s="60"/>
      <c r="AH13" s="60"/>
      <c r="AI13" s="60"/>
      <c r="AJ13" s="60"/>
      <c r="AK13" s="60"/>
      <c r="AL13" s="60"/>
      <c r="AM13" s="60">
        <v>2968.6</v>
      </c>
      <c r="AN13" s="60">
        <v>735.63</v>
      </c>
      <c r="AO13" s="60">
        <f t="shared" si="3"/>
        <v>24.78036785016506</v>
      </c>
      <c r="AP13" s="60"/>
      <c r="AQ13" s="60"/>
      <c r="AR13" s="60"/>
      <c r="AS13" s="60"/>
      <c r="AT13" s="60"/>
      <c r="AU13" s="60"/>
      <c r="AV13" s="60">
        <v>412.29999999999995</v>
      </c>
      <c r="AW13" s="60">
        <v>412.29999999999995</v>
      </c>
      <c r="AX13" s="34">
        <f t="shared" si="6"/>
        <v>100</v>
      </c>
      <c r="AY13" s="34">
        <v>8100</v>
      </c>
      <c r="AZ13" s="34">
        <v>300</v>
      </c>
      <c r="BA13" s="34">
        <f t="shared" si="7"/>
        <v>3.7037037037037033</v>
      </c>
      <c r="BB13" s="60">
        <v>200</v>
      </c>
      <c r="BC13" s="60">
        <v>0</v>
      </c>
      <c r="BD13" s="60">
        <f>BC13/BB13*100</f>
        <v>0</v>
      </c>
    </row>
    <row r="14" spans="1:56" ht="18.75" customHeight="1">
      <c r="A14" s="38">
        <v>8</v>
      </c>
      <c r="B14" s="39" t="s">
        <v>31</v>
      </c>
      <c r="C14" s="57">
        <f t="shared" si="8"/>
        <v>11235.400000000001</v>
      </c>
      <c r="D14" s="57">
        <f t="shared" si="9"/>
        <v>5077.34</v>
      </c>
      <c r="E14" s="57">
        <f t="shared" si="10"/>
        <v>45.190558413585627</v>
      </c>
      <c r="F14" s="57"/>
      <c r="G14" s="57"/>
      <c r="H14" s="57"/>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v>5286.1</v>
      </c>
      <c r="AN14" s="60">
        <v>1328.04</v>
      </c>
      <c r="AO14" s="60">
        <f t="shared" si="3"/>
        <v>25.123247763001078</v>
      </c>
      <c r="AP14" s="60"/>
      <c r="AQ14" s="60"/>
      <c r="AR14" s="60"/>
      <c r="AS14" s="60"/>
      <c r="AT14" s="60"/>
      <c r="AU14" s="60"/>
      <c r="AV14" s="60">
        <v>549.29999999999995</v>
      </c>
      <c r="AW14" s="60">
        <v>549.29999999999995</v>
      </c>
      <c r="AX14" s="34">
        <f t="shared" si="6"/>
        <v>100</v>
      </c>
      <c r="AY14" s="34">
        <v>5400</v>
      </c>
      <c r="AZ14" s="34">
        <v>3200</v>
      </c>
      <c r="BA14" s="34">
        <f t="shared" si="7"/>
        <v>59.259259259259252</v>
      </c>
      <c r="BB14" s="60"/>
      <c r="BC14" s="60">
        <v>0</v>
      </c>
      <c r="BD14" s="60"/>
    </row>
    <row r="15" spans="1:56" ht="18.75" customHeight="1">
      <c r="A15" s="38">
        <v>9</v>
      </c>
      <c r="B15" s="39" t="s">
        <v>32</v>
      </c>
      <c r="C15" s="57">
        <f t="shared" si="8"/>
        <v>18050.300000000003</v>
      </c>
      <c r="D15" s="57">
        <f t="shared" si="9"/>
        <v>5196.5364399999999</v>
      </c>
      <c r="E15" s="57">
        <f t="shared" si="10"/>
        <v>28.789197077056887</v>
      </c>
      <c r="F15" s="57"/>
      <c r="G15" s="57"/>
      <c r="H15" s="57"/>
      <c r="I15" s="60"/>
      <c r="J15" s="60"/>
      <c r="K15" s="60"/>
      <c r="L15" s="60"/>
      <c r="M15" s="60"/>
      <c r="N15" s="60"/>
      <c r="O15" s="60"/>
      <c r="P15" s="60"/>
      <c r="Q15" s="60"/>
      <c r="R15" s="60"/>
      <c r="S15" s="60"/>
      <c r="T15" s="60"/>
      <c r="U15" s="60">
        <v>6000</v>
      </c>
      <c r="V15" s="60">
        <v>2722.8864399999998</v>
      </c>
      <c r="W15" s="60">
        <f>V15/U15*100</f>
        <v>45.381440666666663</v>
      </c>
      <c r="X15" s="60"/>
      <c r="Y15" s="60"/>
      <c r="Z15" s="60"/>
      <c r="AA15" s="60"/>
      <c r="AB15" s="60"/>
      <c r="AC15" s="60"/>
      <c r="AD15" s="60">
        <v>80</v>
      </c>
      <c r="AE15" s="60">
        <v>80</v>
      </c>
      <c r="AF15" s="60">
        <f t="shared" si="2"/>
        <v>100</v>
      </c>
      <c r="AG15" s="60"/>
      <c r="AH15" s="60"/>
      <c r="AI15" s="60"/>
      <c r="AJ15" s="60"/>
      <c r="AK15" s="60"/>
      <c r="AL15" s="60"/>
      <c r="AM15" s="60">
        <v>2760.2</v>
      </c>
      <c r="AN15" s="60">
        <v>683.55</v>
      </c>
      <c r="AO15" s="60">
        <f t="shared" si="3"/>
        <v>24.76450981812912</v>
      </c>
      <c r="AP15" s="60"/>
      <c r="AQ15" s="60"/>
      <c r="AR15" s="60"/>
      <c r="AS15" s="60"/>
      <c r="AT15" s="60"/>
      <c r="AU15" s="60"/>
      <c r="AV15" s="60">
        <v>310.10000000000002</v>
      </c>
      <c r="AW15" s="60">
        <v>310.10000000000002</v>
      </c>
      <c r="AX15" s="34">
        <f t="shared" si="6"/>
        <v>100</v>
      </c>
      <c r="AY15" s="34">
        <v>8900</v>
      </c>
      <c r="AZ15" s="34">
        <v>1400</v>
      </c>
      <c r="BA15" s="34">
        <f t="shared" si="7"/>
        <v>15.730337078651685</v>
      </c>
      <c r="BB15" s="60"/>
      <c r="BC15" s="60"/>
      <c r="BD15" s="60"/>
    </row>
    <row r="16" spans="1:56" ht="18.75" customHeight="1">
      <c r="A16" s="38">
        <v>10</v>
      </c>
      <c r="B16" s="39" t="s">
        <v>33</v>
      </c>
      <c r="C16" s="57">
        <f t="shared" si="8"/>
        <v>19853.099999999999</v>
      </c>
      <c r="D16" s="57">
        <f t="shared" si="9"/>
        <v>10939.175000000001</v>
      </c>
      <c r="E16" s="57">
        <f t="shared" si="10"/>
        <v>55.100588824919036</v>
      </c>
      <c r="F16" s="57"/>
      <c r="G16" s="57"/>
      <c r="H16" s="57"/>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v>10000</v>
      </c>
      <c r="AH16" s="60">
        <v>10000</v>
      </c>
      <c r="AI16" s="60">
        <f>AH16/AG16*100</f>
        <v>100</v>
      </c>
      <c r="AJ16" s="60"/>
      <c r="AK16" s="60"/>
      <c r="AL16" s="60"/>
      <c r="AM16" s="60">
        <v>2551.9</v>
      </c>
      <c r="AN16" s="60">
        <v>637.97500000000002</v>
      </c>
      <c r="AO16" s="60">
        <f t="shared" si="3"/>
        <v>25</v>
      </c>
      <c r="AP16" s="60"/>
      <c r="AQ16" s="60"/>
      <c r="AR16" s="60"/>
      <c r="AS16" s="60"/>
      <c r="AT16" s="60"/>
      <c r="AU16" s="60"/>
      <c r="AV16" s="60">
        <v>301.20000000000005</v>
      </c>
      <c r="AW16" s="60">
        <v>301.20000000000005</v>
      </c>
      <c r="AX16" s="34">
        <f t="shared" si="6"/>
        <v>100</v>
      </c>
      <c r="AY16" s="34">
        <v>7000</v>
      </c>
      <c r="AZ16" s="34">
        <v>0</v>
      </c>
      <c r="BA16" s="34">
        <f t="shared" si="7"/>
        <v>0</v>
      </c>
      <c r="BB16" s="60"/>
      <c r="BC16" s="60"/>
      <c r="BD16" s="60"/>
    </row>
    <row r="17" spans="1:56" ht="18.75" customHeight="1">
      <c r="A17" s="38">
        <v>11</v>
      </c>
      <c r="B17" s="39" t="s">
        <v>34</v>
      </c>
      <c r="C17" s="57">
        <f t="shared" si="8"/>
        <v>12837.2</v>
      </c>
      <c r="D17" s="57">
        <f t="shared" si="9"/>
        <v>3017.19</v>
      </c>
      <c r="E17" s="57">
        <f t="shared" si="10"/>
        <v>23.503489857601345</v>
      </c>
      <c r="F17" s="57"/>
      <c r="G17" s="57"/>
      <c r="H17" s="57"/>
      <c r="I17" s="60"/>
      <c r="J17" s="60"/>
      <c r="K17" s="60"/>
      <c r="L17" s="60"/>
      <c r="M17" s="60"/>
      <c r="N17" s="60"/>
      <c r="O17" s="60"/>
      <c r="P17" s="60"/>
      <c r="Q17" s="60"/>
      <c r="R17" s="60"/>
      <c r="S17" s="60"/>
      <c r="T17" s="60"/>
      <c r="U17" s="60"/>
      <c r="V17" s="60"/>
      <c r="W17" s="60"/>
      <c r="X17" s="60"/>
      <c r="Y17" s="60"/>
      <c r="Z17" s="60"/>
      <c r="AA17" s="60"/>
      <c r="AB17" s="60"/>
      <c r="AC17" s="60"/>
      <c r="AD17" s="60">
        <v>160</v>
      </c>
      <c r="AE17" s="60">
        <v>160</v>
      </c>
      <c r="AF17" s="60">
        <f t="shared" si="2"/>
        <v>100</v>
      </c>
      <c r="AG17" s="60"/>
      <c r="AH17" s="60"/>
      <c r="AI17" s="60"/>
      <c r="AJ17" s="60"/>
      <c r="AK17" s="60"/>
      <c r="AL17" s="60"/>
      <c r="AM17" s="60">
        <v>2994.6</v>
      </c>
      <c r="AN17" s="60">
        <v>774.69</v>
      </c>
      <c r="AO17" s="60">
        <f t="shared" si="3"/>
        <v>25.869565217391305</v>
      </c>
      <c r="AP17" s="60"/>
      <c r="AQ17" s="60"/>
      <c r="AR17" s="60"/>
      <c r="AS17" s="60"/>
      <c r="AT17" s="60"/>
      <c r="AU17" s="60"/>
      <c r="AV17" s="60">
        <v>482.6</v>
      </c>
      <c r="AW17" s="60">
        <v>482.6</v>
      </c>
      <c r="AX17" s="34">
        <f t="shared" si="6"/>
        <v>100</v>
      </c>
      <c r="AY17" s="34">
        <v>9200</v>
      </c>
      <c r="AZ17" s="34">
        <v>1599.9</v>
      </c>
      <c r="BA17" s="34">
        <f t="shared" si="7"/>
        <v>17.390217391304351</v>
      </c>
      <c r="BB17" s="60"/>
      <c r="BC17" s="60"/>
      <c r="BD17" s="60"/>
    </row>
    <row r="18" spans="1:56" ht="18.75" customHeight="1">
      <c r="A18" s="38">
        <v>12</v>
      </c>
      <c r="B18" s="39" t="s">
        <v>35</v>
      </c>
      <c r="C18" s="57">
        <f t="shared" si="8"/>
        <v>48827.5</v>
      </c>
      <c r="D18" s="57">
        <f t="shared" si="9"/>
        <v>24745.033499999998</v>
      </c>
      <c r="E18" s="57">
        <f t="shared" si="10"/>
        <v>50.678477292509342</v>
      </c>
      <c r="F18" s="57">
        <v>19288.2</v>
      </c>
      <c r="G18" s="57">
        <v>6536.7134999999998</v>
      </c>
      <c r="H18" s="57">
        <f>G18/F18*100</f>
        <v>33.889701993965218</v>
      </c>
      <c r="I18" s="60"/>
      <c r="J18" s="60"/>
      <c r="K18" s="60"/>
      <c r="L18" s="60">
        <v>5000</v>
      </c>
      <c r="M18" s="60">
        <v>5000</v>
      </c>
      <c r="N18" s="60">
        <f>SUM(M18/L18*100)</f>
        <v>100</v>
      </c>
      <c r="O18" s="60"/>
      <c r="P18" s="60"/>
      <c r="Q18" s="60"/>
      <c r="R18" s="60"/>
      <c r="S18" s="60"/>
      <c r="T18" s="60"/>
      <c r="U18" s="60"/>
      <c r="V18" s="60"/>
      <c r="W18" s="60"/>
      <c r="X18" s="60"/>
      <c r="Y18" s="60"/>
      <c r="Z18" s="60"/>
      <c r="AA18" s="60"/>
      <c r="AB18" s="60"/>
      <c r="AC18" s="60"/>
      <c r="AD18" s="60">
        <v>80</v>
      </c>
      <c r="AE18" s="60">
        <v>80</v>
      </c>
      <c r="AF18" s="60">
        <f t="shared" si="2"/>
        <v>100</v>
      </c>
      <c r="AG18" s="60"/>
      <c r="AH18" s="60"/>
      <c r="AI18" s="60"/>
      <c r="AJ18" s="60"/>
      <c r="AK18" s="60"/>
      <c r="AL18" s="60"/>
      <c r="AM18" s="60">
        <v>6041.3</v>
      </c>
      <c r="AN18" s="60">
        <v>1510.32</v>
      </c>
      <c r="AO18" s="60">
        <f t="shared" si="3"/>
        <v>24.99991723635641</v>
      </c>
      <c r="AP18" s="60"/>
      <c r="AQ18" s="60"/>
      <c r="AR18" s="60"/>
      <c r="AS18" s="60"/>
      <c r="AT18" s="60"/>
      <c r="AU18" s="60"/>
      <c r="AV18" s="60">
        <v>718</v>
      </c>
      <c r="AW18" s="60">
        <v>718</v>
      </c>
      <c r="AX18" s="34">
        <f t="shared" si="6"/>
        <v>100</v>
      </c>
      <c r="AY18" s="34">
        <v>17700</v>
      </c>
      <c r="AZ18" s="34">
        <v>10900</v>
      </c>
      <c r="BA18" s="34">
        <f t="shared" si="7"/>
        <v>61.581920903954803</v>
      </c>
      <c r="BB18" s="60"/>
      <c r="BC18" s="60"/>
      <c r="BD18" s="60"/>
    </row>
    <row r="19" spans="1:56" ht="18.75" customHeight="1">
      <c r="A19" s="38">
        <v>13</v>
      </c>
      <c r="B19" s="39" t="s">
        <v>36</v>
      </c>
      <c r="C19" s="57">
        <f t="shared" si="8"/>
        <v>16183.9</v>
      </c>
      <c r="D19" s="57">
        <f t="shared" si="9"/>
        <v>11414.5</v>
      </c>
      <c r="E19" s="57">
        <f t="shared" si="10"/>
        <v>70.529971144161792</v>
      </c>
      <c r="F19" s="57"/>
      <c r="G19" s="57"/>
      <c r="H19" s="57"/>
      <c r="I19" s="60"/>
      <c r="J19" s="60"/>
      <c r="K19" s="60"/>
      <c r="L19" s="60"/>
      <c r="M19" s="60"/>
      <c r="N19" s="60"/>
      <c r="O19" s="60"/>
      <c r="P19" s="60"/>
      <c r="Q19" s="60"/>
      <c r="R19" s="60"/>
      <c r="S19" s="60"/>
      <c r="T19" s="60"/>
      <c r="U19" s="60">
        <v>10500</v>
      </c>
      <c r="V19" s="60">
        <v>10500</v>
      </c>
      <c r="W19" s="60">
        <f>V19/U19*100</f>
        <v>100</v>
      </c>
      <c r="X19" s="60"/>
      <c r="Y19" s="60"/>
      <c r="Z19" s="60"/>
      <c r="AA19" s="60"/>
      <c r="AB19" s="60"/>
      <c r="AC19" s="60"/>
      <c r="AD19" s="60"/>
      <c r="AE19" s="60"/>
      <c r="AF19" s="60"/>
      <c r="AG19" s="60"/>
      <c r="AH19" s="60"/>
      <c r="AI19" s="60"/>
      <c r="AJ19" s="60"/>
      <c r="AK19" s="60"/>
      <c r="AL19" s="60"/>
      <c r="AM19" s="60">
        <v>1718.6</v>
      </c>
      <c r="AN19" s="60">
        <v>449.2</v>
      </c>
      <c r="AO19" s="60">
        <f t="shared" si="3"/>
        <v>26.137553822879088</v>
      </c>
      <c r="AP19" s="60"/>
      <c r="AQ19" s="60"/>
      <c r="AR19" s="60"/>
      <c r="AS19" s="60"/>
      <c r="AT19" s="60"/>
      <c r="AU19" s="60"/>
      <c r="AV19" s="60">
        <v>265.3</v>
      </c>
      <c r="AW19" s="60">
        <v>265.3</v>
      </c>
      <c r="AX19" s="34">
        <f t="shared" si="6"/>
        <v>100</v>
      </c>
      <c r="AY19" s="34">
        <v>3700</v>
      </c>
      <c r="AZ19" s="34">
        <v>200</v>
      </c>
      <c r="BA19" s="34">
        <f t="shared" si="7"/>
        <v>5.4054054054054053</v>
      </c>
      <c r="BB19" s="60"/>
      <c r="BC19" s="60"/>
      <c r="BD19" s="60"/>
    </row>
    <row r="20" spans="1:56" ht="18.75" customHeight="1">
      <c r="A20" s="38">
        <v>14</v>
      </c>
      <c r="B20" s="39" t="s">
        <v>37</v>
      </c>
      <c r="C20" s="57">
        <f t="shared" si="8"/>
        <v>10654.4</v>
      </c>
      <c r="D20" s="57">
        <f t="shared" si="9"/>
        <v>3308.393</v>
      </c>
      <c r="E20" s="57">
        <f t="shared" si="10"/>
        <v>31.051894053161138</v>
      </c>
      <c r="F20" s="57"/>
      <c r="G20" s="57"/>
      <c r="H20" s="57"/>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v>3958.1</v>
      </c>
      <c r="AN20" s="60">
        <v>996.03</v>
      </c>
      <c r="AO20" s="60">
        <f t="shared" si="3"/>
        <v>25.164346529900712</v>
      </c>
      <c r="AP20" s="60"/>
      <c r="AQ20" s="60"/>
      <c r="AR20" s="60"/>
      <c r="AS20" s="60"/>
      <c r="AT20" s="60"/>
      <c r="AU20" s="60"/>
      <c r="AV20" s="60">
        <v>496.3</v>
      </c>
      <c r="AW20" s="60">
        <v>496.3</v>
      </c>
      <c r="AX20" s="34">
        <f t="shared" si="6"/>
        <v>100</v>
      </c>
      <c r="AY20" s="34">
        <v>6000</v>
      </c>
      <c r="AZ20" s="34">
        <v>1816.0630000000001</v>
      </c>
      <c r="BA20" s="34">
        <f t="shared" si="7"/>
        <v>30.267716666666665</v>
      </c>
      <c r="BB20" s="60">
        <v>200</v>
      </c>
      <c r="BC20" s="60">
        <v>0</v>
      </c>
      <c r="BD20" s="60">
        <f t="shared" ref="BD20:BD21" si="11">BC20/BB20*100</f>
        <v>0</v>
      </c>
    </row>
    <row r="21" spans="1:56" ht="18.75" customHeight="1">
      <c r="A21" s="38">
        <v>15</v>
      </c>
      <c r="B21" s="39" t="s">
        <v>38</v>
      </c>
      <c r="C21" s="57">
        <f t="shared" si="8"/>
        <v>46385</v>
      </c>
      <c r="D21" s="57">
        <f t="shared" si="9"/>
        <v>9292.0077899999997</v>
      </c>
      <c r="E21" s="57">
        <f t="shared" si="10"/>
        <v>20.032354834537024</v>
      </c>
      <c r="F21" s="57"/>
      <c r="G21" s="57"/>
      <c r="H21" s="57"/>
      <c r="I21" s="60"/>
      <c r="J21" s="60"/>
      <c r="K21" s="60"/>
      <c r="L21" s="60"/>
      <c r="M21" s="60"/>
      <c r="N21" s="60"/>
      <c r="O21" s="60"/>
      <c r="P21" s="60"/>
      <c r="Q21" s="60"/>
      <c r="R21" s="60"/>
      <c r="S21" s="60"/>
      <c r="T21" s="60"/>
      <c r="U21" s="60">
        <v>12000</v>
      </c>
      <c r="V21" s="60">
        <v>4466.2020000000002</v>
      </c>
      <c r="W21" s="60">
        <f>V21/U21*100</f>
        <v>37.218350000000001</v>
      </c>
      <c r="X21" s="60"/>
      <c r="Y21" s="60"/>
      <c r="Z21" s="60"/>
      <c r="AA21" s="60"/>
      <c r="AB21" s="60"/>
      <c r="AC21" s="60"/>
      <c r="AD21" s="60">
        <v>120</v>
      </c>
      <c r="AE21" s="60">
        <v>120</v>
      </c>
      <c r="AF21" s="60">
        <f t="shared" si="2"/>
        <v>100</v>
      </c>
      <c r="AG21" s="60"/>
      <c r="AH21" s="60"/>
      <c r="AI21" s="60"/>
      <c r="AJ21" s="60"/>
      <c r="AK21" s="60"/>
      <c r="AL21" s="60"/>
      <c r="AM21" s="60">
        <v>5390.3</v>
      </c>
      <c r="AN21" s="60">
        <v>1373.61</v>
      </c>
      <c r="AO21" s="60">
        <f t="shared" si="3"/>
        <v>25.482997235775372</v>
      </c>
      <c r="AP21" s="60">
        <v>11682.9</v>
      </c>
      <c r="AQ21" s="60">
        <v>0</v>
      </c>
      <c r="AR21" s="60">
        <f>AQ21/AP21*100</f>
        <v>0</v>
      </c>
      <c r="AS21" s="60"/>
      <c r="AT21" s="60"/>
      <c r="AU21" s="60"/>
      <c r="AV21" s="60">
        <v>791.8</v>
      </c>
      <c r="AW21" s="60">
        <v>791.8</v>
      </c>
      <c r="AX21" s="34">
        <f t="shared" si="6"/>
        <v>100</v>
      </c>
      <c r="AY21" s="34">
        <v>16200</v>
      </c>
      <c r="AZ21" s="34">
        <v>2540.39579</v>
      </c>
      <c r="BA21" s="34">
        <f t="shared" si="7"/>
        <v>15.68145549382716</v>
      </c>
      <c r="BB21" s="60">
        <v>200</v>
      </c>
      <c r="BC21" s="60">
        <v>0</v>
      </c>
      <c r="BD21" s="60">
        <f t="shared" si="11"/>
        <v>0</v>
      </c>
    </row>
    <row r="22" spans="1:56" ht="18.75" customHeight="1">
      <c r="A22" s="38">
        <v>16</v>
      </c>
      <c r="B22" s="39" t="s">
        <v>39</v>
      </c>
      <c r="C22" s="57">
        <f t="shared" si="8"/>
        <v>44719.100000000006</v>
      </c>
      <c r="D22" s="57">
        <f t="shared" si="9"/>
        <v>23516.8878</v>
      </c>
      <c r="E22" s="57">
        <f t="shared" si="10"/>
        <v>52.588016753467748</v>
      </c>
      <c r="F22" s="57">
        <v>10750</v>
      </c>
      <c r="G22" s="57">
        <v>10072.1978</v>
      </c>
      <c r="H22" s="57">
        <f>G22/F22*100</f>
        <v>93.694863255813956</v>
      </c>
      <c r="I22" s="60"/>
      <c r="J22" s="60"/>
      <c r="K22" s="60"/>
      <c r="L22" s="60">
        <v>5000</v>
      </c>
      <c r="M22" s="60">
        <v>5000</v>
      </c>
      <c r="N22" s="60">
        <f>SUM(M22/L22*100)</f>
        <v>100</v>
      </c>
      <c r="O22" s="60"/>
      <c r="P22" s="60"/>
      <c r="Q22" s="60"/>
      <c r="R22" s="60"/>
      <c r="S22" s="60"/>
      <c r="T22" s="60"/>
      <c r="U22" s="60"/>
      <c r="V22" s="60"/>
      <c r="W22" s="60"/>
      <c r="X22" s="60">
        <v>1799</v>
      </c>
      <c r="Y22" s="60">
        <v>0</v>
      </c>
      <c r="Z22" s="60">
        <f>Y22/X22*100</f>
        <v>0</v>
      </c>
      <c r="AA22" s="60"/>
      <c r="AB22" s="60"/>
      <c r="AC22" s="60"/>
      <c r="AD22" s="60"/>
      <c r="AE22" s="60"/>
      <c r="AF22" s="60"/>
      <c r="AG22" s="60"/>
      <c r="AH22" s="60"/>
      <c r="AI22" s="60"/>
      <c r="AJ22" s="60"/>
      <c r="AK22" s="60"/>
      <c r="AL22" s="60"/>
      <c r="AM22" s="60">
        <v>8567.2000000000007</v>
      </c>
      <c r="AN22" s="60">
        <v>2141.79</v>
      </c>
      <c r="AO22" s="60">
        <f t="shared" si="3"/>
        <v>24.999883275749369</v>
      </c>
      <c r="AP22" s="60"/>
      <c r="AQ22" s="60"/>
      <c r="AR22" s="60"/>
      <c r="AS22" s="60"/>
      <c r="AT22" s="60"/>
      <c r="AU22" s="60"/>
      <c r="AV22" s="60">
        <v>1402.9</v>
      </c>
      <c r="AW22" s="60">
        <v>1402.9</v>
      </c>
      <c r="AX22" s="34">
        <f t="shared" si="6"/>
        <v>100</v>
      </c>
      <c r="AY22" s="34">
        <v>17200</v>
      </c>
      <c r="AZ22" s="34">
        <v>4900</v>
      </c>
      <c r="BA22" s="34">
        <f t="shared" si="7"/>
        <v>28.488372093023255</v>
      </c>
      <c r="BB22" s="60"/>
      <c r="BC22" s="60"/>
      <c r="BD22" s="60"/>
    </row>
    <row r="23" spans="1:56" ht="18.75" customHeight="1">
      <c r="A23" s="38">
        <v>17</v>
      </c>
      <c r="B23" s="39" t="s">
        <v>40</v>
      </c>
      <c r="C23" s="57">
        <f t="shared" si="8"/>
        <v>6093.9</v>
      </c>
      <c r="D23" s="57">
        <f t="shared" si="9"/>
        <v>2045.02</v>
      </c>
      <c r="E23" s="57">
        <f t="shared" si="10"/>
        <v>33.558476509296185</v>
      </c>
      <c r="F23" s="57"/>
      <c r="G23" s="57"/>
      <c r="H23" s="57"/>
      <c r="I23" s="60"/>
      <c r="J23" s="60"/>
      <c r="K23" s="60"/>
      <c r="L23" s="60"/>
      <c r="M23" s="60"/>
      <c r="N23" s="60"/>
      <c r="O23" s="60"/>
      <c r="P23" s="60"/>
      <c r="Q23" s="60"/>
      <c r="R23" s="60"/>
      <c r="S23" s="60"/>
      <c r="T23" s="60"/>
      <c r="U23" s="60"/>
      <c r="V23" s="60"/>
      <c r="W23" s="60"/>
      <c r="X23" s="60"/>
      <c r="Y23" s="60"/>
      <c r="Z23" s="60"/>
      <c r="AA23" s="60"/>
      <c r="AB23" s="60"/>
      <c r="AC23" s="60"/>
      <c r="AD23" s="60">
        <v>80</v>
      </c>
      <c r="AE23" s="60">
        <v>80</v>
      </c>
      <c r="AF23" s="60">
        <f t="shared" si="2"/>
        <v>100</v>
      </c>
      <c r="AG23" s="60"/>
      <c r="AH23" s="60"/>
      <c r="AI23" s="60"/>
      <c r="AJ23" s="60"/>
      <c r="AK23" s="60"/>
      <c r="AL23" s="60"/>
      <c r="AM23" s="60">
        <v>2447.8000000000002</v>
      </c>
      <c r="AN23" s="60">
        <v>598.91999999999996</v>
      </c>
      <c r="AO23" s="60">
        <f t="shared" si="3"/>
        <v>24.467685268404278</v>
      </c>
      <c r="AP23" s="60"/>
      <c r="AQ23" s="60"/>
      <c r="AR23" s="60"/>
      <c r="AS23" s="60"/>
      <c r="AT23" s="60"/>
      <c r="AU23" s="60"/>
      <c r="AV23" s="60">
        <v>266.10000000000002</v>
      </c>
      <c r="AW23" s="60">
        <v>266.10000000000002</v>
      </c>
      <c r="AX23" s="34">
        <f t="shared" si="6"/>
        <v>100</v>
      </c>
      <c r="AY23" s="34">
        <v>3100</v>
      </c>
      <c r="AZ23" s="34">
        <v>1100</v>
      </c>
      <c r="BA23" s="34">
        <f t="shared" si="7"/>
        <v>35.483870967741936</v>
      </c>
      <c r="BB23" s="60">
        <v>200</v>
      </c>
      <c r="BC23" s="60">
        <v>0</v>
      </c>
      <c r="BD23" s="60">
        <f>BC23/BB23*100</f>
        <v>0</v>
      </c>
    </row>
    <row r="24" spans="1:56" ht="18.75" customHeight="1">
      <c r="A24" s="38">
        <v>18</v>
      </c>
      <c r="B24" s="39" t="s">
        <v>41</v>
      </c>
      <c r="C24" s="57">
        <f t="shared" si="8"/>
        <v>7633.6</v>
      </c>
      <c r="D24" s="57">
        <f t="shared" si="9"/>
        <v>5025.0749999999998</v>
      </c>
      <c r="E24" s="57">
        <f t="shared" si="10"/>
        <v>65.828377174596525</v>
      </c>
      <c r="F24" s="57"/>
      <c r="G24" s="57"/>
      <c r="H24" s="57"/>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v>1744.7</v>
      </c>
      <c r="AN24" s="60">
        <v>436.17500000000001</v>
      </c>
      <c r="AO24" s="60">
        <f t="shared" si="3"/>
        <v>25</v>
      </c>
      <c r="AP24" s="60"/>
      <c r="AQ24" s="60"/>
      <c r="AR24" s="60"/>
      <c r="AS24" s="60"/>
      <c r="AT24" s="60"/>
      <c r="AU24" s="60"/>
      <c r="AV24" s="60">
        <v>188.89999999999998</v>
      </c>
      <c r="AW24" s="60">
        <v>188.89999999999998</v>
      </c>
      <c r="AX24" s="34">
        <f t="shared" si="6"/>
        <v>100</v>
      </c>
      <c r="AY24" s="34">
        <v>5700</v>
      </c>
      <c r="AZ24" s="34">
        <v>4400</v>
      </c>
      <c r="BA24" s="34">
        <f t="shared" si="7"/>
        <v>77.192982456140342</v>
      </c>
      <c r="BB24" s="60"/>
      <c r="BC24" s="60"/>
      <c r="BD24" s="60"/>
    </row>
    <row r="25" spans="1:56" ht="18.75" customHeight="1">
      <c r="A25" s="38">
        <v>19</v>
      </c>
      <c r="B25" s="39" t="s">
        <v>42</v>
      </c>
      <c r="C25" s="57">
        <f t="shared" si="8"/>
        <v>55479.5</v>
      </c>
      <c r="D25" s="57">
        <f t="shared" si="9"/>
        <v>41984.549999999996</v>
      </c>
      <c r="E25" s="57">
        <f t="shared" si="10"/>
        <v>75.675790156724545</v>
      </c>
      <c r="F25" s="57"/>
      <c r="G25" s="57"/>
      <c r="H25" s="57"/>
      <c r="I25" s="60"/>
      <c r="J25" s="60"/>
      <c r="K25" s="60"/>
      <c r="L25" s="60"/>
      <c r="M25" s="60"/>
      <c r="N25" s="60"/>
      <c r="O25" s="60"/>
      <c r="P25" s="60"/>
      <c r="Q25" s="60"/>
      <c r="R25" s="60"/>
      <c r="S25" s="60"/>
      <c r="T25" s="60"/>
      <c r="U25" s="60"/>
      <c r="V25" s="60"/>
      <c r="W25" s="60"/>
      <c r="X25" s="60"/>
      <c r="Y25" s="60"/>
      <c r="Z25" s="60"/>
      <c r="AA25" s="60">
        <v>37.200000000000003</v>
      </c>
      <c r="AB25" s="60">
        <v>3.18</v>
      </c>
      <c r="AC25" s="60">
        <f>AB25/AA25*100</f>
        <v>8.5483870967741939</v>
      </c>
      <c r="AD25" s="60">
        <v>280</v>
      </c>
      <c r="AE25" s="60">
        <v>280</v>
      </c>
      <c r="AF25" s="60">
        <f t="shared" si="2"/>
        <v>100</v>
      </c>
      <c r="AG25" s="60"/>
      <c r="AH25" s="60"/>
      <c r="AI25" s="60"/>
      <c r="AJ25" s="60"/>
      <c r="AK25" s="60"/>
      <c r="AL25" s="60"/>
      <c r="AM25" s="60">
        <v>4713.2</v>
      </c>
      <c r="AN25" s="60">
        <v>1152.27</v>
      </c>
      <c r="AO25" s="60">
        <f t="shared" si="3"/>
        <v>24.447721293388781</v>
      </c>
      <c r="AP25" s="60"/>
      <c r="AQ25" s="60"/>
      <c r="AR25" s="60"/>
      <c r="AS25" s="70">
        <v>35600</v>
      </c>
      <c r="AT25" s="70">
        <v>35600</v>
      </c>
      <c r="AU25" s="60">
        <f>AT25/AS25*100</f>
        <v>100</v>
      </c>
      <c r="AV25" s="60">
        <v>1049.0999999999999</v>
      </c>
      <c r="AW25" s="60">
        <v>1049.0999999999999</v>
      </c>
      <c r="AX25" s="34">
        <f t="shared" si="6"/>
        <v>100</v>
      </c>
      <c r="AY25" s="34">
        <v>13800</v>
      </c>
      <c r="AZ25" s="34">
        <v>3900</v>
      </c>
      <c r="BA25" s="34">
        <f t="shared" si="7"/>
        <v>28.260869565217391</v>
      </c>
      <c r="BB25" s="60"/>
      <c r="BC25" s="60"/>
      <c r="BD25" s="60"/>
    </row>
    <row r="26" spans="1:56" ht="18.75" customHeight="1">
      <c r="A26" s="38">
        <v>20</v>
      </c>
      <c r="B26" s="39" t="s">
        <v>43</v>
      </c>
      <c r="C26" s="57">
        <f t="shared" si="8"/>
        <v>9263.5</v>
      </c>
      <c r="D26" s="57">
        <f t="shared" si="9"/>
        <v>5587.37</v>
      </c>
      <c r="E26" s="57">
        <f t="shared" si="10"/>
        <v>60.315971285151406</v>
      </c>
      <c r="F26" s="57"/>
      <c r="G26" s="57"/>
      <c r="H26" s="57"/>
      <c r="I26" s="60"/>
      <c r="J26" s="60"/>
      <c r="K26" s="60"/>
      <c r="L26" s="60"/>
      <c r="M26" s="60"/>
      <c r="N26" s="60"/>
      <c r="O26" s="60"/>
      <c r="P26" s="60"/>
      <c r="Q26" s="60"/>
      <c r="R26" s="60"/>
      <c r="S26" s="60"/>
      <c r="T26" s="60"/>
      <c r="U26" s="60"/>
      <c r="V26" s="60"/>
      <c r="W26" s="60"/>
      <c r="X26" s="60"/>
      <c r="Y26" s="60"/>
      <c r="Z26" s="60"/>
      <c r="AA26" s="60"/>
      <c r="AB26" s="60"/>
      <c r="AC26" s="60"/>
      <c r="AD26" s="60">
        <v>200</v>
      </c>
      <c r="AE26" s="60">
        <v>200</v>
      </c>
      <c r="AF26" s="60">
        <f t="shared" si="2"/>
        <v>100</v>
      </c>
      <c r="AG26" s="60"/>
      <c r="AH26" s="60"/>
      <c r="AI26" s="60"/>
      <c r="AJ26" s="60"/>
      <c r="AK26" s="60"/>
      <c r="AL26" s="60"/>
      <c r="AM26" s="60">
        <v>3202.9</v>
      </c>
      <c r="AN26" s="60">
        <v>826.77</v>
      </c>
      <c r="AO26" s="60">
        <f t="shared" si="3"/>
        <v>25.813169315307999</v>
      </c>
      <c r="AP26" s="60"/>
      <c r="AQ26" s="60"/>
      <c r="AR26" s="60"/>
      <c r="AS26" s="70"/>
      <c r="AT26" s="70"/>
      <c r="AU26" s="60"/>
      <c r="AV26" s="60">
        <v>360.6</v>
      </c>
      <c r="AW26" s="60">
        <v>360.6</v>
      </c>
      <c r="AX26" s="34">
        <f t="shared" si="6"/>
        <v>100</v>
      </c>
      <c r="AY26" s="34">
        <v>5300</v>
      </c>
      <c r="AZ26" s="34">
        <v>4200</v>
      </c>
      <c r="BA26" s="34">
        <f t="shared" si="7"/>
        <v>79.245283018867923</v>
      </c>
      <c r="BB26" s="60">
        <v>200</v>
      </c>
      <c r="BC26" s="60">
        <v>0</v>
      </c>
      <c r="BD26" s="60">
        <f>BC26/BB26*100</f>
        <v>0</v>
      </c>
    </row>
    <row r="27" spans="1:56" ht="18.75" customHeight="1">
      <c r="A27" s="38">
        <v>21</v>
      </c>
      <c r="B27" s="39" t="s">
        <v>44</v>
      </c>
      <c r="C27" s="57">
        <f t="shared" si="8"/>
        <v>6433</v>
      </c>
      <c r="D27" s="57">
        <f t="shared" si="9"/>
        <v>3749.7630299999996</v>
      </c>
      <c r="E27" s="57">
        <f t="shared" si="10"/>
        <v>58.289492149852315</v>
      </c>
      <c r="F27" s="57"/>
      <c r="G27" s="57"/>
      <c r="H27" s="57"/>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v>3020.6</v>
      </c>
      <c r="AN27" s="60">
        <v>742.14</v>
      </c>
      <c r="AO27" s="60">
        <f t="shared" si="3"/>
        <v>24.569290869363702</v>
      </c>
      <c r="AP27" s="60"/>
      <c r="AQ27" s="60"/>
      <c r="AR27" s="60"/>
      <c r="AS27" s="70"/>
      <c r="AT27" s="70"/>
      <c r="AU27" s="60"/>
      <c r="AV27" s="60">
        <v>312.39999999999998</v>
      </c>
      <c r="AW27" s="60">
        <v>312.39999999999998</v>
      </c>
      <c r="AX27" s="34">
        <f t="shared" si="6"/>
        <v>100</v>
      </c>
      <c r="AY27" s="34">
        <v>3100</v>
      </c>
      <c r="AZ27" s="34">
        <v>2695.2230299999997</v>
      </c>
      <c r="BA27" s="34">
        <f t="shared" si="7"/>
        <v>86.942678387096763</v>
      </c>
      <c r="BB27" s="60"/>
      <c r="BC27" s="60"/>
      <c r="BD27" s="60"/>
    </row>
    <row r="28" spans="1:56" ht="19.5" customHeight="1">
      <c r="A28" s="38"/>
      <c r="B28" s="41" t="s">
        <v>174</v>
      </c>
      <c r="C28" s="37">
        <f>SUM(C29:C33)</f>
        <v>1438872.0999999999</v>
      </c>
      <c r="D28" s="37">
        <f>SUM(D29:D33)</f>
        <v>389912.56858000002</v>
      </c>
      <c r="E28" s="37">
        <f t="shared" si="10"/>
        <v>27.09848697323411</v>
      </c>
      <c r="F28" s="37">
        <f t="shared" ref="F28:G28" si="12">SUM(F29:F33)</f>
        <v>989961.8</v>
      </c>
      <c r="G28" s="37">
        <f t="shared" si="12"/>
        <v>347829.78061999998</v>
      </c>
      <c r="H28" s="37">
        <f>G28/F28*100</f>
        <v>35.135677015012092</v>
      </c>
      <c r="I28" s="49">
        <f t="shared" ref="I28:AR28" si="13">SUM(I29:I33)</f>
        <v>1000</v>
      </c>
      <c r="J28" s="49">
        <f t="shared" si="13"/>
        <v>1000</v>
      </c>
      <c r="K28" s="49">
        <f t="shared" ref="K28:K29" si="14">J28/I28*100</f>
        <v>100</v>
      </c>
      <c r="L28" s="49">
        <f t="shared" si="13"/>
        <v>0</v>
      </c>
      <c r="M28" s="49">
        <f t="shared" si="13"/>
        <v>0</v>
      </c>
      <c r="N28" s="49">
        <f t="shared" si="13"/>
        <v>0</v>
      </c>
      <c r="O28" s="49">
        <f t="shared" si="13"/>
        <v>400</v>
      </c>
      <c r="P28" s="49">
        <f t="shared" si="13"/>
        <v>400</v>
      </c>
      <c r="Q28" s="49">
        <f>P28/O28*100</f>
        <v>100</v>
      </c>
      <c r="R28" s="49">
        <f t="shared" si="13"/>
        <v>100000</v>
      </c>
      <c r="S28" s="49">
        <f t="shared" si="13"/>
        <v>0</v>
      </c>
      <c r="T28" s="49">
        <f t="shared" si="13"/>
        <v>0</v>
      </c>
      <c r="U28" s="49">
        <f t="shared" si="13"/>
        <v>12500</v>
      </c>
      <c r="V28" s="49">
        <f t="shared" si="13"/>
        <v>3642.3566800000003</v>
      </c>
      <c r="W28" s="49">
        <f>V28/U28*100</f>
        <v>29.138853440000002</v>
      </c>
      <c r="X28" s="49">
        <f t="shared" si="13"/>
        <v>1977</v>
      </c>
      <c r="Y28" s="49">
        <f t="shared" si="13"/>
        <v>0</v>
      </c>
      <c r="Z28" s="49">
        <f>Y28/X28*100</f>
        <v>0</v>
      </c>
      <c r="AA28" s="49">
        <f t="shared" si="13"/>
        <v>2617.1999999999998</v>
      </c>
      <c r="AB28" s="49">
        <f t="shared" si="13"/>
        <v>838.52559999999994</v>
      </c>
      <c r="AC28" s="60">
        <f t="shared" ref="AC28" si="15">AB28/AA28*100</f>
        <v>32.039034082225278</v>
      </c>
      <c r="AD28" s="49">
        <f t="shared" si="13"/>
        <v>1300</v>
      </c>
      <c r="AE28" s="49">
        <f t="shared" si="13"/>
        <v>527.37599999999998</v>
      </c>
      <c r="AF28" s="49">
        <f t="shared" si="2"/>
        <v>40.567384615384618</v>
      </c>
      <c r="AG28" s="49">
        <f t="shared" si="13"/>
        <v>0</v>
      </c>
      <c r="AH28" s="49">
        <f t="shared" si="13"/>
        <v>0</v>
      </c>
      <c r="AI28" s="49">
        <f t="shared" si="13"/>
        <v>0</v>
      </c>
      <c r="AJ28" s="49">
        <f t="shared" si="13"/>
        <v>0</v>
      </c>
      <c r="AK28" s="49">
        <f t="shared" si="13"/>
        <v>0</v>
      </c>
      <c r="AL28" s="49">
        <f t="shared" si="13"/>
        <v>0</v>
      </c>
      <c r="AM28" s="49">
        <f t="shared" si="13"/>
        <v>86374.800000000017</v>
      </c>
      <c r="AN28" s="49">
        <f t="shared" si="13"/>
        <v>21652.25</v>
      </c>
      <c r="AO28" s="49">
        <f t="shared" si="3"/>
        <v>25.06778597461296</v>
      </c>
      <c r="AP28" s="49">
        <f t="shared" si="13"/>
        <v>0</v>
      </c>
      <c r="AQ28" s="49">
        <f t="shared" si="13"/>
        <v>0</v>
      </c>
      <c r="AR28" s="49">
        <f t="shared" si="13"/>
        <v>0</v>
      </c>
      <c r="AS28" s="71">
        <f>SUM(AS29:AS30)</f>
        <v>114500</v>
      </c>
      <c r="AT28" s="71">
        <f>SUM(AT29:AT30)</f>
        <v>2916.7516800000003</v>
      </c>
      <c r="AU28" s="60">
        <f t="shared" ref="AU28:AU35" si="16">AT28/AS28*100</f>
        <v>2.5473813799126641</v>
      </c>
      <c r="AV28" s="49">
        <f>SUM(AV29:AV33)</f>
        <v>7441.2999999999993</v>
      </c>
      <c r="AW28" s="49">
        <f>SUM(AW29:AW33)</f>
        <v>7441.2999999999993</v>
      </c>
      <c r="AX28" s="37">
        <f t="shared" si="6"/>
        <v>100</v>
      </c>
      <c r="AY28" s="37">
        <f t="shared" ref="AY28:AZ28" si="17">SUM(AY29:AY33)</f>
        <v>118600</v>
      </c>
      <c r="AZ28" s="37">
        <f t="shared" si="17"/>
        <v>3664.2280000000001</v>
      </c>
      <c r="BA28" s="37">
        <f t="shared" si="7"/>
        <v>3.089568296795953</v>
      </c>
      <c r="BB28" s="49">
        <f t="shared" ref="BB28:BC28" si="18">SUM(BB29:BB33)</f>
        <v>2200</v>
      </c>
      <c r="BC28" s="49">
        <f t="shared" si="18"/>
        <v>0</v>
      </c>
      <c r="BD28" s="49">
        <f>BC28/BB28*100</f>
        <v>0</v>
      </c>
    </row>
    <row r="29" spans="1:56" ht="18" customHeight="1">
      <c r="A29" s="38">
        <v>22</v>
      </c>
      <c r="B29" s="39" t="s">
        <v>45</v>
      </c>
      <c r="C29" s="57">
        <f t="shared" ref="C29" si="19">F29+I29+L29+O29+R29+U29+X29+AA29+AD29+AG29+AJ29+AM29+AP29+AS29+AV29+AY29+BB29</f>
        <v>56363.6</v>
      </c>
      <c r="D29" s="57">
        <f t="shared" ref="D29" si="20">G29+J29+M29+P29+S29+V29+Y29+AB29+AE29+AH29+AK29+AN29+AQ29+AT29+AW29+AZ29+BC29</f>
        <v>5763.8476800000008</v>
      </c>
      <c r="E29" s="57">
        <f t="shared" si="10"/>
        <v>10.226187965282559</v>
      </c>
      <c r="F29" s="57"/>
      <c r="G29" s="57"/>
      <c r="H29" s="57"/>
      <c r="I29" s="60">
        <v>1000</v>
      </c>
      <c r="J29" s="60">
        <v>1000</v>
      </c>
      <c r="K29" s="60">
        <f t="shared" si="14"/>
        <v>100</v>
      </c>
      <c r="L29" s="60"/>
      <c r="M29" s="60"/>
      <c r="N29" s="60"/>
      <c r="O29" s="60"/>
      <c r="P29" s="60"/>
      <c r="Q29" s="60"/>
      <c r="R29" s="60"/>
      <c r="S29" s="60"/>
      <c r="T29" s="60"/>
      <c r="U29" s="60"/>
      <c r="V29" s="60"/>
      <c r="W29" s="60"/>
      <c r="X29" s="60"/>
      <c r="Y29" s="60"/>
      <c r="Z29" s="60"/>
      <c r="AA29" s="60"/>
      <c r="AB29" s="60"/>
      <c r="AC29" s="60"/>
      <c r="AD29" s="60">
        <v>480</v>
      </c>
      <c r="AE29" s="60">
        <v>27.376000000000001</v>
      </c>
      <c r="AF29" s="60">
        <f t="shared" si="2"/>
        <v>5.703333333333334</v>
      </c>
      <c r="AG29" s="60"/>
      <c r="AH29" s="60"/>
      <c r="AI29" s="60"/>
      <c r="AJ29" s="60"/>
      <c r="AK29" s="60"/>
      <c r="AL29" s="60"/>
      <c r="AM29" s="60">
        <v>4218.5</v>
      </c>
      <c r="AN29" s="60">
        <v>1054.6199999999999</v>
      </c>
      <c r="AO29" s="60">
        <f t="shared" si="3"/>
        <v>24.999881474457744</v>
      </c>
      <c r="AP29" s="60"/>
      <c r="AQ29" s="60"/>
      <c r="AR29" s="60"/>
      <c r="AS29" s="70">
        <v>44500</v>
      </c>
      <c r="AT29" s="70">
        <v>2916.7516800000003</v>
      </c>
      <c r="AU29" s="60">
        <f t="shared" si="16"/>
        <v>6.5544981573033718</v>
      </c>
      <c r="AV29" s="60">
        <v>765.09999999999991</v>
      </c>
      <c r="AW29" s="60">
        <v>765.09999999999991</v>
      </c>
      <c r="AX29" s="34">
        <f t="shared" si="6"/>
        <v>100</v>
      </c>
      <c r="AY29" s="34">
        <v>5400</v>
      </c>
      <c r="AZ29" s="34">
        <v>0</v>
      </c>
      <c r="BA29" s="34">
        <f t="shared" si="7"/>
        <v>0</v>
      </c>
      <c r="BB29" s="60"/>
      <c r="BC29" s="60"/>
      <c r="BD29" s="60"/>
    </row>
    <row r="30" spans="1:56" ht="18" customHeight="1">
      <c r="A30" s="38">
        <v>23</v>
      </c>
      <c r="B30" s="39" t="s">
        <v>46</v>
      </c>
      <c r="C30" s="57">
        <f t="shared" ref="C30:C33" si="21">F30+I30+L30+O30+R30+U30+X30+AA30+AD30+AG30+AJ30+AM30+AP30+AS30+AV30+AY30+BB30</f>
        <v>84772.900000000009</v>
      </c>
      <c r="D30" s="57">
        <f t="shared" ref="D30:D33" si="22">G30+J30+M30+P30+S30+V30+Y30+AB30+AE30+AH30+AK30+AN30+AQ30+AT30+AW30+AZ30+BC30</f>
        <v>4403.3980000000001</v>
      </c>
      <c r="E30" s="57">
        <f t="shared" si="10"/>
        <v>5.1943463064257562</v>
      </c>
      <c r="F30" s="57"/>
      <c r="G30" s="57"/>
      <c r="H30" s="57"/>
      <c r="I30" s="60"/>
      <c r="J30" s="60"/>
      <c r="K30" s="60"/>
      <c r="L30" s="60"/>
      <c r="M30" s="60"/>
      <c r="N30" s="60"/>
      <c r="O30" s="60"/>
      <c r="P30" s="60"/>
      <c r="Q30" s="60"/>
      <c r="R30" s="60"/>
      <c r="S30" s="60"/>
      <c r="T30" s="60"/>
      <c r="U30" s="60"/>
      <c r="V30" s="60"/>
      <c r="W30" s="60"/>
      <c r="X30" s="60"/>
      <c r="Y30" s="60"/>
      <c r="Z30" s="60"/>
      <c r="AA30" s="60">
        <v>18.600000000000001</v>
      </c>
      <c r="AB30" s="60">
        <v>0</v>
      </c>
      <c r="AC30" s="60">
        <f>AB30/AA30*100</f>
        <v>0</v>
      </c>
      <c r="AD30" s="60"/>
      <c r="AE30" s="60"/>
      <c r="AF30" s="60"/>
      <c r="AG30" s="60"/>
      <c r="AH30" s="60"/>
      <c r="AI30" s="60"/>
      <c r="AJ30" s="60"/>
      <c r="AK30" s="60"/>
      <c r="AL30" s="60"/>
      <c r="AM30" s="60">
        <v>6640.2</v>
      </c>
      <c r="AN30" s="60">
        <v>1679.58</v>
      </c>
      <c r="AO30" s="60">
        <f t="shared" si="3"/>
        <v>25.294117647058822</v>
      </c>
      <c r="AP30" s="60"/>
      <c r="AQ30" s="60"/>
      <c r="AR30" s="60"/>
      <c r="AS30" s="70">
        <v>70000</v>
      </c>
      <c r="AT30" s="70">
        <v>0</v>
      </c>
      <c r="AU30" s="60">
        <f t="shared" si="16"/>
        <v>0</v>
      </c>
      <c r="AV30" s="60">
        <v>1014.1</v>
      </c>
      <c r="AW30" s="60">
        <v>1014.1</v>
      </c>
      <c r="AX30" s="34">
        <f t="shared" si="6"/>
        <v>100</v>
      </c>
      <c r="AY30" s="34">
        <v>7100</v>
      </c>
      <c r="AZ30" s="34">
        <v>1709.7180000000001</v>
      </c>
      <c r="BA30" s="34">
        <f t="shared" si="7"/>
        <v>24.080535211267605</v>
      </c>
      <c r="BB30" s="60"/>
      <c r="BC30" s="60"/>
      <c r="BD30" s="60"/>
    </row>
    <row r="31" spans="1:56" ht="18" customHeight="1">
      <c r="A31" s="38">
        <v>24</v>
      </c>
      <c r="B31" s="39" t="s">
        <v>47</v>
      </c>
      <c r="C31" s="57">
        <f t="shared" si="21"/>
        <v>99854.9</v>
      </c>
      <c r="D31" s="57">
        <f t="shared" si="22"/>
        <v>61643.837719999996</v>
      </c>
      <c r="E31" s="57">
        <f t="shared" si="10"/>
        <v>61.733412902120975</v>
      </c>
      <c r="F31" s="57">
        <v>62400</v>
      </c>
      <c r="G31" s="57">
        <v>56274.777719999998</v>
      </c>
      <c r="H31" s="57">
        <f t="shared" ref="H31:H32" si="23">G31/F31*100</f>
        <v>90.183938653846155</v>
      </c>
      <c r="I31" s="60"/>
      <c r="J31" s="60"/>
      <c r="K31" s="60"/>
      <c r="L31" s="60"/>
      <c r="M31" s="60"/>
      <c r="N31" s="60"/>
      <c r="O31" s="60"/>
      <c r="P31" s="60"/>
      <c r="Q31" s="60"/>
      <c r="R31" s="60"/>
      <c r="S31" s="60"/>
      <c r="T31" s="60"/>
      <c r="U31" s="60"/>
      <c r="V31" s="60"/>
      <c r="W31" s="60"/>
      <c r="X31" s="60"/>
      <c r="Y31" s="60"/>
      <c r="Z31" s="60"/>
      <c r="AA31" s="60">
        <v>190.6</v>
      </c>
      <c r="AB31" s="60">
        <v>20.16</v>
      </c>
      <c r="AC31" s="60">
        <f>AB31/AA31*100</f>
        <v>10.577124868835257</v>
      </c>
      <c r="AD31" s="60">
        <v>320</v>
      </c>
      <c r="AE31" s="60">
        <v>0</v>
      </c>
      <c r="AF31" s="60">
        <f t="shared" si="2"/>
        <v>0</v>
      </c>
      <c r="AG31" s="60"/>
      <c r="AH31" s="60"/>
      <c r="AI31" s="60"/>
      <c r="AJ31" s="60"/>
      <c r="AK31" s="60"/>
      <c r="AL31" s="60"/>
      <c r="AM31" s="60">
        <v>14712.6</v>
      </c>
      <c r="AN31" s="60">
        <v>3717.2</v>
      </c>
      <c r="AO31" s="60">
        <f t="shared" si="3"/>
        <v>25.265418756711931</v>
      </c>
      <c r="AP31" s="60"/>
      <c r="AQ31" s="60"/>
      <c r="AR31" s="60"/>
      <c r="AS31" s="70"/>
      <c r="AT31" s="70"/>
      <c r="AU31" s="60"/>
      <c r="AV31" s="60">
        <v>1631.6999999999998</v>
      </c>
      <c r="AW31" s="60">
        <v>1631.6999999999998</v>
      </c>
      <c r="AX31" s="34">
        <f t="shared" si="6"/>
        <v>100</v>
      </c>
      <c r="AY31" s="34">
        <v>20400</v>
      </c>
      <c r="AZ31" s="34">
        <v>0</v>
      </c>
      <c r="BA31" s="34">
        <f t="shared" si="7"/>
        <v>0</v>
      </c>
      <c r="BB31" s="60">
        <v>200</v>
      </c>
      <c r="BC31" s="60">
        <v>0</v>
      </c>
      <c r="BD31" s="60">
        <f t="shared" ref="BD31:BD33" si="24">BC31/BB31*100</f>
        <v>0</v>
      </c>
    </row>
    <row r="32" spans="1:56" s="2" customFormat="1" ht="18" customHeight="1">
      <c r="A32" s="38">
        <v>26</v>
      </c>
      <c r="B32" s="39" t="s">
        <v>48</v>
      </c>
      <c r="C32" s="57">
        <f t="shared" si="21"/>
        <v>1176053</v>
      </c>
      <c r="D32" s="57">
        <f t="shared" si="22"/>
        <v>312765.62849999999</v>
      </c>
      <c r="E32" s="57">
        <f t="shared" si="10"/>
        <v>26.59451814671618</v>
      </c>
      <c r="F32" s="57">
        <v>927561.8</v>
      </c>
      <c r="G32" s="57">
        <v>291555.00289999996</v>
      </c>
      <c r="H32" s="57">
        <f t="shared" si="23"/>
        <v>31.43240729620387</v>
      </c>
      <c r="I32" s="47"/>
      <c r="J32" s="47"/>
      <c r="K32" s="47"/>
      <c r="L32" s="47"/>
      <c r="M32" s="47"/>
      <c r="N32" s="60"/>
      <c r="O32" s="60">
        <v>400</v>
      </c>
      <c r="P32" s="60">
        <v>400</v>
      </c>
      <c r="Q32" s="60">
        <f>P32/O32*100</f>
        <v>100</v>
      </c>
      <c r="R32" s="47">
        <v>100000</v>
      </c>
      <c r="S32" s="47">
        <v>0</v>
      </c>
      <c r="T32" s="47">
        <v>0</v>
      </c>
      <c r="U32" s="47"/>
      <c r="V32" s="47"/>
      <c r="W32" s="47"/>
      <c r="X32" s="47">
        <v>1977</v>
      </c>
      <c r="Y32" s="47">
        <v>0</v>
      </c>
      <c r="Z32" s="47">
        <f>Y32/X32*100</f>
        <v>0</v>
      </c>
      <c r="AA32" s="47">
        <v>2408</v>
      </c>
      <c r="AB32" s="47">
        <v>818.36559999999997</v>
      </c>
      <c r="AC32" s="60">
        <f>AB32/AA32*100</f>
        <v>33.985282392026576</v>
      </c>
      <c r="AD32" s="60">
        <v>360</v>
      </c>
      <c r="AE32" s="60">
        <v>360</v>
      </c>
      <c r="AF32" s="60">
        <f t="shared" si="2"/>
        <v>100</v>
      </c>
      <c r="AG32" s="60"/>
      <c r="AH32" s="60"/>
      <c r="AI32" s="60"/>
      <c r="AJ32" s="47"/>
      <c r="AK32" s="47"/>
      <c r="AL32" s="47"/>
      <c r="AM32" s="47">
        <v>57157.9</v>
      </c>
      <c r="AN32" s="47">
        <v>14289.45</v>
      </c>
      <c r="AO32" s="47">
        <f t="shared" si="3"/>
        <v>24.999956261514157</v>
      </c>
      <c r="AP32" s="47"/>
      <c r="AQ32" s="47"/>
      <c r="AR32" s="47"/>
      <c r="AS32" s="70"/>
      <c r="AT32" s="70"/>
      <c r="AU32" s="60"/>
      <c r="AV32" s="47">
        <v>3388.3</v>
      </c>
      <c r="AW32" s="47">
        <v>3388.3</v>
      </c>
      <c r="AX32" s="34">
        <f t="shared" si="6"/>
        <v>100</v>
      </c>
      <c r="AY32" s="34">
        <v>81200</v>
      </c>
      <c r="AZ32" s="34">
        <v>1954.51</v>
      </c>
      <c r="BA32" s="34">
        <f t="shared" si="7"/>
        <v>2.4070320197044337</v>
      </c>
      <c r="BB32" s="47">
        <v>1600</v>
      </c>
      <c r="BC32" s="47">
        <v>0</v>
      </c>
      <c r="BD32" s="47">
        <f t="shared" si="24"/>
        <v>0</v>
      </c>
    </row>
    <row r="33" spans="1:56" ht="18" customHeight="1">
      <c r="A33" s="38">
        <v>25</v>
      </c>
      <c r="B33" s="39" t="s">
        <v>49</v>
      </c>
      <c r="C33" s="57">
        <f t="shared" si="21"/>
        <v>21827.7</v>
      </c>
      <c r="D33" s="57">
        <f t="shared" si="22"/>
        <v>5335.8566800000008</v>
      </c>
      <c r="E33" s="57">
        <f t="shared" si="10"/>
        <v>24.445345501358368</v>
      </c>
      <c r="F33" s="57"/>
      <c r="G33" s="57"/>
      <c r="H33" s="57"/>
      <c r="I33" s="60"/>
      <c r="J33" s="60"/>
      <c r="K33" s="60"/>
      <c r="L33" s="60"/>
      <c r="M33" s="60"/>
      <c r="N33" s="60"/>
      <c r="O33" s="60"/>
      <c r="P33" s="60"/>
      <c r="Q33" s="60"/>
      <c r="R33" s="60"/>
      <c r="S33" s="60"/>
      <c r="T33" s="60"/>
      <c r="U33" s="60">
        <v>12500</v>
      </c>
      <c r="V33" s="60">
        <v>3642.3566800000003</v>
      </c>
      <c r="W33" s="60">
        <f>V33/U33*100</f>
        <v>29.138853440000002</v>
      </c>
      <c r="X33" s="60"/>
      <c r="Y33" s="60"/>
      <c r="Z33" s="60"/>
      <c r="AA33" s="60"/>
      <c r="AB33" s="60"/>
      <c r="AC33" s="60"/>
      <c r="AD33" s="60">
        <v>140</v>
      </c>
      <c r="AE33" s="60">
        <v>140</v>
      </c>
      <c r="AF33" s="60">
        <f t="shared" si="2"/>
        <v>100</v>
      </c>
      <c r="AG33" s="60"/>
      <c r="AH33" s="60"/>
      <c r="AI33" s="60"/>
      <c r="AJ33" s="60"/>
      <c r="AK33" s="60"/>
      <c r="AL33" s="60"/>
      <c r="AM33" s="60">
        <v>3645.6</v>
      </c>
      <c r="AN33" s="60">
        <v>911.4</v>
      </c>
      <c r="AO33" s="60">
        <f t="shared" si="3"/>
        <v>25</v>
      </c>
      <c r="AP33" s="60"/>
      <c r="AQ33" s="60"/>
      <c r="AR33" s="60"/>
      <c r="AS33" s="70"/>
      <c r="AT33" s="70"/>
      <c r="AU33" s="60"/>
      <c r="AV33" s="60">
        <v>642.09999999999991</v>
      </c>
      <c r="AW33" s="60">
        <v>642.09999999999991</v>
      </c>
      <c r="AX33" s="34">
        <f t="shared" si="6"/>
        <v>100</v>
      </c>
      <c r="AY33" s="34">
        <v>4500</v>
      </c>
      <c r="AZ33" s="34">
        <v>0</v>
      </c>
      <c r="BA33" s="34">
        <f t="shared" si="7"/>
        <v>0</v>
      </c>
      <c r="BB33" s="60">
        <v>400</v>
      </c>
      <c r="BC33" s="60">
        <v>0</v>
      </c>
      <c r="BD33" s="60">
        <f t="shared" si="24"/>
        <v>0</v>
      </c>
    </row>
    <row r="34" spans="1:56" s="9" customFormat="1" ht="30.75" customHeight="1">
      <c r="A34" s="90" t="s">
        <v>178</v>
      </c>
      <c r="B34" s="90"/>
      <c r="C34" s="37">
        <f t="shared" ref="C34" si="25">SUM(I34+L34+R34+U34+AA34+AJ34+AM34+X34+AD34+AG34+AP34+AS34+AV34+BB34)</f>
        <v>255</v>
      </c>
      <c r="D34" s="37">
        <f t="shared" ref="D34" si="26">SUM(J34+M34+S34+V34+AB34+AK34+AN34+Y34+AE34+AH34+AQ34+AT34+AW34+BC34)</f>
        <v>0</v>
      </c>
      <c r="E34" s="37">
        <v>0</v>
      </c>
      <c r="F34" s="37"/>
      <c r="G34" s="37"/>
      <c r="H34" s="37"/>
      <c r="I34" s="49"/>
      <c r="J34" s="49"/>
      <c r="K34" s="49"/>
      <c r="L34" s="49"/>
      <c r="M34" s="49"/>
      <c r="N34" s="60"/>
      <c r="O34" s="60"/>
      <c r="P34" s="60"/>
      <c r="Q34" s="60"/>
      <c r="R34" s="49"/>
      <c r="S34" s="49"/>
      <c r="T34" s="49"/>
      <c r="U34" s="49"/>
      <c r="V34" s="49"/>
      <c r="W34" s="49"/>
      <c r="X34" s="49"/>
      <c r="Y34" s="49"/>
      <c r="Z34" s="49"/>
      <c r="AA34" s="49"/>
      <c r="AB34" s="49"/>
      <c r="AC34" s="60"/>
      <c r="AD34" s="60"/>
      <c r="AE34" s="60"/>
      <c r="AF34" s="60"/>
      <c r="AG34" s="60"/>
      <c r="AH34" s="60"/>
      <c r="AI34" s="60"/>
      <c r="AJ34" s="49">
        <v>255</v>
      </c>
      <c r="AK34" s="49">
        <v>0</v>
      </c>
      <c r="AL34" s="49">
        <v>0</v>
      </c>
      <c r="AM34" s="49"/>
      <c r="AN34" s="49"/>
      <c r="AO34" s="49"/>
      <c r="AP34" s="49"/>
      <c r="AQ34" s="49"/>
      <c r="AR34" s="49"/>
      <c r="AS34" s="49"/>
      <c r="AT34" s="49"/>
      <c r="AU34" s="60"/>
      <c r="AV34" s="49"/>
      <c r="AW34" s="49"/>
      <c r="AX34" s="37"/>
      <c r="AY34" s="37"/>
      <c r="AZ34" s="37"/>
      <c r="BA34" s="37"/>
      <c r="BB34" s="49"/>
      <c r="BC34" s="49"/>
      <c r="BD34" s="49"/>
    </row>
    <row r="35" spans="1:56" s="10" customFormat="1" ht="26.25" customHeight="1">
      <c r="A35" s="82" t="s">
        <v>50</v>
      </c>
      <c r="B35" s="82"/>
      <c r="C35" s="37">
        <f>SUM(C6+C28+C34)</f>
        <v>1862357</v>
      </c>
      <c r="D35" s="37">
        <f>SUM(D6+D28+D34)</f>
        <v>573429.72625000007</v>
      </c>
      <c r="E35" s="37">
        <f t="shared" si="10"/>
        <v>30.790537273465834</v>
      </c>
      <c r="F35" s="73">
        <f t="shared" ref="F35:G35" si="27">SUM(F6+F28+F34)</f>
        <v>1020000</v>
      </c>
      <c r="G35" s="73">
        <f t="shared" si="27"/>
        <v>364438.69191999995</v>
      </c>
      <c r="H35" s="73">
        <f>G35/F35*100</f>
        <v>35.729283521568625</v>
      </c>
      <c r="I35" s="73">
        <f t="shared" ref="I35:AN35" si="28">SUM(I6+I28+I34)</f>
        <v>2000</v>
      </c>
      <c r="J35" s="73">
        <f t="shared" si="28"/>
        <v>2000</v>
      </c>
      <c r="K35" s="73">
        <f>J35/I35*100</f>
        <v>100</v>
      </c>
      <c r="L35" s="73">
        <f t="shared" si="28"/>
        <v>10000</v>
      </c>
      <c r="M35" s="73">
        <f t="shared" si="28"/>
        <v>10000</v>
      </c>
      <c r="N35" s="73">
        <f>M35/L35*100</f>
        <v>100</v>
      </c>
      <c r="O35" s="73">
        <f t="shared" si="28"/>
        <v>500</v>
      </c>
      <c r="P35" s="73">
        <f t="shared" si="28"/>
        <v>500</v>
      </c>
      <c r="Q35" s="73">
        <f>P35/O35*100</f>
        <v>100</v>
      </c>
      <c r="R35" s="73">
        <f t="shared" si="28"/>
        <v>100000</v>
      </c>
      <c r="S35" s="73">
        <f t="shared" si="28"/>
        <v>0</v>
      </c>
      <c r="T35" s="73">
        <f t="shared" si="28"/>
        <v>0</v>
      </c>
      <c r="U35" s="73">
        <f t="shared" si="28"/>
        <v>50000</v>
      </c>
      <c r="V35" s="73">
        <f t="shared" si="28"/>
        <v>23506.281230000001</v>
      </c>
      <c r="W35" s="73">
        <f>V35/U35*100</f>
        <v>47.012562459999998</v>
      </c>
      <c r="X35" s="73">
        <f t="shared" si="28"/>
        <v>5000</v>
      </c>
      <c r="Y35" s="73">
        <f t="shared" si="28"/>
        <v>0</v>
      </c>
      <c r="Z35" s="73">
        <f>Y35/X35*100</f>
        <v>0</v>
      </c>
      <c r="AA35" s="73">
        <f t="shared" si="28"/>
        <v>2668.2999999999997</v>
      </c>
      <c r="AB35" s="73">
        <f t="shared" si="28"/>
        <v>841.70559999999989</v>
      </c>
      <c r="AC35" s="73">
        <f>AB35/AA35*100</f>
        <v>31.544638908668439</v>
      </c>
      <c r="AD35" s="73">
        <f t="shared" si="28"/>
        <v>3120</v>
      </c>
      <c r="AE35" s="73">
        <f t="shared" si="28"/>
        <v>2347.3760000000002</v>
      </c>
      <c r="AF35" s="73">
        <f t="shared" si="2"/>
        <v>75.236410256410252</v>
      </c>
      <c r="AG35" s="73">
        <f t="shared" si="28"/>
        <v>10000</v>
      </c>
      <c r="AH35" s="73">
        <f t="shared" si="28"/>
        <v>10000</v>
      </c>
      <c r="AI35" s="73">
        <f>AH35/AG35*100</f>
        <v>100</v>
      </c>
      <c r="AJ35" s="73">
        <f t="shared" si="28"/>
        <v>255</v>
      </c>
      <c r="AK35" s="73">
        <f t="shared" si="28"/>
        <v>0</v>
      </c>
      <c r="AL35" s="73">
        <f t="shared" si="28"/>
        <v>0</v>
      </c>
      <c r="AM35" s="73">
        <f t="shared" si="28"/>
        <v>174702.40000000002</v>
      </c>
      <c r="AN35" s="73">
        <f t="shared" si="28"/>
        <v>43675.360000000001</v>
      </c>
      <c r="AO35" s="73">
        <f t="shared" si="3"/>
        <v>24.999862623524344</v>
      </c>
      <c r="AP35" s="73">
        <f>SUM(AP6+AP28+AP34)</f>
        <v>11682.9</v>
      </c>
      <c r="AQ35" s="73">
        <f t="shared" ref="AQ35:AT35" si="29">SUM(AQ6+AQ28+AQ34)</f>
        <v>0</v>
      </c>
      <c r="AR35" s="73">
        <f>AQ35/AP35*100</f>
        <v>0</v>
      </c>
      <c r="AS35" s="73">
        <f t="shared" si="29"/>
        <v>150100</v>
      </c>
      <c r="AT35" s="73">
        <f t="shared" si="29"/>
        <v>38516.751680000001</v>
      </c>
      <c r="AU35" s="73">
        <f t="shared" si="16"/>
        <v>25.660727301798801</v>
      </c>
      <c r="AV35" s="73">
        <f>SUM(AV6+AV28)</f>
        <v>18728.400000000001</v>
      </c>
      <c r="AW35" s="73">
        <f>SUM(AW6+AW28)</f>
        <v>18728.400000000001</v>
      </c>
      <c r="AX35" s="73">
        <f t="shared" si="6"/>
        <v>100</v>
      </c>
      <c r="AY35" s="73">
        <f t="shared" ref="AY35:AZ35" si="30">SUM(AY6+AY28)</f>
        <v>300000</v>
      </c>
      <c r="AZ35" s="73">
        <f t="shared" si="30"/>
        <v>58875.159820000008</v>
      </c>
      <c r="BA35" s="73">
        <f t="shared" si="7"/>
        <v>19.625053273333336</v>
      </c>
      <c r="BB35" s="73">
        <f t="shared" ref="BB35:BC35" si="31">SUM(BB6+BB28+BB34)</f>
        <v>3600</v>
      </c>
      <c r="BC35" s="73">
        <f t="shared" si="31"/>
        <v>0</v>
      </c>
      <c r="BD35" s="73">
        <f>BC35/BB35*100</f>
        <v>0</v>
      </c>
    </row>
    <row r="41" spans="1:56">
      <c r="D41" s="11" t="s">
        <v>1</v>
      </c>
    </row>
  </sheetData>
  <mergeCells count="22">
    <mergeCell ref="AY4:BA4"/>
    <mergeCell ref="BB4:BD4"/>
    <mergeCell ref="AP4:AR4"/>
    <mergeCell ref="AS4:AU4"/>
    <mergeCell ref="AV4:AX4"/>
    <mergeCell ref="A35:B35"/>
    <mergeCell ref="C4:E4"/>
    <mergeCell ref="I4:K4"/>
    <mergeCell ref="L4:N4"/>
    <mergeCell ref="R4:T4"/>
    <mergeCell ref="F4:H4"/>
    <mergeCell ref="O4:Q4"/>
    <mergeCell ref="C2:W2"/>
    <mergeCell ref="V3:W3"/>
    <mergeCell ref="AJ4:AL4"/>
    <mergeCell ref="AM4:AO4"/>
    <mergeCell ref="A34:B34"/>
    <mergeCell ref="U4:W4"/>
    <mergeCell ref="AA4:AC4"/>
    <mergeCell ref="AD4:AF4"/>
    <mergeCell ref="AG4:AI4"/>
    <mergeCell ref="X4:Z4"/>
  </mergeCells>
  <pageMargins left="0" right="0" top="0" bottom="0" header="0" footer="0"/>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9</vt:i4>
      </vt:variant>
    </vt:vector>
  </HeadingPairs>
  <TitlesOfParts>
    <vt:vector size="14" baseType="lpstr">
      <vt:lpstr>таблица Г5</vt:lpstr>
      <vt:lpstr>дотации</vt:lpstr>
      <vt:lpstr>субсидии</vt:lpstr>
      <vt:lpstr>субвенции</vt:lpstr>
      <vt:lpstr>иные</vt:lpstr>
      <vt:lpstr>дотации!Заголовки_для_печати</vt:lpstr>
      <vt:lpstr>иные!Заголовки_для_печати</vt:lpstr>
      <vt:lpstr>субвенции!Заголовки_для_печати</vt:lpstr>
      <vt:lpstr>субсидии!Заголовки_для_печати</vt:lpstr>
      <vt:lpstr>'таблица Г5'!Заголовки_для_печати</vt:lpstr>
      <vt:lpstr>дотации!Область_печати</vt:lpstr>
      <vt:lpstr>иные!Область_печати</vt:lpstr>
      <vt:lpstr>субвенции!Область_печати</vt:lpstr>
      <vt:lpstr>субсидии!Область_печати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Леонтьева Светлана Александровна</dc:creator>
  <cp:lastModifiedBy>Смирнов Игорь Николаевич</cp:lastModifiedBy>
  <cp:lastPrinted>2020-11-16T12:49:36Z</cp:lastPrinted>
  <dcterms:created xsi:type="dcterms:W3CDTF">2019-04-18T08:29:34Z</dcterms:created>
  <dcterms:modified xsi:type="dcterms:W3CDTF">2020-12-23T06:37:04Z</dcterms:modified>
</cp:coreProperties>
</file>