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9420" windowHeight="11020"/>
  </bookViews>
  <sheets>
    <sheet name="таблица Г5" sheetId="2" r:id="rId1"/>
    <sheet name="дотации" sheetId="3" r:id="rId2"/>
    <sheet name="субсидии" sheetId="4" r:id="rId3"/>
    <sheet name="субвенции" sheetId="5" r:id="rId4"/>
    <sheet name="иные" sheetId="6" r:id="rId5"/>
  </sheets>
  <definedNames>
    <definedName name="_xlnm.Print_Titles" localSheetId="1">дотации!$A:$B</definedName>
    <definedName name="_xlnm.Print_Titles" localSheetId="4">иные!$A:$B</definedName>
    <definedName name="_xlnm.Print_Titles" localSheetId="3">субвенции!$A:$B</definedName>
    <definedName name="_xlnm.Print_Titles" localSheetId="2">субсидии!$A:$B</definedName>
    <definedName name="_xlnm.Print_Titles" localSheetId="0">'таблица Г5'!$A:$A,'таблица Г5'!$3:$3</definedName>
    <definedName name="_xlnm.Print_Area" localSheetId="1">дотации!$A$2:$K$35</definedName>
    <definedName name="_xlnm.Print_Area" localSheetId="4">иные!$A$2:$AI$35</definedName>
    <definedName name="_xlnm.Print_Area" localSheetId="3">субвенции!$A$2:$BS$34</definedName>
    <definedName name="_xlnm.Print_Area" localSheetId="2">субсидии!$A$2:$HM$36</definedName>
  </definedNames>
  <calcPr calcId="145621"/>
</workbook>
</file>

<file path=xl/calcChain.xml><?xml version="1.0" encoding="utf-8"?>
<calcChain xmlns="http://schemas.openxmlformats.org/spreadsheetml/2006/main">
  <c r="AC35" i="6" l="1"/>
  <c r="W35" i="6"/>
  <c r="K35" i="6"/>
  <c r="E35" i="6"/>
  <c r="F35" i="6"/>
  <c r="G35" i="6"/>
  <c r="H35" i="6"/>
  <c r="I35" i="6"/>
  <c r="J35" i="6"/>
  <c r="L35" i="6"/>
  <c r="M35" i="6"/>
  <c r="N35" i="6"/>
  <c r="O35" i="6"/>
  <c r="P35" i="6"/>
  <c r="Q35" i="6"/>
  <c r="R35" i="6"/>
  <c r="S35" i="6"/>
  <c r="T35" i="6"/>
  <c r="U35" i="6"/>
  <c r="V35" i="6"/>
  <c r="X35" i="6"/>
  <c r="Y35" i="6"/>
  <c r="Z35" i="6"/>
  <c r="AA35" i="6"/>
  <c r="AB35" i="6"/>
  <c r="AD35" i="6"/>
  <c r="AE35" i="6"/>
  <c r="AF35" i="6"/>
  <c r="AG35" i="6"/>
  <c r="AH35" i="6"/>
  <c r="AI35" i="6"/>
  <c r="D35" i="6"/>
  <c r="C35" i="6"/>
  <c r="X6" i="6"/>
  <c r="Y6" i="6"/>
  <c r="Z6" i="6"/>
  <c r="R6" i="6"/>
  <c r="S6" i="6"/>
  <c r="T6" i="6"/>
  <c r="K6" i="6"/>
  <c r="AC6" i="6"/>
  <c r="AB6" i="6"/>
  <c r="AA6" i="6"/>
  <c r="W32" i="6"/>
  <c r="W28" i="6"/>
  <c r="E26" i="6"/>
  <c r="E27" i="6"/>
  <c r="E28" i="6"/>
  <c r="E29" i="6"/>
  <c r="E30" i="6"/>
  <c r="E31" i="6"/>
  <c r="E32" i="6"/>
  <c r="E33" i="6"/>
  <c r="E34" i="6"/>
  <c r="D28" i="6"/>
  <c r="F28" i="6"/>
  <c r="G28" i="6"/>
  <c r="H28" i="6"/>
  <c r="I28" i="6"/>
  <c r="J28" i="6"/>
  <c r="K28" i="6"/>
  <c r="L28" i="6"/>
  <c r="M28" i="6"/>
  <c r="N28" i="6"/>
  <c r="O28" i="6"/>
  <c r="P28" i="6"/>
  <c r="Q28" i="6"/>
  <c r="R28" i="6"/>
  <c r="S28" i="6"/>
  <c r="T28" i="6"/>
  <c r="U28" i="6"/>
  <c r="V28" i="6"/>
  <c r="X28" i="6"/>
  <c r="Y28" i="6"/>
  <c r="Z28" i="6"/>
  <c r="AA28" i="6"/>
  <c r="AB28" i="6"/>
  <c r="AC28" i="6"/>
  <c r="AD28" i="6"/>
  <c r="AE28" i="6"/>
  <c r="AF28" i="6"/>
  <c r="AG28" i="6"/>
  <c r="AH28" i="6"/>
  <c r="AI28" i="6"/>
  <c r="C28" i="6"/>
  <c r="BG32" i="5"/>
  <c r="BD32" i="5"/>
  <c r="BA28" i="5"/>
  <c r="BA31" i="5"/>
  <c r="BA32" i="5"/>
  <c r="AX29" i="5"/>
  <c r="AX30" i="5"/>
  <c r="AX31" i="5"/>
  <c r="AX32" i="5"/>
  <c r="AX33" i="5"/>
  <c r="AR29" i="5"/>
  <c r="AR30" i="5"/>
  <c r="AR31" i="5"/>
  <c r="AR32" i="5"/>
  <c r="AR33" i="5"/>
  <c r="AO29" i="5"/>
  <c r="AO30" i="5"/>
  <c r="AO31" i="5"/>
  <c r="AO32" i="5"/>
  <c r="AO33" i="5"/>
  <c r="AL29" i="5"/>
  <c r="AL30" i="5"/>
  <c r="AL31" i="5"/>
  <c r="AL32" i="5"/>
  <c r="AL33" i="5"/>
  <c r="AI28" i="5"/>
  <c r="AI29" i="5"/>
  <c r="AI30" i="5"/>
  <c r="AI31" i="5"/>
  <c r="AI32" i="5"/>
  <c r="AI33" i="5"/>
  <c r="AF29" i="5"/>
  <c r="AF30" i="5"/>
  <c r="AF31" i="5"/>
  <c r="AF32" i="5"/>
  <c r="AF33" i="5"/>
  <c r="AC29" i="5"/>
  <c r="AC30" i="5"/>
  <c r="AC31" i="5"/>
  <c r="AC32" i="5"/>
  <c r="AC33" i="5"/>
  <c r="Z29" i="5"/>
  <c r="Z30" i="5"/>
  <c r="Z31" i="5"/>
  <c r="Z32" i="5"/>
  <c r="Z33" i="5"/>
  <c r="W28" i="5"/>
  <c r="W29" i="5"/>
  <c r="W30" i="5"/>
  <c r="W31" i="5"/>
  <c r="W32" i="5"/>
  <c r="W33" i="5"/>
  <c r="T29" i="5"/>
  <c r="T30" i="5"/>
  <c r="T31" i="5"/>
  <c r="T32" i="5"/>
  <c r="T33" i="5"/>
  <c r="Q32" i="5"/>
  <c r="Q33" i="5"/>
  <c r="K29" i="5"/>
  <c r="K30" i="5"/>
  <c r="K31" i="5"/>
  <c r="K32" i="5"/>
  <c r="K33" i="5"/>
  <c r="H29" i="5"/>
  <c r="H30" i="5"/>
  <c r="H31" i="5"/>
  <c r="H32" i="5"/>
  <c r="H33" i="5"/>
  <c r="F28" i="5"/>
  <c r="G28" i="5"/>
  <c r="H28" i="5" s="1"/>
  <c r="I28" i="5"/>
  <c r="J28" i="5"/>
  <c r="K28" i="5" s="1"/>
  <c r="L28" i="5"/>
  <c r="M28" i="5"/>
  <c r="N28" i="5"/>
  <c r="O28" i="5"/>
  <c r="P28" i="5"/>
  <c r="Q28" i="5" s="1"/>
  <c r="R28" i="5"/>
  <c r="S28" i="5"/>
  <c r="T28" i="5" s="1"/>
  <c r="U28" i="5"/>
  <c r="V28" i="5"/>
  <c r="X28" i="5"/>
  <c r="Y28" i="5"/>
  <c r="Z28" i="5" s="1"/>
  <c r="AA28" i="5"/>
  <c r="AB28" i="5"/>
  <c r="AC28" i="5" s="1"/>
  <c r="AD28" i="5"/>
  <c r="AE28" i="5"/>
  <c r="AF28" i="5" s="1"/>
  <c r="AG28" i="5"/>
  <c r="AH28" i="5"/>
  <c r="AJ28" i="5"/>
  <c r="AK28" i="5"/>
  <c r="AL28" i="5" s="1"/>
  <c r="AM28" i="5"/>
  <c r="AN28" i="5"/>
  <c r="AO28" i="5" s="1"/>
  <c r="AP28" i="5"/>
  <c r="AQ28" i="5"/>
  <c r="AR28" i="5" s="1"/>
  <c r="AR34" i="5" s="1"/>
  <c r="AS28" i="5"/>
  <c r="AT28" i="5"/>
  <c r="AV28" i="5"/>
  <c r="AW28" i="5"/>
  <c r="AX28" i="5" s="1"/>
  <c r="AY28" i="5"/>
  <c r="AZ28" i="5"/>
  <c r="BB28" i="5"/>
  <c r="BC28" i="5"/>
  <c r="BD28" i="5" s="1"/>
  <c r="BE28" i="5"/>
  <c r="BF28" i="5"/>
  <c r="BG28" i="5" s="1"/>
  <c r="BH28" i="5"/>
  <c r="BI28" i="5"/>
  <c r="BK28" i="5"/>
  <c r="BL28" i="5"/>
  <c r="BN28" i="5"/>
  <c r="BO28" i="5"/>
  <c r="BQ28" i="5"/>
  <c r="BR28" i="5"/>
  <c r="BS28" i="5"/>
  <c r="BS34" i="5" s="1"/>
  <c r="DX36" i="4"/>
  <c r="DX28" i="4"/>
  <c r="DF32" i="4"/>
  <c r="DF36" i="4"/>
  <c r="DF28" i="4"/>
  <c r="CZ32" i="4"/>
  <c r="CZ36" i="4"/>
  <c r="CZ28" i="4"/>
  <c r="CQ36" i="4"/>
  <c r="CQ28" i="4"/>
  <c r="CE28" i="4"/>
  <c r="CE29" i="4"/>
  <c r="CE30" i="4"/>
  <c r="CE31" i="4"/>
  <c r="CE33" i="4"/>
  <c r="CE36" i="4"/>
  <c r="CB28" i="4"/>
  <c r="CB29" i="4"/>
  <c r="CB30" i="4"/>
  <c r="CB31" i="4"/>
  <c r="CB32" i="4"/>
  <c r="CB33" i="4"/>
  <c r="CB36" i="4"/>
  <c r="BY28" i="4"/>
  <c r="BY29" i="4"/>
  <c r="BY30" i="4"/>
  <c r="BY31" i="4"/>
  <c r="BY32" i="4"/>
  <c r="BY33" i="4"/>
  <c r="BY36" i="4"/>
  <c r="BV28" i="4"/>
  <c r="BV29" i="4"/>
  <c r="BV30" i="4"/>
  <c r="BV31" i="4"/>
  <c r="BV32" i="4"/>
  <c r="BV33" i="4"/>
  <c r="BV36" i="4"/>
  <c r="AI28" i="4"/>
  <c r="AI36" i="4"/>
  <c r="T36" i="4"/>
  <c r="N36" i="4"/>
  <c r="E35" i="4"/>
  <c r="E36" i="4"/>
  <c r="E28" i="4"/>
  <c r="D36" i="4"/>
  <c r="F36" i="4"/>
  <c r="G36" i="4"/>
  <c r="H36" i="4"/>
  <c r="I36" i="4"/>
  <c r="J36" i="4"/>
  <c r="K36" i="4"/>
  <c r="L36" i="4"/>
  <c r="M36" i="4"/>
  <c r="O36" i="4"/>
  <c r="P36" i="4"/>
  <c r="Q36" i="4"/>
  <c r="R36" i="4"/>
  <c r="S36" i="4"/>
  <c r="U36" i="4"/>
  <c r="V36" i="4"/>
  <c r="W36" i="4"/>
  <c r="X36" i="4"/>
  <c r="Y36" i="4"/>
  <c r="Z36" i="4"/>
  <c r="AA36" i="4"/>
  <c r="AB36" i="4"/>
  <c r="AC36" i="4"/>
  <c r="AD36" i="4"/>
  <c r="AE36" i="4"/>
  <c r="AF36" i="4"/>
  <c r="AG36" i="4"/>
  <c r="AH36" i="4"/>
  <c r="AJ36" i="4"/>
  <c r="AK36" i="4"/>
  <c r="AL36" i="4"/>
  <c r="AM36" i="4"/>
  <c r="AN36" i="4"/>
  <c r="AO36" i="4"/>
  <c r="AP36" i="4"/>
  <c r="AQ36" i="4"/>
  <c r="AR36" i="4"/>
  <c r="AS36" i="4"/>
  <c r="AT36" i="4"/>
  <c r="AU36" i="4"/>
  <c r="AV36" i="4"/>
  <c r="AW36" i="4"/>
  <c r="AX36" i="4"/>
  <c r="AY36" i="4"/>
  <c r="AZ36" i="4"/>
  <c r="BA36" i="4"/>
  <c r="BB36" i="4"/>
  <c r="BC36" i="4"/>
  <c r="BD36" i="4"/>
  <c r="BE36" i="4"/>
  <c r="BF36" i="4"/>
  <c r="BG36" i="4"/>
  <c r="BH36" i="4"/>
  <c r="BI36" i="4"/>
  <c r="BJ36" i="4"/>
  <c r="BK36" i="4"/>
  <c r="BL36" i="4"/>
  <c r="BM36" i="4"/>
  <c r="BN36" i="4"/>
  <c r="BO36" i="4"/>
  <c r="BP36" i="4"/>
  <c r="BQ36" i="4"/>
  <c r="BR36" i="4"/>
  <c r="BS36" i="4"/>
  <c r="BT36" i="4"/>
  <c r="BU36" i="4"/>
  <c r="BW36" i="4"/>
  <c r="BX36" i="4"/>
  <c r="BZ36" i="4"/>
  <c r="CA36" i="4"/>
  <c r="CC36" i="4"/>
  <c r="CD36" i="4"/>
  <c r="CF36" i="4"/>
  <c r="CG36" i="4"/>
  <c r="CH36" i="4"/>
  <c r="CI36" i="4"/>
  <c r="CJ36" i="4"/>
  <c r="CK36" i="4"/>
  <c r="CL36" i="4"/>
  <c r="CM36" i="4"/>
  <c r="CN36" i="4"/>
  <c r="CO36" i="4"/>
  <c r="CP36" i="4"/>
  <c r="CR36" i="4"/>
  <c r="CS36" i="4"/>
  <c r="CT36" i="4"/>
  <c r="CU36" i="4"/>
  <c r="CV36" i="4"/>
  <c r="CW36" i="4"/>
  <c r="CX36" i="4"/>
  <c r="CY36" i="4"/>
  <c r="DA36" i="4"/>
  <c r="DB36" i="4"/>
  <c r="DC36" i="4"/>
  <c r="DD36" i="4"/>
  <c r="DE36" i="4"/>
  <c r="DG36" i="4"/>
  <c r="DH36" i="4"/>
  <c r="DI36" i="4"/>
  <c r="DJ36" i="4"/>
  <c r="DK36" i="4"/>
  <c r="DL36" i="4"/>
  <c r="DM36" i="4"/>
  <c r="DN36" i="4"/>
  <c r="DO36" i="4"/>
  <c r="DP36" i="4"/>
  <c r="DQ36" i="4"/>
  <c r="DR36" i="4"/>
  <c r="DS36" i="4"/>
  <c r="DT36" i="4"/>
  <c r="DU36" i="4"/>
  <c r="DV36" i="4"/>
  <c r="DW36" i="4"/>
  <c r="DY36" i="4"/>
  <c r="DZ36" i="4"/>
  <c r="EA36" i="4"/>
  <c r="EB36" i="4"/>
  <c r="EC36" i="4"/>
  <c r="ED36" i="4"/>
  <c r="EE36" i="4"/>
  <c r="EF36" i="4"/>
  <c r="EG36" i="4"/>
  <c r="EH36" i="4"/>
  <c r="EI36" i="4"/>
  <c r="EJ36" i="4"/>
  <c r="EK36" i="4"/>
  <c r="EL36" i="4"/>
  <c r="EM36" i="4"/>
  <c r="EN36" i="4"/>
  <c r="EO36" i="4"/>
  <c r="EP36" i="4"/>
  <c r="EQ36" i="4"/>
  <c r="ER36" i="4"/>
  <c r="ES36" i="4"/>
  <c r="ET36" i="4"/>
  <c r="EU36" i="4"/>
  <c r="EV36" i="4"/>
  <c r="EW36" i="4"/>
  <c r="EX36" i="4"/>
  <c r="EY36" i="4"/>
  <c r="EZ36" i="4"/>
  <c r="FA36" i="4"/>
  <c r="FB36" i="4"/>
  <c r="FC36" i="4"/>
  <c r="FD36" i="4"/>
  <c r="FE36" i="4"/>
  <c r="FF36" i="4"/>
  <c r="FG36" i="4"/>
  <c r="FH36" i="4"/>
  <c r="FI36" i="4"/>
  <c r="FJ36" i="4"/>
  <c r="FK36" i="4"/>
  <c r="FL36" i="4"/>
  <c r="FM36" i="4"/>
  <c r="FN36" i="4"/>
  <c r="FO36" i="4"/>
  <c r="FP36" i="4"/>
  <c r="FQ36" i="4"/>
  <c r="FR36" i="4"/>
  <c r="FS36" i="4"/>
  <c r="FT36" i="4"/>
  <c r="FU36" i="4"/>
  <c r="FV36" i="4"/>
  <c r="FW36" i="4"/>
  <c r="FX36" i="4"/>
  <c r="FY36" i="4"/>
  <c r="FZ36" i="4"/>
  <c r="GA36" i="4"/>
  <c r="GB36" i="4"/>
  <c r="GC36" i="4"/>
  <c r="GD36" i="4"/>
  <c r="GE36" i="4"/>
  <c r="GF36" i="4"/>
  <c r="GG36" i="4"/>
  <c r="GH36" i="4"/>
  <c r="GI36" i="4"/>
  <c r="GJ36" i="4"/>
  <c r="GK36" i="4"/>
  <c r="GL36" i="4"/>
  <c r="GM36" i="4"/>
  <c r="GN36" i="4"/>
  <c r="GO36" i="4"/>
  <c r="GP36" i="4"/>
  <c r="GQ36" i="4"/>
  <c r="GR36" i="4"/>
  <c r="GS36" i="4"/>
  <c r="GT36" i="4"/>
  <c r="GU36" i="4"/>
  <c r="GV36" i="4"/>
  <c r="GW36" i="4"/>
  <c r="GX36" i="4"/>
  <c r="GY36" i="4"/>
  <c r="GZ36" i="4"/>
  <c r="HA36" i="4"/>
  <c r="HB36" i="4"/>
  <c r="HC36" i="4"/>
  <c r="HD36" i="4"/>
  <c r="HE36" i="4"/>
  <c r="HF36" i="4"/>
  <c r="HG36" i="4"/>
  <c r="HH36" i="4"/>
  <c r="HI36" i="4"/>
  <c r="HJ36" i="4"/>
  <c r="HK36" i="4"/>
  <c r="HL36" i="4"/>
  <c r="HM36" i="4"/>
  <c r="C36" i="4"/>
  <c r="D28" i="4"/>
  <c r="F28" i="4"/>
  <c r="G28" i="4"/>
  <c r="H28" i="4"/>
  <c r="I28" i="4"/>
  <c r="J28" i="4"/>
  <c r="K28" i="4"/>
  <c r="L28" i="4"/>
  <c r="M28" i="4"/>
  <c r="N28" i="4"/>
  <c r="O28" i="4"/>
  <c r="P28" i="4"/>
  <c r="Q28" i="4"/>
  <c r="R28" i="4"/>
  <c r="S28" i="4"/>
  <c r="T28" i="4"/>
  <c r="U28" i="4"/>
  <c r="V28" i="4"/>
  <c r="W28" i="4"/>
  <c r="X28" i="4"/>
  <c r="Y28" i="4"/>
  <c r="Z28" i="4"/>
  <c r="AA28" i="4"/>
  <c r="AB28" i="4"/>
  <c r="AC28" i="4"/>
  <c r="AD28" i="4"/>
  <c r="AE28" i="4"/>
  <c r="AF28" i="4"/>
  <c r="AG28" i="4"/>
  <c r="AH28" i="4"/>
  <c r="AJ28" i="4"/>
  <c r="AK28" i="4"/>
  <c r="AL28" i="4"/>
  <c r="AM28" i="4"/>
  <c r="AN28" i="4"/>
  <c r="AO28" i="4"/>
  <c r="AP28" i="4"/>
  <c r="AQ28" i="4"/>
  <c r="AR28" i="4"/>
  <c r="AS28" i="4"/>
  <c r="AT28" i="4"/>
  <c r="AU28" i="4"/>
  <c r="AV28" i="4"/>
  <c r="AW28" i="4"/>
  <c r="AX28" i="4"/>
  <c r="AY28" i="4"/>
  <c r="AZ28" i="4"/>
  <c r="BA28" i="4"/>
  <c r="BB28" i="4"/>
  <c r="BC28" i="4"/>
  <c r="BD28" i="4"/>
  <c r="BE28" i="4"/>
  <c r="BF28" i="4"/>
  <c r="BG28" i="4"/>
  <c r="BH28" i="4"/>
  <c r="BI28" i="4"/>
  <c r="BJ28" i="4"/>
  <c r="BK28" i="4"/>
  <c r="BL28" i="4"/>
  <c r="BM28" i="4"/>
  <c r="BN28" i="4"/>
  <c r="BO28" i="4"/>
  <c r="BP28" i="4"/>
  <c r="BQ28" i="4"/>
  <c r="BR28" i="4"/>
  <c r="BS28" i="4"/>
  <c r="BT28" i="4"/>
  <c r="BU28" i="4"/>
  <c r="BW28" i="4"/>
  <c r="BX28" i="4"/>
  <c r="BZ28" i="4"/>
  <c r="CA28" i="4"/>
  <c r="CC28" i="4"/>
  <c r="CD28" i="4"/>
  <c r="CF28" i="4"/>
  <c r="CG28" i="4"/>
  <c r="CH28" i="4"/>
  <c r="CI28" i="4"/>
  <c r="CJ28" i="4"/>
  <c r="CK28" i="4"/>
  <c r="CL28" i="4"/>
  <c r="CM28" i="4"/>
  <c r="CN28" i="4"/>
  <c r="CO28" i="4"/>
  <c r="CP28" i="4"/>
  <c r="CR28" i="4"/>
  <c r="CS28" i="4"/>
  <c r="CT28" i="4"/>
  <c r="CU28" i="4"/>
  <c r="CV28" i="4"/>
  <c r="CW28" i="4"/>
  <c r="CX28" i="4"/>
  <c r="CY28" i="4"/>
  <c r="DA28" i="4"/>
  <c r="DB28" i="4"/>
  <c r="DC28" i="4"/>
  <c r="DD28" i="4"/>
  <c r="DE28" i="4"/>
  <c r="DG28" i="4"/>
  <c r="DH28" i="4"/>
  <c r="DI28" i="4"/>
  <c r="DJ28" i="4"/>
  <c r="DK28" i="4"/>
  <c r="DL28" i="4"/>
  <c r="DM28" i="4"/>
  <c r="DN28" i="4"/>
  <c r="DO28" i="4"/>
  <c r="DP28" i="4"/>
  <c r="DQ28" i="4"/>
  <c r="DR28" i="4"/>
  <c r="DS28" i="4"/>
  <c r="DT28" i="4"/>
  <c r="DU28" i="4"/>
  <c r="DV28" i="4"/>
  <c r="DW28" i="4"/>
  <c r="DY28" i="4"/>
  <c r="DZ28" i="4"/>
  <c r="EA28" i="4"/>
  <c r="EB28" i="4"/>
  <c r="EC28" i="4"/>
  <c r="ED28" i="4"/>
  <c r="EE28" i="4"/>
  <c r="EF28" i="4"/>
  <c r="EG28" i="4"/>
  <c r="EH28" i="4"/>
  <c r="EI28" i="4"/>
  <c r="EJ28" i="4"/>
  <c r="EK28" i="4"/>
  <c r="EL28" i="4"/>
  <c r="EM28" i="4"/>
  <c r="EN28" i="4"/>
  <c r="EO28" i="4"/>
  <c r="EP28" i="4"/>
  <c r="EQ28" i="4"/>
  <c r="ER28" i="4"/>
  <c r="ES28" i="4"/>
  <c r="ET28" i="4"/>
  <c r="EU28" i="4"/>
  <c r="EV28" i="4"/>
  <c r="EW28" i="4"/>
  <c r="EX28" i="4"/>
  <c r="EY28" i="4"/>
  <c r="EZ28" i="4"/>
  <c r="FA28" i="4"/>
  <c r="FB28" i="4"/>
  <c r="FC28" i="4"/>
  <c r="FD28" i="4"/>
  <c r="FE28" i="4"/>
  <c r="FF28" i="4"/>
  <c r="FG28" i="4"/>
  <c r="FH28" i="4"/>
  <c r="FI28" i="4"/>
  <c r="FJ28" i="4"/>
  <c r="FK28" i="4"/>
  <c r="FL28" i="4"/>
  <c r="FM28" i="4"/>
  <c r="FN28" i="4"/>
  <c r="FO28" i="4"/>
  <c r="FP28" i="4"/>
  <c r="FQ28" i="4"/>
  <c r="FR28" i="4"/>
  <c r="FS28" i="4"/>
  <c r="FT28" i="4"/>
  <c r="FU28" i="4"/>
  <c r="FV28" i="4"/>
  <c r="FW28" i="4"/>
  <c r="FX28" i="4"/>
  <c r="FY28" i="4"/>
  <c r="FZ28" i="4"/>
  <c r="GA28" i="4"/>
  <c r="GB28" i="4"/>
  <c r="GC28" i="4"/>
  <c r="GD28" i="4"/>
  <c r="GE28" i="4"/>
  <c r="GF28" i="4"/>
  <c r="GG28" i="4"/>
  <c r="GH28" i="4"/>
  <c r="GI28" i="4"/>
  <c r="GJ28" i="4"/>
  <c r="GK28" i="4"/>
  <c r="GL28" i="4"/>
  <c r="GM28" i="4"/>
  <c r="GN28" i="4"/>
  <c r="GO28" i="4"/>
  <c r="GP28" i="4"/>
  <c r="GQ28" i="4"/>
  <c r="GR28" i="4"/>
  <c r="GS28" i="4"/>
  <c r="GT28" i="4"/>
  <c r="GU28" i="4"/>
  <c r="GV28" i="4"/>
  <c r="GW28" i="4"/>
  <c r="GX28" i="4"/>
  <c r="GY28" i="4"/>
  <c r="GZ28" i="4"/>
  <c r="HA28" i="4"/>
  <c r="HB28" i="4"/>
  <c r="HC28" i="4"/>
  <c r="HD28" i="4"/>
  <c r="HE28" i="4"/>
  <c r="HF28" i="4"/>
  <c r="HG28" i="4"/>
  <c r="HH28" i="4"/>
  <c r="HI28" i="4"/>
  <c r="HJ28" i="4"/>
  <c r="HK28" i="4"/>
  <c r="HL28" i="4"/>
  <c r="HM28" i="4"/>
  <c r="C28" i="4"/>
  <c r="E108" i="2" l="1"/>
  <c r="D108" i="2"/>
  <c r="F117" i="2" l="1"/>
  <c r="F118" i="2"/>
  <c r="F119" i="2"/>
  <c r="E84" i="2"/>
  <c r="D84" i="2"/>
  <c r="C8" i="4"/>
  <c r="D8" i="4"/>
  <c r="C9" i="4"/>
  <c r="D9" i="4"/>
  <c r="C10" i="4"/>
  <c r="D10" i="4"/>
  <c r="C11" i="4"/>
  <c r="D11" i="4"/>
  <c r="C12" i="4"/>
  <c r="D12" i="4"/>
  <c r="C13" i="4"/>
  <c r="D13" i="4"/>
  <c r="C14" i="4"/>
  <c r="D14" i="4"/>
  <c r="C15" i="4"/>
  <c r="D15" i="4"/>
  <c r="C16" i="4"/>
  <c r="D16" i="4"/>
  <c r="C17" i="4"/>
  <c r="D17" i="4"/>
  <c r="C18" i="4"/>
  <c r="D18" i="4"/>
  <c r="C19" i="4"/>
  <c r="D19" i="4"/>
  <c r="C20" i="4"/>
  <c r="D20" i="4"/>
  <c r="C21" i="4"/>
  <c r="D21" i="4"/>
  <c r="C22" i="4"/>
  <c r="D22" i="4"/>
  <c r="C23" i="4"/>
  <c r="D23" i="4"/>
  <c r="C24" i="4"/>
  <c r="D24" i="4"/>
  <c r="C25" i="4"/>
  <c r="D25" i="4"/>
  <c r="C26" i="4"/>
  <c r="D26" i="4"/>
  <c r="C27" i="4"/>
  <c r="D27" i="4"/>
  <c r="C29" i="4"/>
  <c r="D29" i="4"/>
  <c r="C30" i="4"/>
  <c r="D30" i="4"/>
  <c r="C31" i="4"/>
  <c r="D31" i="4"/>
  <c r="C32" i="4"/>
  <c r="D32" i="4"/>
  <c r="C33" i="4"/>
  <c r="D33" i="4"/>
  <c r="C35" i="4"/>
  <c r="D35" i="4"/>
  <c r="C7" i="4"/>
  <c r="HM6" i="4" l="1"/>
  <c r="HL6" i="4"/>
  <c r="HK6" i="4"/>
  <c r="HJ6" i="4"/>
  <c r="HI6" i="4"/>
  <c r="HH6" i="4"/>
  <c r="HG6" i="4"/>
  <c r="HF6" i="4"/>
  <c r="HE6" i="4"/>
  <c r="HD6" i="4"/>
  <c r="HC6" i="4"/>
  <c r="HB6" i="4"/>
  <c r="HA6" i="4"/>
  <c r="GZ6" i="4"/>
  <c r="AC16" i="6" l="1"/>
  <c r="D8" i="6"/>
  <c r="D9" i="6"/>
  <c r="D10" i="6"/>
  <c r="D11" i="6"/>
  <c r="D12" i="6"/>
  <c r="D13" i="6"/>
  <c r="D14" i="6"/>
  <c r="D15" i="6"/>
  <c r="D16" i="6"/>
  <c r="D17" i="6"/>
  <c r="D18" i="6"/>
  <c r="D19" i="6"/>
  <c r="D20" i="6"/>
  <c r="D21" i="6"/>
  <c r="D22" i="6"/>
  <c r="D23" i="6"/>
  <c r="D24" i="6"/>
  <c r="D25" i="6"/>
  <c r="D26" i="6"/>
  <c r="D27" i="6"/>
  <c r="D29" i="6"/>
  <c r="D30" i="6"/>
  <c r="D31" i="6"/>
  <c r="D32" i="6"/>
  <c r="D33" i="6"/>
  <c r="D34" i="6"/>
  <c r="D7" i="6"/>
  <c r="C8" i="6"/>
  <c r="C9" i="6"/>
  <c r="C10" i="6"/>
  <c r="C11" i="6"/>
  <c r="C12" i="6"/>
  <c r="C13" i="6"/>
  <c r="C14" i="6"/>
  <c r="C15" i="6"/>
  <c r="C16" i="6"/>
  <c r="C17" i="6"/>
  <c r="C18" i="6"/>
  <c r="C19" i="6"/>
  <c r="C20" i="6"/>
  <c r="C21" i="6"/>
  <c r="C22" i="6"/>
  <c r="C23" i="6"/>
  <c r="C24" i="6"/>
  <c r="C25" i="6"/>
  <c r="C26" i="6"/>
  <c r="C27" i="6"/>
  <c r="C29" i="6"/>
  <c r="C30" i="6"/>
  <c r="C31" i="6"/>
  <c r="C32" i="6"/>
  <c r="C33" i="6"/>
  <c r="C34" i="6"/>
  <c r="E17" i="6"/>
  <c r="C7" i="6"/>
  <c r="Z34" i="6"/>
  <c r="W30" i="6"/>
  <c r="W31" i="6"/>
  <c r="K22" i="6"/>
  <c r="K18" i="6"/>
  <c r="C8" i="5"/>
  <c r="D8" i="5"/>
  <c r="C9" i="5"/>
  <c r="D9" i="5"/>
  <c r="C10" i="5"/>
  <c r="D10" i="5"/>
  <c r="C11" i="5"/>
  <c r="D11" i="5"/>
  <c r="C12" i="5"/>
  <c r="D12" i="5"/>
  <c r="C13" i="5"/>
  <c r="D13" i="5"/>
  <c r="C14" i="5"/>
  <c r="D14" i="5"/>
  <c r="C15" i="5"/>
  <c r="D15" i="5"/>
  <c r="C16" i="5"/>
  <c r="D16" i="5"/>
  <c r="C17" i="5"/>
  <c r="D17" i="5"/>
  <c r="C18" i="5"/>
  <c r="D18" i="5"/>
  <c r="C19" i="5"/>
  <c r="D19" i="5"/>
  <c r="C20" i="5"/>
  <c r="D20" i="5"/>
  <c r="C21" i="5"/>
  <c r="D21" i="5"/>
  <c r="C22" i="5"/>
  <c r="D22" i="5"/>
  <c r="C23" i="5"/>
  <c r="D23" i="5"/>
  <c r="C24" i="5"/>
  <c r="D24" i="5"/>
  <c r="C25" i="5"/>
  <c r="D25" i="5"/>
  <c r="C26" i="5"/>
  <c r="D26" i="5"/>
  <c r="C27" i="5"/>
  <c r="D27" i="5"/>
  <c r="C29" i="5"/>
  <c r="D29" i="5"/>
  <c r="C30" i="5"/>
  <c r="D30" i="5"/>
  <c r="C31" i="5"/>
  <c r="D31" i="5"/>
  <c r="E31" i="5" s="1"/>
  <c r="C32" i="5"/>
  <c r="D32" i="5"/>
  <c r="C33" i="5"/>
  <c r="D33" i="5"/>
  <c r="E33" i="5" s="1"/>
  <c r="D7" i="5"/>
  <c r="C7" i="5"/>
  <c r="BR6" i="5"/>
  <c r="BR34" i="5" s="1"/>
  <c r="BQ6" i="5"/>
  <c r="BQ34" i="5" s="1"/>
  <c r="E10" i="6" l="1"/>
  <c r="E29" i="5"/>
  <c r="D28" i="5"/>
  <c r="C28" i="5"/>
  <c r="E32" i="5"/>
  <c r="E30" i="5"/>
  <c r="E20" i="6"/>
  <c r="E21" i="6"/>
  <c r="E15" i="6"/>
  <c r="E7" i="6"/>
  <c r="E28" i="5" l="1"/>
  <c r="BA10" i="5"/>
  <c r="BA19" i="5"/>
  <c r="BA22" i="5"/>
  <c r="Q7" i="5"/>
  <c r="Q8" i="5"/>
  <c r="Q9" i="5"/>
  <c r="Q10" i="5"/>
  <c r="Q11" i="5"/>
  <c r="Q12" i="5"/>
  <c r="Q17" i="5"/>
  <c r="Q19" i="5"/>
  <c r="Q20" i="5"/>
  <c r="Q21" i="5"/>
  <c r="Q22" i="5"/>
  <c r="Q29" i="5"/>
  <c r="D7" i="4" l="1"/>
  <c r="C39" i="4" l="1"/>
  <c r="DX29" i="4" l="1"/>
  <c r="CQ32" i="4"/>
  <c r="CE8" i="4"/>
  <c r="CE9" i="4"/>
  <c r="CE10" i="4"/>
  <c r="CE11" i="4"/>
  <c r="CE12" i="4"/>
  <c r="CE13" i="4"/>
  <c r="CE14" i="4"/>
  <c r="CE15" i="4"/>
  <c r="CE16" i="4"/>
  <c r="CE17" i="4"/>
  <c r="CE18" i="4"/>
  <c r="CE19" i="4"/>
  <c r="CE20" i="4"/>
  <c r="CE21" i="4"/>
  <c r="CE22" i="4"/>
  <c r="CE23" i="4"/>
  <c r="CE24" i="4"/>
  <c r="CE25" i="4"/>
  <c r="CE26" i="4"/>
  <c r="CE27" i="4"/>
  <c r="CE7" i="4"/>
  <c r="CB8" i="4"/>
  <c r="CB9" i="4"/>
  <c r="CB10" i="4"/>
  <c r="CB11" i="4"/>
  <c r="CB12" i="4"/>
  <c r="CB13" i="4"/>
  <c r="CB14" i="4"/>
  <c r="CB15" i="4"/>
  <c r="CB16" i="4"/>
  <c r="CB17" i="4"/>
  <c r="CB18" i="4"/>
  <c r="CB19" i="4"/>
  <c r="CB20" i="4"/>
  <c r="CB21" i="4"/>
  <c r="CB22" i="4"/>
  <c r="CB23" i="4"/>
  <c r="CB24" i="4"/>
  <c r="CB25" i="4"/>
  <c r="CB26" i="4"/>
  <c r="CB27" i="4"/>
  <c r="CB7" i="4"/>
  <c r="BY8" i="4"/>
  <c r="BY9" i="4"/>
  <c r="BY10" i="4"/>
  <c r="BY11" i="4"/>
  <c r="BY12" i="4"/>
  <c r="BY13" i="4"/>
  <c r="BY14" i="4"/>
  <c r="BY15" i="4"/>
  <c r="BY16" i="4"/>
  <c r="BY17" i="4"/>
  <c r="BY18" i="4"/>
  <c r="BY19" i="4"/>
  <c r="BY20" i="4"/>
  <c r="BY21" i="4"/>
  <c r="BY22" i="4"/>
  <c r="BY23" i="4"/>
  <c r="BY24" i="4"/>
  <c r="BY25" i="4"/>
  <c r="BY26" i="4"/>
  <c r="BY27" i="4"/>
  <c r="BY7" i="4"/>
  <c r="BV8" i="4"/>
  <c r="BV9" i="4"/>
  <c r="BV10" i="4"/>
  <c r="BV11" i="4"/>
  <c r="BV12" i="4"/>
  <c r="BV13" i="4"/>
  <c r="BV14" i="4"/>
  <c r="BV15" i="4"/>
  <c r="BV16" i="4"/>
  <c r="BV17" i="4"/>
  <c r="BV18" i="4"/>
  <c r="BV19" i="4"/>
  <c r="BV20" i="4"/>
  <c r="BV21" i="4"/>
  <c r="BV22" i="4"/>
  <c r="BV23" i="4"/>
  <c r="BV24" i="4"/>
  <c r="BV25" i="4"/>
  <c r="BV26" i="4"/>
  <c r="BV27" i="4"/>
  <c r="BV7" i="4"/>
  <c r="BG31" i="4"/>
  <c r="BG33" i="4"/>
  <c r="BG30" i="4"/>
  <c r="AX7" i="4" l="1"/>
  <c r="AX8" i="4"/>
  <c r="AX9" i="4"/>
  <c r="AX10" i="4"/>
  <c r="AX11" i="4"/>
  <c r="AX12" i="4"/>
  <c r="AX13" i="4"/>
  <c r="AX14" i="4"/>
  <c r="AX15" i="4"/>
  <c r="AX16" i="4"/>
  <c r="AX17" i="4"/>
  <c r="AX18" i="4"/>
  <c r="AX19" i="4"/>
  <c r="AX20" i="4"/>
  <c r="AX21" i="4"/>
  <c r="AX22" i="4"/>
  <c r="AX23" i="4"/>
  <c r="AX24" i="4"/>
  <c r="AX25" i="4"/>
  <c r="AX26" i="4"/>
  <c r="AX27" i="4"/>
  <c r="AX29" i="4"/>
  <c r="AX30" i="4"/>
  <c r="AX31" i="4"/>
  <c r="AX32" i="4"/>
  <c r="AX33" i="4"/>
  <c r="AU23" i="4"/>
  <c r="AR14" i="4"/>
  <c r="AO12" i="4"/>
  <c r="AI7" i="4"/>
  <c r="AI8" i="4"/>
  <c r="AI9" i="4"/>
  <c r="AI10" i="4"/>
  <c r="AI11" i="4"/>
  <c r="AI12" i="4"/>
  <c r="AI13" i="4"/>
  <c r="AI14" i="4"/>
  <c r="AI15" i="4"/>
  <c r="AI16" i="4"/>
  <c r="AI17" i="4"/>
  <c r="AI18" i="4"/>
  <c r="AI19" i="4"/>
  <c r="AI20" i="4"/>
  <c r="AI21" i="4"/>
  <c r="AI22" i="4"/>
  <c r="AI23" i="4"/>
  <c r="AI24" i="4"/>
  <c r="AI25" i="4"/>
  <c r="AI26" i="4"/>
  <c r="AI27" i="4"/>
  <c r="AI29" i="4"/>
  <c r="AI30" i="4"/>
  <c r="AI31" i="4"/>
  <c r="AI32" i="4"/>
  <c r="AI33" i="4"/>
  <c r="AF32" i="4"/>
  <c r="AC30" i="4"/>
  <c r="AC33" i="4"/>
  <c r="AC29" i="4"/>
  <c r="W30" i="4"/>
  <c r="W33" i="4"/>
  <c r="W29" i="4"/>
  <c r="T7" i="4"/>
  <c r="T8" i="4"/>
  <c r="T9" i="4"/>
  <c r="T10" i="4"/>
  <c r="T11" i="4"/>
  <c r="T12" i="4"/>
  <c r="T13" i="4"/>
  <c r="T14" i="4"/>
  <c r="T15" i="4"/>
  <c r="T16" i="4"/>
  <c r="T17" i="4"/>
  <c r="T18" i="4"/>
  <c r="T19" i="4"/>
  <c r="T20" i="4"/>
  <c r="T21" i="4"/>
  <c r="T22" i="4"/>
  <c r="T23" i="4"/>
  <c r="T24" i="4"/>
  <c r="T25" i="4"/>
  <c r="T26" i="4"/>
  <c r="T27" i="4"/>
  <c r="O6" i="4"/>
  <c r="P6" i="4"/>
  <c r="H28" i="3"/>
  <c r="E28" i="3"/>
  <c r="D28" i="3"/>
  <c r="F28" i="3"/>
  <c r="G28" i="3"/>
  <c r="I28" i="3"/>
  <c r="J28" i="3"/>
  <c r="C28" i="3"/>
  <c r="C8" i="3"/>
  <c r="D8" i="3"/>
  <c r="C9" i="3"/>
  <c r="D9" i="3"/>
  <c r="C11" i="3"/>
  <c r="D11" i="3"/>
  <c r="C12" i="3"/>
  <c r="D12" i="3"/>
  <c r="C13" i="3"/>
  <c r="D13" i="3"/>
  <c r="C14" i="3"/>
  <c r="D14" i="3"/>
  <c r="C16" i="3"/>
  <c r="D16" i="3"/>
  <c r="C17" i="3"/>
  <c r="D17" i="3"/>
  <c r="C18" i="3"/>
  <c r="D18" i="3"/>
  <c r="C19" i="3"/>
  <c r="D19" i="3"/>
  <c r="C20" i="3"/>
  <c r="D20" i="3"/>
  <c r="C22" i="3"/>
  <c r="D22" i="3"/>
  <c r="C23" i="3"/>
  <c r="D23" i="3"/>
  <c r="C24" i="3"/>
  <c r="D24" i="3"/>
  <c r="C25" i="3"/>
  <c r="D25" i="3"/>
  <c r="C26" i="3"/>
  <c r="D26" i="3"/>
  <c r="C27" i="3"/>
  <c r="D27" i="3"/>
  <c r="C29" i="3"/>
  <c r="D29" i="3"/>
  <c r="C30" i="3"/>
  <c r="D30" i="3"/>
  <c r="C31" i="3"/>
  <c r="D31" i="3"/>
  <c r="C33" i="3"/>
  <c r="D33" i="3"/>
  <c r="D7" i="3"/>
  <c r="C7" i="3"/>
  <c r="K22" i="3"/>
  <c r="K27" i="3"/>
  <c r="H31" i="3"/>
  <c r="Q6" i="4" l="1"/>
  <c r="K28" i="3"/>
  <c r="D4" i="2"/>
  <c r="F6" i="6"/>
  <c r="G6" i="6"/>
  <c r="H6" i="6"/>
  <c r="I6" i="6"/>
  <c r="J6" i="6"/>
  <c r="L6" i="6"/>
  <c r="M6" i="6"/>
  <c r="N6" i="6"/>
  <c r="O6" i="6"/>
  <c r="P6" i="6"/>
  <c r="Q6" i="6"/>
  <c r="U6" i="6"/>
  <c r="V6" i="6"/>
  <c r="AD6" i="6"/>
  <c r="AE6" i="6"/>
  <c r="AF6" i="6"/>
  <c r="AG6" i="6"/>
  <c r="AH6" i="6"/>
  <c r="AI6" i="6"/>
  <c r="BP29" i="5"/>
  <c r="BP28" i="5" s="1"/>
  <c r="BP34" i="5" s="1"/>
  <c r="BP30" i="5"/>
  <c r="BP31" i="5"/>
  <c r="BP32" i="5"/>
  <c r="BP33" i="5"/>
  <c r="BM29" i="5"/>
  <c r="BM30" i="5"/>
  <c r="BM31" i="5"/>
  <c r="BM32" i="5"/>
  <c r="BM33" i="5"/>
  <c r="Z7" i="5"/>
  <c r="F6" i="5"/>
  <c r="F34" i="5" s="1"/>
  <c r="G6" i="5"/>
  <c r="I6" i="5"/>
  <c r="I34" i="5" s="1"/>
  <c r="J6" i="5"/>
  <c r="L6" i="5"/>
  <c r="L34" i="5" s="1"/>
  <c r="M6" i="5"/>
  <c r="M34" i="5" s="1"/>
  <c r="O6" i="5"/>
  <c r="O34" i="5" s="1"/>
  <c r="P6" i="5"/>
  <c r="P34" i="5" s="1"/>
  <c r="Q34" i="5" s="1"/>
  <c r="R6" i="5"/>
  <c r="R34" i="5" s="1"/>
  <c r="S6" i="5"/>
  <c r="U6" i="5"/>
  <c r="U34" i="5" s="1"/>
  <c r="V6" i="5"/>
  <c r="V34" i="5" s="1"/>
  <c r="W34" i="5" s="1"/>
  <c r="X6" i="5"/>
  <c r="X34" i="5" s="1"/>
  <c r="Y6" i="5"/>
  <c r="AA6" i="5"/>
  <c r="AA34" i="5" s="1"/>
  <c r="AB6" i="5"/>
  <c r="AB34" i="5" s="1"/>
  <c r="AC34" i="5" s="1"/>
  <c r="AD6" i="5"/>
  <c r="AD34" i="5" s="1"/>
  <c r="AE6" i="5"/>
  <c r="AE34" i="5" s="1"/>
  <c r="AF34" i="5" s="1"/>
  <c r="AG6" i="5"/>
  <c r="AG34" i="5" s="1"/>
  <c r="AH6" i="5"/>
  <c r="AH34" i="5" s="1"/>
  <c r="AI34" i="5" s="1"/>
  <c r="AJ6" i="5"/>
  <c r="AJ34" i="5" s="1"/>
  <c r="AK6" i="5"/>
  <c r="AK34" i="5" s="1"/>
  <c r="AL34" i="5" s="1"/>
  <c r="AM6" i="5"/>
  <c r="AM34" i="5" s="1"/>
  <c r="AN6" i="5"/>
  <c r="AP6" i="5"/>
  <c r="AP34" i="5" s="1"/>
  <c r="AQ6" i="5"/>
  <c r="AQ34" i="5" s="1"/>
  <c r="AS6" i="5"/>
  <c r="AS34" i="5" s="1"/>
  <c r="AT6" i="5"/>
  <c r="AT34" i="5" s="1"/>
  <c r="AU34" i="5" s="1"/>
  <c r="AV6" i="5"/>
  <c r="AV34" i="5" s="1"/>
  <c r="AW6" i="5"/>
  <c r="AW34" i="5" s="1"/>
  <c r="AX34" i="5" s="1"/>
  <c r="AY6" i="5"/>
  <c r="AY34" i="5" s="1"/>
  <c r="AZ6" i="5"/>
  <c r="BB6" i="5"/>
  <c r="BB34" i="5" s="1"/>
  <c r="BC6" i="5"/>
  <c r="BE6" i="5"/>
  <c r="BE34" i="5" s="1"/>
  <c r="BF6" i="5"/>
  <c r="BH6" i="5"/>
  <c r="BH34" i="5" s="1"/>
  <c r="BI6" i="5"/>
  <c r="BK6" i="5"/>
  <c r="BK34" i="5" s="1"/>
  <c r="BL6" i="5"/>
  <c r="BL34" i="5" s="1"/>
  <c r="BN6" i="5"/>
  <c r="BN34" i="5" s="1"/>
  <c r="BO6" i="5"/>
  <c r="BO34" i="5" s="1"/>
  <c r="W6" i="4"/>
  <c r="F6" i="4"/>
  <c r="G6" i="4"/>
  <c r="I6" i="4"/>
  <c r="J6" i="4"/>
  <c r="L6" i="4"/>
  <c r="M6" i="4"/>
  <c r="R6" i="4"/>
  <c r="S6" i="4"/>
  <c r="U6" i="4"/>
  <c r="V6" i="4"/>
  <c r="X6" i="4"/>
  <c r="Y6" i="4"/>
  <c r="Z6" i="4"/>
  <c r="AA6" i="4"/>
  <c r="AB6" i="4"/>
  <c r="AC6" i="4"/>
  <c r="AD6" i="4"/>
  <c r="AE6" i="4"/>
  <c r="AF6" i="4"/>
  <c r="AG6" i="4"/>
  <c r="AH6" i="4"/>
  <c r="AJ6" i="4"/>
  <c r="AK6" i="4"/>
  <c r="AL6" i="4"/>
  <c r="AM6" i="4"/>
  <c r="AN6" i="4"/>
  <c r="AO6" i="4"/>
  <c r="AP6" i="4"/>
  <c r="AQ6" i="4"/>
  <c r="AR6" i="4"/>
  <c r="AS6" i="4"/>
  <c r="AT6" i="4"/>
  <c r="AU6" i="4"/>
  <c r="AV6" i="4"/>
  <c r="AW6" i="4"/>
  <c r="AY6" i="4"/>
  <c r="AZ6" i="4"/>
  <c r="BA6" i="4"/>
  <c r="BB6" i="4"/>
  <c r="BC6" i="4"/>
  <c r="BD6" i="4"/>
  <c r="BE6" i="4"/>
  <c r="BF6" i="4"/>
  <c r="BG6" i="4"/>
  <c r="BH6" i="4"/>
  <c r="BI6" i="4"/>
  <c r="BJ6" i="4"/>
  <c r="BK6" i="4"/>
  <c r="BL6" i="4"/>
  <c r="BM6" i="4"/>
  <c r="BN6" i="4"/>
  <c r="BO6" i="4"/>
  <c r="BP6" i="4"/>
  <c r="BQ6" i="4"/>
  <c r="BR6" i="4"/>
  <c r="BS6" i="4"/>
  <c r="BT6" i="4"/>
  <c r="BU6" i="4"/>
  <c r="BV6" i="4"/>
  <c r="BW6" i="4"/>
  <c r="BX6" i="4"/>
  <c r="BZ6" i="4"/>
  <c r="CA6" i="4"/>
  <c r="CC6" i="4"/>
  <c r="CD6" i="4"/>
  <c r="CE6" i="4"/>
  <c r="CF6" i="4"/>
  <c r="CG6" i="4"/>
  <c r="CH6" i="4"/>
  <c r="CI6" i="4"/>
  <c r="CJ6" i="4"/>
  <c r="CK6" i="4"/>
  <c r="CL6" i="4"/>
  <c r="CM6" i="4"/>
  <c r="CN6" i="4"/>
  <c r="CO6" i="4"/>
  <c r="CP6" i="4"/>
  <c r="CQ6" i="4"/>
  <c r="CR6" i="4"/>
  <c r="CS6" i="4"/>
  <c r="CT6" i="4"/>
  <c r="CU6" i="4"/>
  <c r="CV6" i="4"/>
  <c r="CW6" i="4"/>
  <c r="CX6" i="4"/>
  <c r="CY6" i="4"/>
  <c r="CZ6" i="4"/>
  <c r="DA6" i="4"/>
  <c r="DB6" i="4"/>
  <c r="DC6" i="4"/>
  <c r="DD6" i="4"/>
  <c r="DE6" i="4"/>
  <c r="DF6" i="4"/>
  <c r="DG6" i="4"/>
  <c r="DH6" i="4"/>
  <c r="DI6" i="4"/>
  <c r="DJ6" i="4"/>
  <c r="DK6" i="4"/>
  <c r="DL6" i="4"/>
  <c r="DM6" i="4"/>
  <c r="DN6" i="4"/>
  <c r="DO6" i="4"/>
  <c r="DP6" i="4"/>
  <c r="DQ6" i="4"/>
  <c r="DR6" i="4"/>
  <c r="DS6" i="4"/>
  <c r="DT6" i="4"/>
  <c r="DU6" i="4"/>
  <c r="DV6" i="4"/>
  <c r="DW6" i="4"/>
  <c r="DX6" i="4"/>
  <c r="DY6" i="4"/>
  <c r="DZ6" i="4"/>
  <c r="EA6" i="4"/>
  <c r="EB6" i="4"/>
  <c r="EC6" i="4"/>
  <c r="ED6" i="4"/>
  <c r="EE6" i="4"/>
  <c r="EF6" i="4"/>
  <c r="EG6" i="4"/>
  <c r="EH6" i="4"/>
  <c r="EI6" i="4"/>
  <c r="EJ6" i="4"/>
  <c r="EK6" i="4"/>
  <c r="EL6" i="4"/>
  <c r="EM6" i="4"/>
  <c r="EN6" i="4"/>
  <c r="EO6" i="4"/>
  <c r="EP6" i="4"/>
  <c r="EQ6" i="4"/>
  <c r="ER6" i="4"/>
  <c r="ES6" i="4"/>
  <c r="EW6" i="4"/>
  <c r="EX6" i="4"/>
  <c r="EY6" i="4"/>
  <c r="EZ6" i="4"/>
  <c r="FA6" i="4"/>
  <c r="FB6" i="4"/>
  <c r="FC6" i="4"/>
  <c r="FD6" i="4"/>
  <c r="FE6" i="4"/>
  <c r="FF6" i="4"/>
  <c r="FG6" i="4"/>
  <c r="FH6" i="4"/>
  <c r="FI6" i="4"/>
  <c r="FJ6" i="4"/>
  <c r="FK6" i="4"/>
  <c r="FL6" i="4"/>
  <c r="FM6" i="4"/>
  <c r="FN6" i="4"/>
  <c r="FO6" i="4"/>
  <c r="FP6" i="4"/>
  <c r="FQ6" i="4"/>
  <c r="FR6" i="4"/>
  <c r="FS6" i="4"/>
  <c r="FU6" i="4"/>
  <c r="FV6" i="4"/>
  <c r="FW6" i="4"/>
  <c r="FX6" i="4"/>
  <c r="FY6" i="4"/>
  <c r="FZ6" i="4"/>
  <c r="GA6" i="4"/>
  <c r="GB6" i="4"/>
  <c r="GC6" i="4"/>
  <c r="GD6" i="4"/>
  <c r="GE6" i="4"/>
  <c r="GF6" i="4"/>
  <c r="GG6" i="4"/>
  <c r="GH6" i="4"/>
  <c r="GI6" i="4"/>
  <c r="GJ6" i="4"/>
  <c r="GK6" i="4"/>
  <c r="GL6" i="4"/>
  <c r="GM6" i="4"/>
  <c r="GN6" i="4"/>
  <c r="GO6" i="4"/>
  <c r="GP6" i="4"/>
  <c r="GQ6" i="4"/>
  <c r="GR6" i="4"/>
  <c r="GS6" i="4"/>
  <c r="GT6" i="4"/>
  <c r="GU6" i="4"/>
  <c r="GV6" i="4"/>
  <c r="GW6" i="4"/>
  <c r="GX6" i="4"/>
  <c r="GY6" i="4"/>
  <c r="F6" i="3"/>
  <c r="F35" i="3" s="1"/>
  <c r="G6" i="3"/>
  <c r="I6" i="3"/>
  <c r="I35" i="3" s="1"/>
  <c r="J6" i="3"/>
  <c r="J35" i="3" s="1"/>
  <c r="BD6" i="5" l="1"/>
  <c r="BC34" i="5"/>
  <c r="BD34" i="5" s="1"/>
  <c r="BG6" i="5"/>
  <c r="BF34" i="5"/>
  <c r="BG34" i="5" s="1"/>
  <c r="AZ34" i="5"/>
  <c r="BA34" i="5" s="1"/>
  <c r="BA6" i="5"/>
  <c r="AO6" i="5"/>
  <c r="AN34" i="5"/>
  <c r="AO34" i="5" s="1"/>
  <c r="K6" i="5"/>
  <c r="J34" i="5"/>
  <c r="K34" i="5" s="1"/>
  <c r="BJ6" i="5"/>
  <c r="BI34" i="5"/>
  <c r="BJ34" i="5" s="1"/>
  <c r="Z6" i="5"/>
  <c r="Y34" i="5"/>
  <c r="Z34" i="5" s="1"/>
  <c r="T6" i="5"/>
  <c r="S34" i="5"/>
  <c r="T34" i="5" s="1"/>
  <c r="H6" i="5"/>
  <c r="G34" i="5"/>
  <c r="H34" i="5" s="1"/>
  <c r="BM28" i="5"/>
  <c r="W6" i="6"/>
  <c r="AL6" i="5"/>
  <c r="AI6" i="5"/>
  <c r="AF6" i="5"/>
  <c r="Q6" i="5"/>
  <c r="BM6" i="5"/>
  <c r="AC6" i="5"/>
  <c r="W6" i="5"/>
  <c r="AX6" i="5"/>
  <c r="AU6" i="5"/>
  <c r="T6" i="4"/>
  <c r="BY6" i="4"/>
  <c r="AI6" i="4"/>
  <c r="FT6" i="4"/>
  <c r="CB6" i="4"/>
  <c r="AX6" i="4"/>
  <c r="E33" i="4"/>
  <c r="N6" i="4"/>
  <c r="D39" i="4"/>
  <c r="E24" i="4"/>
  <c r="E16" i="4"/>
  <c r="E8" i="4"/>
  <c r="K6" i="4"/>
  <c r="H6" i="3"/>
  <c r="G35" i="3"/>
  <c r="H35" i="3" s="1"/>
  <c r="K35" i="3"/>
  <c r="K6" i="3"/>
  <c r="E13" i="4"/>
  <c r="E7" i="4"/>
  <c r="E27" i="4"/>
  <c r="E19" i="4"/>
  <c r="E15" i="4"/>
  <c r="E11" i="4"/>
  <c r="E14" i="4"/>
  <c r="E21" i="4"/>
  <c r="E23" i="4"/>
  <c r="E22" i="4"/>
  <c r="E25" i="4"/>
  <c r="E17" i="4"/>
  <c r="E9" i="4"/>
  <c r="E20" i="4"/>
  <c r="E12" i="4"/>
  <c r="E18" i="4"/>
  <c r="E10" i="4"/>
  <c r="E32" i="4"/>
  <c r="E31" i="4"/>
  <c r="E26" i="4"/>
  <c r="C6" i="4"/>
  <c r="E30" i="4"/>
  <c r="D6" i="4"/>
  <c r="E29" i="4"/>
  <c r="BM34" i="5" l="1"/>
  <c r="E6" i="4"/>
  <c r="W25" i="6" l="1"/>
  <c r="W8" i="6"/>
  <c r="BM27" i="5"/>
  <c r="BJ27" i="5"/>
  <c r="BG27" i="5"/>
  <c r="BD27" i="5"/>
  <c r="AX27" i="5"/>
  <c r="AU27" i="5"/>
  <c r="AR27" i="5"/>
  <c r="AO27" i="5"/>
  <c r="AL27" i="5"/>
  <c r="AI27" i="5"/>
  <c r="AF27" i="5"/>
  <c r="AC27" i="5"/>
  <c r="Z27" i="5"/>
  <c r="W27" i="5"/>
  <c r="T27" i="5"/>
  <c r="K27" i="5"/>
  <c r="H27" i="5"/>
  <c r="BM26" i="5"/>
  <c r="BJ26" i="5"/>
  <c r="BG26" i="5"/>
  <c r="BD26" i="5"/>
  <c r="AX26" i="5"/>
  <c r="AU26" i="5"/>
  <c r="AR26" i="5"/>
  <c r="AO26" i="5"/>
  <c r="AL26" i="5"/>
  <c r="AI26" i="5"/>
  <c r="AF26" i="5"/>
  <c r="AC26" i="5"/>
  <c r="Z26" i="5"/>
  <c r="W26" i="5"/>
  <c r="T26" i="5"/>
  <c r="K26" i="5"/>
  <c r="H26" i="5"/>
  <c r="BM25" i="5"/>
  <c r="BJ25" i="5"/>
  <c r="BG25" i="5"/>
  <c r="BD25" i="5"/>
  <c r="BA25" i="5"/>
  <c r="AX25" i="5"/>
  <c r="AU25" i="5"/>
  <c r="AR25" i="5"/>
  <c r="AO25" i="5"/>
  <c r="AL25" i="5"/>
  <c r="AI25" i="5"/>
  <c r="AF25" i="5"/>
  <c r="AC25" i="5"/>
  <c r="Z25" i="5"/>
  <c r="W25" i="5"/>
  <c r="T25" i="5"/>
  <c r="K25" i="5"/>
  <c r="H25" i="5"/>
  <c r="BM24" i="5"/>
  <c r="BJ24" i="5"/>
  <c r="BG24" i="5"/>
  <c r="BD24" i="5"/>
  <c r="AX24" i="5"/>
  <c r="AU24" i="5"/>
  <c r="AR24" i="5"/>
  <c r="AO24" i="5"/>
  <c r="AL24" i="5"/>
  <c r="AF24" i="5"/>
  <c r="AC24" i="5"/>
  <c r="Z24" i="5"/>
  <c r="W24" i="5"/>
  <c r="T24" i="5"/>
  <c r="H24" i="5"/>
  <c r="BM23" i="5"/>
  <c r="BJ23" i="5"/>
  <c r="BG23" i="5"/>
  <c r="BD23" i="5"/>
  <c r="AX23" i="5"/>
  <c r="AU23" i="5"/>
  <c r="AO23" i="5"/>
  <c r="AL23" i="5"/>
  <c r="AI23" i="5"/>
  <c r="AF23" i="5"/>
  <c r="AC23" i="5"/>
  <c r="Z23" i="5"/>
  <c r="W23" i="5"/>
  <c r="T23" i="5"/>
  <c r="K23" i="5"/>
  <c r="H23" i="5"/>
  <c r="BM22" i="5"/>
  <c r="BJ22" i="5"/>
  <c r="BG22" i="5"/>
  <c r="BD22" i="5"/>
  <c r="AX22" i="5"/>
  <c r="AU22" i="5"/>
  <c r="AR22" i="5"/>
  <c r="AO22" i="5"/>
  <c r="AL22" i="5"/>
  <c r="AI22" i="5"/>
  <c r="AF22" i="5"/>
  <c r="AC22" i="5"/>
  <c r="Z22" i="5"/>
  <c r="W22" i="5"/>
  <c r="T22" i="5"/>
  <c r="K22" i="5"/>
  <c r="H22" i="5"/>
  <c r="BM21" i="5"/>
  <c r="BJ21" i="5"/>
  <c r="BG21" i="5"/>
  <c r="BD21" i="5"/>
  <c r="AX21" i="5"/>
  <c r="AU21" i="5"/>
  <c r="AR21" i="5"/>
  <c r="AO21" i="5"/>
  <c r="AL21" i="5"/>
  <c r="AI21" i="5"/>
  <c r="AF21" i="5"/>
  <c r="AC21" i="5"/>
  <c r="Z21" i="5"/>
  <c r="W21" i="5"/>
  <c r="T21" i="5"/>
  <c r="K21" i="5"/>
  <c r="H21" i="5"/>
  <c r="BM20" i="5"/>
  <c r="BJ20" i="5"/>
  <c r="BG20" i="5"/>
  <c r="BD20" i="5"/>
  <c r="AX20" i="5"/>
  <c r="AU20" i="5"/>
  <c r="AR20" i="5"/>
  <c r="AO20" i="5"/>
  <c r="AL20" i="5"/>
  <c r="AI20" i="5"/>
  <c r="AF20" i="5"/>
  <c r="AC20" i="5"/>
  <c r="Z20" i="5"/>
  <c r="W20" i="5"/>
  <c r="T20" i="5"/>
  <c r="K20" i="5"/>
  <c r="H20" i="5"/>
  <c r="BM19" i="5"/>
  <c r="BJ19" i="5"/>
  <c r="BG19" i="5"/>
  <c r="BD19" i="5"/>
  <c r="AX19" i="5"/>
  <c r="AU19" i="5"/>
  <c r="AO19" i="5"/>
  <c r="AL19" i="5"/>
  <c r="AI19" i="5"/>
  <c r="AF19" i="5"/>
  <c r="AC19" i="5"/>
  <c r="Z19" i="5"/>
  <c r="W19" i="5"/>
  <c r="T19" i="5"/>
  <c r="K19" i="5"/>
  <c r="H19" i="5"/>
  <c r="BM18" i="5"/>
  <c r="BJ18" i="5"/>
  <c r="BG18" i="5"/>
  <c r="BD18" i="5"/>
  <c r="AX18" i="5"/>
  <c r="AU18" i="5"/>
  <c r="AR18" i="5"/>
  <c r="AO18" i="5"/>
  <c r="AL18" i="5"/>
  <c r="AI18" i="5"/>
  <c r="AF18" i="5"/>
  <c r="AC18" i="5"/>
  <c r="Z18" i="5"/>
  <c r="W18" i="5"/>
  <c r="T18" i="5"/>
  <c r="K18" i="5"/>
  <c r="H18" i="5"/>
  <c r="BM17" i="5"/>
  <c r="BJ17" i="5"/>
  <c r="BG17" i="5"/>
  <c r="BD17" i="5"/>
  <c r="AX17" i="5"/>
  <c r="AU17" i="5"/>
  <c r="AR17" i="5"/>
  <c r="AO17" i="5"/>
  <c r="AL17" i="5"/>
  <c r="AI17" i="5"/>
  <c r="AF17" i="5"/>
  <c r="AC17" i="5"/>
  <c r="Z17" i="5"/>
  <c r="W17" i="5"/>
  <c r="T17" i="5"/>
  <c r="K17" i="5"/>
  <c r="H17" i="5"/>
  <c r="BM16" i="5"/>
  <c r="BJ16" i="5"/>
  <c r="BG16" i="5"/>
  <c r="BD16" i="5"/>
  <c r="AX16" i="5"/>
  <c r="AU16" i="5"/>
  <c r="AO16" i="5"/>
  <c r="AL16" i="5"/>
  <c r="AI16" i="5"/>
  <c r="AF16" i="5"/>
  <c r="AC16" i="5"/>
  <c r="Z16" i="5"/>
  <c r="W16" i="5"/>
  <c r="T16" i="5"/>
  <c r="K16" i="5"/>
  <c r="H16" i="5"/>
  <c r="BM15" i="5"/>
  <c r="BJ15" i="5"/>
  <c r="BG15" i="5"/>
  <c r="BD15" i="5"/>
  <c r="AX15" i="5"/>
  <c r="AU15" i="5"/>
  <c r="AR15" i="5"/>
  <c r="AO15" i="5"/>
  <c r="AL15" i="5"/>
  <c r="AI15" i="5"/>
  <c r="AF15" i="5"/>
  <c r="AC15" i="5"/>
  <c r="Z15" i="5"/>
  <c r="W15" i="5"/>
  <c r="T15" i="5"/>
  <c r="K15" i="5"/>
  <c r="H15" i="5"/>
  <c r="BM14" i="5"/>
  <c r="BJ14" i="5"/>
  <c r="BG14" i="5"/>
  <c r="BD14" i="5"/>
  <c r="BA14" i="5"/>
  <c r="AX14" i="5"/>
  <c r="AU14" i="5"/>
  <c r="AR14" i="5"/>
  <c r="AO14" i="5"/>
  <c r="AL14" i="5"/>
  <c r="AI14" i="5"/>
  <c r="AF14" i="5"/>
  <c r="AC14" i="5"/>
  <c r="Z14" i="5"/>
  <c r="W14" i="5"/>
  <c r="T14" i="5"/>
  <c r="K14" i="5"/>
  <c r="H14" i="5"/>
  <c r="BM13" i="5"/>
  <c r="BJ13" i="5"/>
  <c r="BG13" i="5"/>
  <c r="BD13" i="5"/>
  <c r="AX13" i="5"/>
  <c r="AU13" i="5"/>
  <c r="AR13" i="5"/>
  <c r="AO13" i="5"/>
  <c r="AL13" i="5"/>
  <c r="AI13" i="5"/>
  <c r="AF13" i="5"/>
  <c r="AC13" i="5"/>
  <c r="Z13" i="5"/>
  <c r="W13" i="5"/>
  <c r="T13" i="5"/>
  <c r="K13" i="5"/>
  <c r="H13" i="5"/>
  <c r="BM12" i="5"/>
  <c r="BJ12" i="5"/>
  <c r="BG12" i="5"/>
  <c r="BD12" i="5"/>
  <c r="AX12" i="5"/>
  <c r="AU12" i="5"/>
  <c r="AR12" i="5"/>
  <c r="AO12" i="5"/>
  <c r="AL12" i="5"/>
  <c r="AI12" i="5"/>
  <c r="AF12" i="5"/>
  <c r="AC12" i="5"/>
  <c r="Z12" i="5"/>
  <c r="W12" i="5"/>
  <c r="T12" i="5"/>
  <c r="H12" i="5"/>
  <c r="BM11" i="5"/>
  <c r="BJ11" i="5"/>
  <c r="BG11" i="5"/>
  <c r="BD11" i="5"/>
  <c r="AX11" i="5"/>
  <c r="AU11" i="5"/>
  <c r="AR11" i="5"/>
  <c r="AO11" i="5"/>
  <c r="AL11" i="5"/>
  <c r="AI11" i="5"/>
  <c r="AF11" i="5"/>
  <c r="AC11" i="5"/>
  <c r="Z11" i="5"/>
  <c r="W11" i="5"/>
  <c r="T11" i="5"/>
  <c r="K11" i="5"/>
  <c r="H11" i="5"/>
  <c r="BM10" i="5"/>
  <c r="BJ10" i="5"/>
  <c r="BG10" i="5"/>
  <c r="BD10" i="5"/>
  <c r="AX10" i="5"/>
  <c r="AU10" i="5"/>
  <c r="AR10" i="5"/>
  <c r="AO10" i="5"/>
  <c r="AL10" i="5"/>
  <c r="AI10" i="5"/>
  <c r="AF10" i="5"/>
  <c r="AC10" i="5"/>
  <c r="Z10" i="5"/>
  <c r="W10" i="5"/>
  <c r="T10" i="5"/>
  <c r="K10" i="5"/>
  <c r="H10" i="5"/>
  <c r="BM9" i="5"/>
  <c r="BJ9" i="5"/>
  <c r="BG9" i="5"/>
  <c r="BD9" i="5"/>
  <c r="BA9" i="5"/>
  <c r="AX9" i="5"/>
  <c r="AU9" i="5"/>
  <c r="AR9" i="5"/>
  <c r="AO9" i="5"/>
  <c r="AL9" i="5"/>
  <c r="AI9" i="5"/>
  <c r="AF9" i="5"/>
  <c r="AC9" i="5"/>
  <c r="Z9" i="5"/>
  <c r="W9" i="5"/>
  <c r="T9" i="5"/>
  <c r="N6" i="5"/>
  <c r="N34" i="5" s="1"/>
  <c r="K9" i="5"/>
  <c r="H9" i="5"/>
  <c r="BM8" i="5"/>
  <c r="BJ8" i="5"/>
  <c r="BG8" i="5"/>
  <c r="BD8" i="5"/>
  <c r="AX8" i="5"/>
  <c r="AU8" i="5"/>
  <c r="AR8" i="5"/>
  <c r="AO8" i="5"/>
  <c r="AL8" i="5"/>
  <c r="AI8" i="5"/>
  <c r="AF8" i="5"/>
  <c r="AC8" i="5"/>
  <c r="Z8" i="5"/>
  <c r="W8" i="5"/>
  <c r="T8" i="5"/>
  <c r="K8" i="5"/>
  <c r="H8" i="5"/>
  <c r="BM7" i="5"/>
  <c r="BJ7" i="5"/>
  <c r="BG7" i="5"/>
  <c r="BD7" i="5"/>
  <c r="AX7" i="5"/>
  <c r="AU7" i="5"/>
  <c r="AO7" i="5"/>
  <c r="AL7" i="5"/>
  <c r="AI7" i="5"/>
  <c r="AF7" i="5"/>
  <c r="AC7" i="5"/>
  <c r="W7" i="5"/>
  <c r="T7" i="5"/>
  <c r="H7" i="5"/>
  <c r="N27" i="4"/>
  <c r="K27" i="4"/>
  <c r="N26" i="4"/>
  <c r="K26" i="4"/>
  <c r="N25" i="4"/>
  <c r="K25" i="4"/>
  <c r="N24" i="4"/>
  <c r="K24" i="4"/>
  <c r="N23" i="4"/>
  <c r="K23" i="4"/>
  <c r="N22" i="4"/>
  <c r="K22" i="4"/>
  <c r="N21" i="4"/>
  <c r="K21" i="4"/>
  <c r="N20" i="4"/>
  <c r="K20" i="4"/>
  <c r="N19" i="4"/>
  <c r="K19" i="4"/>
  <c r="N18" i="4"/>
  <c r="K18" i="4"/>
  <c r="N17" i="4"/>
  <c r="K17" i="4"/>
  <c r="N16" i="4"/>
  <c r="K16" i="4"/>
  <c r="N15" i="4"/>
  <c r="K15" i="4"/>
  <c r="N14" i="4"/>
  <c r="K14" i="4"/>
  <c r="N13" i="4"/>
  <c r="K13" i="4"/>
  <c r="N12" i="4"/>
  <c r="K12" i="4"/>
  <c r="N11" i="4"/>
  <c r="K11" i="4"/>
  <c r="N10" i="4"/>
  <c r="K10" i="4"/>
  <c r="N9" i="4"/>
  <c r="K9" i="4"/>
  <c r="N8" i="4"/>
  <c r="K8" i="4"/>
  <c r="N7" i="4"/>
  <c r="K7" i="4"/>
  <c r="K33" i="3"/>
  <c r="H33" i="3"/>
  <c r="K30" i="3"/>
  <c r="H29" i="3"/>
  <c r="H27" i="3"/>
  <c r="H26" i="3"/>
  <c r="H25" i="3"/>
  <c r="H24" i="3"/>
  <c r="H23" i="3"/>
  <c r="H22" i="3"/>
  <c r="K20" i="3"/>
  <c r="H20" i="3"/>
  <c r="H19" i="3"/>
  <c r="K18" i="3"/>
  <c r="H17" i="3"/>
  <c r="H16" i="3"/>
  <c r="H14" i="3"/>
  <c r="E14" i="3"/>
  <c r="K13" i="3"/>
  <c r="H12" i="3"/>
  <c r="K11" i="3"/>
  <c r="H11" i="3"/>
  <c r="K9" i="3"/>
  <c r="H9" i="3"/>
  <c r="K8" i="3"/>
  <c r="H8" i="3"/>
  <c r="H7" i="3"/>
  <c r="C40" i="6" l="1"/>
  <c r="D40" i="6"/>
  <c r="E25" i="6"/>
  <c r="C6" i="5"/>
  <c r="C34" i="5" s="1"/>
  <c r="C38" i="5" s="1"/>
  <c r="E12" i="5"/>
  <c r="E17" i="5"/>
  <c r="E19" i="5"/>
  <c r="E27" i="5"/>
  <c r="D6" i="5"/>
  <c r="D34" i="5" s="1"/>
  <c r="E34" i="5" s="1"/>
  <c r="E7" i="5"/>
  <c r="E9" i="5"/>
  <c r="E11" i="5"/>
  <c r="E16" i="5"/>
  <c r="E23" i="5"/>
  <c r="E25" i="5"/>
  <c r="E26" i="5"/>
  <c r="E8" i="5"/>
  <c r="E10" i="5"/>
  <c r="E14" i="5"/>
  <c r="E15" i="5"/>
  <c r="E21" i="5"/>
  <c r="E22" i="5"/>
  <c r="E13" i="5"/>
  <c r="E18" i="5"/>
  <c r="E20" i="5"/>
  <c r="E24" i="5"/>
  <c r="E22" i="3"/>
  <c r="E18" i="3"/>
  <c r="E19" i="3"/>
  <c r="E23" i="3"/>
  <c r="E30" i="3"/>
  <c r="E33" i="3"/>
  <c r="E26" i="3"/>
  <c r="E7" i="3"/>
  <c r="D6" i="3"/>
  <c r="D35" i="3" s="1"/>
  <c r="E13" i="3"/>
  <c r="E16" i="3"/>
  <c r="E25" i="3"/>
  <c r="E11" i="3"/>
  <c r="E12" i="3"/>
  <c r="E20" i="3"/>
  <c r="E24" i="3"/>
  <c r="E31" i="3"/>
  <c r="E27" i="3"/>
  <c r="E29" i="3"/>
  <c r="E8" i="3"/>
  <c r="E9" i="3"/>
  <c r="E17" i="3"/>
  <c r="D6" i="6"/>
  <c r="C6" i="6"/>
  <c r="E8" i="6"/>
  <c r="E13" i="6"/>
  <c r="C6" i="3"/>
  <c r="C35" i="3" s="1"/>
  <c r="F87" i="2"/>
  <c r="F88" i="2"/>
  <c r="F89" i="2"/>
  <c r="F90" i="2"/>
  <c r="F91" i="2"/>
  <c r="F92" i="2"/>
  <c r="F93" i="2"/>
  <c r="F94" i="2"/>
  <c r="F95" i="2"/>
  <c r="F96" i="2"/>
  <c r="F97" i="2"/>
  <c r="F98" i="2"/>
  <c r="F99" i="2"/>
  <c r="F100" i="2"/>
  <c r="F101" i="2"/>
  <c r="F102" i="2"/>
  <c r="F103" i="2"/>
  <c r="F104" i="2"/>
  <c r="F105" i="2"/>
  <c r="F106" i="2"/>
  <c r="F110" i="2"/>
  <c r="F111" i="2"/>
  <c r="F112" i="2"/>
  <c r="F113" i="2"/>
  <c r="F114" i="2"/>
  <c r="F115" i="2"/>
  <c r="F116" i="2"/>
  <c r="F86" i="2"/>
  <c r="F66" i="2"/>
  <c r="D38" i="5" l="1"/>
  <c r="E6" i="6"/>
  <c r="E6" i="5"/>
  <c r="E35" i="3"/>
  <c r="E6" i="3"/>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7" i="2"/>
  <c r="F68" i="2"/>
  <c r="F69" i="2"/>
  <c r="F70" i="2"/>
  <c r="F71" i="2"/>
  <c r="F72" i="2"/>
  <c r="F73" i="2"/>
  <c r="F74" i="2"/>
  <c r="F75" i="2"/>
  <c r="F76" i="2"/>
  <c r="F77" i="2"/>
  <c r="F78" i="2"/>
  <c r="F79" i="2"/>
  <c r="F80" i="2"/>
  <c r="F81" i="2"/>
  <c r="F82" i="2"/>
  <c r="F11" i="2"/>
  <c r="F7" i="2" l="1"/>
  <c r="F6" i="2"/>
  <c r="E9" i="2"/>
  <c r="D9" i="2"/>
  <c r="E4" i="2"/>
  <c r="F9" i="2" l="1"/>
  <c r="F84" i="2"/>
  <c r="F108" i="2"/>
  <c r="F4" i="2"/>
  <c r="D121" i="2"/>
  <c r="E121" i="2"/>
  <c r="F121" i="2" l="1"/>
</calcChain>
</file>

<file path=xl/sharedStrings.xml><?xml version="1.0" encoding="utf-8"?>
<sst xmlns="http://schemas.openxmlformats.org/spreadsheetml/2006/main" count="913" uniqueCount="388">
  <si>
    <t>Ц9</t>
  </si>
  <si>
    <t xml:space="preserve"> </t>
  </si>
  <si>
    <t xml:space="preserve"> 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</si>
  <si>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Субвенции на 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</si>
  <si>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пункте 3 части 1 статьи 11 Закона Чувашской Республики от 17 октября 2005 года № 42 "О регулировании жилищных отношений" и состоящих на учете в качестве нуждающихся в жилых помещениях</t>
  </si>
  <si>
    <t>Субвенции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устойчивого развития сельских территорий</t>
  </si>
  <si>
    <t xml:space="preserve">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</si>
  <si>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Субвенции на осуществление государственных полномочий Чувашской Республики в сфере трудовых отношений</t>
  </si>
  <si>
    <t>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</si>
  <si>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Субвенции на осуществление государственных полномочий Чувашской Республики по организации и осуществлению деятельности по опеке и попечительству</t>
  </si>
  <si>
    <t xml:space="preserve"> 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</si>
  <si>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</si>
  <si>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</si>
  <si>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 за исключением вопросов, решение которых отнесено к ведению Российской Федерации</t>
  </si>
  <si>
    <t xml:space="preserve">Субвенции на осуществление государственных полномочий РФ по назначению и выплате единовременного пособия при передаче ребенка на воспитание в семью </t>
  </si>
  <si>
    <t>Субвенции для осуществления государственных полномочий Чувашской Республики по назначению и выплате единовременного денежного пособия гражданам, усыновившим (удочерившим) ребенка (детей) на территории Чувашской Республики</t>
  </si>
  <si>
    <t>Субвенции на обеспечение мер социальной поддержки отдельных категорий граждан по оплате жилищно-коммунальных услуг (образование)</t>
  </si>
  <si>
    <t>Субвенции на обеспечение мер социальной поддержки отдельных категорий граждан по оплате жилищно-коммунальных услуг (культура)</t>
  </si>
  <si>
    <t>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</si>
  <si>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</si>
  <si>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t>
  </si>
  <si>
    <t>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t>
  </si>
  <si>
    <t>Иные межбюджетные трансферты на проведение оценки эффективности деятельности органов местного самоуправления</t>
  </si>
  <si>
    <t>Иные межбюджетные трансферты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</si>
  <si>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Алатырский</t>
  </si>
  <si>
    <t>Аликовский</t>
  </si>
  <si>
    <t>Батыревский</t>
  </si>
  <si>
    <t>Вурнарский</t>
  </si>
  <si>
    <t>Ибресинский</t>
  </si>
  <si>
    <t>Канашский</t>
  </si>
  <si>
    <t>Козловский</t>
  </si>
  <si>
    <t>Комсомольский</t>
  </si>
  <si>
    <t>Красноармейский</t>
  </si>
  <si>
    <t>Красночетайский</t>
  </si>
  <si>
    <t>Марпосадский</t>
  </si>
  <si>
    <t>Моргаушский</t>
  </si>
  <si>
    <t>Порецкий</t>
  </si>
  <si>
    <t>Урмарский</t>
  </si>
  <si>
    <t>Цивильский</t>
  </si>
  <si>
    <t>Чебоксарский</t>
  </si>
  <si>
    <t>Шемуршинский</t>
  </si>
  <si>
    <t>Шумерлинский</t>
  </si>
  <si>
    <t>Ядринский</t>
  </si>
  <si>
    <t>Яльчикский</t>
  </si>
  <si>
    <t>Янтиковский</t>
  </si>
  <si>
    <t>г. Алатырь</t>
  </si>
  <si>
    <t>г. Канаш</t>
  </si>
  <si>
    <t>г. Новочебоксарск</t>
  </si>
  <si>
    <t>г. Чебоксары</t>
  </si>
  <si>
    <t>г. Шумерля</t>
  </si>
  <si>
    <t xml:space="preserve">Итого: </t>
  </si>
  <si>
    <t>в тыс. рублей</t>
  </si>
  <si>
    <t>№ п/п</t>
  </si>
  <si>
    <t>Наименование</t>
  </si>
  <si>
    <t>Код бюджетной классификации</t>
  </si>
  <si>
    <t>Дотации-всего</t>
  </si>
  <si>
    <t>в том числе:</t>
  </si>
  <si>
    <t>1.1</t>
  </si>
  <si>
    <t xml:space="preserve">892 1401 Ч4104Д0030 511 </t>
  </si>
  <si>
    <t>1.2</t>
  </si>
  <si>
    <t>892 1402 Ч4104Д0040 512</t>
  </si>
  <si>
    <t>2</t>
  </si>
  <si>
    <t>Субсидии-всего</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</si>
  <si>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</si>
  <si>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</si>
  <si>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</si>
  <si>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</si>
  <si>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</si>
  <si>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</si>
  <si>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</si>
  <si>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</si>
  <si>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</si>
  <si>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</si>
  <si>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</si>
  <si>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</si>
  <si>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</si>
  <si>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</si>
  <si>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</si>
  <si>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</si>
  <si>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</si>
  <si>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</si>
  <si>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</si>
  <si>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</si>
  <si>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</si>
  <si>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</si>
  <si>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</si>
  <si>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</si>
  <si>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</si>
  <si>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</si>
  <si>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</si>
  <si>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</si>
  <si>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</si>
  <si>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</si>
  <si>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</si>
  <si>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</si>
  <si>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</si>
  <si>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</si>
  <si>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</si>
  <si>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</si>
  <si>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</si>
  <si>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</si>
  <si>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</si>
  <si>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</si>
  <si>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</si>
  <si>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</si>
  <si>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</si>
  <si>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</si>
  <si>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</si>
  <si>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</si>
  <si>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</si>
  <si>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</si>
  <si>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</si>
  <si>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</si>
  <si>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</si>
  <si>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</si>
  <si>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</si>
  <si>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</si>
  <si>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</si>
  <si>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</si>
  <si>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</si>
  <si>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</si>
  <si>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</si>
  <si>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</si>
  <si>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</si>
  <si>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</si>
  <si>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</si>
  <si>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</si>
  <si>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</si>
  <si>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</si>
  <si>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</si>
  <si>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</si>
  <si>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</si>
  <si>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</si>
  <si>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</si>
  <si>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</si>
  <si>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3</t>
  </si>
  <si>
    <t>Субвенции</t>
  </si>
  <si>
    <t>3.1</t>
  </si>
  <si>
    <t>3.2</t>
  </si>
  <si>
    <t>3.3</t>
  </si>
  <si>
    <t>3.4</t>
  </si>
  <si>
    <t>3.5</t>
  </si>
  <si>
    <t>3.6</t>
  </si>
  <si>
    <t>3.7</t>
  </si>
  <si>
    <t>3.8</t>
  </si>
  <si>
    <t>3.9</t>
  </si>
  <si>
    <t>3.10</t>
  </si>
  <si>
    <t>3.11</t>
  </si>
  <si>
    <t>3.12</t>
  </si>
  <si>
    <t>3.13</t>
  </si>
  <si>
    <t>3.14</t>
  </si>
  <si>
    <t>3.15</t>
  </si>
  <si>
    <t>3.16</t>
  </si>
  <si>
    <t>3.17</t>
  </si>
  <si>
    <t>3.18</t>
  </si>
  <si>
    <t>3.19</t>
  </si>
  <si>
    <t>3.20</t>
  </si>
  <si>
    <t>3.21</t>
  </si>
  <si>
    <t>4</t>
  </si>
  <si>
    <t>4.1</t>
  </si>
  <si>
    <t>4.2</t>
  </si>
  <si>
    <t>4.3</t>
  </si>
  <si>
    <t>4.4</t>
  </si>
  <si>
    <t>4.5</t>
  </si>
  <si>
    <t>4.6</t>
  </si>
  <si>
    <t>4.7</t>
  </si>
  <si>
    <t>ВСЕГО межбюджетных трансфертов местным бюджетам</t>
  </si>
  <si>
    <t xml:space="preserve">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</si>
  <si>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 xml:space="preserve">Субвенции на осуществление полномочий Российской Федерации по государственной регистрации актов гражданского состояния </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</si>
  <si>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</si>
  <si>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для осуществления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t>
  </si>
  <si>
    <t xml:space="preserve">Субвенции на осуществление государственных полномочий Россйиской Федерации  по назначению и выплате единовременного пособия при передаче ребенка на воспитание в семью </t>
  </si>
  <si>
    <t xml:space="preserve">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
</t>
  </si>
  <si>
    <t>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</si>
  <si>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Утвержденные бюджетные назначения (годовой план)</t>
  </si>
  <si>
    <t>(тыс. рублей)</t>
  </si>
  <si>
    <t>Муниципальны районы</t>
  </si>
  <si>
    <t>Городские округа</t>
  </si>
  <si>
    <t>Всего дотаций</t>
  </si>
  <si>
    <t>Наименование муниципальных районов (городских округов)</t>
  </si>
  <si>
    <t>Муниципальные районы</t>
  </si>
  <si>
    <t>Нераспределенная сумма</t>
  </si>
  <si>
    <t xml:space="preserve">Всего субсидии </t>
  </si>
  <si>
    <t xml:space="preserve">Всего субвенции </t>
  </si>
  <si>
    <t xml:space="preserve">Муниципальные районы </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</si>
  <si>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</si>
  <si>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Исполнено по состоянию на 01.04.2020</t>
  </si>
  <si>
    <t>Процент исполнения по состоянию на 01.04.2020,  %</t>
  </si>
  <si>
    <t>Сведения о предоставлении из бюджета субъекта Российской Федерации субсидий муниципальным районам (городским округам) за 1 квартал 2020 года</t>
  </si>
  <si>
    <t xml:space="preserve">Субсидии  на содержание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</si>
  <si>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и бюджетам городских округов на подключение общедоступных библиотек к сети "Интернет" и развитие системы библиотечного дела с учетом задачи расширения информационных технологий и оцифровки </t>
  </si>
  <si>
    <t xml:space="preserve">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</si>
  <si>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Субсидии бюджетам муниципальных районов и бюджетам городских округов на укрепление материально-технической базы муниципальных учреждений в сфере физической культуры и спорта (в части проведения капитального и текущего ремонта) </t>
  </si>
  <si>
    <t>Субсидии бюджетам городских округов на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</si>
  <si>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 xml:space="preserve">Субсидии бюджетам городских округов на укрепление материально-технической базы муниципальных образовательных организаций в рамках реализации мероприятий по созданию новых мест в общеобразовательных организациях отношений </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</si>
  <si>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общеобразовательных организаций, имеющих износ 50 процентов и выше) </t>
  </si>
  <si>
    <t xml:space="preserve">субвенций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(в части проведения Всероссийской переписи населения 2020 года)
</t>
  </si>
  <si>
    <t>Сведения о предоставлении из бюджета субъекта Российской Федерации субвенций муниципальным районам (городским округам) за 1 квартал 2020 года</t>
  </si>
  <si>
    <t>Сведения о предоставлении из бюджета субъекта Российской Федерации иных межбюджетных трансфертов муниципальным районам (городским округам) за 1 квартал 2020 года</t>
  </si>
  <si>
    <t>Процент исполнения по состоянию на 01.04.2020  %</t>
  </si>
  <si>
    <t xml:space="preserve">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</si>
  <si>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</si>
  <si>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</si>
  <si>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на содержание автомобильных дорог общего пользования местного значения в границах населенных пунктов поселения </t>
  </si>
  <si>
    <t>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</si>
  <si>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</si>
  <si>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</si>
  <si>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</si>
  <si>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t>
  </si>
  <si>
    <t>Субсидии бюджетам городских округов на проектирование, строительство и реконструкцию автомобильных дорог общего пользования местного значения в границах городского округа, на которых реализуются или планируются к реализации крупные, особо важные для социально-экономического развития Чувашской Республики проекты</t>
  </si>
  <si>
    <t>Субсидии бюджетам муниципальных районов и бюджетам городских округов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t>
  </si>
  <si>
    <t xml:space="preserve">Субсидии бюджетам муниципальных районов на реализацию проектов комплексного обустройства площадок под компактную жилищную застройку </t>
  </si>
  <si>
    <t>Субсидии бюджетам муниципальных районов на проведение капитального ремонта гидротехнических сооружений, находящихся в муниципальной собственности</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</si>
  <si>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образовательных организаций) </t>
  </si>
  <si>
    <t>Субсидии бюджетам муниципальных районов на капитальный ремонт зданий учреждений культурно-досугового типа в сельской местности в рамках поддержки отрасли культуры</t>
  </si>
  <si>
    <t xml:space="preserve">Субсидии бюджетам муниципальных районов и бюджетам городских округов на укрепление материально-технической базы муниципальных детских школ искусств </t>
  </si>
  <si>
    <t xml:space="preserve">Субсидии бюджетам муниципальных районов и бюджетам городских округов на укрепление материально-технической базы муниципальных библиотек </t>
  </si>
  <si>
    <t xml:space="preserve">Субсидии бюджетам муниципальных районов и бюджетам городских округов на укрепление материально-технической базы муниципальных архивов </t>
  </si>
  <si>
    <t xml:space="preserve">Субсидии бюджетам муниципальных районов и бюджетам городских округов на подготовку и проведение празднования на федеральном уровне памятных дат субъектов Российской Федерации </t>
  </si>
  <si>
    <t xml:space="preserve">Субсидии бюджетам муниципальных районов и бюджетам городских округов на реализацию программ формирования современной городской среды  </t>
  </si>
  <si>
    <t>Субсидии бюджетам муниципальных районов на создание и модернизацию учреждений культурно-досугового типа в сельской местности, включая строительство (реконструкцию)</t>
  </si>
  <si>
    <t>Субсидии бюджетам городских округов на строительство (реконструкцию) объектов обеспечивающей инфраструктуры с длительным сроком окупаемости, входящих в состав инвестиционных проектов по созданию туристских кластеров</t>
  </si>
  <si>
    <t xml:space="preserve">Субсидии бюджетам муниципальных районов на строительство общеобразовательных организаций  </t>
  </si>
  <si>
    <t xml:space="preserve">Субсидии бюджетам городских округов на строительство школ в рамках реализации мероприятий по содействию созданию новых мест в общеобразовательных организациях (в рамках реализации регионального проекта "Современная школа") </t>
  </si>
  <si>
    <t xml:space="preserve">Субсидии бюджетам муниципальных районов и бюджетам городских округов на строительство дошкольных образовательных учреждений в рамках реализации мероприятий по созданию дополнительных мест для детей в возрасте от 1,5 до 3 лет </t>
  </si>
  <si>
    <t xml:space="preserve">Субсидии бюджетам городских округов на строительство и реконструкцию (модернизацию) очистных сооружений централизованных систем водоотведения </t>
  </si>
  <si>
    <t xml:space="preserve">Субсидии бюджетам муниципальных районов на строительство (реконструкцию) физкультурно-спортивных объектов шаговой доступности </t>
  </si>
  <si>
    <t>Субсидии бюджетам муниципальных районов и бюджетам городских округов на строительство (реконструкцию) объектов спортивной инфраструктуры муниципальных образований</t>
  </si>
  <si>
    <t xml:space="preserve">Субсидии бюджетам муниципальных районов на строительство и реконструкцию объектов водоотведения и очистки бытовых сточных вод </t>
  </si>
  <si>
    <t>Субсидии бюджетам муниципальных районов на строительство объектов инженерной инфраструктуры для земельных участков, предоставленных многодетным семьям для целей жилищного строительства</t>
  </si>
  <si>
    <t xml:space="preserve">Субсидии бюджетам муниципальных районов и бюджетам городских округов на строительство и реконструкцию (модернизацию) объектов питьевого водоснабжения (в рамках регионального проекта "Чистая вода") </t>
  </si>
  <si>
    <t>Субсидии бюджетам муниципальных районов и бюджетам городских округов на 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t>
  </si>
  <si>
    <t>Субсидии бюджетам муниципальных районов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</si>
  <si>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Субсидии бюджетам муниципальных районов на благоустройство сельских территорий </t>
  </si>
  <si>
    <t xml:space="preserve">Субсидии бюджетам городских округов на реализацию мероприятий в области информатизации  </t>
  </si>
  <si>
    <t xml:space="preserve">Субсидии бюджетам городских округов на реализацию мероприятий по стимулированию программ развития жилищного строительства (в рамках регионального проекта "Жилье") </t>
  </si>
  <si>
    <t>Субсидии бюджетам городских округов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</si>
  <si>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дооснащения вводимых в эксплуатацию муниципальных дошкольных образовательных организаций, дошкольных групп в муниципальных образовательных организациях средствами обучения и воспитания) </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</si>
  <si>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приведения в соответствие с санитарно-гигиеническими и противопожарными требованиями) </t>
  </si>
  <si>
    <t xml:space="preserve">Субсидии бюджетам городских округов на реализацию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 </t>
  </si>
  <si>
    <t>Субсидии бюджетам городских округов на организацию и проведение официальных спортивных мероприятий, обеспечение участия спортсменов, спортсменов-инвалидов и сборных команд Чувашской Республики в окружных, всероссийских и международных соревнованиях</t>
  </si>
  <si>
    <t>Субсидии бюджетам муниципальных районов 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</si>
  <si>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 xml:space="preserve">Субсидии бюджетам муниципальных районов и бюджетам городских округов на приобретение музыкальных инструментов, оборудования и материалов для детских школ искусств в рамках поддержки отрасли культуры </t>
  </si>
  <si>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</si>
  <si>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Субсидии бюджетам муниципальных районов и бюджетам городских округов на реализацию комплекса мероприятий по благоустройству дворовых территорий и тротуаров </t>
  </si>
  <si>
    <t xml:space="preserve">Субсидии бюджетам муниципальных районов и бюджетам городских округов на укрепление материально-технической базы муниципальных музеев </t>
  </si>
  <si>
    <t xml:space="preserve">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</si>
  <si>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Субсидии бюджетам муниципальных районов и бюджетам городских округов на реализацию вопросов местного значения в сфере образования, физической культуры и спорта </t>
  </si>
  <si>
    <t xml:space="preserve">Субсидии бюджетам муниципальных районов на перевод многоквартирных домов с централизованного на индивидуальное отопление </t>
  </si>
  <si>
    <t xml:space="preserve">Субсидии бюджетам муниципальных районов и бюджетам городских округов на реализацию мероприятий по благоустройству населенных пунктов в рамках празднования 100-летия образования Чувашской автономной области  </t>
  </si>
  <si>
    <t>Субсидии бюджетам муниципальных районов и бюджетам городских округов на переселение граждан из жилищного фонда, признанного аварийным и представляющего угрозу жизни и здоровью граждан, за исключением признанного таковым до 1 января 2017 года</t>
  </si>
  <si>
    <t>Субсидии бюджетам городских округов на газификацию Заволжской территории г.Чебоксары</t>
  </si>
  <si>
    <t xml:space="preserve">Субсидии бюджетам муниципальных районов на комплексное обустройство населенных пунктов, расположенных в сельской местности, объектами социальной и инженерной инфраструктуры, а также строительство и реконструкцию автомобильных дорог </t>
  </si>
  <si>
    <t>Субсидии бюджетам муниципальных районов и бюджетам городских округов на строительство блочно-модульных котельных на территории Чувашской Республики</t>
  </si>
  <si>
    <t xml:space="preserve">Субсидии бюджетам муниципальных районов на газификацию населенных пунктов Чувашской Республики </t>
  </si>
  <si>
    <t xml:space="preserve">Субсидии бюджетам городских округов на формирование территорий опережающего развития (инвестиционных площадок, оборудованных необходимой инженерной инфраструктурой) и реализацию приоритетных инвестиционных проектов </t>
  </si>
  <si>
    <t xml:space="preserve">Субсидии бюджетам муниципальных районов и бюджетам городских округов на капитальный ремонт детских школ искусств в рамках реализации мероприятий по модернизации муниципальных детских школ искусств </t>
  </si>
  <si>
    <t xml:space="preserve">Субсидии бюджетам муниципальных районов на выплату денежного поощрения лучшим муниципальным учреждениям культуры, находящимся на территориях сельских поселений, и их работникам в рамках поддержки отрасли культуры </t>
  </si>
  <si>
    <t xml:space="preserve">Субсидии бюджетам муниципальных районов на реализацию отдельных полномочий в области обращения с твердыми коммунальными отходами </t>
  </si>
  <si>
    <t>Субсидии на реализацию проектов развития общественной инфраструктуры, основанных на местных инициативах</t>
  </si>
  <si>
    <t>Субсидии на разработкупроектно-сметной документации на объекты капитального строительства, проведение государственной экспертизы проектной документации и достоверности определения сметной стоимости объектов капитального строительства</t>
  </si>
  <si>
    <t>Субсидии на капитальный ремонт источников водоснабжения (водонапорных башен и водозаборных скважин) в населенных пунктах</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</si>
  <si>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</si>
  <si>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Субсидии  на содержание автомобильных дорог общего пользования местного значения вне границ населенных пунктов в границах муниципального района</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</si>
  <si>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</si>
  <si>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</si>
  <si>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муниципальных районов на улучшение жилищных условий граждан, проживающих на сельских территориях</t>
  </si>
  <si>
    <t>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</si>
  <si>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бюджетам муниципальных районов и бюджетам городских округов на укрепление материально-технической базы муниципальных учреждений культурно-досугового типа</t>
  </si>
  <si>
    <t>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(в части проведения Всероссийской переписи населения 2020 года)</t>
  </si>
  <si>
    <t xml:space="preserve">840 0113 Ч110154690 530 </t>
  </si>
  <si>
    <t xml:space="preserve">Иные межбюджетные трансферты  бюджетам муниципальных районов и бюджетам городских округов на создание виртуальных концертных залов </t>
  </si>
  <si>
    <t xml:space="preserve">Иные межбюджетные трансферты бюджетам муниципальных районов на создание модельных муниципальных библиотек </t>
  </si>
  <si>
    <t>Иные межбюджетные трансферты  бюджетам городских округов в целях внедрения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федерального проекта "Общесистемные меры развития дорожного хозяйства" государственной программы Российской Федерации "Развитие транспортной системы"</t>
  </si>
  <si>
    <t>Иные межбюджетные трансферты  на пощрение победителей регионального этапа Всероссийского конкурса "Лучшая муниципальная практика"</t>
  </si>
  <si>
    <t>Иные межбюджетные трансферты на поощрение победителей экономического соревнования в сельском хозяйстве между муниципальными районами Чувашской Республики</t>
  </si>
  <si>
    <t xml:space="preserve">Иные межбюджетные трансферты бюджетам муниципальных районов и бюджетам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 </t>
  </si>
  <si>
    <t>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(налогового) потенциала территорий</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</si>
  <si>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</si>
  <si>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</si>
  <si>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выравнивание бюджетной обеспеченности муниципальных районов (городских округов)  </t>
  </si>
  <si>
    <t>857 0801 Ц41A154540 540</t>
  </si>
  <si>
    <t>857 0801 Ц41A354530 540</t>
  </si>
  <si>
    <t>874 1003 Ц711412030 540</t>
  </si>
  <si>
    <t>882 0405 Ц9Л0212670 540</t>
  </si>
  <si>
    <t>831 0409 Ч21R254180 540</t>
  </si>
  <si>
    <t>874 0702 Ц710553030 540</t>
  </si>
  <si>
    <t xml:space="preserve">818 1403 Ч540717600 540 </t>
  </si>
  <si>
    <t>832 1403 A510212820 540</t>
  </si>
  <si>
    <t>840 1403 Ч160814430 540</t>
  </si>
  <si>
    <t>840 1403 Ч160816380 540</t>
  </si>
  <si>
    <t>818 0304 Ч540259300 530</t>
  </si>
  <si>
    <t xml:space="preserve">818 0104 A3Э0113800 530 </t>
  </si>
  <si>
    <t>832 0501 A220112780 530</t>
  </si>
  <si>
    <t>832 0501 A210312940 530</t>
  </si>
  <si>
    <t>832 0505 A210312980 530</t>
  </si>
  <si>
    <t>832 1004 A2201R0820 530 832 1004 A22011A820 530</t>
  </si>
  <si>
    <t>856 1006 Ц630112440 530</t>
  </si>
  <si>
    <t>874 0104 A330111980 530</t>
  </si>
  <si>
    <t xml:space="preserve">874 0104 Ц7Э0111990 530 </t>
  </si>
  <si>
    <t>874 0701 Ц710212000 530</t>
  </si>
  <si>
    <t>874 0702 Ц710212010 530</t>
  </si>
  <si>
    <t>874 1004 Ц711412040 530</t>
  </si>
  <si>
    <t>881 0405 Ц970112750 530</t>
  </si>
  <si>
    <t>892 0203 Ч410451180 530</t>
  </si>
  <si>
    <t>874 1004 Ц711452600 530</t>
  </si>
  <si>
    <t>874 1003 Ц711412060 530</t>
  </si>
  <si>
    <t>874 1003 Ц310110550 530</t>
  </si>
  <si>
    <t>857 1003 Ц310110550 530</t>
  </si>
  <si>
    <t>892 1403 Ч4104Д0070 530</t>
  </si>
  <si>
    <t>818 0105 Ч540151200 530</t>
  </si>
  <si>
    <t>833 0505 А110317740 530</t>
  </si>
  <si>
    <t xml:space="preserve">831 0409 Ч210314210 521 </t>
  </si>
  <si>
    <t>831 0409 Ч210314181 521</t>
  </si>
  <si>
    <t>831 0409 Ч210314182 521</t>
  </si>
  <si>
    <t>831 0409 Ч210314191 521</t>
  </si>
  <si>
    <t>831 0409 Ч210314192 521</t>
  </si>
  <si>
    <t>831 0409 Ч210314200 521</t>
  </si>
  <si>
    <t>832 1004 A2103R4970 521</t>
  </si>
  <si>
    <t>882 1003 A6101R5764 521</t>
  </si>
  <si>
    <t xml:space="preserve">850 0406 Ч3403R0160 521 </t>
  </si>
  <si>
    <t>831 0409 Ч210314221 522</t>
  </si>
  <si>
    <t>882 0505 Ц99026567B 522</t>
  </si>
  <si>
    <t>882 0405 A6201R5761 522</t>
  </si>
  <si>
    <t>831 0409 Ч21R153933 521 831 0409 Ч21R153933 522</t>
  </si>
  <si>
    <t>831 0409 Ч210314220 522</t>
  </si>
  <si>
    <t>857 0801 Ц4115R5192 521</t>
  </si>
  <si>
    <t>874 0702 Ц71E250970 521</t>
  </si>
  <si>
    <t>867 1102 Ц510219820 521</t>
  </si>
  <si>
    <t xml:space="preserve">874 0701 Ч8105R0272 521 </t>
  </si>
  <si>
    <t xml:space="preserve">874 0702 Ц74E15520В 521 </t>
  </si>
  <si>
    <t>874 0702 Ц740211660 521</t>
  </si>
  <si>
    <t>857 0801 Ц41A15519I 521</t>
  </si>
  <si>
    <t>857 0703 Ц410619270 521</t>
  </si>
  <si>
    <t>857 0801 Ц411515340 521</t>
  </si>
  <si>
    <t>857 0801 Ц411519830 521</t>
  </si>
  <si>
    <t>857 0113 Ц411519820 521</t>
  </si>
  <si>
    <t>857 0801 Ц4114R5090 521</t>
  </si>
  <si>
    <t>832 0503 A51F255550 523</t>
  </si>
  <si>
    <t xml:space="preserve">857 0801 Ц41A15519E 522 857 0801 Ц41A15519G 522  857 0801 Ц41А115740 522 857 0801 Ц41A15519D 522 </t>
  </si>
  <si>
    <t>857 0412 Ц4403R3840 522</t>
  </si>
  <si>
    <t xml:space="preserve">874 0702 Ц74E152301 522 874 0702 Ц74E152302 522 </t>
  </si>
  <si>
    <t>Субсидии бюджетам муниципальных районов на строительство школ в рамках реализации мероприятий по содействию созданию новых мест в общеобразовательных организациях, расположенных в сельской местности и поселках городского типа (в рамках реализации регионального проекта "Современная школа")</t>
  </si>
  <si>
    <t>874 0702 Ц740319730 522</t>
  </si>
  <si>
    <t xml:space="preserve">874 0702 Ц74E15520A 522 </t>
  </si>
  <si>
    <t>867 1102 Ц51P554957 522</t>
  </si>
  <si>
    <t>867 1102 Ц510215381 522 867 1102 Ц510215382 522 867 1102 Ц510215383 522 867 1102 Ц510215384 522 867 1102 Ц510215385 522 867 1102 Ц510215710 522 867 1101 Ц51021538А 522 867 1102 Ц510215386 522 867 1102 Ц510215387 522 867 1102 Ц510215388 522 867 1102 Ц510215389 522 867 1102 Ц510215700 522</t>
  </si>
  <si>
    <t>832 0502 A120215170 522</t>
  </si>
  <si>
    <t>832 0502 A210315210 522 832 0502 A210315220 522</t>
  </si>
  <si>
    <t>832 0502 A13G552431 522 832 0502 A13G552432 522 832 0502 A13G552433 522</t>
  </si>
  <si>
    <t xml:space="preserve">832 0501 А21F367483 522 832 0501 A21F367484 522 </t>
  </si>
  <si>
    <t>832 0505 A51F254240 521</t>
  </si>
  <si>
    <t>882 0503 A6202R5762 521</t>
  </si>
  <si>
    <t xml:space="preserve">870 0113 Ч620215410 521 </t>
  </si>
  <si>
    <t xml:space="preserve">832 0409 A21F15021B 522 832 0409 А21F15021Б 522 832 0409 A21F15021Г 522 </t>
  </si>
  <si>
    <t>874 0701 Ц71Е362292 521</t>
  </si>
  <si>
    <t>874 0701 Ц710311660 521</t>
  </si>
  <si>
    <t xml:space="preserve">874 0702 Ц711519990 521 </t>
  </si>
  <si>
    <t xml:space="preserve">874 0702 Ц7402R2550 521 </t>
  </si>
  <si>
    <t>867 1103 Ц520311420 521</t>
  </si>
  <si>
    <t>874 0702 Ц7114R3040 521</t>
  </si>
  <si>
    <t>857 0703 Ц41A15519L 521</t>
  </si>
  <si>
    <t xml:space="preserve">857 0801 Ц4115R4670 521 </t>
  </si>
  <si>
    <t xml:space="preserve">832 0503 А510215420 523 </t>
  </si>
  <si>
    <t xml:space="preserve">857 0801 Ц411515450 521 </t>
  </si>
  <si>
    <t xml:space="preserve">850 0605 Ч36G152420 521 </t>
  </si>
  <si>
    <t>892 1403 Ч41041A710 521</t>
  </si>
  <si>
    <t>832 0502 A110215670 521</t>
  </si>
  <si>
    <t>832 0505 A510115760 521</t>
  </si>
  <si>
    <t xml:space="preserve">832 0501 А210218320 522 </t>
  </si>
  <si>
    <t>874 0702 Ц7402R2550 521</t>
  </si>
  <si>
    <t>832 0502 А11011794Б 522 832 0502 А11011794Г 522</t>
  </si>
  <si>
    <t xml:space="preserve">832 0502 А140119136 522 832 0502 A140119131 522 </t>
  </si>
  <si>
    <t>832 0502 А140219450 522</t>
  </si>
  <si>
    <t>832 0502 Ч16021А681 522</t>
  </si>
  <si>
    <t xml:space="preserve">857 0703 Ц4115R3061 521 </t>
  </si>
  <si>
    <t>857 0801 Ц4115R5194 521 857 0801 Ц4115R5194 521</t>
  </si>
  <si>
    <t>832 0502 А110119760 521</t>
  </si>
  <si>
    <t xml:space="preserve">832 0409 A510216570 523 832 1403 A510216570 523  882 0409 A620116570 523  882 1403 A620116570 523 </t>
  </si>
  <si>
    <t xml:space="preserve">882 0412 A620115330 521 </t>
  </si>
  <si>
    <t>832 0502 A12011A010 521</t>
  </si>
  <si>
    <t>857 0503 Ц4115R2990 521</t>
  </si>
  <si>
    <t xml:space="preserve">850 0602 Ч37G650132 522  850 0602 Ч37G650133 522 </t>
  </si>
  <si>
    <t>% выполнения утвержденных назначений по состоянию на 01.04.2020</t>
  </si>
  <si>
    <t xml:space="preserve">Сведения о предоставлении из бюджета субъекта Российской Федерации дотаций муниципальным районам (городским округам) на 01.04.2020 </t>
  </si>
  <si>
    <t xml:space="preserve">874 0701 Ц711511660 521    874 0702 Ц711511660 521    874 0703 Ц711511660 521 </t>
  </si>
  <si>
    <t>Сведения о предоставленных из республиканского бюджета Чувашской Республики межбюджетных трансфертов местным бюджетам                                                                                                    за 1 квартал 2020 года</t>
  </si>
  <si>
    <t>874 0701 Ц71P252323 522      874 0701 Ц71P252324 522   874 0701 Ц71P252325 522 874 0701 Ц71Р251591 522 874 0701 Ц71Р25159В 522 874 0701 Ц71P25232D 522 874 0701 Ц71P25232G 522 874 0701 Ц71P25232I 522 874 0701 Ц71P25232В 522 874 0701 Ц71P25232N 522 874 0701 Ц71P25232С 522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</si>
</sst>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3">
    <font>
      <sz val="10"/>
      <name val="Arial Cyr"/>
      <charset val="204"/>
    </font>
    <font>
      <sz val="11"/>
      <color theme="1"/>
      <name val="Calibri"/>
      <family val="2"/>
      <charset val="204"/>
      <scheme val="minor"/>
    </font>
    <font>
      <b/>
      <sz val="18"/>
      <color theme="3"/>
      <name val="Cambria"/>
      <family val="2"/>
      <charset val="204"/>
      <scheme val="maj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Arial Cyr"/>
      <charset val="204"/>
    </font>
    <font>
      <sz val="10"/>
      <name val="TimesET"/>
    </font>
    <font>
      <sz val="16"/>
      <name val="TimesET"/>
    </font>
    <font>
      <sz val="14"/>
      <name val="TimesET"/>
    </font>
    <font>
      <sz val="9"/>
      <name val="TimesET"/>
    </font>
    <font>
      <sz val="12"/>
      <name val="TimesET"/>
    </font>
    <font>
      <b/>
      <sz val="10"/>
      <name val="TimesET"/>
      <charset val="204"/>
    </font>
    <font>
      <b/>
      <sz val="10"/>
      <name val="TimesET"/>
    </font>
    <font>
      <b/>
      <sz val="9"/>
      <name val="TimesET"/>
    </font>
    <font>
      <b/>
      <sz val="11"/>
      <name val="TimesET"/>
    </font>
    <font>
      <b/>
      <sz val="11"/>
      <color rgb="FF000000"/>
      <name val="Arial"/>
      <family val="2"/>
      <charset val="204"/>
    </font>
    <font>
      <b/>
      <sz val="10"/>
      <color rgb="FF000000"/>
      <name val="Arial"/>
      <family val="2"/>
      <charset val="204"/>
    </font>
    <font>
      <sz val="10"/>
      <color rgb="FF000000"/>
      <name val="Arial"/>
      <family val="2"/>
      <charset val="204"/>
    </font>
    <font>
      <sz val="10"/>
      <color theme="1"/>
      <name val="Arial Cyr"/>
      <charset val="204"/>
    </font>
    <font>
      <sz val="12"/>
      <color theme="1"/>
      <name val="TimesET"/>
    </font>
    <font>
      <b/>
      <sz val="10"/>
      <color theme="1"/>
      <name val="Arial Cyr"/>
      <charset val="204"/>
    </font>
    <font>
      <b/>
      <sz val="14"/>
      <color theme="1"/>
      <name val="TimesET"/>
    </font>
    <font>
      <sz val="11"/>
      <color theme="1"/>
      <name val="TimesET"/>
    </font>
    <font>
      <b/>
      <sz val="11"/>
      <color theme="1"/>
      <name val="TimesET"/>
    </font>
    <font>
      <b/>
      <sz val="12"/>
      <color theme="1"/>
      <name val="TimesET"/>
    </font>
    <font>
      <sz val="11"/>
      <name val="Calibri"/>
      <family val="2"/>
      <scheme val="minor"/>
    </font>
    <font>
      <sz val="10"/>
      <color rgb="FF000000"/>
      <name val="Arial Cyr"/>
    </font>
    <font>
      <b/>
      <sz val="12"/>
      <color rgb="FF000000"/>
      <name val="Arial Cyr"/>
    </font>
    <font>
      <b/>
      <sz val="10"/>
      <color rgb="FF000000"/>
      <name val="Arial Cyr"/>
    </font>
    <font>
      <b/>
      <sz val="11"/>
      <name val="TimesET"/>
      <charset val="204"/>
    </font>
    <font>
      <sz val="11"/>
      <name val="Times New Roman"/>
      <family val="1"/>
      <charset val="204"/>
    </font>
    <font>
      <b/>
      <sz val="11"/>
      <name val="Times New Roman"/>
      <family val="1"/>
      <charset val="204"/>
    </font>
    <font>
      <sz val="9"/>
      <name val="Times New Roman"/>
      <family val="1"/>
      <charset val="204"/>
    </font>
    <font>
      <sz val="10"/>
      <name val="Times New Roman"/>
      <family val="1"/>
      <charset val="204"/>
    </font>
    <font>
      <sz val="8"/>
      <name val="Times New Roman"/>
      <family val="1"/>
      <charset val="204"/>
    </font>
    <font>
      <sz val="11"/>
      <color theme="1"/>
      <name val="Times New Roman"/>
      <family val="1"/>
      <charset val="204"/>
    </font>
    <font>
      <sz val="16"/>
      <name val="Times New Roman"/>
      <family val="1"/>
      <charset val="204"/>
    </font>
    <font>
      <b/>
      <sz val="12"/>
      <color theme="1"/>
      <name val="TimesET"/>
      <charset val="204"/>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B7DDE8"/>
      </patternFill>
    </fill>
    <fill>
      <patternFill patternType="solid">
        <fgColor rgb="FFC0C0C0"/>
      </patternFill>
    </fill>
    <fill>
      <patternFill patternType="solid">
        <fgColor rgb="FFCCFFFF"/>
      </patternFill>
    </fill>
    <fill>
      <patternFill patternType="solid">
        <fgColor indexed="65"/>
        <bgColor indexed="64"/>
      </patternFill>
    </fill>
  </fills>
  <borders count="16">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rgb="FF95B3D7"/>
      </bottom>
      <diagonal/>
    </border>
    <border>
      <left style="thin">
        <color rgb="FFD9D9D9"/>
      </left>
      <right style="thin">
        <color rgb="FFD9D9D9"/>
      </right>
      <top/>
      <bottom style="thin">
        <color rgb="FFB9CDE5"/>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95">
    <xf numFmtId="0" fontId="0" fillId="0" borderId="0"/>
    <xf numFmtId="4" fontId="20" fillId="33" borderId="9">
      <alignment horizontal="right" vertical="top" wrapText="1" shrinkToFit="1"/>
    </xf>
    <xf numFmtId="4" fontId="21" fillId="34" borderId="10">
      <alignment horizontal="right" vertical="top" shrinkToFit="1"/>
    </xf>
    <xf numFmtId="4" fontId="21" fillId="35" borderId="11">
      <alignment horizontal="right" vertical="top" shrinkToFit="1"/>
    </xf>
    <xf numFmtId="4" fontId="22" fillId="0" borderId="11">
      <alignment horizontal="right" vertical="top" shrinkToFit="1"/>
    </xf>
    <xf numFmtId="4" fontId="21" fillId="36" borderId="12">
      <alignment horizontal="right" vertical="top" shrinkToFit="1"/>
    </xf>
    <xf numFmtId="0" fontId="10" fillId="0" borderId="0"/>
    <xf numFmtId="0" fontId="1" fillId="0" borderId="0"/>
    <xf numFmtId="0" fontId="10" fillId="0" borderId="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30" fillId="0" borderId="0"/>
    <xf numFmtId="0" fontId="30" fillId="0" borderId="0"/>
    <xf numFmtId="0" fontId="31" fillId="0" borderId="0"/>
    <xf numFmtId="0" fontId="31" fillId="0" borderId="0"/>
    <xf numFmtId="0" fontId="30" fillId="0" borderId="0"/>
    <xf numFmtId="0" fontId="31" fillId="37" borderId="0"/>
    <xf numFmtId="0" fontId="31" fillId="0" borderId="0">
      <alignment wrapText="1"/>
    </xf>
    <xf numFmtId="0" fontId="31" fillId="0" borderId="0"/>
    <xf numFmtId="0" fontId="32" fillId="0" borderId="0">
      <alignment horizontal="center" wrapText="1"/>
    </xf>
    <xf numFmtId="0" fontId="32" fillId="0" borderId="0">
      <alignment horizontal="center"/>
    </xf>
    <xf numFmtId="0" fontId="31" fillId="0" borderId="0">
      <alignment horizontal="right"/>
    </xf>
    <xf numFmtId="0" fontId="31" fillId="37" borderId="13"/>
    <xf numFmtId="0" fontId="31" fillId="0" borderId="12">
      <alignment horizontal="center" vertical="center" wrapText="1"/>
    </xf>
    <xf numFmtId="0" fontId="31" fillId="37" borderId="14"/>
    <xf numFmtId="49" fontId="31" fillId="0" borderId="12">
      <alignment horizontal="left" vertical="top" wrapText="1" indent="2"/>
    </xf>
    <xf numFmtId="49" fontId="31" fillId="0" borderId="12">
      <alignment horizontal="center" vertical="top" shrinkToFit="1"/>
    </xf>
    <xf numFmtId="4" fontId="31" fillId="0" borderId="12">
      <alignment horizontal="right" vertical="top" shrinkToFit="1"/>
    </xf>
    <xf numFmtId="10" fontId="31" fillId="0" borderId="12">
      <alignment horizontal="right" vertical="top" shrinkToFit="1"/>
    </xf>
    <xf numFmtId="0" fontId="31" fillId="37" borderId="14">
      <alignment shrinkToFit="1"/>
    </xf>
    <xf numFmtId="0" fontId="33" fillId="0" borderId="12">
      <alignment horizontal="left"/>
    </xf>
    <xf numFmtId="4" fontId="33" fillId="5" borderId="12">
      <alignment horizontal="right" vertical="top" shrinkToFit="1"/>
    </xf>
    <xf numFmtId="10" fontId="33" fillId="5" borderId="12">
      <alignment horizontal="right" vertical="top" shrinkToFit="1"/>
    </xf>
    <xf numFmtId="0" fontId="31" fillId="37" borderId="15"/>
    <xf numFmtId="0" fontId="33" fillId="0" borderId="12">
      <alignment vertical="top" wrapText="1"/>
    </xf>
    <xf numFmtId="4" fontId="33" fillId="38" borderId="12">
      <alignment horizontal="right" vertical="top" shrinkToFit="1"/>
    </xf>
    <xf numFmtId="10" fontId="33" fillId="38" borderId="12">
      <alignment horizontal="right" vertical="top" shrinkToFit="1"/>
    </xf>
    <xf numFmtId="0" fontId="31" fillId="37" borderId="14">
      <alignment horizontal="center"/>
    </xf>
    <xf numFmtId="0" fontId="31" fillId="37" borderId="14">
      <alignment horizontal="left"/>
    </xf>
    <xf numFmtId="0" fontId="31" fillId="37" borderId="15">
      <alignment horizontal="center"/>
    </xf>
    <xf numFmtId="0" fontId="31" fillId="37" borderId="15">
      <alignment horizontal="left"/>
    </xf>
    <xf numFmtId="0" fontId="9" fillId="6"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30" fillId="0" borderId="0"/>
    <xf numFmtId="0" fontId="1" fillId="0" borderId="0"/>
    <xf numFmtId="0" fontId="1" fillId="0" borderId="0"/>
    <xf numFmtId="0" fontId="10" fillId="0" borderId="0"/>
    <xf numFmtId="0" fontId="1" fillId="0" borderId="0"/>
    <xf numFmtId="0" fontId="10" fillId="39" borderId="0"/>
    <xf numFmtId="0" fontId="10" fillId="39" borderId="0"/>
    <xf numFmtId="0" fontId="10" fillId="39" borderId="0"/>
    <xf numFmtId="0" fontId="10" fillId="39" borderId="0"/>
    <xf numFmtId="0" fontId="10" fillId="39" borderId="0"/>
    <xf numFmtId="0" fontId="10" fillId="0" borderId="0"/>
    <xf numFmtId="0" fontId="5" fillId="3" borderId="0" applyNumberFormat="0" applyBorder="0" applyAlignment="0" applyProtection="0"/>
    <xf numFmtId="0" fontId="8" fillId="0" borderId="0" applyNumberFormat="0" applyFill="0" applyBorder="0" applyAlignment="0" applyProtection="0"/>
    <xf numFmtId="0" fontId="1" fillId="5" borderId="1" applyNumberFormat="0" applyFont="0" applyAlignment="0" applyProtection="0"/>
    <xf numFmtId="0" fontId="1" fillId="5" borderId="1" applyNumberFormat="0" applyFont="0" applyAlignment="0" applyProtection="0"/>
    <xf numFmtId="0" fontId="7" fillId="0" borderId="0" applyNumberFormat="0" applyFill="0" applyBorder="0" applyAlignment="0" applyProtection="0"/>
    <xf numFmtId="0" fontId="4" fillId="2" borderId="0" applyNumberFormat="0" applyBorder="0" applyAlignment="0" applyProtection="0"/>
  </cellStyleXfs>
  <cellXfs count="100">
    <xf numFmtId="0" fontId="0" fillId="0" borderId="0" xfId="0"/>
    <xf numFmtId="1" fontId="11" fillId="30" borderId="0" xfId="0" applyNumberFormat="1" applyFont="1" applyFill="1" applyBorder="1" applyAlignment="1">
      <alignment vertical="center" wrapText="1"/>
    </xf>
    <xf numFmtId="164" fontId="11" fillId="30" borderId="0" xfId="0" applyNumberFormat="1" applyFont="1" applyFill="1" applyBorder="1" applyAlignment="1">
      <alignment vertical="center" wrapText="1"/>
    </xf>
    <xf numFmtId="164" fontId="11" fillId="30" borderId="0" xfId="0" applyNumberFormat="1" applyFont="1" applyFill="1" applyBorder="1" applyAlignment="1">
      <alignment horizontal="center" vertical="center" wrapText="1"/>
    </xf>
    <xf numFmtId="164" fontId="14" fillId="30" borderId="0" xfId="0" applyNumberFormat="1" applyFont="1" applyFill="1" applyBorder="1" applyAlignment="1">
      <alignment vertical="center" wrapText="1"/>
    </xf>
    <xf numFmtId="164" fontId="11" fillId="0" borderId="0" xfId="0" applyNumberFormat="1" applyFont="1" applyFill="1" applyBorder="1" applyAlignment="1">
      <alignment vertical="center" wrapText="1"/>
    </xf>
    <xf numFmtId="164" fontId="11" fillId="31" borderId="0" xfId="0" applyNumberFormat="1" applyFont="1" applyFill="1" applyBorder="1" applyAlignment="1">
      <alignment vertical="center" wrapText="1"/>
    </xf>
    <xf numFmtId="164" fontId="15" fillId="30" borderId="0" xfId="0" applyNumberFormat="1" applyFont="1" applyFill="1" applyBorder="1" applyAlignment="1">
      <alignment horizontal="right" vertical="center" wrapText="1"/>
    </xf>
    <xf numFmtId="164" fontId="17" fillId="0" borderId="0" xfId="0" applyNumberFormat="1" applyFont="1" applyFill="1" applyBorder="1" applyAlignment="1">
      <alignment vertical="center" wrapText="1"/>
    </xf>
    <xf numFmtId="164" fontId="17" fillId="30" borderId="0" xfId="0" applyNumberFormat="1" applyFont="1" applyFill="1" applyBorder="1" applyAlignment="1">
      <alignment vertical="center" wrapText="1"/>
    </xf>
    <xf numFmtId="0" fontId="19" fillId="30" borderId="0" xfId="0" applyNumberFormat="1" applyFont="1" applyFill="1" applyBorder="1" applyAlignment="1">
      <alignment horizontal="center" vertical="center" wrapText="1"/>
    </xf>
    <xf numFmtId="164" fontId="11" fillId="32" borderId="0" xfId="0" applyNumberFormat="1" applyFont="1" applyFill="1" applyBorder="1" applyAlignment="1">
      <alignment vertical="center" wrapText="1"/>
    </xf>
    <xf numFmtId="0" fontId="23" fillId="0" borderId="0" xfId="8" applyFont="1" applyAlignment="1">
      <alignment vertical="center" wrapText="1"/>
    </xf>
    <xf numFmtId="4" fontId="25" fillId="0" borderId="0" xfId="8" applyNumberFormat="1" applyFont="1"/>
    <xf numFmtId="4" fontId="23" fillId="0" borderId="0" xfId="8" applyNumberFormat="1" applyFont="1" applyAlignment="1">
      <alignment horizontal="center"/>
    </xf>
    <xf numFmtId="0" fontId="27" fillId="0" borderId="0" xfId="8" applyFont="1" applyAlignment="1">
      <alignment horizontal="center" vertical="center" wrapText="1"/>
    </xf>
    <xf numFmtId="0" fontId="24" fillId="0" borderId="0" xfId="8" applyFont="1" applyAlignment="1">
      <alignment horizontal="center" vertical="center" wrapText="1"/>
    </xf>
    <xf numFmtId="0" fontId="28" fillId="30" borderId="2" xfId="8" applyFont="1" applyFill="1" applyBorder="1" applyAlignment="1">
      <alignment horizontal="center" vertical="center" wrapText="1"/>
    </xf>
    <xf numFmtId="0" fontId="28" fillId="30" borderId="4" xfId="8" applyFont="1" applyFill="1" applyBorder="1" applyAlignment="1">
      <alignment horizontal="center" vertical="center" wrapText="1"/>
    </xf>
    <xf numFmtId="4" fontId="25" fillId="30" borderId="0" xfId="8" applyNumberFormat="1" applyFont="1" applyFill="1"/>
    <xf numFmtId="49" fontId="29" fillId="30" borderId="2" xfId="8" applyNumberFormat="1" applyFont="1" applyFill="1" applyBorder="1" applyAlignment="1">
      <alignment horizontal="center" vertical="center" wrapText="1"/>
    </xf>
    <xf numFmtId="165" fontId="29" fillId="30" borderId="2" xfId="8" applyNumberFormat="1" applyFont="1" applyFill="1" applyBorder="1" applyAlignment="1">
      <alignment vertical="center" wrapText="1"/>
    </xf>
    <xf numFmtId="49" fontId="24" fillId="30" borderId="2" xfId="8" applyNumberFormat="1" applyFont="1" applyFill="1" applyBorder="1" applyAlignment="1">
      <alignment horizontal="center" vertical="center" wrapText="1"/>
    </xf>
    <xf numFmtId="165" fontId="24" fillId="30" borderId="2" xfId="8" applyNumberFormat="1" applyFont="1" applyFill="1" applyBorder="1" applyAlignment="1">
      <alignment vertical="center" wrapText="1"/>
    </xf>
    <xf numFmtId="49" fontId="24" fillId="30" borderId="2" xfId="8" applyNumberFormat="1" applyFont="1" applyFill="1" applyBorder="1" applyAlignment="1">
      <alignment horizontal="justify" vertical="center" wrapText="1"/>
    </xf>
    <xf numFmtId="165" fontId="24" fillId="30" borderId="2" xfId="8" applyNumberFormat="1" applyFont="1" applyFill="1" applyBorder="1" applyAlignment="1">
      <alignment horizontal="left" vertical="center" wrapText="1"/>
    </xf>
    <xf numFmtId="165" fontId="24" fillId="30" borderId="2" xfId="8" applyNumberFormat="1" applyFont="1" applyFill="1" applyBorder="1" applyAlignment="1">
      <alignment horizontal="right" vertical="center" wrapText="1"/>
    </xf>
    <xf numFmtId="4" fontId="23" fillId="30" borderId="0" xfId="8" applyNumberFormat="1" applyFont="1" applyFill="1"/>
    <xf numFmtId="164" fontId="12" fillId="30" borderId="0" xfId="0" applyNumberFormat="1" applyFont="1" applyFill="1" applyBorder="1" applyAlignment="1">
      <alignment horizontal="center" vertical="center" wrapText="1"/>
    </xf>
    <xf numFmtId="164" fontId="13" fillId="30" borderId="0" xfId="0" applyNumberFormat="1" applyFont="1" applyFill="1" applyBorder="1" applyAlignment="1">
      <alignment horizontal="center" vertical="center" wrapText="1"/>
    </xf>
    <xf numFmtId="164" fontId="16" fillId="0" borderId="0" xfId="0" applyNumberFormat="1" applyFont="1" applyFill="1" applyBorder="1" applyAlignment="1">
      <alignment vertical="center" wrapText="1"/>
    </xf>
    <xf numFmtId="0" fontId="34" fillId="30" borderId="0"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1" fontId="36"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left" vertical="center" wrapText="1"/>
    </xf>
    <xf numFmtId="165" fontId="36" fillId="30" borderId="2" xfId="0" applyNumberFormat="1" applyFont="1" applyFill="1" applyBorder="1" applyAlignment="1">
      <alignment horizontal="right" vertical="center" wrapText="1"/>
    </xf>
    <xf numFmtId="1" fontId="35" fillId="30" borderId="2" xfId="0" applyNumberFormat="1" applyFont="1" applyFill="1" applyBorder="1" applyAlignment="1">
      <alignment vertical="center" wrapText="1"/>
    </xf>
    <xf numFmtId="164" fontId="35" fillId="30" borderId="2" xfId="0" applyNumberFormat="1" applyFont="1" applyFill="1" applyBorder="1" applyAlignment="1">
      <alignment vertical="center" wrapText="1"/>
    </xf>
    <xf numFmtId="165" fontId="35" fillId="30" borderId="2" xfId="0" applyNumberFormat="1" applyFont="1" applyFill="1" applyBorder="1" applyAlignment="1">
      <alignment horizontal="right" wrapText="1"/>
    </xf>
    <xf numFmtId="164" fontId="36" fillId="30" borderId="2" xfId="0" applyNumberFormat="1" applyFont="1" applyFill="1" applyBorder="1" applyAlignment="1">
      <alignment vertical="center" wrapText="1"/>
    </xf>
    <xf numFmtId="165" fontId="35" fillId="30" borderId="2" xfId="0" applyNumberFormat="1" applyFont="1" applyFill="1" applyBorder="1" applyAlignment="1">
      <alignment horizontal="center" vertical="center" wrapText="1"/>
    </xf>
    <xf numFmtId="165" fontId="37" fillId="30" borderId="2" xfId="0" applyNumberFormat="1" applyFont="1" applyFill="1" applyBorder="1" applyAlignment="1">
      <alignment horizontal="center" vertical="center" wrapText="1"/>
    </xf>
    <xf numFmtId="164" fontId="14" fillId="0" borderId="0" xfId="0" applyNumberFormat="1" applyFont="1" applyFill="1" applyBorder="1" applyAlignment="1">
      <alignment vertical="center" wrapText="1"/>
    </xf>
    <xf numFmtId="164" fontId="18" fillId="0" borderId="0" xfId="0" applyNumberFormat="1" applyFont="1" applyFill="1" applyBorder="1" applyAlignment="1">
      <alignment vertical="center" wrapText="1"/>
    </xf>
    <xf numFmtId="164" fontId="16" fillId="30" borderId="0" xfId="0" applyNumberFormat="1" applyFont="1" applyFill="1" applyBorder="1" applyAlignment="1">
      <alignment vertical="center" wrapText="1"/>
    </xf>
    <xf numFmtId="165" fontId="35" fillId="30" borderId="2" xfId="0" applyNumberFormat="1" applyFont="1" applyFill="1" applyBorder="1" applyAlignment="1">
      <alignment vertical="center" wrapText="1"/>
    </xf>
    <xf numFmtId="165" fontId="35" fillId="30" borderId="8" xfId="0" applyNumberFormat="1" applyFont="1" applyFill="1" applyBorder="1" applyAlignment="1">
      <alignment horizontal="center" vertical="center" wrapText="1"/>
    </xf>
    <xf numFmtId="165" fontId="36" fillId="30" borderId="2" xfId="0" applyNumberFormat="1" applyFont="1" applyFill="1" applyBorder="1" applyAlignment="1">
      <alignment vertical="center" wrapText="1"/>
    </xf>
    <xf numFmtId="165" fontId="36" fillId="30" borderId="0" xfId="0" applyNumberFormat="1" applyFont="1" applyFill="1" applyBorder="1" applyAlignment="1">
      <alignment vertical="center" wrapText="1"/>
    </xf>
    <xf numFmtId="1" fontId="35" fillId="30" borderId="0" xfId="0" applyNumberFormat="1" applyFont="1" applyFill="1" applyBorder="1" applyAlignment="1">
      <alignment vertical="center" wrapText="1"/>
    </xf>
    <xf numFmtId="164" fontId="35" fillId="30" borderId="0" xfId="0" applyNumberFormat="1" applyFont="1" applyFill="1" applyBorder="1" applyAlignment="1">
      <alignment vertical="center" wrapText="1"/>
    </xf>
    <xf numFmtId="164" fontId="35" fillId="30" borderId="2" xfId="0" applyNumberFormat="1" applyFont="1" applyFill="1" applyBorder="1" applyAlignment="1">
      <alignment horizontal="left" vertical="center" wrapText="1"/>
    </xf>
    <xf numFmtId="164" fontId="12" fillId="30" borderId="0" xfId="0" applyNumberFormat="1" applyFont="1" applyFill="1" applyBorder="1" applyAlignment="1">
      <alignment vertical="center" wrapText="1"/>
    </xf>
    <xf numFmtId="164" fontId="14" fillId="30" borderId="7" xfId="0" applyNumberFormat="1" applyFont="1" applyFill="1" applyBorder="1" applyAlignment="1">
      <alignment vertical="center" wrapText="1"/>
    </xf>
    <xf numFmtId="165" fontId="36" fillId="30" borderId="4" xfId="0" applyNumberFormat="1" applyFont="1" applyFill="1" applyBorder="1" applyAlignment="1">
      <alignment horizontal="right" vertical="center" wrapText="1"/>
    </xf>
    <xf numFmtId="165" fontId="35" fillId="30" borderId="2" xfId="0" applyNumberFormat="1" applyFont="1" applyFill="1" applyBorder="1" applyAlignment="1">
      <alignment horizontal="right" vertical="top" wrapText="1"/>
    </xf>
    <xf numFmtId="165" fontId="35" fillId="30" borderId="4" xfId="0" applyNumberFormat="1" applyFont="1" applyFill="1" applyBorder="1" applyAlignment="1">
      <alignment horizontal="right" vertical="center" wrapText="1"/>
    </xf>
    <xf numFmtId="164" fontId="35" fillId="0" borderId="0" xfId="0" applyNumberFormat="1" applyFont="1" applyFill="1" applyBorder="1" applyAlignment="1">
      <alignment vertical="center" wrapText="1"/>
    </xf>
    <xf numFmtId="165" fontId="35" fillId="0" borderId="2" xfId="0" applyNumberFormat="1" applyFont="1" applyFill="1" applyBorder="1" applyAlignment="1">
      <alignment vertical="center" wrapText="1"/>
    </xf>
    <xf numFmtId="165" fontId="42" fillId="30" borderId="2" xfId="8" applyNumberFormat="1" applyFont="1" applyFill="1" applyBorder="1" applyAlignment="1">
      <alignment vertical="center" wrapText="1"/>
    </xf>
    <xf numFmtId="164" fontId="13" fillId="30" borderId="0" xfId="0" applyNumberFormat="1" applyFont="1" applyFill="1" applyBorder="1" applyAlignment="1">
      <alignment horizontal="center" vertical="center" wrapText="1"/>
    </xf>
    <xf numFmtId="165" fontId="35" fillId="30" borderId="8" xfId="0" applyNumberFormat="1" applyFont="1" applyFill="1" applyBorder="1" applyAlignment="1">
      <alignment horizontal="right" vertical="center" wrapText="1"/>
    </xf>
    <xf numFmtId="164" fontId="41"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0" borderId="0" xfId="0" applyNumberFormat="1" applyFont="1" applyFill="1" applyBorder="1" applyAlignment="1">
      <alignment horizontal="right" vertical="center" wrapText="1"/>
    </xf>
    <xf numFmtId="165" fontId="23" fillId="0" borderId="0" xfId="8" applyNumberFormat="1" applyFont="1" applyAlignment="1">
      <alignment vertical="center" wrapText="1"/>
    </xf>
    <xf numFmtId="1" fontId="36" fillId="30" borderId="2" xfId="0" applyNumberFormat="1" applyFont="1" applyFill="1" applyBorder="1" applyAlignment="1">
      <alignment vertical="center" wrapText="1"/>
    </xf>
    <xf numFmtId="165" fontId="36" fillId="30" borderId="2" xfId="0" applyNumberFormat="1" applyFont="1" applyFill="1" applyBorder="1" applyAlignment="1">
      <alignment horizontal="right" vertical="top" wrapText="1"/>
    </xf>
    <xf numFmtId="0" fontId="26" fillId="0" borderId="0" xfId="8" applyFont="1" applyAlignment="1">
      <alignment horizontal="center" vertical="center" wrapText="1"/>
    </xf>
    <xf numFmtId="164" fontId="12" fillId="30" borderId="0" xfId="0" applyNumberFormat="1" applyFont="1" applyFill="1" applyBorder="1" applyAlignment="1">
      <alignment horizontal="center" vertical="center" wrapText="1"/>
    </xf>
    <xf numFmtId="0" fontId="36" fillId="30" borderId="2" xfId="0" applyNumberFormat="1" applyFont="1" applyFill="1" applyBorder="1" applyAlignment="1">
      <alignment horizontal="left" vertical="center" wrapText="1"/>
    </xf>
    <xf numFmtId="164" fontId="35" fillId="30" borderId="4" xfId="0" applyNumberFormat="1" applyFont="1" applyFill="1" applyBorder="1" applyAlignment="1">
      <alignment horizontal="center" vertical="center" wrapText="1"/>
    </xf>
    <xf numFmtId="164" fontId="35" fillId="30" borderId="5" xfId="0" applyNumberFormat="1" applyFont="1" applyFill="1" applyBorder="1" applyAlignment="1">
      <alignment horizontal="center" vertical="center" wrapText="1"/>
    </xf>
    <xf numFmtId="164" fontId="35" fillId="30" borderId="6" xfId="0" applyNumberFormat="1" applyFont="1" applyFill="1" applyBorder="1" applyAlignment="1">
      <alignment horizontal="center" vertical="center" wrapText="1"/>
    </xf>
    <xf numFmtId="1" fontId="36" fillId="30" borderId="2" xfId="0" applyNumberFormat="1" applyFont="1" applyFill="1" applyBorder="1" applyAlignment="1">
      <alignment horizontal="left" vertical="center" wrapText="1"/>
    </xf>
    <xf numFmtId="164" fontId="35" fillId="30" borderId="7" xfId="0" applyNumberFormat="1" applyFont="1" applyFill="1" applyBorder="1" applyAlignment="1">
      <alignment horizontal="center" vertical="center" wrapText="1"/>
    </xf>
    <xf numFmtId="164" fontId="35" fillId="30" borderId="8" xfId="0" applyNumberFormat="1" applyFont="1" applyFill="1" applyBorder="1" applyAlignment="1">
      <alignment horizontal="center" vertical="center" wrapText="1"/>
    </xf>
    <xf numFmtId="1" fontId="35" fillId="30" borderId="7" xfId="0" applyNumberFormat="1" applyFont="1" applyFill="1" applyBorder="1" applyAlignment="1">
      <alignment horizontal="center" vertical="center" wrapText="1"/>
    </xf>
    <xf numFmtId="1" fontId="35" fillId="30" borderId="8"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4" fontId="15" fillId="30" borderId="3" xfId="0" applyNumberFormat="1" applyFont="1" applyFill="1" applyBorder="1" applyAlignment="1">
      <alignment horizontal="right" vertical="center" wrapText="1"/>
    </xf>
    <xf numFmtId="164" fontId="11" fillId="30" borderId="3" xfId="0" applyNumberFormat="1" applyFont="1" applyFill="1" applyBorder="1" applyAlignment="1">
      <alignment horizontal="center" vertical="center" wrapText="1"/>
    </xf>
    <xf numFmtId="164" fontId="36" fillId="30" borderId="4" xfId="0" applyNumberFormat="1" applyFont="1" applyFill="1" applyBorder="1" applyAlignment="1">
      <alignment horizontal="center" vertical="center" wrapText="1"/>
    </xf>
    <xf numFmtId="164" fontId="36" fillId="30" borderId="5" xfId="0" applyNumberFormat="1" applyFont="1" applyFill="1" applyBorder="1" applyAlignment="1">
      <alignment horizontal="center" vertical="center" wrapText="1"/>
    </xf>
    <xf numFmtId="164" fontId="36" fillId="30" borderId="6" xfId="0" applyNumberFormat="1" applyFont="1" applyFill="1" applyBorder="1" applyAlignment="1">
      <alignment horizontal="center" vertical="center" wrapText="1"/>
    </xf>
    <xf numFmtId="164" fontId="35" fillId="30" borderId="3" xfId="0" applyNumberFormat="1" applyFont="1" applyFill="1" applyBorder="1" applyAlignment="1">
      <alignment horizontal="right" vertical="center" wrapText="1"/>
    </xf>
    <xf numFmtId="164" fontId="39" fillId="30" borderId="4" xfId="0" applyNumberFormat="1" applyFont="1" applyFill="1" applyBorder="1" applyAlignment="1">
      <alignment horizontal="center" vertical="center" wrapText="1"/>
    </xf>
    <xf numFmtId="164" fontId="39" fillId="30" borderId="5" xfId="0" applyNumberFormat="1" applyFont="1" applyFill="1" applyBorder="1" applyAlignment="1">
      <alignment horizontal="center" vertical="center" wrapText="1"/>
    </xf>
    <xf numFmtId="164" fontId="39" fillId="30" borderId="6" xfId="0" applyNumberFormat="1" applyFont="1" applyFill="1" applyBorder="1" applyAlignment="1">
      <alignment horizontal="center" vertical="center" wrapText="1"/>
    </xf>
    <xf numFmtId="164" fontId="40" fillId="30" borderId="2" xfId="0" applyNumberFormat="1" applyFont="1" applyFill="1" applyBorder="1" applyAlignment="1">
      <alignment horizontal="center" vertical="center" wrapText="1"/>
    </xf>
    <xf numFmtId="164" fontId="41" fillId="30" borderId="0" xfId="0" applyNumberFormat="1" applyFont="1" applyFill="1" applyBorder="1" applyAlignment="1">
      <alignment horizontal="center" vertical="center" wrapText="1"/>
    </xf>
    <xf numFmtId="164" fontId="40" fillId="30" borderId="4" xfId="0" applyNumberFormat="1" applyFont="1" applyFill="1" applyBorder="1" applyAlignment="1">
      <alignment horizontal="center" vertical="center" wrapText="1"/>
    </xf>
    <xf numFmtId="164" fontId="40" fillId="30" borderId="5" xfId="0" applyNumberFormat="1" applyFont="1" applyFill="1" applyBorder="1" applyAlignment="1">
      <alignment horizontal="center" vertical="center" wrapText="1"/>
    </xf>
    <xf numFmtId="164" fontId="40" fillId="30" borderId="6" xfId="0" applyNumberFormat="1" applyFont="1" applyFill="1" applyBorder="1" applyAlignment="1">
      <alignment horizontal="center" vertical="center" wrapText="1"/>
    </xf>
    <xf numFmtId="164" fontId="38" fillId="30" borderId="4" xfId="0" applyNumberFormat="1" applyFont="1" applyFill="1" applyBorder="1" applyAlignment="1">
      <alignment horizontal="center" vertical="center" wrapText="1"/>
    </xf>
    <xf numFmtId="164" fontId="38" fillId="30" borderId="5" xfId="0" applyNumberFormat="1" applyFont="1" applyFill="1" applyBorder="1" applyAlignment="1">
      <alignment horizontal="center" vertical="center" wrapText="1"/>
    </xf>
    <xf numFmtId="164" fontId="38" fillId="30" borderId="6" xfId="0" applyNumberFormat="1" applyFont="1" applyFill="1" applyBorder="1" applyAlignment="1">
      <alignment horizontal="center" vertical="center" wrapText="1"/>
    </xf>
    <xf numFmtId="164" fontId="35" fillId="0" borderId="3" xfId="0" applyNumberFormat="1" applyFont="1" applyFill="1" applyBorder="1" applyAlignment="1">
      <alignment horizontal="right" vertical="center" wrapText="1"/>
    </xf>
  </cellXfs>
  <cellStyles count="95">
    <cellStyle name="20% - Акцент1 2" xfId="9"/>
    <cellStyle name="20% - Акцент1 2 2" xfId="10"/>
    <cellStyle name="20% - Акцент2 2" xfId="11"/>
    <cellStyle name="20% - Акцент2 2 2" xfId="12"/>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60% - Акцент1 2" xfId="33"/>
    <cellStyle name="60% - Акцент2 2" xfId="34"/>
    <cellStyle name="60% - Акцент3 2" xfId="35"/>
    <cellStyle name="60% - Акцент4 2" xfId="36"/>
    <cellStyle name="60% - Акцент5 2" xfId="37"/>
    <cellStyle name="60% - Акцент6 2" xfId="38"/>
    <cellStyle name="br" xfId="39"/>
    <cellStyle name="col" xfId="40"/>
    <cellStyle name="ex62" xfId="1"/>
    <cellStyle name="ex66" xfId="2"/>
    <cellStyle name="ex70" xfId="3"/>
    <cellStyle name="ex74" xfId="4"/>
    <cellStyle name="style0" xfId="41"/>
    <cellStyle name="td" xfId="42"/>
    <cellStyle name="tr" xfId="43"/>
    <cellStyle name="xl21" xfId="44"/>
    <cellStyle name="xl22" xfId="45"/>
    <cellStyle name="xl23" xfId="46"/>
    <cellStyle name="xl24" xfId="47"/>
    <cellStyle name="xl25" xfId="48"/>
    <cellStyle name="xl26" xfId="49"/>
    <cellStyle name="xl27" xfId="50"/>
    <cellStyle name="xl28" xfId="51"/>
    <cellStyle name="xl29" xfId="52"/>
    <cellStyle name="xl30" xfId="53"/>
    <cellStyle name="xl31" xfId="54"/>
    <cellStyle name="xl32" xfId="55"/>
    <cellStyle name="xl33" xfId="56"/>
    <cellStyle name="xl34" xfId="57"/>
    <cellStyle name="xl35" xfId="58"/>
    <cellStyle name="xl36" xfId="59"/>
    <cellStyle name="xl37" xfId="60"/>
    <cellStyle name="xl38" xfId="61"/>
    <cellStyle name="xl39" xfId="5"/>
    <cellStyle name="xl40" xfId="62"/>
    <cellStyle name="xl41" xfId="63"/>
    <cellStyle name="xl42" xfId="64"/>
    <cellStyle name="xl43" xfId="65"/>
    <cellStyle name="xl44" xfId="66"/>
    <cellStyle name="xl45" xfId="67"/>
    <cellStyle name="xl46" xfId="68"/>
    <cellStyle name="Акцент1 2" xfId="69"/>
    <cellStyle name="Акцент2 2" xfId="70"/>
    <cellStyle name="Акцент3 2" xfId="71"/>
    <cellStyle name="Акцент4 2" xfId="72"/>
    <cellStyle name="Акцент5 2" xfId="73"/>
    <cellStyle name="Акцент6 2" xfId="74"/>
    <cellStyle name="Заголовок 4 2" xfId="75"/>
    <cellStyle name="Название 2" xfId="76"/>
    <cellStyle name="Нейтральный 2" xfId="77"/>
    <cellStyle name="Обычный" xfId="0" builtinId="0"/>
    <cellStyle name="Обычный 10" xfId="78"/>
    <cellStyle name="Обычный 11" xfId="8"/>
    <cellStyle name="Обычный 12" xfId="79"/>
    <cellStyle name="Обычный 13" xfId="80"/>
    <cellStyle name="Обычный 14" xfId="81"/>
    <cellStyle name="Обычный 2" xfId="6"/>
    <cellStyle name="Обычный 2 2" xfId="82"/>
    <cellStyle name="Обычный 3" xfId="7"/>
    <cellStyle name="Обычный 4" xfId="83"/>
    <cellStyle name="Обычный 5" xfId="84"/>
    <cellStyle name="Обычный 6" xfId="85"/>
    <cellStyle name="Обычный 7" xfId="86"/>
    <cellStyle name="Обычный 8" xfId="87"/>
    <cellStyle name="Обычный 9" xfId="88"/>
    <cellStyle name="Плохой 2" xfId="89"/>
    <cellStyle name="Пояснение 2" xfId="90"/>
    <cellStyle name="Примечание 2" xfId="91"/>
    <cellStyle name="Примечание 2 2" xfId="92"/>
    <cellStyle name="Текст предупреждения 2" xfId="93"/>
    <cellStyle name="Хороши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4"/>
  <sheetViews>
    <sheetView tabSelected="1" zoomScale="70" zoomScaleNormal="70" zoomScaleSheetLayoutView="100" workbookViewId="0">
      <selection activeCell="A2" sqref="A2"/>
    </sheetView>
  </sheetViews>
  <sheetFormatPr defaultColWidth="29.54296875" defaultRowHeight="13"/>
  <cols>
    <col min="1" max="1" width="6.1796875" style="12" customWidth="1"/>
    <col min="2" max="2" width="88.453125" style="12" customWidth="1"/>
    <col min="3" max="3" width="27.26953125" style="12" customWidth="1"/>
    <col min="4" max="4" width="19.26953125" style="12" customWidth="1"/>
    <col min="5" max="5" width="23.7265625" style="12" customWidth="1"/>
    <col min="6" max="6" width="22.26953125" style="12" customWidth="1"/>
    <col min="7" max="8" width="14.7265625" style="13" customWidth="1"/>
    <col min="9" max="16384" width="29.54296875" style="13"/>
  </cols>
  <sheetData>
    <row r="1" spans="1:6" s="14" customFormat="1" ht="58.5" customHeight="1">
      <c r="A1" s="70" t="s">
        <v>386</v>
      </c>
      <c r="B1" s="70"/>
      <c r="C1" s="70"/>
      <c r="D1" s="70"/>
      <c r="E1" s="70"/>
      <c r="F1" s="70"/>
    </row>
    <row r="2" spans="1:6" s="14" customFormat="1" ht="19.5" customHeight="1">
      <c r="A2" s="15"/>
      <c r="B2" s="15"/>
      <c r="C2" s="15"/>
      <c r="D2" s="15"/>
      <c r="E2" s="15"/>
      <c r="F2" s="16" t="s">
        <v>51</v>
      </c>
    </row>
    <row r="3" spans="1:6" s="19" customFormat="1" ht="72" customHeight="1">
      <c r="A3" s="17" t="s">
        <v>52</v>
      </c>
      <c r="B3" s="18" t="s">
        <v>53</v>
      </c>
      <c r="C3" s="18" t="s">
        <v>54</v>
      </c>
      <c r="D3" s="18" t="s">
        <v>174</v>
      </c>
      <c r="E3" s="18" t="s">
        <v>186</v>
      </c>
      <c r="F3" s="17" t="s">
        <v>383</v>
      </c>
    </row>
    <row r="4" spans="1:6" s="19" customFormat="1" ht="22.5" customHeight="1">
      <c r="A4" s="20">
        <v>1</v>
      </c>
      <c r="B4" s="21" t="s">
        <v>55</v>
      </c>
      <c r="C4" s="21"/>
      <c r="D4" s="21">
        <f>SUM(D6:D8)</f>
        <v>650883.39999999991</v>
      </c>
      <c r="E4" s="21">
        <f>SUM(E6:E8)</f>
        <v>162720.89999999997</v>
      </c>
      <c r="F4" s="21">
        <f>E4/D4*100</f>
        <v>25.000007681867441</v>
      </c>
    </row>
    <row r="5" spans="1:6" s="19" customFormat="1" ht="15.5">
      <c r="A5" s="22"/>
      <c r="B5" s="23" t="s">
        <v>56</v>
      </c>
      <c r="C5" s="23"/>
      <c r="D5" s="23"/>
      <c r="E5" s="23"/>
      <c r="F5" s="21"/>
    </row>
    <row r="6" spans="1:6" s="19" customFormat="1" ht="54.75" customHeight="1">
      <c r="A6" s="22" t="s">
        <v>57</v>
      </c>
      <c r="B6" s="24" t="s">
        <v>280</v>
      </c>
      <c r="C6" s="23" t="s">
        <v>58</v>
      </c>
      <c r="D6" s="23">
        <v>611283.39999999991</v>
      </c>
      <c r="E6" s="23">
        <v>152820.59999999998</v>
      </c>
      <c r="F6" s="21">
        <f>E6/D6*100</f>
        <v>24.999959102439227</v>
      </c>
    </row>
    <row r="7" spans="1:6" s="27" customFormat="1" ht="55.5" customHeight="1">
      <c r="A7" s="22" t="s">
        <v>59</v>
      </c>
      <c r="B7" s="24" t="s">
        <v>279</v>
      </c>
      <c r="C7" s="25" t="s">
        <v>60</v>
      </c>
      <c r="D7" s="26">
        <v>39600</v>
      </c>
      <c r="E7" s="26">
        <v>9900.2999999999993</v>
      </c>
      <c r="F7" s="21">
        <f>E7/D7*100</f>
        <v>25.000757575757575</v>
      </c>
    </row>
    <row r="8" spans="1:6" s="27" customFormat="1" ht="15.5">
      <c r="A8" s="22"/>
      <c r="B8" s="24"/>
      <c r="C8" s="25"/>
      <c r="D8" s="26"/>
      <c r="E8" s="26"/>
      <c r="F8" s="21"/>
    </row>
    <row r="9" spans="1:6" s="19" customFormat="1" ht="27.75" customHeight="1">
      <c r="A9" s="20" t="s">
        <v>61</v>
      </c>
      <c r="B9" s="21" t="s">
        <v>62</v>
      </c>
      <c r="C9" s="21"/>
      <c r="D9" s="21">
        <f>SUM(D11:D82)</f>
        <v>11377582.199999997</v>
      </c>
      <c r="E9" s="21">
        <f>SUM(E11:E82)</f>
        <v>217366.50000000003</v>
      </c>
      <c r="F9" s="61">
        <f>E9/D9*100</f>
        <v>1.910480594022868</v>
      </c>
    </row>
    <row r="10" spans="1:6" s="27" customFormat="1" ht="15.5">
      <c r="A10" s="22"/>
      <c r="B10" s="23" t="s">
        <v>56</v>
      </c>
      <c r="C10" s="23"/>
      <c r="D10" s="23"/>
      <c r="E10" s="23"/>
      <c r="F10" s="23"/>
    </row>
    <row r="11" spans="1:6" s="19" customFormat="1" ht="57.75" customHeight="1">
      <c r="A11" s="22" t="s">
        <v>63</v>
      </c>
      <c r="B11" s="24" t="s">
        <v>200</v>
      </c>
      <c r="C11" s="23" t="s">
        <v>312</v>
      </c>
      <c r="D11" s="23">
        <v>80000</v>
      </c>
      <c r="E11" s="23">
        <v>0</v>
      </c>
      <c r="F11" s="23">
        <f>E11/D11*100</f>
        <v>0</v>
      </c>
    </row>
    <row r="12" spans="1:6" s="27" customFormat="1" ht="57.75" customHeight="1">
      <c r="A12" s="22" t="s">
        <v>64</v>
      </c>
      <c r="B12" s="24" t="s">
        <v>262</v>
      </c>
      <c r="C12" s="23" t="s">
        <v>313</v>
      </c>
      <c r="D12" s="23">
        <v>258254</v>
      </c>
      <c r="E12" s="23">
        <v>0</v>
      </c>
      <c r="F12" s="23">
        <f t="shared" ref="F12:F75" si="0">E12/D12*100</f>
        <v>0</v>
      </c>
    </row>
    <row r="13" spans="1:6" s="19" customFormat="1" ht="52.5" customHeight="1">
      <c r="A13" s="22" t="s">
        <v>65</v>
      </c>
      <c r="B13" s="24" t="s">
        <v>263</v>
      </c>
      <c r="C13" s="23" t="s">
        <v>314</v>
      </c>
      <c r="D13" s="23">
        <v>313746</v>
      </c>
      <c r="E13" s="23">
        <v>56618.400000000016</v>
      </c>
      <c r="F13" s="23">
        <f t="shared" si="0"/>
        <v>18.045935246983234</v>
      </c>
    </row>
    <row r="14" spans="1:6" s="19" customFormat="1" ht="54.75" customHeight="1">
      <c r="A14" s="22" t="s">
        <v>66</v>
      </c>
      <c r="B14" s="24" t="s">
        <v>264</v>
      </c>
      <c r="C14" s="23" t="s">
        <v>315</v>
      </c>
      <c r="D14" s="23">
        <v>116519.99999999999</v>
      </c>
      <c r="E14" s="23">
        <v>0</v>
      </c>
      <c r="F14" s="23">
        <f t="shared" si="0"/>
        <v>0</v>
      </c>
    </row>
    <row r="15" spans="1:6" s="19" customFormat="1" ht="52.5" customHeight="1">
      <c r="A15" s="22" t="s">
        <v>67</v>
      </c>
      <c r="B15" s="24" t="s">
        <v>203</v>
      </c>
      <c r="C15" s="23" t="s">
        <v>316</v>
      </c>
      <c r="D15" s="23">
        <v>89999.999999999985</v>
      </c>
      <c r="E15" s="23">
        <v>19113.200000000004</v>
      </c>
      <c r="F15" s="23">
        <f t="shared" si="0"/>
        <v>21.236888888888895</v>
      </c>
    </row>
    <row r="16" spans="1:6" s="19" customFormat="1" ht="51.75" customHeight="1">
      <c r="A16" s="22" t="s">
        <v>68</v>
      </c>
      <c r="B16" s="24" t="s">
        <v>204</v>
      </c>
      <c r="C16" s="23" t="s">
        <v>317</v>
      </c>
      <c r="D16" s="23">
        <v>100000</v>
      </c>
      <c r="E16" s="23">
        <v>0</v>
      </c>
      <c r="F16" s="23">
        <f t="shared" si="0"/>
        <v>0</v>
      </c>
    </row>
    <row r="17" spans="1:6" s="19" customFormat="1" ht="66" customHeight="1">
      <c r="A17" s="22" t="s">
        <v>69</v>
      </c>
      <c r="B17" s="24" t="s">
        <v>265</v>
      </c>
      <c r="C17" s="23" t="s">
        <v>324</v>
      </c>
      <c r="D17" s="23">
        <v>1234745.7</v>
      </c>
      <c r="E17" s="23">
        <v>0</v>
      </c>
      <c r="F17" s="23">
        <f t="shared" si="0"/>
        <v>0</v>
      </c>
    </row>
    <row r="18" spans="1:6" s="19" customFormat="1" ht="50.25" customHeight="1">
      <c r="A18" s="22" t="s">
        <v>70</v>
      </c>
      <c r="B18" s="24" t="s">
        <v>208</v>
      </c>
      <c r="C18" s="23" t="s">
        <v>325</v>
      </c>
      <c r="D18" s="23">
        <v>110000</v>
      </c>
      <c r="E18" s="23">
        <v>0</v>
      </c>
      <c r="F18" s="23">
        <f t="shared" si="0"/>
        <v>0</v>
      </c>
    </row>
    <row r="19" spans="1:6" s="19" customFormat="1" ht="78.75" customHeight="1">
      <c r="A19" s="22" t="s">
        <v>71</v>
      </c>
      <c r="B19" s="24" t="s">
        <v>209</v>
      </c>
      <c r="C19" s="23" t="s">
        <v>321</v>
      </c>
      <c r="D19" s="23">
        <v>62680.9</v>
      </c>
      <c r="E19" s="23">
        <v>0</v>
      </c>
      <c r="F19" s="23">
        <f t="shared" si="0"/>
        <v>0</v>
      </c>
    </row>
    <row r="20" spans="1:6" s="27" customFormat="1" ht="66.75" customHeight="1">
      <c r="A20" s="22" t="s">
        <v>72</v>
      </c>
      <c r="B20" s="24" t="s">
        <v>210</v>
      </c>
      <c r="C20" s="23" t="s">
        <v>318</v>
      </c>
      <c r="D20" s="23">
        <v>247213.59999999998</v>
      </c>
      <c r="E20" s="23">
        <v>22125.4</v>
      </c>
      <c r="F20" s="23">
        <f t="shared" si="0"/>
        <v>8.9499121407560107</v>
      </c>
    </row>
    <row r="21" spans="1:6" s="27" customFormat="1" ht="54" customHeight="1">
      <c r="A21" s="22" t="s">
        <v>73</v>
      </c>
      <c r="B21" s="24" t="s">
        <v>266</v>
      </c>
      <c r="C21" s="23" t="s">
        <v>319</v>
      </c>
      <c r="D21" s="23">
        <v>35070.5</v>
      </c>
      <c r="E21" s="23">
        <v>0</v>
      </c>
      <c r="F21" s="23">
        <f t="shared" si="0"/>
        <v>0</v>
      </c>
    </row>
    <row r="22" spans="1:6" s="19" customFormat="1" ht="60.75" customHeight="1">
      <c r="A22" s="22" t="s">
        <v>74</v>
      </c>
      <c r="B22" s="24" t="s">
        <v>267</v>
      </c>
      <c r="C22" s="23" t="s">
        <v>322</v>
      </c>
      <c r="D22" s="23">
        <v>22622.2</v>
      </c>
      <c r="E22" s="23">
        <v>0</v>
      </c>
      <c r="F22" s="23">
        <f t="shared" si="0"/>
        <v>0</v>
      </c>
    </row>
    <row r="23" spans="1:6" s="19" customFormat="1" ht="42.75" customHeight="1">
      <c r="A23" s="22" t="s">
        <v>75</v>
      </c>
      <c r="B23" s="24" t="s">
        <v>211</v>
      </c>
      <c r="C23" s="23" t="s">
        <v>323</v>
      </c>
      <c r="D23" s="23">
        <v>2003.5</v>
      </c>
      <c r="E23" s="23">
        <v>0</v>
      </c>
      <c r="F23" s="23">
        <f t="shared" si="0"/>
        <v>0</v>
      </c>
    </row>
    <row r="24" spans="1:6" s="27" customFormat="1" ht="57" customHeight="1">
      <c r="A24" s="22" t="s">
        <v>76</v>
      </c>
      <c r="B24" s="24" t="s">
        <v>212</v>
      </c>
      <c r="C24" s="23" t="s">
        <v>320</v>
      </c>
      <c r="D24" s="23">
        <v>980.2</v>
      </c>
      <c r="E24" s="23">
        <v>0</v>
      </c>
      <c r="F24" s="23">
        <f t="shared" si="0"/>
        <v>0</v>
      </c>
    </row>
    <row r="25" spans="1:6" s="27" customFormat="1" ht="66.75" customHeight="1">
      <c r="A25" s="22" t="s">
        <v>77</v>
      </c>
      <c r="B25" s="24" t="s">
        <v>190</v>
      </c>
      <c r="C25" s="23" t="s">
        <v>326</v>
      </c>
      <c r="D25" s="23">
        <v>1111.1000000000004</v>
      </c>
      <c r="E25" s="23">
        <v>0</v>
      </c>
      <c r="F25" s="23">
        <f t="shared" si="0"/>
        <v>0</v>
      </c>
    </row>
    <row r="26" spans="1:6" s="19" customFormat="1" ht="51" customHeight="1">
      <c r="A26" s="22" t="s">
        <v>78</v>
      </c>
      <c r="B26" s="24" t="s">
        <v>191</v>
      </c>
      <c r="C26" s="23" t="s">
        <v>327</v>
      </c>
      <c r="D26" s="23">
        <v>28470.699999999997</v>
      </c>
      <c r="E26" s="23">
        <v>0</v>
      </c>
      <c r="F26" s="23">
        <f t="shared" si="0"/>
        <v>0</v>
      </c>
    </row>
    <row r="27" spans="1:6" s="19" customFormat="1" ht="59.25" customHeight="1">
      <c r="A27" s="22" t="s">
        <v>79</v>
      </c>
      <c r="B27" s="24" t="s">
        <v>192</v>
      </c>
      <c r="C27" s="23" t="s">
        <v>328</v>
      </c>
      <c r="D27" s="23">
        <v>275052.19999999995</v>
      </c>
      <c r="E27" s="23">
        <v>0</v>
      </c>
      <c r="F27" s="23">
        <f t="shared" si="0"/>
        <v>0</v>
      </c>
    </row>
    <row r="28" spans="1:6" s="19" customFormat="1" ht="93" customHeight="1">
      <c r="A28" s="22" t="s">
        <v>80</v>
      </c>
      <c r="B28" s="24" t="s">
        <v>193</v>
      </c>
      <c r="C28" s="23" t="s">
        <v>329</v>
      </c>
      <c r="D28" s="23">
        <v>4941.3999999999996</v>
      </c>
      <c r="E28" s="23">
        <v>0</v>
      </c>
      <c r="F28" s="23">
        <f t="shared" si="0"/>
        <v>0</v>
      </c>
    </row>
    <row r="29" spans="1:6" s="19" customFormat="1" ht="61.5" customHeight="1">
      <c r="A29" s="22" t="s">
        <v>81</v>
      </c>
      <c r="B29" s="24" t="s">
        <v>194</v>
      </c>
      <c r="C29" s="23" t="s">
        <v>330</v>
      </c>
      <c r="D29" s="23">
        <v>198193.2</v>
      </c>
      <c r="E29" s="23">
        <v>0</v>
      </c>
      <c r="F29" s="23">
        <f t="shared" si="0"/>
        <v>0</v>
      </c>
    </row>
    <row r="30" spans="1:6" s="19" customFormat="1" ht="69.75" customHeight="1">
      <c r="A30" s="22" t="s">
        <v>82</v>
      </c>
      <c r="B30" s="24" t="s">
        <v>195</v>
      </c>
      <c r="C30" s="23" t="s">
        <v>331</v>
      </c>
      <c r="D30" s="23">
        <v>521524.40000000008</v>
      </c>
      <c r="E30" s="23">
        <v>0</v>
      </c>
      <c r="F30" s="23">
        <f t="shared" si="0"/>
        <v>0</v>
      </c>
    </row>
    <row r="31" spans="1:6" s="19" customFormat="1" ht="72" customHeight="1">
      <c r="A31" s="22" t="s">
        <v>83</v>
      </c>
      <c r="B31" s="24" t="s">
        <v>213</v>
      </c>
      <c r="C31" s="23" t="s">
        <v>385</v>
      </c>
      <c r="D31" s="23">
        <v>747377.2</v>
      </c>
      <c r="E31" s="23">
        <v>0</v>
      </c>
      <c r="F31" s="23">
        <f t="shared" si="0"/>
        <v>0</v>
      </c>
    </row>
    <row r="32" spans="1:6" s="19" customFormat="1" ht="50.25" customHeight="1">
      <c r="A32" s="22" t="s">
        <v>84</v>
      </c>
      <c r="B32" s="24" t="s">
        <v>214</v>
      </c>
      <c r="C32" s="23" t="s">
        <v>332</v>
      </c>
      <c r="D32" s="23">
        <v>14845.9</v>
      </c>
      <c r="E32" s="23">
        <v>0</v>
      </c>
      <c r="F32" s="23">
        <f t="shared" si="0"/>
        <v>0</v>
      </c>
    </row>
    <row r="33" spans="1:6" s="19" customFormat="1" ht="39.75" customHeight="1">
      <c r="A33" s="22" t="s">
        <v>85</v>
      </c>
      <c r="B33" s="24" t="s">
        <v>215</v>
      </c>
      <c r="C33" s="23" t="s">
        <v>333</v>
      </c>
      <c r="D33" s="23">
        <v>157919.1</v>
      </c>
      <c r="E33" s="23">
        <v>1873.6000000000001</v>
      </c>
      <c r="F33" s="23">
        <f t="shared" si="0"/>
        <v>1.1864302671431131</v>
      </c>
    </row>
    <row r="34" spans="1:6" s="19" customFormat="1" ht="51.75" customHeight="1">
      <c r="A34" s="22" t="s">
        <v>86</v>
      </c>
      <c r="B34" s="24" t="s">
        <v>268</v>
      </c>
      <c r="C34" s="23" t="s">
        <v>334</v>
      </c>
      <c r="D34" s="23">
        <v>261374.3</v>
      </c>
      <c r="E34" s="23">
        <v>8973.4000000000015</v>
      </c>
      <c r="F34" s="23">
        <f t="shared" si="0"/>
        <v>3.4331607966047164</v>
      </c>
    </row>
    <row r="35" spans="1:6" s="19" customFormat="1" ht="41.25" customHeight="1">
      <c r="A35" s="22" t="s">
        <v>87</v>
      </c>
      <c r="B35" s="24" t="s">
        <v>216</v>
      </c>
      <c r="C35" s="23" t="s">
        <v>335</v>
      </c>
      <c r="D35" s="23">
        <v>140754.29999999999</v>
      </c>
      <c r="E35" s="23">
        <v>9972.2999999999993</v>
      </c>
      <c r="F35" s="23">
        <f t="shared" si="0"/>
        <v>7.084899004861664</v>
      </c>
    </row>
    <row r="36" spans="1:6" s="19" customFormat="1" ht="38.25" customHeight="1">
      <c r="A36" s="22" t="s">
        <v>88</v>
      </c>
      <c r="B36" s="24" t="s">
        <v>217</v>
      </c>
      <c r="C36" s="23" t="s">
        <v>336</v>
      </c>
      <c r="D36" s="23">
        <v>15000</v>
      </c>
      <c r="E36" s="23">
        <v>381.2</v>
      </c>
      <c r="F36" s="23">
        <f t="shared" si="0"/>
        <v>2.5413333333333332</v>
      </c>
    </row>
    <row r="37" spans="1:6" s="19" customFormat="1" ht="51.75" customHeight="1">
      <c r="A37" s="22" t="s">
        <v>89</v>
      </c>
      <c r="B37" s="24" t="s">
        <v>218</v>
      </c>
      <c r="C37" s="23" t="s">
        <v>337</v>
      </c>
      <c r="D37" s="23">
        <v>103600</v>
      </c>
      <c r="E37" s="23">
        <v>0</v>
      </c>
      <c r="F37" s="23">
        <f t="shared" si="0"/>
        <v>0</v>
      </c>
    </row>
    <row r="38" spans="1:6" s="19" customFormat="1" ht="37.5" customHeight="1">
      <c r="A38" s="22" t="s">
        <v>90</v>
      </c>
      <c r="B38" s="24" t="s">
        <v>219</v>
      </c>
      <c r="C38" s="23" t="s">
        <v>338</v>
      </c>
      <c r="D38" s="23">
        <v>355414.50000000006</v>
      </c>
      <c r="E38" s="23">
        <v>0</v>
      </c>
      <c r="F38" s="23">
        <f t="shared" si="0"/>
        <v>0</v>
      </c>
    </row>
    <row r="39" spans="1:6" s="19" customFormat="1" ht="62.25" customHeight="1">
      <c r="A39" s="22" t="s">
        <v>91</v>
      </c>
      <c r="B39" s="24" t="s">
        <v>220</v>
      </c>
      <c r="C39" s="23" t="s">
        <v>339</v>
      </c>
      <c r="D39" s="23">
        <v>85999.9</v>
      </c>
      <c r="E39" s="23">
        <v>0</v>
      </c>
      <c r="F39" s="23">
        <f t="shared" si="0"/>
        <v>0</v>
      </c>
    </row>
    <row r="40" spans="1:6" s="19" customFormat="1" ht="52.5" customHeight="1">
      <c r="A40" s="22" t="s">
        <v>92</v>
      </c>
      <c r="B40" s="24" t="s">
        <v>221</v>
      </c>
      <c r="C40" s="23" t="s">
        <v>340</v>
      </c>
      <c r="D40" s="23">
        <v>377980.8</v>
      </c>
      <c r="E40" s="23">
        <v>15450.6</v>
      </c>
      <c r="F40" s="23">
        <f t="shared" si="0"/>
        <v>4.0876679450384783</v>
      </c>
    </row>
    <row r="41" spans="1:6" s="19" customFormat="1" ht="62">
      <c r="A41" s="22" t="s">
        <v>93</v>
      </c>
      <c r="B41" s="24" t="s">
        <v>342</v>
      </c>
      <c r="C41" s="23" t="s">
        <v>341</v>
      </c>
      <c r="D41" s="23">
        <v>118860.8</v>
      </c>
      <c r="E41" s="23">
        <v>0</v>
      </c>
      <c r="F41" s="23">
        <f t="shared" si="0"/>
        <v>0</v>
      </c>
    </row>
    <row r="42" spans="1:6" s="19" customFormat="1" ht="44.25" customHeight="1">
      <c r="A42" s="22" t="s">
        <v>94</v>
      </c>
      <c r="B42" s="24" t="s">
        <v>222</v>
      </c>
      <c r="C42" s="23" t="s">
        <v>343</v>
      </c>
      <c r="D42" s="23">
        <v>84996.3</v>
      </c>
      <c r="E42" s="23">
        <v>0</v>
      </c>
      <c r="F42" s="23">
        <f t="shared" si="0"/>
        <v>0</v>
      </c>
    </row>
    <row r="43" spans="1:6" s="19" customFormat="1" ht="55.5" customHeight="1">
      <c r="A43" s="22" t="s">
        <v>95</v>
      </c>
      <c r="B43" s="24" t="s">
        <v>223</v>
      </c>
      <c r="C43" s="23" t="s">
        <v>344</v>
      </c>
      <c r="D43" s="23">
        <v>307047.3</v>
      </c>
      <c r="E43" s="23">
        <v>41845</v>
      </c>
      <c r="F43" s="23">
        <f t="shared" si="0"/>
        <v>13.628193441205966</v>
      </c>
    </row>
    <row r="44" spans="1:6" s="19" customFormat="1" ht="179.25" customHeight="1">
      <c r="A44" s="22" t="s">
        <v>96</v>
      </c>
      <c r="B44" s="24" t="s">
        <v>224</v>
      </c>
      <c r="C44" s="23" t="s">
        <v>387</v>
      </c>
      <c r="D44" s="23">
        <v>630082.89999999991</v>
      </c>
      <c r="E44" s="23">
        <v>0</v>
      </c>
      <c r="F44" s="23">
        <f t="shared" si="0"/>
        <v>0</v>
      </c>
    </row>
    <row r="45" spans="1:6" s="19" customFormat="1" ht="38.25" customHeight="1">
      <c r="A45" s="22" t="s">
        <v>97</v>
      </c>
      <c r="B45" s="24" t="s">
        <v>225</v>
      </c>
      <c r="C45" s="23" t="s">
        <v>382</v>
      </c>
      <c r="D45" s="23">
        <v>164515.20000000001</v>
      </c>
      <c r="E45" s="23">
        <v>34856.5</v>
      </c>
      <c r="F45" s="23">
        <f t="shared" si="0"/>
        <v>21.187403960241973</v>
      </c>
    </row>
    <row r="46" spans="1:6" s="19" customFormat="1" ht="48.75" customHeight="1">
      <c r="A46" s="22" t="s">
        <v>98</v>
      </c>
      <c r="B46" s="24" t="s">
        <v>226</v>
      </c>
      <c r="C46" s="23" t="s">
        <v>345</v>
      </c>
      <c r="D46" s="23">
        <v>113465</v>
      </c>
      <c r="E46" s="23">
        <v>0</v>
      </c>
      <c r="F46" s="23">
        <f t="shared" si="0"/>
        <v>0</v>
      </c>
    </row>
    <row r="47" spans="1:6" s="19" customFormat="1" ht="198.75" customHeight="1">
      <c r="A47" s="22" t="s">
        <v>99</v>
      </c>
      <c r="B47" s="24" t="s">
        <v>227</v>
      </c>
      <c r="C47" s="23" t="s">
        <v>346</v>
      </c>
      <c r="D47" s="23">
        <v>343950.8</v>
      </c>
      <c r="E47" s="23">
        <v>0</v>
      </c>
      <c r="F47" s="23">
        <f t="shared" si="0"/>
        <v>0</v>
      </c>
    </row>
    <row r="48" spans="1:6" s="19" customFormat="1" ht="45" customHeight="1">
      <c r="A48" s="22" t="s">
        <v>100</v>
      </c>
      <c r="B48" s="24" t="s">
        <v>228</v>
      </c>
      <c r="C48" s="23" t="s">
        <v>347</v>
      </c>
      <c r="D48" s="23">
        <v>47837</v>
      </c>
      <c r="E48" s="23">
        <v>0</v>
      </c>
      <c r="F48" s="23">
        <f t="shared" si="0"/>
        <v>0</v>
      </c>
    </row>
    <row r="49" spans="1:6" s="19" customFormat="1" ht="52.5" customHeight="1">
      <c r="A49" s="22" t="s">
        <v>101</v>
      </c>
      <c r="B49" s="24" t="s">
        <v>229</v>
      </c>
      <c r="C49" s="23" t="s">
        <v>348</v>
      </c>
      <c r="D49" s="23">
        <v>7766.2</v>
      </c>
      <c r="E49" s="23">
        <v>0</v>
      </c>
      <c r="F49" s="23">
        <f t="shared" si="0"/>
        <v>0</v>
      </c>
    </row>
    <row r="50" spans="1:6" s="19" customFormat="1" ht="55.5" customHeight="1">
      <c r="A50" s="22" t="s">
        <v>102</v>
      </c>
      <c r="B50" s="24" t="s">
        <v>230</v>
      </c>
      <c r="C50" s="23" t="s">
        <v>349</v>
      </c>
      <c r="D50" s="23">
        <v>1608.6</v>
      </c>
      <c r="E50" s="23">
        <v>0</v>
      </c>
      <c r="F50" s="23">
        <f t="shared" si="0"/>
        <v>0</v>
      </c>
    </row>
    <row r="51" spans="1:6" s="19" customFormat="1" ht="62">
      <c r="A51" s="22" t="s">
        <v>103</v>
      </c>
      <c r="B51" s="24" t="s">
        <v>231</v>
      </c>
      <c r="C51" s="23" t="s">
        <v>350</v>
      </c>
      <c r="D51" s="23">
        <v>47171.200000000004</v>
      </c>
      <c r="E51" s="23">
        <v>6156.9</v>
      </c>
      <c r="F51" s="23">
        <f t="shared" si="0"/>
        <v>13.052243741944237</v>
      </c>
    </row>
    <row r="52" spans="1:6" s="19" customFormat="1" ht="66.75" customHeight="1">
      <c r="A52" s="22" t="s">
        <v>104</v>
      </c>
      <c r="B52" s="24" t="s">
        <v>232</v>
      </c>
      <c r="C52" s="23" t="s">
        <v>351</v>
      </c>
      <c r="D52" s="23">
        <v>10000</v>
      </c>
      <c r="E52" s="23">
        <v>0</v>
      </c>
      <c r="F52" s="23">
        <f t="shared" si="0"/>
        <v>0</v>
      </c>
    </row>
    <row r="53" spans="1:6" s="19" customFormat="1" ht="32.25" customHeight="1">
      <c r="A53" s="22" t="s">
        <v>105</v>
      </c>
      <c r="B53" s="24" t="s">
        <v>233</v>
      </c>
      <c r="C53" s="23" t="s">
        <v>352</v>
      </c>
      <c r="D53" s="23">
        <v>4384.6000000000004</v>
      </c>
      <c r="E53" s="23">
        <v>0</v>
      </c>
      <c r="F53" s="23">
        <f t="shared" si="0"/>
        <v>0</v>
      </c>
    </row>
    <row r="54" spans="1:6" s="19" customFormat="1" ht="39.75" customHeight="1">
      <c r="A54" s="22" t="s">
        <v>106</v>
      </c>
      <c r="B54" s="24" t="s">
        <v>234</v>
      </c>
      <c r="C54" s="23" t="s">
        <v>353</v>
      </c>
      <c r="D54" s="23">
        <v>56866.1</v>
      </c>
      <c r="E54" s="23">
        <v>0</v>
      </c>
      <c r="F54" s="23">
        <f t="shared" si="0"/>
        <v>0</v>
      </c>
    </row>
    <row r="55" spans="1:6" s="19" customFormat="1" ht="48" customHeight="1">
      <c r="A55" s="22" t="s">
        <v>107</v>
      </c>
      <c r="B55" s="24" t="s">
        <v>235</v>
      </c>
      <c r="C55" s="23" t="s">
        <v>354</v>
      </c>
      <c r="D55" s="23">
        <v>78685.8</v>
      </c>
      <c r="E55" s="23">
        <v>0</v>
      </c>
      <c r="F55" s="23">
        <f t="shared" si="0"/>
        <v>0</v>
      </c>
    </row>
    <row r="56" spans="1:6" s="19" customFormat="1" ht="52.5" customHeight="1">
      <c r="A56" s="22" t="s">
        <v>108</v>
      </c>
      <c r="B56" s="24" t="s">
        <v>236</v>
      </c>
      <c r="C56" s="23" t="s">
        <v>355</v>
      </c>
      <c r="D56" s="23">
        <v>65.3</v>
      </c>
      <c r="E56" s="23">
        <v>0</v>
      </c>
      <c r="F56" s="23">
        <f t="shared" si="0"/>
        <v>0</v>
      </c>
    </row>
    <row r="57" spans="1:6" s="19" customFormat="1" ht="82.5" customHeight="1">
      <c r="A57" s="22" t="s">
        <v>109</v>
      </c>
      <c r="B57" s="24" t="s">
        <v>237</v>
      </c>
      <c r="C57" s="23" t="s">
        <v>356</v>
      </c>
      <c r="D57" s="23">
        <v>1568.5</v>
      </c>
      <c r="E57" s="23">
        <v>0</v>
      </c>
      <c r="F57" s="23">
        <f t="shared" si="0"/>
        <v>0</v>
      </c>
    </row>
    <row r="58" spans="1:6" s="19" customFormat="1" ht="65.25" customHeight="1">
      <c r="A58" s="22" t="s">
        <v>110</v>
      </c>
      <c r="B58" s="24" t="s">
        <v>238</v>
      </c>
      <c r="C58" s="23" t="s">
        <v>357</v>
      </c>
      <c r="D58" s="23">
        <v>65961.399999999994</v>
      </c>
      <c r="E58" s="23">
        <v>0</v>
      </c>
      <c r="F58" s="23">
        <f t="shared" si="0"/>
        <v>0</v>
      </c>
    </row>
    <row r="59" spans="1:6" s="19" customFormat="1" ht="72.75" customHeight="1">
      <c r="A59" s="22" t="s">
        <v>111</v>
      </c>
      <c r="B59" s="24" t="s">
        <v>239</v>
      </c>
      <c r="C59" s="23" t="s">
        <v>358</v>
      </c>
      <c r="D59" s="23">
        <v>27866.400000000001</v>
      </c>
      <c r="E59" s="23">
        <v>0</v>
      </c>
      <c r="F59" s="23">
        <f t="shared" si="0"/>
        <v>0</v>
      </c>
    </row>
    <row r="60" spans="1:6" s="19" customFormat="1" ht="63" customHeight="1">
      <c r="A60" s="22" t="s">
        <v>112</v>
      </c>
      <c r="B60" s="24" t="s">
        <v>240</v>
      </c>
      <c r="C60" s="23" t="s">
        <v>359</v>
      </c>
      <c r="D60" s="23">
        <v>10000</v>
      </c>
      <c r="E60" s="23">
        <v>0</v>
      </c>
      <c r="F60" s="23">
        <f t="shared" si="0"/>
        <v>0</v>
      </c>
    </row>
    <row r="61" spans="1:6" s="19" customFormat="1" ht="59.25" customHeight="1">
      <c r="A61" s="22" t="s">
        <v>113</v>
      </c>
      <c r="B61" s="24" t="s">
        <v>241</v>
      </c>
      <c r="C61" s="23" t="s">
        <v>360</v>
      </c>
      <c r="D61" s="23">
        <v>272930.59999999998</v>
      </c>
      <c r="E61" s="23">
        <v>0</v>
      </c>
      <c r="F61" s="23">
        <f t="shared" si="0"/>
        <v>0</v>
      </c>
    </row>
    <row r="62" spans="1:6" s="19" customFormat="1" ht="48.75" customHeight="1">
      <c r="A62" s="22" t="s">
        <v>114</v>
      </c>
      <c r="B62" s="24" t="s">
        <v>242</v>
      </c>
      <c r="C62" s="23" t="s">
        <v>361</v>
      </c>
      <c r="D62" s="23">
        <v>11304.1</v>
      </c>
      <c r="E62" s="23">
        <v>0</v>
      </c>
      <c r="F62" s="23">
        <f t="shared" si="0"/>
        <v>0</v>
      </c>
    </row>
    <row r="63" spans="1:6" s="19" customFormat="1" ht="48.75" customHeight="1">
      <c r="A63" s="22" t="s">
        <v>115</v>
      </c>
      <c r="B63" s="24" t="s">
        <v>243</v>
      </c>
      <c r="C63" s="23" t="s">
        <v>362</v>
      </c>
      <c r="D63" s="23">
        <v>39212.5</v>
      </c>
      <c r="E63" s="23">
        <v>0</v>
      </c>
      <c r="F63" s="23">
        <f t="shared" si="0"/>
        <v>0</v>
      </c>
    </row>
    <row r="64" spans="1:6" s="19" customFormat="1" ht="42.75" customHeight="1">
      <c r="A64" s="22" t="s">
        <v>116</v>
      </c>
      <c r="B64" s="24" t="s">
        <v>244</v>
      </c>
      <c r="C64" s="23" t="s">
        <v>363</v>
      </c>
      <c r="D64" s="23">
        <v>1500000</v>
      </c>
      <c r="E64" s="23">
        <v>0</v>
      </c>
      <c r="F64" s="23">
        <f t="shared" si="0"/>
        <v>0</v>
      </c>
    </row>
    <row r="65" spans="1:6" s="19" customFormat="1" ht="51.75" customHeight="1">
      <c r="A65" s="22" t="s">
        <v>117</v>
      </c>
      <c r="B65" s="24" t="s">
        <v>245</v>
      </c>
      <c r="C65" s="23" t="s">
        <v>364</v>
      </c>
      <c r="D65" s="23">
        <v>41688.199999999997</v>
      </c>
      <c r="E65" s="23">
        <v>0</v>
      </c>
      <c r="F65" s="23">
        <f t="shared" si="0"/>
        <v>0</v>
      </c>
    </row>
    <row r="66" spans="1:6" s="19" customFormat="1" ht="50.25" customHeight="1">
      <c r="A66" s="22" t="s">
        <v>118</v>
      </c>
      <c r="B66" s="24" t="s">
        <v>246</v>
      </c>
      <c r="C66" s="23" t="s">
        <v>365</v>
      </c>
      <c r="D66" s="23">
        <v>35327.5</v>
      </c>
      <c r="E66" s="23">
        <v>0</v>
      </c>
      <c r="F66" s="23">
        <f t="shared" si="0"/>
        <v>0</v>
      </c>
    </row>
    <row r="67" spans="1:6" s="19" customFormat="1" ht="51" customHeight="1">
      <c r="A67" s="22" t="s">
        <v>119</v>
      </c>
      <c r="B67" s="24" t="s">
        <v>247</v>
      </c>
      <c r="C67" s="23" t="s">
        <v>366</v>
      </c>
      <c r="D67" s="23">
        <v>300000</v>
      </c>
      <c r="E67" s="23">
        <v>0</v>
      </c>
      <c r="F67" s="23">
        <f t="shared" si="0"/>
        <v>0</v>
      </c>
    </row>
    <row r="68" spans="1:6" s="19" customFormat="1" ht="39" customHeight="1">
      <c r="A68" s="22" t="s">
        <v>120</v>
      </c>
      <c r="B68" s="24" t="s">
        <v>248</v>
      </c>
      <c r="C68" s="23" t="s">
        <v>367</v>
      </c>
      <c r="D68" s="23">
        <v>12878.4</v>
      </c>
      <c r="E68" s="23">
        <v>0</v>
      </c>
      <c r="F68" s="23">
        <f t="shared" si="0"/>
        <v>0</v>
      </c>
    </row>
    <row r="69" spans="1:6" s="19" customFormat="1" ht="51.75" customHeight="1">
      <c r="A69" s="22" t="s">
        <v>121</v>
      </c>
      <c r="B69" s="24" t="s">
        <v>249</v>
      </c>
      <c r="C69" s="23" t="s">
        <v>368</v>
      </c>
      <c r="D69" s="23">
        <v>50104.7</v>
      </c>
      <c r="E69" s="23">
        <v>0</v>
      </c>
      <c r="F69" s="23">
        <f t="shared" si="0"/>
        <v>0</v>
      </c>
    </row>
    <row r="70" spans="1:6" s="19" customFormat="1" ht="66" customHeight="1">
      <c r="A70" s="22" t="s">
        <v>122</v>
      </c>
      <c r="B70" s="24" t="s">
        <v>250</v>
      </c>
      <c r="C70" s="23" t="s">
        <v>369</v>
      </c>
      <c r="D70" s="23">
        <v>36489.5</v>
      </c>
      <c r="E70" s="23">
        <v>0</v>
      </c>
      <c r="F70" s="23">
        <f t="shared" si="0"/>
        <v>0</v>
      </c>
    </row>
    <row r="71" spans="1:6" s="19" customFormat="1" ht="46.5" customHeight="1">
      <c r="A71" s="22" t="s">
        <v>123</v>
      </c>
      <c r="B71" s="24" t="s">
        <v>251</v>
      </c>
      <c r="C71" s="23" t="s">
        <v>372</v>
      </c>
      <c r="D71" s="23">
        <v>45917.5</v>
      </c>
      <c r="E71" s="23">
        <v>0</v>
      </c>
      <c r="F71" s="23">
        <f t="shared" si="0"/>
        <v>0</v>
      </c>
    </row>
    <row r="72" spans="1:6" s="19" customFormat="1" ht="70.5" customHeight="1">
      <c r="A72" s="22" t="s">
        <v>124</v>
      </c>
      <c r="B72" s="24" t="s">
        <v>252</v>
      </c>
      <c r="C72" s="23" t="s">
        <v>370</v>
      </c>
      <c r="D72" s="23">
        <v>27050.5</v>
      </c>
      <c r="E72" s="23">
        <v>0</v>
      </c>
      <c r="F72" s="23">
        <f t="shared" si="0"/>
        <v>0</v>
      </c>
    </row>
    <row r="73" spans="1:6" s="19" customFormat="1" ht="39.75" customHeight="1">
      <c r="A73" s="22" t="s">
        <v>125</v>
      </c>
      <c r="B73" s="24" t="s">
        <v>253</v>
      </c>
      <c r="C73" s="23" t="s">
        <v>371</v>
      </c>
      <c r="D73" s="23">
        <v>34868.800000000003</v>
      </c>
      <c r="E73" s="23">
        <v>0</v>
      </c>
      <c r="F73" s="23">
        <f t="shared" si="0"/>
        <v>0</v>
      </c>
    </row>
    <row r="74" spans="1:6" s="19" customFormat="1" ht="40.5" customHeight="1">
      <c r="A74" s="22" t="s">
        <v>126</v>
      </c>
      <c r="B74" s="24" t="s">
        <v>254</v>
      </c>
      <c r="C74" s="23" t="s">
        <v>373</v>
      </c>
      <c r="D74" s="23">
        <v>6175.5</v>
      </c>
      <c r="E74" s="23">
        <v>0</v>
      </c>
      <c r="F74" s="23">
        <f t="shared" si="0"/>
        <v>0</v>
      </c>
    </row>
    <row r="75" spans="1:6" s="19" customFormat="1" ht="58.5" customHeight="1">
      <c r="A75" s="22" t="s">
        <v>127</v>
      </c>
      <c r="B75" s="24" t="s">
        <v>255</v>
      </c>
      <c r="C75" s="23" t="s">
        <v>374</v>
      </c>
      <c r="D75" s="23">
        <v>51044.7</v>
      </c>
      <c r="E75" s="23">
        <v>0</v>
      </c>
      <c r="F75" s="23">
        <f t="shared" si="0"/>
        <v>0</v>
      </c>
    </row>
    <row r="76" spans="1:6" s="19" customFormat="1" ht="47.25" customHeight="1">
      <c r="A76" s="22" t="s">
        <v>128</v>
      </c>
      <c r="B76" s="24" t="s">
        <v>256</v>
      </c>
      <c r="C76" s="23" t="s">
        <v>375</v>
      </c>
      <c r="D76" s="23">
        <v>32799.699999999997</v>
      </c>
      <c r="E76" s="23">
        <v>0</v>
      </c>
      <c r="F76" s="23">
        <f t="shared" ref="F76:F82" si="1">E76/D76*100</f>
        <v>0</v>
      </c>
    </row>
    <row r="77" spans="1:6" s="19" customFormat="1" ht="46.5">
      <c r="A77" s="22" t="s">
        <v>129</v>
      </c>
      <c r="B77" s="24" t="s">
        <v>257</v>
      </c>
      <c r="C77" s="23" t="s">
        <v>376</v>
      </c>
      <c r="D77" s="23">
        <v>3600</v>
      </c>
      <c r="E77" s="23">
        <v>0</v>
      </c>
      <c r="F77" s="23">
        <f t="shared" si="1"/>
        <v>0</v>
      </c>
    </row>
    <row r="78" spans="1:6" s="19" customFormat="1" ht="31">
      <c r="A78" s="22" t="s">
        <v>130</v>
      </c>
      <c r="B78" s="24" t="s">
        <v>258</v>
      </c>
      <c r="C78" s="23" t="s">
        <v>377</v>
      </c>
      <c r="D78" s="23">
        <v>50438.1</v>
      </c>
      <c r="E78" s="23">
        <v>0</v>
      </c>
      <c r="F78" s="23">
        <f t="shared" si="1"/>
        <v>0</v>
      </c>
    </row>
    <row r="79" spans="1:6" s="19" customFormat="1" ht="71.25" customHeight="1">
      <c r="A79" s="22" t="s">
        <v>131</v>
      </c>
      <c r="B79" s="24" t="s">
        <v>259</v>
      </c>
      <c r="C79" s="23" t="s">
        <v>378</v>
      </c>
      <c r="D79" s="23">
        <v>463764.6</v>
      </c>
      <c r="E79" s="23">
        <v>0</v>
      </c>
      <c r="F79" s="23">
        <f t="shared" si="1"/>
        <v>0</v>
      </c>
    </row>
    <row r="80" spans="1:6" s="19" customFormat="1" ht="46.5">
      <c r="A80" s="22" t="s">
        <v>132</v>
      </c>
      <c r="B80" s="24" t="s">
        <v>260</v>
      </c>
      <c r="C80" s="23" t="s">
        <v>379</v>
      </c>
      <c r="D80" s="23">
        <v>75000</v>
      </c>
      <c r="E80" s="23">
        <v>0</v>
      </c>
      <c r="F80" s="23">
        <f t="shared" si="1"/>
        <v>0</v>
      </c>
    </row>
    <row r="81" spans="1:6" s="19" customFormat="1" ht="31">
      <c r="A81" s="22" t="s">
        <v>133</v>
      </c>
      <c r="B81" s="24" t="s">
        <v>261</v>
      </c>
      <c r="C81" s="23" t="s">
        <v>380</v>
      </c>
      <c r="D81" s="23">
        <v>200000</v>
      </c>
      <c r="E81" s="23">
        <v>0</v>
      </c>
      <c r="F81" s="23">
        <f t="shared" si="1"/>
        <v>0</v>
      </c>
    </row>
    <row r="82" spans="1:6" s="19" customFormat="1" ht="56.25" customHeight="1">
      <c r="A82" s="22" t="s">
        <v>134</v>
      </c>
      <c r="B82" s="24" t="s">
        <v>205</v>
      </c>
      <c r="C82" s="23" t="s">
        <v>381</v>
      </c>
      <c r="D82" s="23">
        <v>892.3</v>
      </c>
      <c r="E82" s="23">
        <v>0</v>
      </c>
      <c r="F82" s="23">
        <f t="shared" si="1"/>
        <v>0</v>
      </c>
    </row>
    <row r="83" spans="1:6" s="19" customFormat="1" ht="15.5">
      <c r="A83" s="22"/>
      <c r="B83" s="23"/>
      <c r="C83" s="23"/>
      <c r="D83" s="23"/>
      <c r="E83" s="23"/>
      <c r="F83" s="23"/>
    </row>
    <row r="84" spans="1:6" s="19" customFormat="1" ht="24" customHeight="1">
      <c r="A84" s="20" t="s">
        <v>135</v>
      </c>
      <c r="B84" s="21" t="s">
        <v>136</v>
      </c>
      <c r="C84" s="21"/>
      <c r="D84" s="21">
        <f>SUM(D86:D107)</f>
        <v>11796056.9</v>
      </c>
      <c r="E84" s="21">
        <f>SUM(E86:E107)</f>
        <v>2862695.8</v>
      </c>
      <c r="F84" s="61">
        <f>E84/D84*100</f>
        <v>24.268243399198926</v>
      </c>
    </row>
    <row r="85" spans="1:6" s="19" customFormat="1" ht="21.75" customHeight="1">
      <c r="A85" s="22"/>
      <c r="B85" s="23" t="s">
        <v>56</v>
      </c>
      <c r="C85" s="23"/>
      <c r="D85" s="23"/>
      <c r="E85" s="23"/>
      <c r="F85" s="23"/>
    </row>
    <row r="86" spans="1:6" s="19" customFormat="1" ht="53.25" customHeight="1">
      <c r="A86" s="22" t="s">
        <v>137</v>
      </c>
      <c r="B86" s="24" t="s">
        <v>167</v>
      </c>
      <c r="C86" s="23" t="s">
        <v>292</v>
      </c>
      <c r="D86" s="23">
        <v>215.8</v>
      </c>
      <c r="E86" s="23">
        <v>2.2000000000000002</v>
      </c>
      <c r="F86" s="23">
        <f>E86/D86*100</f>
        <v>1.0194624652455977</v>
      </c>
    </row>
    <row r="87" spans="1:6" s="19" customFormat="1" ht="39.75" customHeight="1">
      <c r="A87" s="22" t="s">
        <v>138</v>
      </c>
      <c r="B87" s="24" t="s">
        <v>168</v>
      </c>
      <c r="C87" s="23" t="s">
        <v>291</v>
      </c>
      <c r="D87" s="23">
        <v>61320</v>
      </c>
      <c r="E87" s="23">
        <v>12203.5</v>
      </c>
      <c r="F87" s="23">
        <f t="shared" ref="F87:F119" si="2">E87/D87*100</f>
        <v>19.901337247227659</v>
      </c>
    </row>
    <row r="88" spans="1:6" s="19" customFormat="1" ht="72.75" customHeight="1">
      <c r="A88" s="22" t="s">
        <v>139</v>
      </c>
      <c r="B88" s="24" t="s">
        <v>3</v>
      </c>
      <c r="C88" s="23" t="s">
        <v>293</v>
      </c>
      <c r="D88" s="23">
        <v>923.1</v>
      </c>
      <c r="E88" s="23">
        <v>0</v>
      </c>
      <c r="F88" s="23">
        <f t="shared" si="2"/>
        <v>0</v>
      </c>
    </row>
    <row r="89" spans="1:6" s="19" customFormat="1" ht="93" customHeight="1">
      <c r="A89" s="22" t="s">
        <v>140</v>
      </c>
      <c r="B89" s="24" t="s">
        <v>4</v>
      </c>
      <c r="C89" s="23" t="s">
        <v>294</v>
      </c>
      <c r="D89" s="23">
        <v>110152.00000000001</v>
      </c>
      <c r="E89" s="23">
        <v>8736.1</v>
      </c>
      <c r="F89" s="23">
        <f t="shared" si="2"/>
        <v>7.9309499600551963</v>
      </c>
    </row>
    <row r="90" spans="1:6" s="19" customFormat="1" ht="192" customHeight="1">
      <c r="A90" s="22" t="s">
        <v>141</v>
      </c>
      <c r="B90" s="24" t="s">
        <v>5</v>
      </c>
      <c r="C90" s="23" t="s">
        <v>295</v>
      </c>
      <c r="D90" s="23">
        <v>126</v>
      </c>
      <c r="E90" s="23">
        <v>9.3999999999999986</v>
      </c>
      <c r="F90" s="23">
        <f t="shared" si="2"/>
        <v>7.4603174603174587</v>
      </c>
    </row>
    <row r="91" spans="1:6" s="19" customFormat="1" ht="48.75" customHeight="1">
      <c r="A91" s="22" t="s">
        <v>142</v>
      </c>
      <c r="B91" s="24" t="s">
        <v>6</v>
      </c>
      <c r="C91" s="23" t="s">
        <v>296</v>
      </c>
      <c r="D91" s="23">
        <v>378447.90000000008</v>
      </c>
      <c r="E91" s="23">
        <v>21364</v>
      </c>
      <c r="F91" s="23">
        <f t="shared" si="2"/>
        <v>5.6451627819839914</v>
      </c>
    </row>
    <row r="92" spans="1:6" s="19" customFormat="1" ht="37.5" customHeight="1">
      <c r="A92" s="22" t="s">
        <v>143</v>
      </c>
      <c r="B92" s="24" t="s">
        <v>7</v>
      </c>
      <c r="C92" s="23" t="s">
        <v>297</v>
      </c>
      <c r="D92" s="23">
        <v>2050.5999999999995</v>
      </c>
      <c r="E92" s="23">
        <v>344.9</v>
      </c>
      <c r="F92" s="23">
        <f t="shared" si="2"/>
        <v>16.819467472934754</v>
      </c>
    </row>
    <row r="93" spans="1:6" s="19" customFormat="1" ht="46.5">
      <c r="A93" s="22" t="s">
        <v>144</v>
      </c>
      <c r="B93" s="24" t="s">
        <v>8</v>
      </c>
      <c r="C93" s="23" t="s">
        <v>298</v>
      </c>
      <c r="D93" s="23">
        <v>17065.899999999998</v>
      </c>
      <c r="E93" s="23">
        <v>3235.9000000000005</v>
      </c>
      <c r="F93" s="23">
        <f t="shared" si="2"/>
        <v>18.961203335306084</v>
      </c>
    </row>
    <row r="94" spans="1:6" s="19" customFormat="1" ht="31">
      <c r="A94" s="22" t="s">
        <v>145</v>
      </c>
      <c r="B94" s="24" t="s">
        <v>9</v>
      </c>
      <c r="C94" s="23" t="s">
        <v>299</v>
      </c>
      <c r="D94" s="23">
        <v>29408.699999999997</v>
      </c>
      <c r="E94" s="23">
        <v>5365.7999999999993</v>
      </c>
      <c r="F94" s="23">
        <f t="shared" si="2"/>
        <v>18.245621193728386</v>
      </c>
    </row>
    <row r="95" spans="1:6" s="19" customFormat="1" ht="75.75" customHeight="1">
      <c r="A95" s="22" t="s">
        <v>146</v>
      </c>
      <c r="B95" s="24" t="s">
        <v>169</v>
      </c>
      <c r="C95" s="23" t="s">
        <v>300</v>
      </c>
      <c r="D95" s="23">
        <v>4121598.8000000007</v>
      </c>
      <c r="E95" s="23">
        <v>1020440.2000000001</v>
      </c>
      <c r="F95" s="23">
        <f t="shared" si="2"/>
        <v>24.758358334149356</v>
      </c>
    </row>
    <row r="96" spans="1:6" s="19" customFormat="1" ht="108" customHeight="1">
      <c r="A96" s="22" t="s">
        <v>147</v>
      </c>
      <c r="B96" s="24" t="s">
        <v>11</v>
      </c>
      <c r="C96" s="23" t="s">
        <v>301</v>
      </c>
      <c r="D96" s="23">
        <v>6415751.7000000002</v>
      </c>
      <c r="E96" s="23">
        <v>1643457.1</v>
      </c>
      <c r="F96" s="23">
        <f t="shared" si="2"/>
        <v>25.6159710794294</v>
      </c>
    </row>
    <row r="97" spans="1:6" s="19" customFormat="1" ht="57.75" customHeight="1">
      <c r="A97" s="22" t="s">
        <v>148</v>
      </c>
      <c r="B97" s="24" t="s">
        <v>12</v>
      </c>
      <c r="C97" s="23" t="s">
        <v>302</v>
      </c>
      <c r="D97" s="23">
        <v>30184.3</v>
      </c>
      <c r="E97" s="23">
        <v>5208.5</v>
      </c>
      <c r="F97" s="23">
        <f t="shared" si="2"/>
        <v>17.255659399091581</v>
      </c>
    </row>
    <row r="98" spans="1:6" s="19" customFormat="1" ht="69.75" customHeight="1">
      <c r="A98" s="22" t="s">
        <v>149</v>
      </c>
      <c r="B98" s="24" t="s">
        <v>13</v>
      </c>
      <c r="C98" s="23" t="s">
        <v>303</v>
      </c>
      <c r="D98" s="23">
        <v>6231.2000000000007</v>
      </c>
      <c r="E98" s="23">
        <v>0</v>
      </c>
      <c r="F98" s="23">
        <f t="shared" si="2"/>
        <v>0</v>
      </c>
    </row>
    <row r="99" spans="1:6" s="19" customFormat="1" ht="67.5" customHeight="1">
      <c r="A99" s="22" t="s">
        <v>150</v>
      </c>
      <c r="B99" s="24" t="s">
        <v>170</v>
      </c>
      <c r="C99" s="23" t="s">
        <v>304</v>
      </c>
      <c r="D99" s="23">
        <v>32794</v>
      </c>
      <c r="E99" s="23">
        <v>8198.5</v>
      </c>
      <c r="F99" s="23">
        <f t="shared" si="2"/>
        <v>25</v>
      </c>
    </row>
    <row r="100" spans="1:6" s="19" customFormat="1" ht="57" customHeight="1">
      <c r="A100" s="22" t="s">
        <v>151</v>
      </c>
      <c r="B100" s="24" t="s">
        <v>171</v>
      </c>
      <c r="C100" s="23" t="s">
        <v>305</v>
      </c>
      <c r="D100" s="23">
        <v>6495.2999999999993</v>
      </c>
      <c r="E100" s="23">
        <v>2714.4000000000005</v>
      </c>
      <c r="F100" s="23">
        <f t="shared" si="2"/>
        <v>41.790217541914934</v>
      </c>
    </row>
    <row r="101" spans="1:6" s="19" customFormat="1" ht="57" customHeight="1">
      <c r="A101" s="22" t="s">
        <v>152</v>
      </c>
      <c r="B101" s="24" t="s">
        <v>15</v>
      </c>
      <c r="C101" s="23" t="s">
        <v>306</v>
      </c>
      <c r="D101" s="23">
        <v>9675</v>
      </c>
      <c r="E101" s="23">
        <v>600</v>
      </c>
      <c r="F101" s="23">
        <f t="shared" si="2"/>
        <v>6.2015503875968996</v>
      </c>
    </row>
    <row r="102" spans="1:6" s="19" customFormat="1" ht="44.25" customHeight="1">
      <c r="A102" s="22" t="s">
        <v>153</v>
      </c>
      <c r="B102" s="24" t="s">
        <v>16</v>
      </c>
      <c r="C102" s="23" t="s">
        <v>307</v>
      </c>
      <c r="D102" s="23">
        <v>86192.000000000015</v>
      </c>
      <c r="E102" s="23">
        <v>16139.300000000003</v>
      </c>
      <c r="F102" s="23">
        <f t="shared" si="2"/>
        <v>18.724823649526641</v>
      </c>
    </row>
    <row r="103" spans="1:6" s="19" customFormat="1" ht="31">
      <c r="A103" s="22" t="s">
        <v>154</v>
      </c>
      <c r="B103" s="24" t="s">
        <v>17</v>
      </c>
      <c r="C103" s="23" t="s">
        <v>308</v>
      </c>
      <c r="D103" s="23">
        <v>19600</v>
      </c>
      <c r="E103" s="23">
        <v>2791.9</v>
      </c>
      <c r="F103" s="23">
        <f t="shared" si="2"/>
        <v>14.244387755102043</v>
      </c>
    </row>
    <row r="104" spans="1:6" s="19" customFormat="1" ht="57.75" customHeight="1">
      <c r="A104" s="22" t="s">
        <v>155</v>
      </c>
      <c r="B104" s="24" t="s">
        <v>18</v>
      </c>
      <c r="C104" s="23" t="s">
        <v>309</v>
      </c>
      <c r="D104" s="23">
        <v>447534.00000000012</v>
      </c>
      <c r="E104" s="23">
        <v>111884.09999999999</v>
      </c>
      <c r="F104" s="23">
        <f t="shared" si="2"/>
        <v>25.00013406802611</v>
      </c>
    </row>
    <row r="105" spans="1:6" s="19" customFormat="1" ht="90.75" customHeight="1">
      <c r="A105" s="22" t="s">
        <v>156</v>
      </c>
      <c r="B105" s="24" t="s">
        <v>185</v>
      </c>
      <c r="C105" s="23" t="s">
        <v>310</v>
      </c>
      <c r="D105" s="23">
        <v>501.6</v>
      </c>
      <c r="E105" s="23">
        <v>0</v>
      </c>
      <c r="F105" s="23">
        <f t="shared" si="2"/>
        <v>0</v>
      </c>
    </row>
    <row r="106" spans="1:6" s="19" customFormat="1" ht="77.5">
      <c r="A106" s="22" t="s">
        <v>157</v>
      </c>
      <c r="B106" s="24" t="s">
        <v>173</v>
      </c>
      <c r="C106" s="23" t="s">
        <v>311</v>
      </c>
      <c r="D106" s="23">
        <v>21</v>
      </c>
      <c r="E106" s="23">
        <v>0</v>
      </c>
      <c r="F106" s="23">
        <f t="shared" si="2"/>
        <v>0</v>
      </c>
    </row>
    <row r="107" spans="1:6" s="19" customFormat="1" ht="62">
      <c r="A107" s="22"/>
      <c r="B107" s="24" t="s">
        <v>269</v>
      </c>
      <c r="C107" s="23" t="s">
        <v>270</v>
      </c>
      <c r="D107" s="23">
        <v>19768</v>
      </c>
      <c r="E107" s="23">
        <v>0</v>
      </c>
      <c r="F107" s="23"/>
    </row>
    <row r="108" spans="1:6" s="19" customFormat="1" ht="27" customHeight="1">
      <c r="A108" s="20" t="s">
        <v>158</v>
      </c>
      <c r="B108" s="21" t="s">
        <v>20</v>
      </c>
      <c r="C108" s="21"/>
      <c r="D108" s="21">
        <f>SUM(D110:D119)</f>
        <v>357745.69999999995</v>
      </c>
      <c r="E108" s="21">
        <f>SUM(E110:E119)</f>
        <v>12094</v>
      </c>
      <c r="F108" s="61">
        <f t="shared" si="2"/>
        <v>3.3806136593675347</v>
      </c>
    </row>
    <row r="109" spans="1:6" s="19" customFormat="1" ht="15.5">
      <c r="A109" s="22"/>
      <c r="B109" s="23" t="s">
        <v>56</v>
      </c>
      <c r="C109" s="23"/>
      <c r="D109" s="23"/>
      <c r="E109" s="23"/>
      <c r="F109" s="23"/>
    </row>
    <row r="110" spans="1:6" s="19" customFormat="1" ht="36" customHeight="1">
      <c r="A110" s="22" t="s">
        <v>159</v>
      </c>
      <c r="B110" s="24" t="s">
        <v>271</v>
      </c>
      <c r="C110" s="23" t="s">
        <v>282</v>
      </c>
      <c r="D110" s="23">
        <v>2000</v>
      </c>
      <c r="E110" s="23">
        <v>0</v>
      </c>
      <c r="F110" s="23">
        <f t="shared" si="2"/>
        <v>0</v>
      </c>
    </row>
    <row r="111" spans="1:6" s="19" customFormat="1" ht="60" customHeight="1">
      <c r="A111" s="22" t="s">
        <v>160</v>
      </c>
      <c r="B111" s="24" t="s">
        <v>272</v>
      </c>
      <c r="C111" s="23" t="s">
        <v>281</v>
      </c>
      <c r="D111" s="23">
        <v>10000</v>
      </c>
      <c r="E111" s="23">
        <v>1319.4</v>
      </c>
      <c r="F111" s="23">
        <f t="shared" si="2"/>
        <v>13.194000000000001</v>
      </c>
    </row>
    <row r="112" spans="1:6" s="19" customFormat="1" ht="97.5" customHeight="1">
      <c r="A112" s="22" t="s">
        <v>161</v>
      </c>
      <c r="B112" s="24" t="s">
        <v>273</v>
      </c>
      <c r="C112" s="23" t="s">
        <v>285</v>
      </c>
      <c r="D112" s="23">
        <v>100000</v>
      </c>
      <c r="E112" s="23">
        <v>0</v>
      </c>
      <c r="F112" s="23">
        <f t="shared" si="2"/>
        <v>0</v>
      </c>
    </row>
    <row r="113" spans="1:6" s="19" customFormat="1" ht="67.5" customHeight="1">
      <c r="A113" s="22" t="s">
        <v>162</v>
      </c>
      <c r="B113" s="24" t="s">
        <v>277</v>
      </c>
      <c r="C113" s="23" t="s">
        <v>290</v>
      </c>
      <c r="D113" s="23">
        <v>50000</v>
      </c>
      <c r="E113" s="23">
        <v>0</v>
      </c>
      <c r="F113" s="23">
        <f t="shared" si="2"/>
        <v>0</v>
      </c>
    </row>
    <row r="114" spans="1:6" s="19" customFormat="1" ht="35.25" customHeight="1">
      <c r="A114" s="22" t="s">
        <v>163</v>
      </c>
      <c r="B114" s="24" t="s">
        <v>22</v>
      </c>
      <c r="C114" s="23" t="s">
        <v>289</v>
      </c>
      <c r="D114" s="23">
        <v>5000</v>
      </c>
      <c r="E114" s="23">
        <v>0</v>
      </c>
      <c r="F114" s="23">
        <f t="shared" si="2"/>
        <v>0</v>
      </c>
    </row>
    <row r="115" spans="1:6" s="19" customFormat="1" ht="78.75" customHeight="1">
      <c r="A115" s="22" t="s">
        <v>164</v>
      </c>
      <c r="B115" s="24" t="s">
        <v>23</v>
      </c>
      <c r="C115" s="23" t="s">
        <v>283</v>
      </c>
      <c r="D115" s="23">
        <v>2668.3</v>
      </c>
      <c r="E115" s="23">
        <v>774.6</v>
      </c>
      <c r="F115" s="23">
        <f t="shared" si="2"/>
        <v>29.029719296930629</v>
      </c>
    </row>
    <row r="116" spans="1:6" s="19" customFormat="1" ht="33.75" customHeight="1">
      <c r="A116" s="22" t="s">
        <v>165</v>
      </c>
      <c r="B116" s="24" t="s">
        <v>274</v>
      </c>
      <c r="C116" s="23" t="s">
        <v>287</v>
      </c>
      <c r="D116" s="23">
        <v>3120</v>
      </c>
      <c r="E116" s="23">
        <v>0</v>
      </c>
      <c r="F116" s="23">
        <f t="shared" si="2"/>
        <v>0</v>
      </c>
    </row>
    <row r="117" spans="1:6" s="19" customFormat="1" ht="46.5">
      <c r="A117" s="22"/>
      <c r="B117" s="24" t="s">
        <v>21</v>
      </c>
      <c r="C117" s="23" t="s">
        <v>288</v>
      </c>
      <c r="D117" s="23">
        <v>10000</v>
      </c>
      <c r="E117" s="23">
        <v>10000</v>
      </c>
      <c r="F117" s="23">
        <f t="shared" si="2"/>
        <v>100</v>
      </c>
    </row>
    <row r="118" spans="1:6" s="19" customFormat="1" ht="46.5">
      <c r="A118" s="22"/>
      <c r="B118" s="24" t="s">
        <v>275</v>
      </c>
      <c r="C118" s="23" t="s">
        <v>284</v>
      </c>
      <c r="D118" s="23">
        <v>255</v>
      </c>
      <c r="E118" s="23">
        <v>0</v>
      </c>
      <c r="F118" s="23">
        <f t="shared" si="2"/>
        <v>0</v>
      </c>
    </row>
    <row r="119" spans="1:6" s="19" customFormat="1" ht="53.25" customHeight="1">
      <c r="A119" s="22"/>
      <c r="B119" s="24" t="s">
        <v>276</v>
      </c>
      <c r="C119" s="23" t="s">
        <v>286</v>
      </c>
      <c r="D119" s="23">
        <v>174702.4</v>
      </c>
      <c r="E119" s="23">
        <v>0</v>
      </c>
      <c r="F119" s="23">
        <f t="shared" si="2"/>
        <v>0</v>
      </c>
    </row>
    <row r="120" spans="1:6" s="19" customFormat="1" ht="15.5">
      <c r="A120" s="22"/>
      <c r="B120" s="24"/>
      <c r="C120" s="23"/>
      <c r="D120" s="23"/>
      <c r="E120" s="23"/>
      <c r="F120" s="23"/>
    </row>
    <row r="121" spans="1:6" s="19" customFormat="1" ht="33" customHeight="1">
      <c r="A121" s="20"/>
      <c r="B121" s="21" t="s">
        <v>166</v>
      </c>
      <c r="C121" s="21"/>
      <c r="D121" s="21">
        <f>SUM(D4+D9+D84+D108)</f>
        <v>24182268.199999999</v>
      </c>
      <c r="E121" s="21">
        <f>SUM(E4+E9+E84+E108)</f>
        <v>3254877.1999999997</v>
      </c>
      <c r="F121" s="21">
        <f>SUM(E121/D121*100)</f>
        <v>13.459768012993917</v>
      </c>
    </row>
    <row r="124" spans="1:6">
      <c r="D124" s="67"/>
      <c r="E124" s="67"/>
    </row>
  </sheetData>
  <mergeCells count="1">
    <mergeCell ref="A1:F1"/>
  </mergeCells>
  <printOptions gridLines="1"/>
  <pageMargins left="0.39370078740157483" right="0" top="0.19685039370078741" bottom="0" header="0.31496062992125984" footer="0.31496062992125984"/>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B2" sqref="B2"/>
    </sheetView>
  </sheetViews>
  <sheetFormatPr defaultColWidth="9.1796875" defaultRowHeight="13"/>
  <cols>
    <col min="1" max="1" width="4.81640625" style="1" customWidth="1"/>
    <col min="2" max="2" width="23.1796875" style="2" customWidth="1"/>
    <col min="3" max="11" width="20.81640625" style="2" customWidth="1"/>
    <col min="12" max="16384" width="9.1796875" style="5"/>
  </cols>
  <sheetData>
    <row r="1" spans="1:11" ht="26.25" hidden="1" customHeight="1">
      <c r="A1" s="1" t="s">
        <v>0</v>
      </c>
      <c r="C1" s="71"/>
      <c r="D1" s="71"/>
      <c r="E1" s="71"/>
      <c r="F1" s="71"/>
      <c r="G1" s="71"/>
      <c r="H1" s="71"/>
      <c r="I1" s="71"/>
      <c r="J1" s="71"/>
      <c r="K1" s="71"/>
    </row>
    <row r="2" spans="1:11" ht="38.25" customHeight="1">
      <c r="A2" s="1" t="s">
        <v>1</v>
      </c>
      <c r="C2" s="71" t="s">
        <v>384</v>
      </c>
      <c r="D2" s="71"/>
      <c r="E2" s="71"/>
      <c r="F2" s="71"/>
      <c r="G2" s="71"/>
      <c r="H2" s="71"/>
      <c r="I2" s="71"/>
      <c r="J2" s="71"/>
      <c r="K2" s="71"/>
    </row>
    <row r="3" spans="1:11" ht="29.25" customHeight="1">
      <c r="K3" s="7" t="s">
        <v>175</v>
      </c>
    </row>
    <row r="4" spans="1:11" ht="86.25" customHeight="1">
      <c r="A4" s="32" t="s">
        <v>52</v>
      </c>
      <c r="B4" s="33" t="s">
        <v>179</v>
      </c>
      <c r="C4" s="73" t="s">
        <v>178</v>
      </c>
      <c r="D4" s="74"/>
      <c r="E4" s="75"/>
      <c r="F4" s="73" t="s">
        <v>280</v>
      </c>
      <c r="G4" s="74"/>
      <c r="H4" s="75"/>
      <c r="I4" s="73" t="s">
        <v>278</v>
      </c>
      <c r="J4" s="74"/>
      <c r="K4" s="75"/>
    </row>
    <row r="5" spans="1:11" ht="86.25" customHeight="1">
      <c r="A5" s="32"/>
      <c r="B5" s="33"/>
      <c r="C5" s="42" t="s">
        <v>174</v>
      </c>
      <c r="D5" s="42" t="s">
        <v>186</v>
      </c>
      <c r="E5" s="42" t="s">
        <v>187</v>
      </c>
      <c r="F5" s="42" t="s">
        <v>174</v>
      </c>
      <c r="G5" s="42" t="s">
        <v>186</v>
      </c>
      <c r="H5" s="42" t="s">
        <v>187</v>
      </c>
      <c r="I5" s="42" t="s">
        <v>174</v>
      </c>
      <c r="J5" s="42" t="s">
        <v>186</v>
      </c>
      <c r="K5" s="42" t="s">
        <v>187</v>
      </c>
    </row>
    <row r="6" spans="1:11" s="30" customFormat="1" ht="38.25" customHeight="1">
      <c r="A6" s="35"/>
      <c r="B6" s="36" t="s">
        <v>176</v>
      </c>
      <c r="C6" s="37">
        <f>SUM(C7:C27)</f>
        <v>556883.5</v>
      </c>
      <c r="D6" s="37">
        <f t="shared" ref="D6:J6" si="0">SUM(D7:D27)</f>
        <v>139221.29999999996</v>
      </c>
      <c r="E6" s="37">
        <f>D6/C6*100</f>
        <v>25.000076317578085</v>
      </c>
      <c r="F6" s="37">
        <f t="shared" si="0"/>
        <v>525911.19999999995</v>
      </c>
      <c r="G6" s="37">
        <f t="shared" si="0"/>
        <v>131477.69999999998</v>
      </c>
      <c r="H6" s="37">
        <f>G6/F6*100</f>
        <v>24.999980985383083</v>
      </c>
      <c r="I6" s="37">
        <f t="shared" si="0"/>
        <v>30972.300000000003</v>
      </c>
      <c r="J6" s="37">
        <f t="shared" si="0"/>
        <v>7743.6</v>
      </c>
      <c r="K6" s="37">
        <f>J6/I6*100</f>
        <v>25.001695063007912</v>
      </c>
    </row>
    <row r="7" spans="1:11" ht="16.5" customHeight="1">
      <c r="A7" s="38">
        <v>1</v>
      </c>
      <c r="B7" s="39" t="s">
        <v>24</v>
      </c>
      <c r="C7" s="34">
        <f>SUM(F7+I7)</f>
        <v>41776.400000000001</v>
      </c>
      <c r="D7" s="34">
        <f>G7+J7</f>
        <v>10444.200000000001</v>
      </c>
      <c r="E7" s="34">
        <f>D7/C7*100</f>
        <v>25.000239369596233</v>
      </c>
      <c r="F7" s="40">
        <v>41776.400000000001</v>
      </c>
      <c r="G7" s="40">
        <v>10444.200000000001</v>
      </c>
      <c r="H7" s="40">
        <f>G7/F7*100</f>
        <v>25.000239369596233</v>
      </c>
      <c r="I7" s="40"/>
      <c r="J7" s="40"/>
      <c r="K7" s="40"/>
    </row>
    <row r="8" spans="1:11" ht="16.5" customHeight="1">
      <c r="A8" s="38">
        <v>2</v>
      </c>
      <c r="B8" s="39" t="s">
        <v>25</v>
      </c>
      <c r="C8" s="34">
        <f t="shared" ref="C8:C33" si="1">SUM(F8+I8)</f>
        <v>40893.399999999994</v>
      </c>
      <c r="D8" s="34">
        <f t="shared" ref="D8:D33" si="2">G8+J8</f>
        <v>10223.4</v>
      </c>
      <c r="E8" s="34">
        <f t="shared" ref="E8:E35" si="3">D8/C8*100</f>
        <v>25.000122269119224</v>
      </c>
      <c r="F8" s="40">
        <v>39933.699999999997</v>
      </c>
      <c r="G8" s="40">
        <v>9983.4</v>
      </c>
      <c r="H8" s="40">
        <f t="shared" ref="H8:H35" si="4">G8/F8*100</f>
        <v>24.999937396234259</v>
      </c>
      <c r="I8" s="40">
        <v>959.7</v>
      </c>
      <c r="J8" s="40">
        <v>240</v>
      </c>
      <c r="K8" s="40">
        <f>J8/I8*100</f>
        <v>25.007814942169425</v>
      </c>
    </row>
    <row r="9" spans="1:11" ht="16.5" customHeight="1">
      <c r="A9" s="38">
        <v>3</v>
      </c>
      <c r="B9" s="39" t="s">
        <v>26</v>
      </c>
      <c r="C9" s="34">
        <f t="shared" si="1"/>
        <v>35050.6</v>
      </c>
      <c r="D9" s="34">
        <f t="shared" si="2"/>
        <v>8762.7000000000007</v>
      </c>
      <c r="E9" s="34">
        <f t="shared" si="3"/>
        <v>25.000142650910401</v>
      </c>
      <c r="F9" s="40">
        <v>27065.200000000001</v>
      </c>
      <c r="G9" s="40">
        <v>6766.2</v>
      </c>
      <c r="H9" s="40">
        <f t="shared" si="4"/>
        <v>24.999630521850936</v>
      </c>
      <c r="I9" s="40">
        <v>7985.4</v>
      </c>
      <c r="J9" s="40">
        <v>1996.5</v>
      </c>
      <c r="K9" s="40">
        <f>J9/I9*100</f>
        <v>25.001878428131342</v>
      </c>
    </row>
    <row r="10" spans="1:11" ht="16.5" customHeight="1">
      <c r="A10" s="38">
        <v>4</v>
      </c>
      <c r="B10" s="39" t="s">
        <v>27</v>
      </c>
      <c r="C10" s="34"/>
      <c r="D10" s="34"/>
      <c r="E10" s="34"/>
      <c r="F10" s="40"/>
      <c r="G10" s="40"/>
      <c r="H10" s="40"/>
      <c r="I10" s="40"/>
      <c r="J10" s="40"/>
      <c r="K10" s="40"/>
    </row>
    <row r="11" spans="1:11" ht="16.5" customHeight="1">
      <c r="A11" s="38">
        <v>5</v>
      </c>
      <c r="B11" s="39" t="s">
        <v>28</v>
      </c>
      <c r="C11" s="34">
        <f t="shared" si="1"/>
        <v>33045.199999999997</v>
      </c>
      <c r="D11" s="34">
        <f t="shared" si="2"/>
        <v>8261.4</v>
      </c>
      <c r="E11" s="34">
        <f t="shared" si="3"/>
        <v>25.000302615811069</v>
      </c>
      <c r="F11" s="40">
        <v>30798.1</v>
      </c>
      <c r="G11" s="40">
        <v>7699.5</v>
      </c>
      <c r="H11" s="40">
        <f t="shared" si="4"/>
        <v>24.999918826161355</v>
      </c>
      <c r="I11" s="40">
        <v>2247.1</v>
      </c>
      <c r="J11" s="40">
        <v>561.9</v>
      </c>
      <c r="K11" s="40">
        <f>J11/I11*100</f>
        <v>25.005562725290375</v>
      </c>
    </row>
    <row r="12" spans="1:11" ht="16.5" customHeight="1">
      <c r="A12" s="38">
        <v>6</v>
      </c>
      <c r="B12" s="39" t="s">
        <v>29</v>
      </c>
      <c r="C12" s="34">
        <f t="shared" si="1"/>
        <v>79985.5</v>
      </c>
      <c r="D12" s="34">
        <f t="shared" si="2"/>
        <v>19996.2</v>
      </c>
      <c r="E12" s="34">
        <f t="shared" si="3"/>
        <v>24.999781210344377</v>
      </c>
      <c r="F12" s="40">
        <v>79985.5</v>
      </c>
      <c r="G12" s="40">
        <v>19996.2</v>
      </c>
      <c r="H12" s="40">
        <f t="shared" si="4"/>
        <v>24.999781210344377</v>
      </c>
      <c r="I12" s="40"/>
      <c r="J12" s="40"/>
      <c r="K12" s="40"/>
    </row>
    <row r="13" spans="1:11" ht="16.5" customHeight="1">
      <c r="A13" s="38">
        <v>7</v>
      </c>
      <c r="B13" s="39" t="s">
        <v>30</v>
      </c>
      <c r="C13" s="34">
        <f t="shared" si="1"/>
        <v>2772</v>
      </c>
      <c r="D13" s="34">
        <f t="shared" si="2"/>
        <v>693</v>
      </c>
      <c r="E13" s="34">
        <f t="shared" si="3"/>
        <v>25</v>
      </c>
      <c r="F13" s="40"/>
      <c r="G13" s="40"/>
      <c r="H13" s="40"/>
      <c r="I13" s="40">
        <v>2772</v>
      </c>
      <c r="J13" s="40">
        <v>693</v>
      </c>
      <c r="K13" s="40">
        <f>J13/I13*100</f>
        <v>25</v>
      </c>
    </row>
    <row r="14" spans="1:11" ht="16.5" customHeight="1">
      <c r="A14" s="38">
        <v>8</v>
      </c>
      <c r="B14" s="39" t="s">
        <v>31</v>
      </c>
      <c r="C14" s="34">
        <f t="shared" si="1"/>
        <v>25101.7</v>
      </c>
      <c r="D14" s="34">
        <f t="shared" si="2"/>
        <v>6275.4</v>
      </c>
      <c r="E14" s="34">
        <f t="shared" si="3"/>
        <v>24.999900405151841</v>
      </c>
      <c r="F14" s="40">
        <v>25101.7</v>
      </c>
      <c r="G14" s="40">
        <v>6275.4</v>
      </c>
      <c r="H14" s="40">
        <f t="shared" si="4"/>
        <v>24.999900405151841</v>
      </c>
      <c r="I14" s="40"/>
      <c r="J14" s="40"/>
      <c r="K14" s="40"/>
    </row>
    <row r="15" spans="1:11" ht="16.5" customHeight="1">
      <c r="A15" s="38">
        <v>9</v>
      </c>
      <c r="B15" s="39" t="s">
        <v>32</v>
      </c>
      <c r="C15" s="34"/>
      <c r="D15" s="34"/>
      <c r="E15" s="34"/>
      <c r="F15" s="40"/>
      <c r="G15" s="40"/>
      <c r="H15" s="40"/>
      <c r="I15" s="40"/>
      <c r="J15" s="40"/>
      <c r="K15" s="40"/>
    </row>
    <row r="16" spans="1:11" ht="16.5" customHeight="1">
      <c r="A16" s="38">
        <v>10</v>
      </c>
      <c r="B16" s="39" t="s">
        <v>33</v>
      </c>
      <c r="C16" s="34">
        <f t="shared" si="1"/>
        <v>36138.800000000003</v>
      </c>
      <c r="D16" s="34">
        <f t="shared" si="2"/>
        <v>9034.7999999999993</v>
      </c>
      <c r="E16" s="34">
        <f t="shared" si="3"/>
        <v>25.000276710903513</v>
      </c>
      <c r="F16" s="40">
        <v>36138.800000000003</v>
      </c>
      <c r="G16" s="40">
        <v>9034.7999999999993</v>
      </c>
      <c r="H16" s="40">
        <f t="shared" si="4"/>
        <v>25.000276710903513</v>
      </c>
      <c r="I16" s="40"/>
      <c r="J16" s="40"/>
      <c r="K16" s="40"/>
    </row>
    <row r="17" spans="1:11" ht="16.5" customHeight="1">
      <c r="A17" s="38">
        <v>11</v>
      </c>
      <c r="B17" s="39" t="s">
        <v>34</v>
      </c>
      <c r="C17" s="34">
        <f t="shared" si="1"/>
        <v>34138.699999999997</v>
      </c>
      <c r="D17" s="34">
        <f t="shared" si="2"/>
        <v>8534.7000000000007</v>
      </c>
      <c r="E17" s="34">
        <f t="shared" si="3"/>
        <v>25.000073230673696</v>
      </c>
      <c r="F17" s="40">
        <v>32438.5</v>
      </c>
      <c r="G17" s="40">
        <v>8109.6</v>
      </c>
      <c r="H17" s="40">
        <f t="shared" si="4"/>
        <v>24.999922931084978</v>
      </c>
      <c r="I17" s="40">
        <v>1700.2</v>
      </c>
      <c r="J17" s="40">
        <v>425.1</v>
      </c>
      <c r="K17" s="40"/>
    </row>
    <row r="18" spans="1:11" ht="16.5" customHeight="1">
      <c r="A18" s="38">
        <v>12</v>
      </c>
      <c r="B18" s="39" t="s">
        <v>35</v>
      </c>
      <c r="C18" s="34">
        <f t="shared" si="1"/>
        <v>10026.9</v>
      </c>
      <c r="D18" s="34">
        <f t="shared" si="2"/>
        <v>2506.8000000000002</v>
      </c>
      <c r="E18" s="34">
        <f t="shared" si="3"/>
        <v>25.000747987912519</v>
      </c>
      <c r="F18" s="40"/>
      <c r="G18" s="40"/>
      <c r="H18" s="40"/>
      <c r="I18" s="40">
        <v>10026.9</v>
      </c>
      <c r="J18" s="40">
        <v>2506.8000000000002</v>
      </c>
      <c r="K18" s="40">
        <f>J18/I18*100</f>
        <v>25.000747987912519</v>
      </c>
    </row>
    <row r="19" spans="1:11" ht="16.5" customHeight="1">
      <c r="A19" s="38">
        <v>13</v>
      </c>
      <c r="B19" s="39" t="s">
        <v>36</v>
      </c>
      <c r="C19" s="34">
        <f t="shared" si="1"/>
        <v>20614.099999999999</v>
      </c>
      <c r="D19" s="34">
        <f t="shared" si="2"/>
        <v>5153.3999999999996</v>
      </c>
      <c r="E19" s="34">
        <f t="shared" si="3"/>
        <v>24.999393618930732</v>
      </c>
      <c r="F19" s="40">
        <v>20614.099999999999</v>
      </c>
      <c r="G19" s="40">
        <v>5153.3999999999996</v>
      </c>
      <c r="H19" s="40">
        <f t="shared" si="4"/>
        <v>24.999393618930732</v>
      </c>
      <c r="I19" s="40"/>
      <c r="J19" s="40"/>
      <c r="K19" s="40"/>
    </row>
    <row r="20" spans="1:11" ht="16.5" customHeight="1">
      <c r="A20" s="38">
        <v>14</v>
      </c>
      <c r="B20" s="39" t="s">
        <v>37</v>
      </c>
      <c r="C20" s="34">
        <f t="shared" si="1"/>
        <v>36718.200000000004</v>
      </c>
      <c r="D20" s="34">
        <f t="shared" si="2"/>
        <v>9179.4</v>
      </c>
      <c r="E20" s="34">
        <f t="shared" si="3"/>
        <v>24.999591483242639</v>
      </c>
      <c r="F20" s="40">
        <v>35576.400000000001</v>
      </c>
      <c r="G20" s="40">
        <v>8894.1</v>
      </c>
      <c r="H20" s="40">
        <f t="shared" si="4"/>
        <v>25</v>
      </c>
      <c r="I20" s="40">
        <v>1141.8</v>
      </c>
      <c r="J20" s="40">
        <v>285.3</v>
      </c>
      <c r="K20" s="40">
        <f>J20/I20*100</f>
        <v>24.986862848134525</v>
      </c>
    </row>
    <row r="21" spans="1:11" ht="16.5" customHeight="1">
      <c r="A21" s="38">
        <v>15</v>
      </c>
      <c r="B21" s="39" t="s">
        <v>38</v>
      </c>
      <c r="C21" s="34"/>
      <c r="D21" s="34"/>
      <c r="E21" s="34"/>
      <c r="F21" s="40"/>
      <c r="G21" s="40"/>
      <c r="H21" s="40"/>
      <c r="I21" s="40"/>
      <c r="J21" s="40"/>
      <c r="K21" s="40"/>
    </row>
    <row r="22" spans="1:11" ht="16.5" customHeight="1">
      <c r="A22" s="38">
        <v>16</v>
      </c>
      <c r="B22" s="39" t="s">
        <v>39</v>
      </c>
      <c r="C22" s="34">
        <f t="shared" si="1"/>
        <v>4835.3999999999996</v>
      </c>
      <c r="D22" s="34">
        <f t="shared" si="2"/>
        <v>1209</v>
      </c>
      <c r="E22" s="34">
        <f t="shared" si="3"/>
        <v>25.003102121851349</v>
      </c>
      <c r="F22" s="40">
        <v>1499.6</v>
      </c>
      <c r="G22" s="40">
        <v>375</v>
      </c>
      <c r="H22" s="40">
        <f t="shared" si="4"/>
        <v>25.006668444918645</v>
      </c>
      <c r="I22" s="40">
        <v>3335.8</v>
      </c>
      <c r="J22" s="40">
        <v>834</v>
      </c>
      <c r="K22" s="40">
        <f>J22/I22*100</f>
        <v>25.001498890820788</v>
      </c>
    </row>
    <row r="23" spans="1:11" ht="16.5" customHeight="1">
      <c r="A23" s="38">
        <v>17</v>
      </c>
      <c r="B23" s="39" t="s">
        <v>40</v>
      </c>
      <c r="C23" s="34">
        <f t="shared" si="1"/>
        <v>35906.699999999997</v>
      </c>
      <c r="D23" s="34">
        <f t="shared" si="2"/>
        <v>8976.6</v>
      </c>
      <c r="E23" s="34">
        <f t="shared" si="3"/>
        <v>24.999791125333161</v>
      </c>
      <c r="F23" s="40">
        <v>35906.699999999997</v>
      </c>
      <c r="G23" s="40">
        <v>8976.6</v>
      </c>
      <c r="H23" s="40">
        <f t="shared" si="4"/>
        <v>24.999791125333161</v>
      </c>
      <c r="I23" s="40"/>
      <c r="J23" s="40"/>
      <c r="K23" s="40"/>
    </row>
    <row r="24" spans="1:11" ht="16.5" customHeight="1">
      <c r="A24" s="38">
        <v>18</v>
      </c>
      <c r="B24" s="39" t="s">
        <v>41</v>
      </c>
      <c r="C24" s="34">
        <f t="shared" si="1"/>
        <v>49857</v>
      </c>
      <c r="D24" s="34">
        <f t="shared" si="2"/>
        <v>12464.4</v>
      </c>
      <c r="E24" s="34">
        <f t="shared" si="3"/>
        <v>25.000300860460918</v>
      </c>
      <c r="F24" s="40">
        <v>49857</v>
      </c>
      <c r="G24" s="40">
        <v>12464.4</v>
      </c>
      <c r="H24" s="40">
        <f t="shared" si="4"/>
        <v>25.000300860460918</v>
      </c>
      <c r="I24" s="40"/>
      <c r="J24" s="40"/>
      <c r="K24" s="40"/>
    </row>
    <row r="25" spans="1:11" ht="16.5" customHeight="1">
      <c r="A25" s="38">
        <v>19</v>
      </c>
      <c r="B25" s="39" t="s">
        <v>42</v>
      </c>
      <c r="C25" s="34">
        <f t="shared" si="1"/>
        <v>9267.5</v>
      </c>
      <c r="D25" s="34">
        <f t="shared" si="2"/>
        <v>2316.9</v>
      </c>
      <c r="E25" s="34">
        <f t="shared" si="3"/>
        <v>25.000269759913678</v>
      </c>
      <c r="F25" s="40">
        <v>9267.5</v>
      </c>
      <c r="G25" s="40">
        <v>2316.9</v>
      </c>
      <c r="H25" s="40">
        <f t="shared" si="4"/>
        <v>25.000269759913678</v>
      </c>
      <c r="I25" s="40"/>
      <c r="J25" s="40"/>
      <c r="K25" s="40"/>
    </row>
    <row r="26" spans="1:11" ht="16.5" customHeight="1">
      <c r="A26" s="38">
        <v>20</v>
      </c>
      <c r="B26" s="39" t="s">
        <v>43</v>
      </c>
      <c r="C26" s="34">
        <f t="shared" si="1"/>
        <v>25515.599999999999</v>
      </c>
      <c r="D26" s="34">
        <f t="shared" si="2"/>
        <v>6378.9</v>
      </c>
      <c r="E26" s="34">
        <f t="shared" si="3"/>
        <v>25</v>
      </c>
      <c r="F26" s="40">
        <v>25515.599999999999</v>
      </c>
      <c r="G26" s="40">
        <v>6378.9</v>
      </c>
      <c r="H26" s="40">
        <f t="shared" si="4"/>
        <v>25</v>
      </c>
      <c r="I26" s="40"/>
      <c r="J26" s="40"/>
      <c r="K26" s="40"/>
    </row>
    <row r="27" spans="1:11" ht="16.5" customHeight="1">
      <c r="A27" s="38">
        <v>21</v>
      </c>
      <c r="B27" s="39" t="s">
        <v>44</v>
      </c>
      <c r="C27" s="34">
        <f t="shared" si="1"/>
        <v>35239.800000000003</v>
      </c>
      <c r="D27" s="34">
        <f t="shared" si="2"/>
        <v>8810.1</v>
      </c>
      <c r="E27" s="34">
        <f t="shared" si="3"/>
        <v>25.00042565508317</v>
      </c>
      <c r="F27" s="40">
        <v>34436.400000000001</v>
      </c>
      <c r="G27" s="40">
        <v>8609.1</v>
      </c>
      <c r="H27" s="40">
        <f t="shared" si="4"/>
        <v>25</v>
      </c>
      <c r="I27" s="40">
        <v>803.4</v>
      </c>
      <c r="J27" s="40">
        <v>201</v>
      </c>
      <c r="K27" s="40">
        <f>J27/I27*100</f>
        <v>25.01867064973861</v>
      </c>
    </row>
    <row r="28" spans="1:11" ht="18" customHeight="1">
      <c r="A28" s="38"/>
      <c r="B28" s="41" t="s">
        <v>177</v>
      </c>
      <c r="C28" s="37">
        <f>SUM(C29:C33)</f>
        <v>93999.900000000009</v>
      </c>
      <c r="D28" s="37">
        <f t="shared" ref="D28:J28" si="5">SUM(D29:D33)</f>
        <v>23499.599999999999</v>
      </c>
      <c r="E28" s="37">
        <f t="shared" si="3"/>
        <v>24.999601063405382</v>
      </c>
      <c r="F28" s="37">
        <f t="shared" si="5"/>
        <v>85372.200000000012</v>
      </c>
      <c r="G28" s="37">
        <f t="shared" si="5"/>
        <v>21342.9</v>
      </c>
      <c r="H28" s="37">
        <f t="shared" si="4"/>
        <v>24.999824298776417</v>
      </c>
      <c r="I28" s="37">
        <f t="shared" si="5"/>
        <v>8627.7000000000007</v>
      </c>
      <c r="J28" s="37">
        <f t="shared" si="5"/>
        <v>2156.6999999999998</v>
      </c>
      <c r="K28" s="37">
        <f>J28/I28*100</f>
        <v>24.997392120727422</v>
      </c>
    </row>
    <row r="29" spans="1:11" ht="18" customHeight="1">
      <c r="A29" s="38">
        <v>22</v>
      </c>
      <c r="B29" s="39" t="s">
        <v>45</v>
      </c>
      <c r="C29" s="34">
        <f t="shared" si="1"/>
        <v>10066.6</v>
      </c>
      <c r="D29" s="34">
        <f t="shared" si="2"/>
        <v>2516.6999999999998</v>
      </c>
      <c r="E29" s="34">
        <f t="shared" si="3"/>
        <v>25.000496692031071</v>
      </c>
      <c r="F29" s="40">
        <v>10066.6</v>
      </c>
      <c r="G29" s="40">
        <v>2516.6999999999998</v>
      </c>
      <c r="H29" s="40">
        <f t="shared" si="4"/>
        <v>25.000496692031071</v>
      </c>
      <c r="I29" s="40"/>
      <c r="J29" s="40"/>
      <c r="K29" s="40"/>
    </row>
    <row r="30" spans="1:11" ht="18" customHeight="1">
      <c r="A30" s="38">
        <v>23</v>
      </c>
      <c r="B30" s="39" t="s">
        <v>46</v>
      </c>
      <c r="C30" s="34">
        <f t="shared" si="1"/>
        <v>5230</v>
      </c>
      <c r="D30" s="34">
        <f t="shared" si="2"/>
        <v>1307.4000000000001</v>
      </c>
      <c r="E30" s="34">
        <f t="shared" si="3"/>
        <v>24.9980879541109</v>
      </c>
      <c r="F30" s="40"/>
      <c r="G30" s="40"/>
      <c r="H30" s="40"/>
      <c r="I30" s="40">
        <v>5230</v>
      </c>
      <c r="J30" s="40">
        <v>1307.4000000000001</v>
      </c>
      <c r="K30" s="40">
        <f>J30/I30*100</f>
        <v>24.9980879541109</v>
      </c>
    </row>
    <row r="31" spans="1:11" ht="18" customHeight="1">
      <c r="A31" s="38">
        <v>24</v>
      </c>
      <c r="B31" s="39" t="s">
        <v>47</v>
      </c>
      <c r="C31" s="34">
        <f t="shared" si="1"/>
        <v>71352.600000000006</v>
      </c>
      <c r="D31" s="34">
        <f t="shared" si="2"/>
        <v>17838</v>
      </c>
      <c r="E31" s="34">
        <f t="shared" si="3"/>
        <v>24.999789776406185</v>
      </c>
      <c r="F31" s="40">
        <v>71352.600000000006</v>
      </c>
      <c r="G31" s="40">
        <v>17838</v>
      </c>
      <c r="H31" s="40">
        <f>G31/F31*100</f>
        <v>24.999789776406185</v>
      </c>
      <c r="I31" s="40"/>
      <c r="J31" s="40"/>
      <c r="K31" s="40"/>
    </row>
    <row r="32" spans="1:11" s="2" customFormat="1" ht="18" customHeight="1">
      <c r="A32" s="38">
        <v>26</v>
      </c>
      <c r="B32" s="39" t="s">
        <v>48</v>
      </c>
      <c r="C32" s="34"/>
      <c r="D32" s="34"/>
      <c r="E32" s="34"/>
      <c r="F32" s="40"/>
      <c r="G32" s="40"/>
      <c r="H32" s="40"/>
      <c r="I32" s="40"/>
      <c r="J32" s="40"/>
      <c r="K32" s="40"/>
    </row>
    <row r="33" spans="1:11" ht="18" customHeight="1">
      <c r="A33" s="38">
        <v>25</v>
      </c>
      <c r="B33" s="39" t="s">
        <v>49</v>
      </c>
      <c r="C33" s="34">
        <f t="shared" si="1"/>
        <v>7350.7</v>
      </c>
      <c r="D33" s="34">
        <f t="shared" si="2"/>
        <v>1837.5</v>
      </c>
      <c r="E33" s="34">
        <f t="shared" si="3"/>
        <v>24.997619274354825</v>
      </c>
      <c r="F33" s="40">
        <v>3953</v>
      </c>
      <c r="G33" s="40">
        <v>988.2</v>
      </c>
      <c r="H33" s="40">
        <f t="shared" si="4"/>
        <v>24.998735137869975</v>
      </c>
      <c r="I33" s="40">
        <v>3397.7</v>
      </c>
      <c r="J33" s="40">
        <v>849.3</v>
      </c>
      <c r="K33" s="40">
        <f>J33/I33*100</f>
        <v>24.996321040704007</v>
      </c>
    </row>
    <row r="34" spans="1:11" ht="14">
      <c r="A34" s="38"/>
      <c r="B34" s="39"/>
      <c r="C34" s="34"/>
      <c r="D34" s="34"/>
      <c r="E34" s="34"/>
      <c r="F34" s="40"/>
      <c r="G34" s="40"/>
      <c r="H34" s="40"/>
      <c r="I34" s="40"/>
      <c r="J34" s="40"/>
      <c r="K34" s="40"/>
    </row>
    <row r="35" spans="1:11" s="31" customFormat="1" ht="33.75" customHeight="1">
      <c r="A35" s="72" t="s">
        <v>50</v>
      </c>
      <c r="B35" s="72"/>
      <c r="C35" s="37">
        <f>SUM(C6+C28)</f>
        <v>650883.4</v>
      </c>
      <c r="D35" s="37">
        <f t="shared" ref="D35:J35" si="6">SUM(D6+D28)</f>
        <v>162720.89999999997</v>
      </c>
      <c r="E35" s="37">
        <f t="shared" si="3"/>
        <v>25.000007681867437</v>
      </c>
      <c r="F35" s="37">
        <f t="shared" si="6"/>
        <v>611283.39999999991</v>
      </c>
      <c r="G35" s="37">
        <f t="shared" si="6"/>
        <v>152820.59999999998</v>
      </c>
      <c r="H35" s="37">
        <f t="shared" si="4"/>
        <v>24.999959102439227</v>
      </c>
      <c r="I35" s="37">
        <f t="shared" si="6"/>
        <v>39600</v>
      </c>
      <c r="J35" s="37">
        <f t="shared" si="6"/>
        <v>9900.2999999999993</v>
      </c>
      <c r="K35" s="37">
        <f>J35/I35*100</f>
        <v>25.000757575757575</v>
      </c>
    </row>
  </sheetData>
  <mergeCells count="6">
    <mergeCell ref="C1:K1"/>
    <mergeCell ref="C2:K2"/>
    <mergeCell ref="A35:B35"/>
    <mergeCell ref="C4:E4"/>
    <mergeCell ref="F4:H4"/>
    <mergeCell ref="I4:K4"/>
  </mergeCells>
  <pageMargins left="0" right="0" top="0" bottom="0" header="0" footer="0"/>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M39"/>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N6" sqref="N6"/>
    </sheetView>
  </sheetViews>
  <sheetFormatPr defaultColWidth="9.1796875" defaultRowHeight="13"/>
  <cols>
    <col min="1" max="1" width="5.81640625" style="1" customWidth="1"/>
    <col min="2" max="2" width="18.7265625" style="2" customWidth="1"/>
    <col min="3" max="3" width="15.1796875" style="6" customWidth="1"/>
    <col min="4" max="4" width="15.453125" style="6" customWidth="1"/>
    <col min="5" max="5" width="12.81640625" style="6" customWidth="1"/>
    <col min="6" max="6" width="13.453125" style="2" customWidth="1"/>
    <col min="7" max="7" width="13.81640625" style="2" customWidth="1"/>
    <col min="8" max="8" width="11.1796875" style="2" customWidth="1"/>
    <col min="9" max="9" width="14.54296875" style="2" customWidth="1"/>
    <col min="10" max="10" width="13.54296875" style="2" customWidth="1"/>
    <col min="11" max="11" width="11.54296875" style="2" customWidth="1"/>
    <col min="12" max="13" width="14.54296875" style="2" customWidth="1"/>
    <col min="14" max="14" width="12.7265625" style="2" customWidth="1"/>
    <col min="15" max="15" width="13.81640625" style="2" customWidth="1"/>
    <col min="16" max="16" width="12.1796875" style="2" customWidth="1"/>
    <col min="17" max="17" width="13" style="2" customWidth="1"/>
    <col min="18" max="18" width="15.26953125" style="2" customWidth="1"/>
    <col min="19" max="19" width="12.7265625" style="2" customWidth="1"/>
    <col min="20" max="20" width="11" style="2" customWidth="1"/>
    <col min="21" max="21" width="13.453125" style="2" customWidth="1"/>
    <col min="22" max="22" width="12.1796875" style="2" customWidth="1"/>
    <col min="23" max="23" width="11.453125" style="2" customWidth="1"/>
    <col min="24" max="24" width="15.54296875" style="2" customWidth="1"/>
    <col min="25" max="25" width="13.1796875" style="2" customWidth="1"/>
    <col min="26" max="26" width="11.26953125" style="2" customWidth="1"/>
    <col min="27" max="27" width="12.54296875" style="2" customWidth="1"/>
    <col min="28" max="29" width="11.1796875" style="2" customWidth="1"/>
    <col min="30" max="30" width="14.26953125" style="2" customWidth="1"/>
    <col min="31" max="31" width="13.81640625" style="2" customWidth="1"/>
    <col min="32" max="32" width="11.1796875" style="2" customWidth="1"/>
    <col min="33" max="33" width="14.54296875" style="2" customWidth="1"/>
    <col min="34" max="34" width="14" style="2" customWidth="1"/>
    <col min="35" max="36" width="13.81640625" style="2" customWidth="1"/>
    <col min="37" max="37" width="13.54296875" style="2" customWidth="1"/>
    <col min="38" max="38" width="13.26953125" style="2" customWidth="1"/>
    <col min="39" max="39" width="14.453125" style="2" customWidth="1"/>
    <col min="40" max="40" width="12.7265625" style="2" customWidth="1"/>
    <col min="41" max="41" width="13.26953125" style="2" customWidth="1"/>
    <col min="42" max="42" width="13.7265625" style="2" customWidth="1"/>
    <col min="43" max="43" width="13.26953125" style="2" customWidth="1"/>
    <col min="44" max="44" width="11.81640625" style="2" customWidth="1"/>
    <col min="45" max="45" width="14.453125" style="2" customWidth="1"/>
    <col min="46" max="46" width="12.54296875" style="2" customWidth="1"/>
    <col min="47" max="47" width="13.1796875" style="2" customWidth="1"/>
    <col min="48" max="48" width="14" style="2" customWidth="1"/>
    <col min="49" max="49" width="13.81640625" style="2" customWidth="1"/>
    <col min="50" max="50" width="11.81640625" style="2" customWidth="1"/>
    <col min="51" max="51" width="13.7265625" style="2" customWidth="1"/>
    <col min="52" max="52" width="14.54296875" style="2" customWidth="1"/>
    <col min="53" max="53" width="12" style="2" customWidth="1"/>
    <col min="54" max="54" width="14.453125" style="2" customWidth="1"/>
    <col min="55" max="55" width="13.1796875" style="2" customWidth="1"/>
    <col min="56" max="56" width="11.81640625" style="2" customWidth="1"/>
    <col min="57" max="57" width="14.7265625" style="2" customWidth="1"/>
    <col min="58" max="58" width="13.54296875" style="2" customWidth="1"/>
    <col min="59" max="59" width="13.1796875" style="2" customWidth="1"/>
    <col min="60" max="60" width="13.7265625" style="2" customWidth="1"/>
    <col min="61" max="61" width="13" style="2" customWidth="1"/>
    <col min="62" max="62" width="14.7265625" style="2" customWidth="1"/>
    <col min="63" max="64" width="15.81640625" style="2" customWidth="1"/>
    <col min="65" max="67" width="14.1796875" style="2" customWidth="1"/>
    <col min="68" max="68" width="11.81640625" style="2" customWidth="1"/>
    <col min="69" max="69" width="14.81640625" style="2" customWidth="1"/>
    <col min="70" max="70" width="12.81640625" style="2" customWidth="1"/>
    <col min="71" max="71" width="12.54296875" style="2" customWidth="1"/>
    <col min="72" max="72" width="13.1796875" style="2" customWidth="1"/>
    <col min="73" max="73" width="12.453125" style="2" customWidth="1"/>
    <col min="74" max="74" width="12" style="2" customWidth="1"/>
    <col min="75" max="77" width="12.7265625" style="2" customWidth="1"/>
    <col min="78" max="78" width="13" style="2" customWidth="1"/>
    <col min="79" max="79" width="12.81640625" style="2" customWidth="1"/>
    <col min="80" max="80" width="11.7265625" style="2" customWidth="1"/>
    <col min="81" max="81" width="13.7265625" style="2" customWidth="1"/>
    <col min="82" max="82" width="13" style="2" customWidth="1"/>
    <col min="83" max="83" width="11.81640625" style="2" customWidth="1"/>
    <col min="84" max="84" width="14.81640625" style="2" customWidth="1"/>
    <col min="85" max="85" width="13.453125" style="2" customWidth="1"/>
    <col min="86" max="86" width="11.81640625" style="2" customWidth="1"/>
    <col min="87" max="87" width="12.54296875" style="2" customWidth="1"/>
    <col min="88" max="88" width="12.26953125" style="2" customWidth="1"/>
    <col min="89" max="89" width="11.81640625" style="2" customWidth="1"/>
    <col min="90" max="90" width="13.7265625" style="2" customWidth="1"/>
    <col min="91" max="91" width="13.1796875" style="2" customWidth="1"/>
    <col min="92" max="92" width="11.54296875" style="2" customWidth="1"/>
    <col min="93" max="93" width="15.54296875" style="2" customWidth="1"/>
    <col min="94" max="94" width="12.7265625" style="2" customWidth="1"/>
    <col min="95" max="95" width="11.54296875" style="2" customWidth="1"/>
    <col min="96" max="96" width="15.26953125" style="2" customWidth="1"/>
    <col min="97" max="97" width="13.81640625" style="2" customWidth="1"/>
    <col min="98" max="98" width="11.7265625" style="2" customWidth="1"/>
    <col min="99" max="99" width="15.1796875" style="2" customWidth="1"/>
    <col min="100" max="100" width="12.54296875" style="2" customWidth="1"/>
    <col min="101" max="101" width="11.453125" style="2" customWidth="1"/>
    <col min="102" max="103" width="16.453125" style="2" customWidth="1"/>
    <col min="104" max="104" width="11.81640625" style="2" customWidth="1"/>
    <col min="105" max="105" width="14.1796875" style="2" customWidth="1"/>
    <col min="106" max="106" width="12.26953125" style="2" customWidth="1"/>
    <col min="107" max="107" width="11.26953125" style="2" customWidth="1"/>
    <col min="108" max="108" width="14.54296875" style="2" customWidth="1"/>
    <col min="109" max="109" width="13" style="2" customWidth="1"/>
    <col min="110" max="110" width="13.7265625" style="2" customWidth="1"/>
    <col min="111" max="111" width="13.81640625" style="2" customWidth="1"/>
    <col min="112" max="112" width="15.7265625" style="2" customWidth="1"/>
    <col min="113" max="113" width="14" style="2" customWidth="1"/>
    <col min="114" max="114" width="14.453125" style="2" customWidth="1"/>
    <col min="115" max="115" width="13.26953125" style="2" customWidth="1"/>
    <col min="116" max="116" width="13" style="2" customWidth="1"/>
    <col min="117" max="119" width="13.26953125" style="2" customWidth="1"/>
    <col min="120" max="120" width="13.54296875" style="2" customWidth="1"/>
    <col min="121" max="121" width="11.81640625" style="2" customWidth="1"/>
    <col min="122" max="122" width="11.54296875" style="2" customWidth="1"/>
    <col min="123" max="123" width="14.1796875" style="2" customWidth="1"/>
    <col min="124" max="124" width="13.26953125" style="2" customWidth="1"/>
    <col min="125" max="125" width="11.26953125" style="2" customWidth="1"/>
    <col min="126" max="127" width="13.26953125" style="2" customWidth="1"/>
    <col min="128" max="128" width="11.54296875" style="2" customWidth="1"/>
    <col min="129" max="129" width="12" style="2" customWidth="1"/>
    <col min="130" max="130" width="11.7265625" style="2" customWidth="1"/>
    <col min="131" max="131" width="12.1796875" style="2" customWidth="1"/>
    <col min="132" max="132" width="14" style="2" customWidth="1"/>
    <col min="133" max="134" width="13.81640625" style="2" customWidth="1"/>
    <col min="135" max="135" width="13.453125" style="2" customWidth="1"/>
    <col min="136" max="136" width="11.81640625" style="2" customWidth="1"/>
    <col min="137" max="137" width="11.54296875" style="2" customWidth="1"/>
    <col min="138" max="138" width="14.7265625" style="2" customWidth="1"/>
    <col min="139" max="139" width="12.453125" style="2" customWidth="1"/>
    <col min="140" max="140" width="12.7265625" style="2" customWidth="1"/>
    <col min="141" max="141" width="13.1796875" style="2" customWidth="1"/>
    <col min="142" max="142" width="12.453125" style="2" customWidth="1"/>
    <col min="143" max="143" width="11.26953125" style="2" customWidth="1"/>
    <col min="144" max="145" width="16.26953125" style="2" customWidth="1"/>
    <col min="146" max="146" width="16" style="2" customWidth="1"/>
    <col min="147" max="147" width="14" style="2" customWidth="1"/>
    <col min="148" max="148" width="13.453125" style="2" customWidth="1"/>
    <col min="149" max="152" width="11.26953125" style="2" customWidth="1"/>
    <col min="153" max="154" width="13.453125" style="2" customWidth="1"/>
    <col min="155" max="155" width="11.453125" style="2" customWidth="1"/>
    <col min="156" max="157" width="14" style="2" customWidth="1"/>
    <col min="158" max="158" width="11.1796875" style="2" customWidth="1"/>
    <col min="159" max="159" width="12.453125" style="2" customWidth="1"/>
    <col min="160" max="160" width="12.81640625" style="2" customWidth="1"/>
    <col min="161" max="161" width="11.1796875" style="2" customWidth="1"/>
    <col min="162" max="162" width="13.7265625" style="2" customWidth="1"/>
    <col min="163" max="163" width="11.7265625" style="2" customWidth="1"/>
    <col min="164" max="164" width="11" style="2" customWidth="1"/>
    <col min="165" max="165" width="14.54296875" style="2" customWidth="1"/>
    <col min="166" max="166" width="13.54296875" style="2" customWidth="1"/>
    <col min="167" max="167" width="11.54296875" style="2" customWidth="1"/>
    <col min="168" max="168" width="15" style="2" customWidth="1"/>
    <col min="169" max="169" width="13.453125" style="2" customWidth="1"/>
    <col min="170" max="170" width="11.81640625" style="2" customWidth="1"/>
    <col min="171" max="171" width="14.453125" style="2" customWidth="1"/>
    <col min="172" max="172" width="14" style="2" customWidth="1"/>
    <col min="173" max="173" width="11" style="2" customWidth="1"/>
    <col min="174" max="175" width="14.453125" style="2" customWidth="1"/>
    <col min="176" max="176" width="11.54296875" style="2" customWidth="1"/>
    <col min="177" max="177" width="14.453125" style="2" customWidth="1"/>
    <col min="178" max="178" width="13.453125" style="2" customWidth="1"/>
    <col min="179" max="179" width="11.26953125" style="2" customWidth="1"/>
    <col min="180" max="180" width="14.1796875" style="2" customWidth="1"/>
    <col min="181" max="181" width="13.54296875" style="2" customWidth="1"/>
    <col min="182" max="182" width="10.1796875" style="2" customWidth="1"/>
    <col min="183" max="183" width="15" style="2" customWidth="1"/>
    <col min="184" max="184" width="14.26953125" style="2" customWidth="1"/>
    <col min="185" max="185" width="12.1796875" style="2" customWidth="1"/>
    <col min="186" max="186" width="14" style="2" customWidth="1"/>
    <col min="187" max="187" width="16.26953125" style="2" customWidth="1"/>
    <col min="188" max="188" width="12" style="2" customWidth="1"/>
    <col min="189" max="189" width="14.453125" style="2" customWidth="1"/>
    <col min="190" max="190" width="15.54296875" style="2" customWidth="1"/>
    <col min="191" max="191" width="11.7265625" style="2" customWidth="1"/>
    <col min="192" max="192" width="12.54296875" style="2" customWidth="1"/>
    <col min="193" max="193" width="12.7265625" style="2" customWidth="1"/>
    <col min="194" max="194" width="12.1796875" style="2" customWidth="1"/>
    <col min="195" max="195" width="12" style="2" customWidth="1"/>
    <col min="196" max="196" width="13.26953125" style="2" customWidth="1"/>
    <col min="197" max="197" width="12" style="2" customWidth="1"/>
    <col min="198" max="199" width="14.26953125" style="2" customWidth="1"/>
    <col min="200" max="200" width="11.7265625" style="2" customWidth="1"/>
    <col min="201" max="201" width="14" style="2" customWidth="1"/>
    <col min="202" max="202" width="14.54296875" style="2" customWidth="1"/>
    <col min="203" max="203" width="10.453125" style="2" customWidth="1"/>
    <col min="204" max="204" width="14.453125" style="2" customWidth="1"/>
    <col min="205" max="205" width="13.26953125" style="2" customWidth="1"/>
    <col min="206" max="206" width="11.54296875" style="2" customWidth="1"/>
    <col min="207" max="207" width="15.26953125" style="2" customWidth="1"/>
    <col min="208" max="208" width="13.54296875" style="2" customWidth="1"/>
    <col min="209" max="221" width="11.1796875" style="2" customWidth="1"/>
    <col min="222" max="16384" width="9.1796875" style="5"/>
  </cols>
  <sheetData>
    <row r="1" spans="1:221" ht="26.25" hidden="1" customHeight="1">
      <c r="A1" s="1" t="s">
        <v>0</v>
      </c>
      <c r="C1" s="71"/>
      <c r="D1" s="71"/>
      <c r="E1" s="71"/>
      <c r="F1" s="71"/>
      <c r="G1" s="71"/>
      <c r="H1" s="71"/>
      <c r="I1" s="71"/>
      <c r="J1" s="71"/>
      <c r="K1" s="71"/>
      <c r="L1" s="71"/>
      <c r="M1" s="71"/>
      <c r="N1" s="71"/>
      <c r="O1" s="71"/>
      <c r="P1" s="71"/>
      <c r="Q1" s="71"/>
      <c r="R1" s="71"/>
      <c r="S1" s="71"/>
      <c r="T1" s="71"/>
      <c r="U1" s="71"/>
      <c r="V1" s="71"/>
      <c r="W1" s="71"/>
      <c r="X1" s="65"/>
      <c r="Y1" s="28"/>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62"/>
      <c r="EU1" s="62"/>
      <c r="EV1" s="62"/>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62"/>
      <c r="HC1" s="62"/>
      <c r="HD1" s="62"/>
      <c r="HE1" s="62"/>
      <c r="HF1" s="62"/>
      <c r="HG1" s="62"/>
      <c r="HH1" s="62"/>
      <c r="HI1" s="62"/>
      <c r="HJ1" s="62"/>
      <c r="HK1" s="62"/>
      <c r="HL1" s="62"/>
      <c r="HM1" s="62"/>
    </row>
    <row r="2" spans="1:221" ht="63" customHeight="1">
      <c r="A2" s="1" t="s">
        <v>1</v>
      </c>
      <c r="C2" s="71" t="s">
        <v>188</v>
      </c>
      <c r="D2" s="71"/>
      <c r="E2" s="71"/>
      <c r="F2" s="71"/>
      <c r="G2" s="71"/>
      <c r="H2" s="71"/>
      <c r="I2" s="71"/>
      <c r="J2" s="71"/>
      <c r="K2" s="71"/>
      <c r="L2" s="71"/>
      <c r="M2" s="71"/>
      <c r="N2" s="71"/>
      <c r="O2" s="71"/>
      <c r="P2" s="71"/>
      <c r="Q2" s="71"/>
      <c r="R2" s="54"/>
      <c r="S2" s="54"/>
      <c r="T2" s="54"/>
      <c r="U2" s="54"/>
      <c r="V2" s="54"/>
      <c r="W2" s="54"/>
      <c r="X2" s="54"/>
      <c r="Y2" s="54"/>
      <c r="Z2" s="54"/>
      <c r="AA2" s="28"/>
      <c r="AB2" s="28"/>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62"/>
      <c r="EU2" s="62"/>
      <c r="EV2" s="62"/>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62"/>
      <c r="HC2" s="62"/>
      <c r="HD2" s="62"/>
      <c r="HE2" s="62"/>
      <c r="HF2" s="62"/>
      <c r="HG2" s="62"/>
      <c r="HH2" s="62"/>
      <c r="HI2" s="62"/>
      <c r="HJ2" s="62"/>
      <c r="HK2" s="62"/>
      <c r="HL2" s="62"/>
      <c r="HM2" s="62"/>
    </row>
    <row r="3" spans="1:221" ht="30" customHeight="1">
      <c r="C3" s="2"/>
      <c r="D3" s="2"/>
      <c r="E3" s="2"/>
      <c r="P3" s="87" t="s">
        <v>175</v>
      </c>
      <c r="Q3" s="87"/>
      <c r="W3" s="82"/>
      <c r="X3" s="82"/>
      <c r="Y3" s="82"/>
      <c r="Z3" s="82"/>
      <c r="AA3" s="7"/>
      <c r="AB3" s="7"/>
      <c r="AD3" s="83"/>
      <c r="AE3" s="83"/>
      <c r="AF3" s="83"/>
      <c r="AG3" s="3"/>
      <c r="AH3" s="3"/>
      <c r="AS3" s="83"/>
      <c r="AT3" s="83"/>
      <c r="AU3" s="83"/>
      <c r="AV3" s="83"/>
      <c r="AW3" s="3"/>
      <c r="AX3" s="3"/>
      <c r="AY3" s="3"/>
      <c r="AZ3" s="3"/>
      <c r="BA3" s="3"/>
      <c r="BB3" s="3"/>
      <c r="BC3" s="3"/>
    </row>
    <row r="4" spans="1:221" ht="175.5" customHeight="1">
      <c r="A4" s="79" t="s">
        <v>52</v>
      </c>
      <c r="B4" s="77" t="s">
        <v>179</v>
      </c>
      <c r="C4" s="84" t="s">
        <v>182</v>
      </c>
      <c r="D4" s="85"/>
      <c r="E4" s="86"/>
      <c r="F4" s="73" t="s">
        <v>200</v>
      </c>
      <c r="G4" s="74"/>
      <c r="H4" s="75"/>
      <c r="I4" s="73" t="s">
        <v>201</v>
      </c>
      <c r="J4" s="74"/>
      <c r="K4" s="75"/>
      <c r="L4" s="73" t="s">
        <v>189</v>
      </c>
      <c r="M4" s="74"/>
      <c r="N4" s="75"/>
      <c r="O4" s="73" t="s">
        <v>202</v>
      </c>
      <c r="P4" s="74"/>
      <c r="Q4" s="75"/>
      <c r="R4" s="73" t="s">
        <v>203</v>
      </c>
      <c r="S4" s="74"/>
      <c r="T4" s="75"/>
      <c r="U4" s="73" t="s">
        <v>204</v>
      </c>
      <c r="V4" s="74"/>
      <c r="W4" s="75"/>
      <c r="X4" s="73" t="s">
        <v>207</v>
      </c>
      <c r="Y4" s="74"/>
      <c r="Z4" s="75"/>
      <c r="AA4" s="73" t="s">
        <v>208</v>
      </c>
      <c r="AB4" s="74"/>
      <c r="AC4" s="75"/>
      <c r="AD4" s="73" t="s">
        <v>209</v>
      </c>
      <c r="AE4" s="74"/>
      <c r="AF4" s="75"/>
      <c r="AG4" s="73" t="s">
        <v>210</v>
      </c>
      <c r="AH4" s="74"/>
      <c r="AI4" s="75"/>
      <c r="AJ4" s="73" t="s">
        <v>266</v>
      </c>
      <c r="AK4" s="74"/>
      <c r="AL4" s="75"/>
      <c r="AM4" s="73" t="s">
        <v>206</v>
      </c>
      <c r="AN4" s="74"/>
      <c r="AO4" s="75"/>
      <c r="AP4" s="73" t="s">
        <v>211</v>
      </c>
      <c r="AQ4" s="74"/>
      <c r="AR4" s="75"/>
      <c r="AS4" s="73" t="s">
        <v>212</v>
      </c>
      <c r="AT4" s="74"/>
      <c r="AU4" s="75"/>
      <c r="AV4" s="73" t="s">
        <v>190</v>
      </c>
      <c r="AW4" s="74"/>
      <c r="AX4" s="75"/>
      <c r="AY4" s="73" t="s">
        <v>191</v>
      </c>
      <c r="AZ4" s="74"/>
      <c r="BA4" s="75"/>
      <c r="BB4" s="73" t="s">
        <v>192</v>
      </c>
      <c r="BC4" s="74"/>
      <c r="BD4" s="75"/>
      <c r="BE4" s="73" t="s">
        <v>193</v>
      </c>
      <c r="BF4" s="74"/>
      <c r="BG4" s="75"/>
      <c r="BH4" s="73" t="s">
        <v>194</v>
      </c>
      <c r="BI4" s="74"/>
      <c r="BJ4" s="74"/>
      <c r="BK4" s="73" t="s">
        <v>195</v>
      </c>
      <c r="BL4" s="74"/>
      <c r="BM4" s="75"/>
      <c r="BN4" s="73" t="s">
        <v>213</v>
      </c>
      <c r="BO4" s="74"/>
      <c r="BP4" s="75"/>
      <c r="BQ4" s="73" t="s">
        <v>214</v>
      </c>
      <c r="BR4" s="74"/>
      <c r="BS4" s="75"/>
      <c r="BT4" s="73" t="s">
        <v>215</v>
      </c>
      <c r="BU4" s="74"/>
      <c r="BV4" s="75"/>
      <c r="BW4" s="73" t="s">
        <v>268</v>
      </c>
      <c r="BX4" s="74"/>
      <c r="BY4" s="75"/>
      <c r="BZ4" s="73" t="s">
        <v>216</v>
      </c>
      <c r="CA4" s="74"/>
      <c r="CB4" s="75"/>
      <c r="CC4" s="73" t="s">
        <v>217</v>
      </c>
      <c r="CD4" s="74"/>
      <c r="CE4" s="75"/>
      <c r="CF4" s="73" t="s">
        <v>218</v>
      </c>
      <c r="CG4" s="74"/>
      <c r="CH4" s="75"/>
      <c r="CI4" s="73" t="s">
        <v>219</v>
      </c>
      <c r="CJ4" s="74"/>
      <c r="CK4" s="75"/>
      <c r="CL4" s="73" t="s">
        <v>220</v>
      </c>
      <c r="CM4" s="74"/>
      <c r="CN4" s="75"/>
      <c r="CO4" s="73" t="s">
        <v>221</v>
      </c>
      <c r="CP4" s="74"/>
      <c r="CQ4" s="75"/>
      <c r="CR4" s="73" t="s">
        <v>342</v>
      </c>
      <c r="CS4" s="74"/>
      <c r="CT4" s="75"/>
      <c r="CU4" s="73" t="s">
        <v>222</v>
      </c>
      <c r="CV4" s="74"/>
      <c r="CW4" s="75"/>
      <c r="CX4" s="73" t="s">
        <v>223</v>
      </c>
      <c r="CY4" s="74"/>
      <c r="CZ4" s="75"/>
      <c r="DA4" s="73" t="s">
        <v>224</v>
      </c>
      <c r="DB4" s="74"/>
      <c r="DC4" s="75"/>
      <c r="DD4" s="73" t="s">
        <v>225</v>
      </c>
      <c r="DE4" s="74"/>
      <c r="DF4" s="75"/>
      <c r="DG4" s="73" t="s">
        <v>226</v>
      </c>
      <c r="DH4" s="74"/>
      <c r="DI4" s="75"/>
      <c r="DJ4" s="73" t="s">
        <v>227</v>
      </c>
      <c r="DK4" s="74"/>
      <c r="DL4" s="75"/>
      <c r="DM4" s="73" t="s">
        <v>228</v>
      </c>
      <c r="DN4" s="74"/>
      <c r="DO4" s="75"/>
      <c r="DP4" s="73" t="s">
        <v>229</v>
      </c>
      <c r="DQ4" s="74"/>
      <c r="DR4" s="75"/>
      <c r="DS4" s="73" t="s">
        <v>230</v>
      </c>
      <c r="DT4" s="74"/>
      <c r="DU4" s="75"/>
      <c r="DV4" s="73" t="s">
        <v>231</v>
      </c>
      <c r="DW4" s="74"/>
      <c r="DX4" s="75"/>
      <c r="DY4" s="73" t="s">
        <v>232</v>
      </c>
      <c r="DZ4" s="74"/>
      <c r="EA4" s="75"/>
      <c r="EB4" s="73" t="s">
        <v>233</v>
      </c>
      <c r="EC4" s="74"/>
      <c r="ED4" s="75"/>
      <c r="EE4" s="73" t="s">
        <v>234</v>
      </c>
      <c r="EF4" s="74"/>
      <c r="EG4" s="75"/>
      <c r="EH4" s="73" t="s">
        <v>235</v>
      </c>
      <c r="EI4" s="74"/>
      <c r="EJ4" s="75"/>
      <c r="EK4" s="73" t="s">
        <v>236</v>
      </c>
      <c r="EL4" s="74"/>
      <c r="EM4" s="75"/>
      <c r="EN4" s="73" t="s">
        <v>237</v>
      </c>
      <c r="EO4" s="74"/>
      <c r="EP4" s="75"/>
      <c r="EQ4" s="73" t="s">
        <v>238</v>
      </c>
      <c r="ER4" s="74"/>
      <c r="ES4" s="75"/>
      <c r="ET4" s="73" t="s">
        <v>239</v>
      </c>
      <c r="EU4" s="74"/>
      <c r="EV4" s="75"/>
      <c r="EW4" s="73" t="s">
        <v>240</v>
      </c>
      <c r="EX4" s="74"/>
      <c r="EY4" s="75"/>
      <c r="EZ4" s="73" t="s">
        <v>241</v>
      </c>
      <c r="FA4" s="74"/>
      <c r="FB4" s="75"/>
      <c r="FC4" s="73" t="s">
        <v>242</v>
      </c>
      <c r="FD4" s="74"/>
      <c r="FE4" s="75"/>
      <c r="FF4" s="73" t="s">
        <v>243</v>
      </c>
      <c r="FG4" s="74"/>
      <c r="FH4" s="75"/>
      <c r="FI4" s="73" t="s">
        <v>244</v>
      </c>
      <c r="FJ4" s="74"/>
      <c r="FK4" s="75"/>
      <c r="FL4" s="73" t="s">
        <v>245</v>
      </c>
      <c r="FM4" s="74"/>
      <c r="FN4" s="75"/>
      <c r="FO4" s="73" t="s">
        <v>246</v>
      </c>
      <c r="FP4" s="74"/>
      <c r="FQ4" s="74"/>
      <c r="FR4" s="73" t="s">
        <v>247</v>
      </c>
      <c r="FS4" s="74"/>
      <c r="FT4" s="75"/>
      <c r="FU4" s="73" t="s">
        <v>248</v>
      </c>
      <c r="FV4" s="74"/>
      <c r="FW4" s="74"/>
      <c r="FX4" s="73" t="s">
        <v>249</v>
      </c>
      <c r="FY4" s="74"/>
      <c r="FZ4" s="74"/>
      <c r="GA4" s="73" t="s">
        <v>250</v>
      </c>
      <c r="GB4" s="74"/>
      <c r="GC4" s="74"/>
      <c r="GD4" s="73" t="s">
        <v>251</v>
      </c>
      <c r="GE4" s="74"/>
      <c r="GF4" s="74"/>
      <c r="GG4" s="73" t="s">
        <v>252</v>
      </c>
      <c r="GH4" s="74"/>
      <c r="GI4" s="74"/>
      <c r="GJ4" s="81" t="s">
        <v>253</v>
      </c>
      <c r="GK4" s="81"/>
      <c r="GL4" s="81"/>
      <c r="GM4" s="73" t="s">
        <v>254</v>
      </c>
      <c r="GN4" s="74"/>
      <c r="GO4" s="74"/>
      <c r="GP4" s="73" t="s">
        <v>255</v>
      </c>
      <c r="GQ4" s="74"/>
      <c r="GR4" s="74"/>
      <c r="GS4" s="73" t="s">
        <v>256</v>
      </c>
      <c r="GT4" s="74"/>
      <c r="GU4" s="74"/>
      <c r="GV4" s="73" t="s">
        <v>257</v>
      </c>
      <c r="GW4" s="74"/>
      <c r="GX4" s="75"/>
      <c r="GY4" s="73" t="s">
        <v>258</v>
      </c>
      <c r="GZ4" s="74"/>
      <c r="HA4" s="75"/>
      <c r="HB4" s="81" t="s">
        <v>259</v>
      </c>
      <c r="HC4" s="81"/>
      <c r="HD4" s="81"/>
      <c r="HE4" s="81" t="s">
        <v>260</v>
      </c>
      <c r="HF4" s="81"/>
      <c r="HG4" s="81"/>
      <c r="HH4" s="81" t="s">
        <v>261</v>
      </c>
      <c r="HI4" s="81"/>
      <c r="HJ4" s="81"/>
      <c r="HK4" s="81" t="s">
        <v>205</v>
      </c>
      <c r="HL4" s="81"/>
      <c r="HM4" s="81"/>
    </row>
    <row r="5" spans="1:221" s="44" customFormat="1" ht="75.75" customHeight="1">
      <c r="A5" s="80"/>
      <c r="B5" s="78"/>
      <c r="C5" s="43" t="s">
        <v>174</v>
      </c>
      <c r="D5" s="43" t="s">
        <v>186</v>
      </c>
      <c r="E5" s="43" t="s">
        <v>187</v>
      </c>
      <c r="F5" s="43" t="s">
        <v>174</v>
      </c>
      <c r="G5" s="43" t="s">
        <v>186</v>
      </c>
      <c r="H5" s="43" t="s">
        <v>187</v>
      </c>
      <c r="I5" s="43" t="s">
        <v>174</v>
      </c>
      <c r="J5" s="43" t="s">
        <v>186</v>
      </c>
      <c r="K5" s="43" t="s">
        <v>187</v>
      </c>
      <c r="L5" s="43" t="s">
        <v>174</v>
      </c>
      <c r="M5" s="43" t="s">
        <v>186</v>
      </c>
      <c r="N5" s="43" t="s">
        <v>187</v>
      </c>
      <c r="O5" s="43" t="s">
        <v>174</v>
      </c>
      <c r="P5" s="43" t="s">
        <v>186</v>
      </c>
      <c r="Q5" s="43" t="s">
        <v>187</v>
      </c>
      <c r="R5" s="43" t="s">
        <v>174</v>
      </c>
      <c r="S5" s="43" t="s">
        <v>186</v>
      </c>
      <c r="T5" s="43" t="s">
        <v>187</v>
      </c>
      <c r="U5" s="43" t="s">
        <v>174</v>
      </c>
      <c r="V5" s="43" t="s">
        <v>186</v>
      </c>
      <c r="W5" s="43" t="s">
        <v>187</v>
      </c>
      <c r="X5" s="43" t="s">
        <v>174</v>
      </c>
      <c r="Y5" s="43" t="s">
        <v>186</v>
      </c>
      <c r="Z5" s="43" t="s">
        <v>187</v>
      </c>
      <c r="AA5" s="43" t="s">
        <v>174</v>
      </c>
      <c r="AB5" s="43" t="s">
        <v>186</v>
      </c>
      <c r="AC5" s="43" t="s">
        <v>187</v>
      </c>
      <c r="AD5" s="43" t="s">
        <v>174</v>
      </c>
      <c r="AE5" s="43" t="s">
        <v>186</v>
      </c>
      <c r="AF5" s="43" t="s">
        <v>187</v>
      </c>
      <c r="AG5" s="43" t="s">
        <v>174</v>
      </c>
      <c r="AH5" s="43" t="s">
        <v>186</v>
      </c>
      <c r="AI5" s="43" t="s">
        <v>187</v>
      </c>
      <c r="AJ5" s="43" t="s">
        <v>174</v>
      </c>
      <c r="AK5" s="43" t="s">
        <v>186</v>
      </c>
      <c r="AL5" s="43" t="s">
        <v>187</v>
      </c>
      <c r="AM5" s="43" t="s">
        <v>174</v>
      </c>
      <c r="AN5" s="43" t="s">
        <v>186</v>
      </c>
      <c r="AO5" s="43" t="s">
        <v>187</v>
      </c>
      <c r="AP5" s="43" t="s">
        <v>174</v>
      </c>
      <c r="AQ5" s="43" t="s">
        <v>186</v>
      </c>
      <c r="AR5" s="43" t="s">
        <v>187</v>
      </c>
      <c r="AS5" s="43" t="s">
        <v>174</v>
      </c>
      <c r="AT5" s="43" t="s">
        <v>186</v>
      </c>
      <c r="AU5" s="43" t="s">
        <v>187</v>
      </c>
      <c r="AV5" s="43" t="s">
        <v>174</v>
      </c>
      <c r="AW5" s="43" t="s">
        <v>186</v>
      </c>
      <c r="AX5" s="43" t="s">
        <v>187</v>
      </c>
      <c r="AY5" s="43" t="s">
        <v>174</v>
      </c>
      <c r="AZ5" s="43" t="s">
        <v>186</v>
      </c>
      <c r="BA5" s="43" t="s">
        <v>187</v>
      </c>
      <c r="BB5" s="43" t="s">
        <v>174</v>
      </c>
      <c r="BC5" s="43" t="s">
        <v>186</v>
      </c>
      <c r="BD5" s="43" t="s">
        <v>187</v>
      </c>
      <c r="BE5" s="43" t="s">
        <v>174</v>
      </c>
      <c r="BF5" s="43" t="s">
        <v>186</v>
      </c>
      <c r="BG5" s="43" t="s">
        <v>187</v>
      </c>
      <c r="BH5" s="43" t="s">
        <v>174</v>
      </c>
      <c r="BI5" s="43" t="s">
        <v>186</v>
      </c>
      <c r="BJ5" s="43" t="s">
        <v>187</v>
      </c>
      <c r="BK5" s="43" t="s">
        <v>174</v>
      </c>
      <c r="BL5" s="43" t="s">
        <v>186</v>
      </c>
      <c r="BM5" s="43" t="s">
        <v>187</v>
      </c>
      <c r="BN5" s="43" t="s">
        <v>174</v>
      </c>
      <c r="BO5" s="43" t="s">
        <v>186</v>
      </c>
      <c r="BP5" s="43" t="s">
        <v>187</v>
      </c>
      <c r="BQ5" s="43" t="s">
        <v>174</v>
      </c>
      <c r="BR5" s="43" t="s">
        <v>186</v>
      </c>
      <c r="BS5" s="43" t="s">
        <v>187</v>
      </c>
      <c r="BT5" s="43" t="s">
        <v>174</v>
      </c>
      <c r="BU5" s="43" t="s">
        <v>186</v>
      </c>
      <c r="BV5" s="43" t="s">
        <v>187</v>
      </c>
      <c r="BW5" s="43" t="s">
        <v>174</v>
      </c>
      <c r="BX5" s="43" t="s">
        <v>186</v>
      </c>
      <c r="BY5" s="43" t="s">
        <v>187</v>
      </c>
      <c r="BZ5" s="43" t="s">
        <v>174</v>
      </c>
      <c r="CA5" s="43" t="s">
        <v>186</v>
      </c>
      <c r="CB5" s="43" t="s">
        <v>187</v>
      </c>
      <c r="CC5" s="43" t="s">
        <v>174</v>
      </c>
      <c r="CD5" s="43" t="s">
        <v>186</v>
      </c>
      <c r="CE5" s="43" t="s">
        <v>187</v>
      </c>
      <c r="CF5" s="43" t="s">
        <v>174</v>
      </c>
      <c r="CG5" s="43" t="s">
        <v>186</v>
      </c>
      <c r="CH5" s="43" t="s">
        <v>187</v>
      </c>
      <c r="CI5" s="43" t="s">
        <v>174</v>
      </c>
      <c r="CJ5" s="43" t="s">
        <v>186</v>
      </c>
      <c r="CK5" s="43" t="s">
        <v>187</v>
      </c>
      <c r="CL5" s="43" t="s">
        <v>174</v>
      </c>
      <c r="CM5" s="43" t="s">
        <v>186</v>
      </c>
      <c r="CN5" s="43" t="s">
        <v>187</v>
      </c>
      <c r="CO5" s="43" t="s">
        <v>174</v>
      </c>
      <c r="CP5" s="43" t="s">
        <v>186</v>
      </c>
      <c r="CQ5" s="43" t="s">
        <v>187</v>
      </c>
      <c r="CR5" s="43" t="s">
        <v>174</v>
      </c>
      <c r="CS5" s="43" t="s">
        <v>186</v>
      </c>
      <c r="CT5" s="43" t="s">
        <v>187</v>
      </c>
      <c r="CU5" s="43" t="s">
        <v>174</v>
      </c>
      <c r="CV5" s="43" t="s">
        <v>186</v>
      </c>
      <c r="CW5" s="43" t="s">
        <v>187</v>
      </c>
      <c r="CX5" s="43" t="s">
        <v>174</v>
      </c>
      <c r="CY5" s="43" t="s">
        <v>186</v>
      </c>
      <c r="CZ5" s="43" t="s">
        <v>187</v>
      </c>
      <c r="DA5" s="43" t="s">
        <v>174</v>
      </c>
      <c r="DB5" s="43" t="s">
        <v>186</v>
      </c>
      <c r="DC5" s="43" t="s">
        <v>187</v>
      </c>
      <c r="DD5" s="43" t="s">
        <v>174</v>
      </c>
      <c r="DE5" s="43" t="s">
        <v>186</v>
      </c>
      <c r="DF5" s="43" t="s">
        <v>187</v>
      </c>
      <c r="DG5" s="43" t="s">
        <v>174</v>
      </c>
      <c r="DH5" s="43" t="s">
        <v>186</v>
      </c>
      <c r="DI5" s="43" t="s">
        <v>187</v>
      </c>
      <c r="DJ5" s="43" t="s">
        <v>174</v>
      </c>
      <c r="DK5" s="43" t="s">
        <v>186</v>
      </c>
      <c r="DL5" s="43" t="s">
        <v>187</v>
      </c>
      <c r="DM5" s="43" t="s">
        <v>174</v>
      </c>
      <c r="DN5" s="43" t="s">
        <v>186</v>
      </c>
      <c r="DO5" s="43" t="s">
        <v>187</v>
      </c>
      <c r="DP5" s="43" t="s">
        <v>174</v>
      </c>
      <c r="DQ5" s="43" t="s">
        <v>186</v>
      </c>
      <c r="DR5" s="43" t="s">
        <v>187</v>
      </c>
      <c r="DS5" s="43" t="s">
        <v>174</v>
      </c>
      <c r="DT5" s="43" t="s">
        <v>186</v>
      </c>
      <c r="DU5" s="43" t="s">
        <v>187</v>
      </c>
      <c r="DV5" s="43" t="s">
        <v>174</v>
      </c>
      <c r="DW5" s="43" t="s">
        <v>186</v>
      </c>
      <c r="DX5" s="43" t="s">
        <v>187</v>
      </c>
      <c r="DY5" s="43" t="s">
        <v>174</v>
      </c>
      <c r="DZ5" s="43" t="s">
        <v>186</v>
      </c>
      <c r="EA5" s="43" t="s">
        <v>187</v>
      </c>
      <c r="EB5" s="43" t="s">
        <v>174</v>
      </c>
      <c r="EC5" s="43" t="s">
        <v>186</v>
      </c>
      <c r="ED5" s="43" t="s">
        <v>187</v>
      </c>
      <c r="EE5" s="43" t="s">
        <v>174</v>
      </c>
      <c r="EF5" s="43" t="s">
        <v>186</v>
      </c>
      <c r="EG5" s="43" t="s">
        <v>187</v>
      </c>
      <c r="EH5" s="43" t="s">
        <v>174</v>
      </c>
      <c r="EI5" s="43" t="s">
        <v>186</v>
      </c>
      <c r="EJ5" s="43" t="s">
        <v>187</v>
      </c>
      <c r="EK5" s="43" t="s">
        <v>174</v>
      </c>
      <c r="EL5" s="43" t="s">
        <v>186</v>
      </c>
      <c r="EM5" s="43" t="s">
        <v>187</v>
      </c>
      <c r="EN5" s="43" t="s">
        <v>174</v>
      </c>
      <c r="EO5" s="43" t="s">
        <v>186</v>
      </c>
      <c r="EP5" s="43" t="s">
        <v>187</v>
      </c>
      <c r="EQ5" s="43" t="s">
        <v>174</v>
      </c>
      <c r="ER5" s="43" t="s">
        <v>186</v>
      </c>
      <c r="ES5" s="43" t="s">
        <v>187</v>
      </c>
      <c r="ET5" s="43"/>
      <c r="EU5" s="43"/>
      <c r="EV5" s="43"/>
      <c r="EW5" s="43" t="s">
        <v>174</v>
      </c>
      <c r="EX5" s="43" t="s">
        <v>186</v>
      </c>
      <c r="EY5" s="43" t="s">
        <v>187</v>
      </c>
      <c r="EZ5" s="43" t="s">
        <v>174</v>
      </c>
      <c r="FA5" s="43" t="s">
        <v>186</v>
      </c>
      <c r="FB5" s="43" t="s">
        <v>187</v>
      </c>
      <c r="FC5" s="43" t="s">
        <v>174</v>
      </c>
      <c r="FD5" s="43" t="s">
        <v>186</v>
      </c>
      <c r="FE5" s="43" t="s">
        <v>187</v>
      </c>
      <c r="FF5" s="43" t="s">
        <v>174</v>
      </c>
      <c r="FG5" s="43" t="s">
        <v>186</v>
      </c>
      <c r="FH5" s="43" t="s">
        <v>187</v>
      </c>
      <c r="FI5" s="43" t="s">
        <v>174</v>
      </c>
      <c r="FJ5" s="43" t="s">
        <v>186</v>
      </c>
      <c r="FK5" s="43" t="s">
        <v>187</v>
      </c>
      <c r="FL5" s="43" t="s">
        <v>174</v>
      </c>
      <c r="FM5" s="43" t="s">
        <v>186</v>
      </c>
      <c r="FN5" s="43" t="s">
        <v>187</v>
      </c>
      <c r="FO5" s="43" t="s">
        <v>174</v>
      </c>
      <c r="FP5" s="43" t="s">
        <v>186</v>
      </c>
      <c r="FQ5" s="43" t="s">
        <v>187</v>
      </c>
      <c r="FR5" s="43" t="s">
        <v>174</v>
      </c>
      <c r="FS5" s="43" t="s">
        <v>186</v>
      </c>
      <c r="FT5" s="43" t="s">
        <v>187</v>
      </c>
      <c r="FU5" s="43" t="s">
        <v>174</v>
      </c>
      <c r="FV5" s="43" t="s">
        <v>186</v>
      </c>
      <c r="FW5" s="43" t="s">
        <v>187</v>
      </c>
      <c r="FX5" s="43" t="s">
        <v>174</v>
      </c>
      <c r="FY5" s="43" t="s">
        <v>186</v>
      </c>
      <c r="FZ5" s="43" t="s">
        <v>187</v>
      </c>
      <c r="GA5" s="43" t="s">
        <v>174</v>
      </c>
      <c r="GB5" s="43" t="s">
        <v>186</v>
      </c>
      <c r="GC5" s="43" t="s">
        <v>187</v>
      </c>
      <c r="GD5" s="43" t="s">
        <v>174</v>
      </c>
      <c r="GE5" s="43" t="s">
        <v>186</v>
      </c>
      <c r="GF5" s="43" t="s">
        <v>187</v>
      </c>
      <c r="GG5" s="43" t="s">
        <v>174</v>
      </c>
      <c r="GH5" s="43" t="s">
        <v>186</v>
      </c>
      <c r="GI5" s="43" t="s">
        <v>187</v>
      </c>
      <c r="GJ5" s="43" t="s">
        <v>174</v>
      </c>
      <c r="GK5" s="43" t="s">
        <v>186</v>
      </c>
      <c r="GL5" s="43" t="s">
        <v>187</v>
      </c>
      <c r="GM5" s="43" t="s">
        <v>174</v>
      </c>
      <c r="GN5" s="43" t="s">
        <v>186</v>
      </c>
      <c r="GO5" s="43" t="s">
        <v>187</v>
      </c>
      <c r="GP5" s="43" t="s">
        <v>174</v>
      </c>
      <c r="GQ5" s="43" t="s">
        <v>186</v>
      </c>
      <c r="GR5" s="43" t="s">
        <v>187</v>
      </c>
      <c r="GS5" s="43" t="s">
        <v>174</v>
      </c>
      <c r="GT5" s="43" t="s">
        <v>186</v>
      </c>
      <c r="GU5" s="43" t="s">
        <v>187</v>
      </c>
      <c r="GV5" s="43" t="s">
        <v>174</v>
      </c>
      <c r="GW5" s="43" t="s">
        <v>186</v>
      </c>
      <c r="GX5" s="43" t="s">
        <v>187</v>
      </c>
      <c r="GY5" s="43" t="s">
        <v>174</v>
      </c>
      <c r="GZ5" s="43" t="s">
        <v>186</v>
      </c>
      <c r="HA5" s="43" t="s">
        <v>187</v>
      </c>
      <c r="HB5" s="43" t="s">
        <v>174</v>
      </c>
      <c r="HC5" s="43" t="s">
        <v>186</v>
      </c>
      <c r="HD5" s="43" t="s">
        <v>187</v>
      </c>
      <c r="HE5" s="43" t="s">
        <v>174</v>
      </c>
      <c r="HF5" s="43" t="s">
        <v>186</v>
      </c>
      <c r="HG5" s="43" t="s">
        <v>187</v>
      </c>
      <c r="HH5" s="43" t="s">
        <v>174</v>
      </c>
      <c r="HI5" s="43" t="s">
        <v>186</v>
      </c>
      <c r="HJ5" s="43" t="s">
        <v>187</v>
      </c>
      <c r="HK5" s="43" t="s">
        <v>174</v>
      </c>
      <c r="HL5" s="43" t="s">
        <v>186</v>
      </c>
      <c r="HM5" s="43" t="s">
        <v>187</v>
      </c>
    </row>
    <row r="6" spans="1:221" s="45" customFormat="1" ht="27.75" customHeight="1">
      <c r="A6" s="35"/>
      <c r="B6" s="36" t="s">
        <v>180</v>
      </c>
      <c r="C6" s="37">
        <f>SUM(C7:C27)</f>
        <v>5335185.9999999991</v>
      </c>
      <c r="D6" s="37">
        <f>SUM(D7:D27)</f>
        <v>101727.2</v>
      </c>
      <c r="E6" s="37">
        <f>SUM(D6/C6*100)</f>
        <v>1.906722652218686</v>
      </c>
      <c r="F6" s="37">
        <f t="shared" ref="F6:BL6" si="0">SUM(F7:F27)</f>
        <v>23732.1</v>
      </c>
      <c r="G6" s="37">
        <f t="shared" si="0"/>
        <v>0</v>
      </c>
      <c r="H6" s="37">
        <v>0</v>
      </c>
      <c r="I6" s="37">
        <f t="shared" si="0"/>
        <v>258254</v>
      </c>
      <c r="J6" s="37">
        <f t="shared" si="0"/>
        <v>0</v>
      </c>
      <c r="K6" s="37">
        <f>J6/I6*100</f>
        <v>0</v>
      </c>
      <c r="L6" s="37">
        <f t="shared" si="0"/>
        <v>313746</v>
      </c>
      <c r="M6" s="37">
        <f t="shared" si="0"/>
        <v>56618.400000000016</v>
      </c>
      <c r="N6" s="37">
        <f>M6/L6*100</f>
        <v>18.045935246983234</v>
      </c>
      <c r="O6" s="37">
        <f t="shared" si="0"/>
        <v>116519.99999999999</v>
      </c>
      <c r="P6" s="37">
        <f t="shared" si="0"/>
        <v>0</v>
      </c>
      <c r="Q6" s="37">
        <f>SUM(P6/O6*100)</f>
        <v>0</v>
      </c>
      <c r="R6" s="37">
        <f t="shared" si="0"/>
        <v>89999.999999999985</v>
      </c>
      <c r="S6" s="37">
        <f t="shared" si="0"/>
        <v>19113.200000000004</v>
      </c>
      <c r="T6" s="37">
        <f>SUM(S6/R6*100)</f>
        <v>21.236888888888895</v>
      </c>
      <c r="U6" s="37">
        <f t="shared" si="0"/>
        <v>0</v>
      </c>
      <c r="V6" s="37">
        <f t="shared" si="0"/>
        <v>0</v>
      </c>
      <c r="W6" s="37">
        <f>SUM(W7:W27)</f>
        <v>0</v>
      </c>
      <c r="X6" s="37">
        <f t="shared" si="0"/>
        <v>58574.5</v>
      </c>
      <c r="Y6" s="37">
        <f t="shared" si="0"/>
        <v>0</v>
      </c>
      <c r="Z6" s="37">
        <f t="shared" si="0"/>
        <v>0</v>
      </c>
      <c r="AA6" s="37">
        <f t="shared" si="0"/>
        <v>0</v>
      </c>
      <c r="AB6" s="37">
        <f t="shared" si="0"/>
        <v>0</v>
      </c>
      <c r="AC6" s="37">
        <f t="shared" si="0"/>
        <v>0</v>
      </c>
      <c r="AD6" s="37">
        <f t="shared" si="0"/>
        <v>0</v>
      </c>
      <c r="AE6" s="37">
        <f t="shared" si="0"/>
        <v>0</v>
      </c>
      <c r="AF6" s="37">
        <f t="shared" si="0"/>
        <v>0</v>
      </c>
      <c r="AG6" s="37">
        <f t="shared" si="0"/>
        <v>146134.9</v>
      </c>
      <c r="AH6" s="37">
        <f t="shared" si="0"/>
        <v>9783.5</v>
      </c>
      <c r="AI6" s="37">
        <f>SUM(AH6/AG6*100)</f>
        <v>6.6948415470910776</v>
      </c>
      <c r="AJ6" s="37">
        <f t="shared" si="0"/>
        <v>35070.5</v>
      </c>
      <c r="AK6" s="37">
        <f t="shared" si="0"/>
        <v>0</v>
      </c>
      <c r="AL6" s="37">
        <f t="shared" si="0"/>
        <v>0</v>
      </c>
      <c r="AM6" s="37">
        <f t="shared" si="0"/>
        <v>22622.2</v>
      </c>
      <c r="AN6" s="37">
        <f t="shared" si="0"/>
        <v>0</v>
      </c>
      <c r="AO6" s="37">
        <f t="shared" si="0"/>
        <v>0</v>
      </c>
      <c r="AP6" s="37">
        <f t="shared" si="0"/>
        <v>2003.5</v>
      </c>
      <c r="AQ6" s="37">
        <f t="shared" si="0"/>
        <v>0</v>
      </c>
      <c r="AR6" s="37">
        <f t="shared" si="0"/>
        <v>0</v>
      </c>
      <c r="AS6" s="37">
        <f t="shared" si="0"/>
        <v>980.2</v>
      </c>
      <c r="AT6" s="37">
        <f t="shared" si="0"/>
        <v>0</v>
      </c>
      <c r="AU6" s="37">
        <f t="shared" si="0"/>
        <v>0</v>
      </c>
      <c r="AV6" s="37">
        <f t="shared" si="0"/>
        <v>896.70000000000039</v>
      </c>
      <c r="AW6" s="37">
        <f t="shared" si="0"/>
        <v>0</v>
      </c>
      <c r="AX6" s="37">
        <f>SUM(AW6/AV6*100)</f>
        <v>0</v>
      </c>
      <c r="AY6" s="37">
        <f t="shared" si="0"/>
        <v>28470.699999999997</v>
      </c>
      <c r="AZ6" s="37">
        <f t="shared" si="0"/>
        <v>0</v>
      </c>
      <c r="BA6" s="37">
        <f t="shared" si="0"/>
        <v>0</v>
      </c>
      <c r="BB6" s="37">
        <f t="shared" si="0"/>
        <v>186148.09999999998</v>
      </c>
      <c r="BC6" s="37">
        <f t="shared" si="0"/>
        <v>0</v>
      </c>
      <c r="BD6" s="37">
        <f t="shared" si="0"/>
        <v>0</v>
      </c>
      <c r="BE6" s="37">
        <f t="shared" si="0"/>
        <v>0</v>
      </c>
      <c r="BF6" s="37">
        <f t="shared" si="0"/>
        <v>0</v>
      </c>
      <c r="BG6" s="37">
        <f t="shared" si="0"/>
        <v>0</v>
      </c>
      <c r="BH6" s="37">
        <f t="shared" si="0"/>
        <v>0</v>
      </c>
      <c r="BI6" s="37">
        <f t="shared" si="0"/>
        <v>0</v>
      </c>
      <c r="BJ6" s="37">
        <f t="shared" si="0"/>
        <v>0</v>
      </c>
      <c r="BK6" s="37">
        <f t="shared" si="0"/>
        <v>401801.3000000001</v>
      </c>
      <c r="BL6" s="37">
        <f t="shared" si="0"/>
        <v>0</v>
      </c>
      <c r="BM6" s="37">
        <f t="shared" ref="BM6:DU6" si="1">SUM(BM7:BM27)</f>
        <v>0</v>
      </c>
      <c r="BN6" s="37">
        <f t="shared" si="1"/>
        <v>392626</v>
      </c>
      <c r="BO6" s="37">
        <f t="shared" si="1"/>
        <v>0</v>
      </c>
      <c r="BP6" s="37">
        <f t="shared" si="1"/>
        <v>0</v>
      </c>
      <c r="BQ6" s="37">
        <f t="shared" si="1"/>
        <v>14845.9</v>
      </c>
      <c r="BR6" s="37">
        <f t="shared" si="1"/>
        <v>0</v>
      </c>
      <c r="BS6" s="37">
        <f t="shared" si="1"/>
        <v>0</v>
      </c>
      <c r="BT6" s="37">
        <f t="shared" si="1"/>
        <v>92608.2</v>
      </c>
      <c r="BU6" s="37">
        <f t="shared" si="1"/>
        <v>1694.8000000000002</v>
      </c>
      <c r="BV6" s="37">
        <f t="shared" si="1"/>
        <v>141.2789376321353</v>
      </c>
      <c r="BW6" s="37">
        <f t="shared" si="1"/>
        <v>183071</v>
      </c>
      <c r="BX6" s="37">
        <f t="shared" si="1"/>
        <v>8687.2000000000007</v>
      </c>
      <c r="BY6" s="37">
        <f>SUM(BX6/BW6*100)</f>
        <v>4.7452627669046441</v>
      </c>
      <c r="BZ6" s="37">
        <f t="shared" si="1"/>
        <v>122254.3</v>
      </c>
      <c r="CA6" s="37">
        <f t="shared" si="1"/>
        <v>5448.9</v>
      </c>
      <c r="CB6" s="37">
        <f>SUM(CA6/BZ6*100)</f>
        <v>4.4570211436325753</v>
      </c>
      <c r="CC6" s="37">
        <f t="shared" si="1"/>
        <v>14140</v>
      </c>
      <c r="CD6" s="37">
        <f t="shared" si="1"/>
        <v>381.2</v>
      </c>
      <c r="CE6" s="37">
        <f t="shared" si="1"/>
        <v>126.28037383177571</v>
      </c>
      <c r="CF6" s="37">
        <f t="shared" si="1"/>
        <v>92800</v>
      </c>
      <c r="CG6" s="37">
        <f t="shared" si="1"/>
        <v>0</v>
      </c>
      <c r="CH6" s="37">
        <f t="shared" si="1"/>
        <v>0</v>
      </c>
      <c r="CI6" s="37">
        <f t="shared" si="1"/>
        <v>139541.30000000002</v>
      </c>
      <c r="CJ6" s="37">
        <f t="shared" si="1"/>
        <v>0</v>
      </c>
      <c r="CK6" s="37">
        <f t="shared" si="1"/>
        <v>0</v>
      </c>
      <c r="CL6" s="37">
        <f t="shared" si="1"/>
        <v>85999.9</v>
      </c>
      <c r="CM6" s="37">
        <f t="shared" si="1"/>
        <v>0</v>
      </c>
      <c r="CN6" s="37">
        <f t="shared" si="1"/>
        <v>0</v>
      </c>
      <c r="CO6" s="37">
        <f t="shared" si="1"/>
        <v>0</v>
      </c>
      <c r="CP6" s="37">
        <f t="shared" si="1"/>
        <v>0</v>
      </c>
      <c r="CQ6" s="37">
        <f t="shared" si="1"/>
        <v>0</v>
      </c>
      <c r="CR6" s="37">
        <f t="shared" si="1"/>
        <v>118860.8</v>
      </c>
      <c r="CS6" s="37">
        <f t="shared" si="1"/>
        <v>0</v>
      </c>
      <c r="CT6" s="37">
        <f t="shared" si="1"/>
        <v>0</v>
      </c>
      <c r="CU6" s="37">
        <f t="shared" si="1"/>
        <v>84996.3</v>
      </c>
      <c r="CV6" s="37">
        <f t="shared" si="1"/>
        <v>0</v>
      </c>
      <c r="CW6" s="37">
        <f t="shared" si="1"/>
        <v>0</v>
      </c>
      <c r="CX6" s="37">
        <f t="shared" si="1"/>
        <v>0</v>
      </c>
      <c r="CY6" s="37">
        <f t="shared" si="1"/>
        <v>0</v>
      </c>
      <c r="CZ6" s="37">
        <f t="shared" si="1"/>
        <v>0</v>
      </c>
      <c r="DA6" s="37">
        <f t="shared" si="1"/>
        <v>202123</v>
      </c>
      <c r="DB6" s="37">
        <f t="shared" si="1"/>
        <v>0</v>
      </c>
      <c r="DC6" s="37">
        <f t="shared" si="1"/>
        <v>0</v>
      </c>
      <c r="DD6" s="37">
        <f t="shared" si="1"/>
        <v>0</v>
      </c>
      <c r="DE6" s="37">
        <f t="shared" si="1"/>
        <v>0</v>
      </c>
      <c r="DF6" s="37">
        <f t="shared" si="1"/>
        <v>0</v>
      </c>
      <c r="DG6" s="37">
        <f t="shared" si="1"/>
        <v>113465</v>
      </c>
      <c r="DH6" s="37">
        <f t="shared" si="1"/>
        <v>0</v>
      </c>
      <c r="DI6" s="37">
        <f t="shared" si="1"/>
        <v>0</v>
      </c>
      <c r="DJ6" s="37">
        <f t="shared" si="1"/>
        <v>297777.5</v>
      </c>
      <c r="DK6" s="37">
        <f t="shared" si="1"/>
        <v>0</v>
      </c>
      <c r="DL6" s="37">
        <f t="shared" si="1"/>
        <v>0</v>
      </c>
      <c r="DM6" s="37">
        <f t="shared" si="1"/>
        <v>47837</v>
      </c>
      <c r="DN6" s="37">
        <f t="shared" si="1"/>
        <v>0</v>
      </c>
      <c r="DO6" s="37">
        <f t="shared" si="1"/>
        <v>0</v>
      </c>
      <c r="DP6" s="37">
        <f t="shared" si="1"/>
        <v>7766.2</v>
      </c>
      <c r="DQ6" s="37">
        <f t="shared" si="1"/>
        <v>0</v>
      </c>
      <c r="DR6" s="37">
        <f t="shared" si="1"/>
        <v>0</v>
      </c>
      <c r="DS6" s="37">
        <f t="shared" si="1"/>
        <v>1347.2</v>
      </c>
      <c r="DT6" s="37">
        <f t="shared" si="1"/>
        <v>0</v>
      </c>
      <c r="DU6" s="37">
        <f t="shared" si="1"/>
        <v>0</v>
      </c>
      <c r="DV6" s="37">
        <f t="shared" ref="DV6:GJ6" si="2">SUM(DV7:DV27)</f>
        <v>39826.600000000006</v>
      </c>
      <c r="DW6" s="37">
        <f t="shared" si="2"/>
        <v>0</v>
      </c>
      <c r="DX6" s="37">
        <f t="shared" si="2"/>
        <v>0</v>
      </c>
      <c r="DY6" s="37">
        <f t="shared" si="2"/>
        <v>10000</v>
      </c>
      <c r="DZ6" s="37">
        <f t="shared" si="2"/>
        <v>0</v>
      </c>
      <c r="EA6" s="37">
        <f t="shared" si="2"/>
        <v>0</v>
      </c>
      <c r="EB6" s="37">
        <f t="shared" si="2"/>
        <v>4384.6000000000004</v>
      </c>
      <c r="EC6" s="37">
        <f t="shared" si="2"/>
        <v>0</v>
      </c>
      <c r="ED6" s="37">
        <f t="shared" si="2"/>
        <v>0</v>
      </c>
      <c r="EE6" s="37">
        <f t="shared" si="2"/>
        <v>0</v>
      </c>
      <c r="EF6" s="37">
        <f t="shared" si="2"/>
        <v>0</v>
      </c>
      <c r="EG6" s="37">
        <f t="shared" si="2"/>
        <v>0</v>
      </c>
      <c r="EH6" s="37">
        <f t="shared" si="2"/>
        <v>0</v>
      </c>
      <c r="EI6" s="37">
        <f t="shared" si="2"/>
        <v>0</v>
      </c>
      <c r="EJ6" s="37">
        <f t="shared" si="2"/>
        <v>0</v>
      </c>
      <c r="EK6" s="37">
        <f t="shared" si="2"/>
        <v>0</v>
      </c>
      <c r="EL6" s="37">
        <f t="shared" si="2"/>
        <v>0</v>
      </c>
      <c r="EM6" s="37">
        <f t="shared" si="2"/>
        <v>0</v>
      </c>
      <c r="EN6" s="37">
        <f t="shared" si="2"/>
        <v>780.7</v>
      </c>
      <c r="EO6" s="37">
        <f t="shared" si="2"/>
        <v>0</v>
      </c>
      <c r="EP6" s="37">
        <f t="shared" si="2"/>
        <v>0</v>
      </c>
      <c r="EQ6" s="37">
        <f t="shared" si="2"/>
        <v>46374.5</v>
      </c>
      <c r="ER6" s="37">
        <f t="shared" si="2"/>
        <v>0</v>
      </c>
      <c r="ES6" s="37">
        <f t="shared" si="2"/>
        <v>0</v>
      </c>
      <c r="ET6" s="37"/>
      <c r="EU6" s="37"/>
      <c r="EV6" s="37"/>
      <c r="EW6" s="37">
        <f t="shared" si="2"/>
        <v>0</v>
      </c>
      <c r="EX6" s="37">
        <f t="shared" si="2"/>
        <v>0</v>
      </c>
      <c r="EY6" s="37">
        <f t="shared" si="2"/>
        <v>0</v>
      </c>
      <c r="EZ6" s="37">
        <f t="shared" si="2"/>
        <v>86824.299999999988</v>
      </c>
      <c r="FA6" s="37">
        <f t="shared" si="2"/>
        <v>0</v>
      </c>
      <c r="FB6" s="37">
        <f t="shared" si="2"/>
        <v>0</v>
      </c>
      <c r="FC6" s="37">
        <f t="shared" si="2"/>
        <v>3766.5</v>
      </c>
      <c r="FD6" s="37">
        <f t="shared" si="2"/>
        <v>0</v>
      </c>
      <c r="FE6" s="37">
        <f t="shared" si="2"/>
        <v>0</v>
      </c>
      <c r="FF6" s="37">
        <f t="shared" si="2"/>
        <v>39212.5</v>
      </c>
      <c r="FG6" s="37">
        <f t="shared" si="2"/>
        <v>0</v>
      </c>
      <c r="FH6" s="37">
        <f t="shared" si="2"/>
        <v>0</v>
      </c>
      <c r="FI6" s="37">
        <f t="shared" si="2"/>
        <v>666797.70000000007</v>
      </c>
      <c r="FJ6" s="37">
        <f t="shared" si="2"/>
        <v>0</v>
      </c>
      <c r="FK6" s="37">
        <f t="shared" si="2"/>
        <v>0</v>
      </c>
      <c r="FL6" s="37">
        <f t="shared" si="2"/>
        <v>19340.099999999999</v>
      </c>
      <c r="FM6" s="37">
        <f t="shared" si="2"/>
        <v>0</v>
      </c>
      <c r="FN6" s="37">
        <f t="shared" si="2"/>
        <v>0</v>
      </c>
      <c r="FO6" s="37">
        <f t="shared" si="2"/>
        <v>35327.5</v>
      </c>
      <c r="FP6" s="37">
        <f t="shared" si="2"/>
        <v>0</v>
      </c>
      <c r="FQ6" s="37">
        <f t="shared" si="2"/>
        <v>0</v>
      </c>
      <c r="FR6" s="37">
        <f t="shared" si="2"/>
        <v>173876.59999999998</v>
      </c>
      <c r="FS6" s="37">
        <f t="shared" si="2"/>
        <v>0</v>
      </c>
      <c r="FT6" s="37">
        <f>FS6/FR6*100</f>
        <v>0</v>
      </c>
      <c r="FU6" s="37">
        <f t="shared" si="2"/>
        <v>12878.4</v>
      </c>
      <c r="FV6" s="37">
        <f t="shared" si="2"/>
        <v>0</v>
      </c>
      <c r="FW6" s="37">
        <f t="shared" si="2"/>
        <v>0</v>
      </c>
      <c r="FX6" s="37">
        <f t="shared" si="2"/>
        <v>25104.7</v>
      </c>
      <c r="FY6" s="37">
        <f t="shared" si="2"/>
        <v>0</v>
      </c>
      <c r="FZ6" s="37">
        <f t="shared" si="2"/>
        <v>0</v>
      </c>
      <c r="GA6" s="37">
        <f t="shared" si="2"/>
        <v>19530.8</v>
      </c>
      <c r="GB6" s="37">
        <f t="shared" si="2"/>
        <v>0</v>
      </c>
      <c r="GC6" s="37">
        <f t="shared" si="2"/>
        <v>0</v>
      </c>
      <c r="GD6" s="37">
        <f t="shared" si="2"/>
        <v>0</v>
      </c>
      <c r="GE6" s="37">
        <f t="shared" si="2"/>
        <v>0</v>
      </c>
      <c r="GF6" s="37">
        <f t="shared" si="2"/>
        <v>0</v>
      </c>
      <c r="GG6" s="37">
        <f t="shared" si="2"/>
        <v>27050.5</v>
      </c>
      <c r="GH6" s="37">
        <f t="shared" si="2"/>
        <v>0</v>
      </c>
      <c r="GI6" s="37">
        <f t="shared" si="2"/>
        <v>0</v>
      </c>
      <c r="GJ6" s="37">
        <f t="shared" si="2"/>
        <v>14268.8</v>
      </c>
      <c r="GK6" s="37">
        <f t="shared" ref="GK6:HM6" si="3">SUM(GK7:GK27)</f>
        <v>0</v>
      </c>
      <c r="GL6" s="37">
        <f t="shared" si="3"/>
        <v>0</v>
      </c>
      <c r="GM6" s="37">
        <f t="shared" si="3"/>
        <v>6175.5</v>
      </c>
      <c r="GN6" s="37">
        <f t="shared" si="3"/>
        <v>0</v>
      </c>
      <c r="GO6" s="37">
        <f t="shared" si="3"/>
        <v>0</v>
      </c>
      <c r="GP6" s="37">
        <f t="shared" si="3"/>
        <v>0</v>
      </c>
      <c r="GQ6" s="37">
        <f t="shared" si="3"/>
        <v>0</v>
      </c>
      <c r="GR6" s="37">
        <f t="shared" si="3"/>
        <v>0</v>
      </c>
      <c r="GS6" s="37">
        <f t="shared" si="3"/>
        <v>28827.599999999999</v>
      </c>
      <c r="GT6" s="37">
        <f t="shared" si="3"/>
        <v>0</v>
      </c>
      <c r="GU6" s="37">
        <f t="shared" si="3"/>
        <v>0</v>
      </c>
      <c r="GV6" s="37">
        <f t="shared" si="3"/>
        <v>3600</v>
      </c>
      <c r="GW6" s="37">
        <f t="shared" si="3"/>
        <v>0</v>
      </c>
      <c r="GX6" s="37">
        <f t="shared" si="3"/>
        <v>0</v>
      </c>
      <c r="GY6" s="37">
        <f t="shared" si="3"/>
        <v>50438.1</v>
      </c>
      <c r="GZ6" s="37">
        <f t="shared" si="3"/>
        <v>0</v>
      </c>
      <c r="HA6" s="37">
        <f t="shared" si="3"/>
        <v>0</v>
      </c>
      <c r="HB6" s="37">
        <f t="shared" si="3"/>
        <v>249405.29999999993</v>
      </c>
      <c r="HC6" s="37">
        <f t="shared" si="3"/>
        <v>0</v>
      </c>
      <c r="HD6" s="37">
        <f t="shared" si="3"/>
        <v>0</v>
      </c>
      <c r="HE6" s="37">
        <f t="shared" si="3"/>
        <v>74380.399999999994</v>
      </c>
      <c r="HF6" s="37">
        <f t="shared" si="3"/>
        <v>0</v>
      </c>
      <c r="HG6" s="37">
        <f t="shared" si="3"/>
        <v>0</v>
      </c>
      <c r="HH6" s="37">
        <f t="shared" si="3"/>
        <v>0</v>
      </c>
      <c r="HI6" s="37">
        <f t="shared" si="3"/>
        <v>0</v>
      </c>
      <c r="HJ6" s="37">
        <f t="shared" si="3"/>
        <v>0</v>
      </c>
      <c r="HK6" s="37">
        <f t="shared" si="3"/>
        <v>0</v>
      </c>
      <c r="HL6" s="37">
        <f t="shared" si="3"/>
        <v>0</v>
      </c>
      <c r="HM6" s="37">
        <f t="shared" si="3"/>
        <v>0</v>
      </c>
    </row>
    <row r="7" spans="1:221" ht="12.75" customHeight="1">
      <c r="A7" s="38">
        <v>1</v>
      </c>
      <c r="B7" s="39" t="s">
        <v>24</v>
      </c>
      <c r="C7" s="34">
        <f>SUM(F7+I7+L7+O7+R7+U7+X7+AA7+AD7+AG7+AJ7+AM7+AP7+AS7+AV7+AY7+BB7+BE7+BH7+BK7+BN7+BQ7+BT7+BW7+BZ7+CC7+CF7+CI7+CL7+CO7+CR7+CU7+CX7+DA7+DD7+DG7+DJ7+DM7+DP7+DS7+DV7+DY7+EB7+EE7+EH7+EK7+EN7+EQ7+EW7+EZ7+FC7+FF7+FI7+FL7+FO7+FR7+FU7+FX7+GA7+GD7+GG7+GJ7+GM7+GP7+GS7+GY7+GV7+ET7+HB7+HE7+HH7+HK7)</f>
        <v>117564.90000000001</v>
      </c>
      <c r="D7" s="34">
        <f>SUM(G7+J7+M7+P7+S7+V7+Y7+AB7+AE7+AH7+AK7+AN7+AQ7+AT7+AW7+AZ7+BC7+BF7+BI7+BL7+BO7+BR7+BU7+BX7+CA7+CD7+CG7+CJ7+CM7+CP7+CS7+CV7+CY7+DB7+DE7+DH7+DK7+DN7+DQ7+DT7+DW7+DZ7+EC7+EF7+EI7+EL7+EO7+ER7+EX7+FA7+FD7+FG7+FJ7+FM7+FP7+FS7+FV7+FY7+GB7+GE7+GH7+GK7+GN7+GQ7+GT7+GZ7+GW7)</f>
        <v>2876.7000000000003</v>
      </c>
      <c r="E7" s="34">
        <f t="shared" ref="E7:E36" si="4">SUM(D7/C7*100)</f>
        <v>2.4469037952654236</v>
      </c>
      <c r="F7" s="34">
        <v>364.3</v>
      </c>
      <c r="G7" s="34">
        <v>0</v>
      </c>
      <c r="H7" s="34">
        <v>0</v>
      </c>
      <c r="I7" s="34">
        <v>6945.4</v>
      </c>
      <c r="J7" s="34"/>
      <c r="K7" s="34">
        <f>J7/I7*100</f>
        <v>0</v>
      </c>
      <c r="L7" s="34">
        <v>11592.2</v>
      </c>
      <c r="M7" s="34">
        <v>2222.3000000000002</v>
      </c>
      <c r="N7" s="34">
        <f>M7/L7*100</f>
        <v>19.170649229654423</v>
      </c>
      <c r="O7" s="34">
        <v>5997.7</v>
      </c>
      <c r="P7" s="34">
        <v>0</v>
      </c>
      <c r="Q7" s="34">
        <v>0</v>
      </c>
      <c r="R7" s="34">
        <v>4147.5</v>
      </c>
      <c r="S7" s="34">
        <v>0</v>
      </c>
      <c r="T7" s="34">
        <f t="shared" ref="T7:T27" si="5">SUM(S7/R7*100)</f>
        <v>0</v>
      </c>
      <c r="U7" s="34"/>
      <c r="V7" s="34"/>
      <c r="W7" s="47"/>
      <c r="X7" s="34"/>
      <c r="Y7" s="34"/>
      <c r="Z7" s="34"/>
      <c r="AA7" s="34"/>
      <c r="AB7" s="34"/>
      <c r="AC7" s="34"/>
      <c r="AD7" s="34"/>
      <c r="AE7" s="34"/>
      <c r="AF7" s="34"/>
      <c r="AG7" s="34">
        <v>3727.5</v>
      </c>
      <c r="AH7" s="34">
        <v>0</v>
      </c>
      <c r="AI7" s="34">
        <f t="shared" ref="AI7:AI33" si="6">SUM(AH7/AG7*100)</f>
        <v>0</v>
      </c>
      <c r="AJ7" s="34">
        <v>1357.3</v>
      </c>
      <c r="AK7" s="34">
        <v>0</v>
      </c>
      <c r="AL7" s="34">
        <v>0</v>
      </c>
      <c r="AM7" s="34"/>
      <c r="AN7" s="34"/>
      <c r="AO7" s="34"/>
      <c r="AP7" s="34"/>
      <c r="AQ7" s="34"/>
      <c r="AR7" s="34"/>
      <c r="AS7" s="34"/>
      <c r="AT7" s="34"/>
      <c r="AU7" s="34"/>
      <c r="AV7" s="34">
        <v>42.7</v>
      </c>
      <c r="AW7" s="34">
        <v>0</v>
      </c>
      <c r="AX7" s="34">
        <f t="shared" ref="AX7:AX33" si="7">SUM(AW7/AV7*100)</f>
        <v>0</v>
      </c>
      <c r="AY7" s="34">
        <v>1294.0999999999999</v>
      </c>
      <c r="AZ7" s="34">
        <v>0</v>
      </c>
      <c r="BA7" s="34"/>
      <c r="BB7" s="34">
        <v>760</v>
      </c>
      <c r="BC7" s="34">
        <v>0</v>
      </c>
      <c r="BD7" s="34">
        <v>0</v>
      </c>
      <c r="BE7" s="34"/>
      <c r="BF7" s="34"/>
      <c r="BG7" s="34"/>
      <c r="BH7" s="34"/>
      <c r="BI7" s="34"/>
      <c r="BJ7" s="34"/>
      <c r="BK7" s="34">
        <v>13300</v>
      </c>
      <c r="BL7" s="34">
        <v>0</v>
      </c>
      <c r="BM7" s="34">
        <v>0</v>
      </c>
      <c r="BN7" s="34">
        <v>33541.800000000003</v>
      </c>
      <c r="BO7" s="34">
        <v>0</v>
      </c>
      <c r="BP7" s="34">
        <v>0</v>
      </c>
      <c r="BQ7" s="34"/>
      <c r="BR7" s="34"/>
      <c r="BS7" s="34"/>
      <c r="BT7" s="34">
        <v>700</v>
      </c>
      <c r="BU7" s="34">
        <v>0</v>
      </c>
      <c r="BV7" s="34">
        <f>SUM(BU7/BT7*100)</f>
        <v>0</v>
      </c>
      <c r="BW7" s="34">
        <v>4400</v>
      </c>
      <c r="BX7" s="34">
        <v>0</v>
      </c>
      <c r="BY7" s="34">
        <f>SUM(BX7/BW7*100)</f>
        <v>0</v>
      </c>
      <c r="BZ7" s="34">
        <v>3900</v>
      </c>
      <c r="CA7" s="34">
        <v>654.4</v>
      </c>
      <c r="CB7" s="34">
        <f>SUM(CA7/BZ7*100)</f>
        <v>16.77948717948718</v>
      </c>
      <c r="CC7" s="34">
        <v>550</v>
      </c>
      <c r="CD7" s="34">
        <v>0</v>
      </c>
      <c r="CE7" s="34">
        <f>CD7/CC7*100</f>
        <v>0</v>
      </c>
      <c r="CF7" s="34"/>
      <c r="CG7" s="34"/>
      <c r="CH7" s="34">
        <v>0</v>
      </c>
      <c r="CI7" s="34">
        <v>2324.1999999999998</v>
      </c>
      <c r="CJ7" s="34">
        <v>0</v>
      </c>
      <c r="CK7" s="34">
        <v>0</v>
      </c>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v>2271.1</v>
      </c>
      <c r="FA7" s="34">
        <v>0</v>
      </c>
      <c r="FB7" s="34">
        <v>0</v>
      </c>
      <c r="FC7" s="34"/>
      <c r="FD7" s="34"/>
      <c r="FE7" s="34"/>
      <c r="FF7" s="34">
        <v>1655.1</v>
      </c>
      <c r="FG7" s="34">
        <v>0</v>
      </c>
      <c r="FH7" s="34">
        <v>0</v>
      </c>
      <c r="FI7" s="34">
        <v>2750.5</v>
      </c>
      <c r="FJ7" s="34">
        <v>0</v>
      </c>
      <c r="FK7" s="34">
        <v>0</v>
      </c>
      <c r="FL7" s="34"/>
      <c r="FM7" s="34"/>
      <c r="FN7" s="34"/>
      <c r="FO7" s="34"/>
      <c r="FP7" s="34"/>
      <c r="FQ7" s="34"/>
      <c r="FR7" s="34">
        <v>4877.8999999999996</v>
      </c>
      <c r="FS7" s="63">
        <v>0</v>
      </c>
      <c r="FT7" s="34">
        <v>0</v>
      </c>
      <c r="FU7" s="34"/>
      <c r="FV7" s="48"/>
      <c r="FW7" s="34"/>
      <c r="FX7" s="34"/>
      <c r="FY7" s="48"/>
      <c r="FZ7" s="34"/>
      <c r="GA7" s="34"/>
      <c r="GB7" s="48"/>
      <c r="GC7" s="34"/>
      <c r="GD7" s="34"/>
      <c r="GE7" s="48"/>
      <c r="GF7" s="34"/>
      <c r="GG7" s="34"/>
      <c r="GH7" s="48"/>
      <c r="GI7" s="34"/>
      <c r="GJ7" s="34"/>
      <c r="GK7" s="42"/>
      <c r="GL7" s="34"/>
      <c r="GM7" s="34"/>
      <c r="GN7" s="48"/>
      <c r="GO7" s="34"/>
      <c r="GP7" s="34"/>
      <c r="GQ7" s="48"/>
      <c r="GR7" s="34"/>
      <c r="GS7" s="34"/>
      <c r="GT7" s="34"/>
      <c r="GU7" s="34"/>
      <c r="GV7" s="34"/>
      <c r="GW7" s="34"/>
      <c r="GX7" s="34"/>
      <c r="GY7" s="34"/>
      <c r="GZ7" s="34"/>
      <c r="HA7" s="34"/>
      <c r="HB7" s="34">
        <v>11065.6</v>
      </c>
      <c r="HC7" s="34"/>
      <c r="HD7" s="34"/>
      <c r="HE7" s="34"/>
      <c r="HF7" s="34"/>
      <c r="HG7" s="34"/>
      <c r="HH7" s="34"/>
      <c r="HI7" s="34"/>
      <c r="HJ7" s="34"/>
      <c r="HK7" s="34"/>
      <c r="HL7" s="34"/>
      <c r="HM7" s="34"/>
    </row>
    <row r="8" spans="1:221" ht="14">
      <c r="A8" s="38">
        <v>2</v>
      </c>
      <c r="B8" s="39" t="s">
        <v>25</v>
      </c>
      <c r="C8" s="34">
        <f t="shared" ref="C8:C35" si="8">SUM(F8+I8+L8+O8+R8+U8+X8+AA8+AD8+AG8+AJ8+AM8+AP8+AS8+AV8+AY8+BB8+BE8+BH8+BK8+BN8+BQ8+BT8+BW8+BZ8+CC8+CF8+CI8+CL8+CO8+CR8+CU8+CX8+DA8+DD8+DG8+DJ8+DM8+DP8+DS8+DV8+DY8+EB8+EE8+EH8+EK8+EN8+EQ8+EW8+EZ8+FC8+FF8+FI8+FL8+FO8+FR8+FU8+FX8+GA8+GD8+GG8+GJ8+GM8+GP8+GS8+GY8+GV8+ET8+HB8+HE8+HH8+HK8)</f>
        <v>406707.7</v>
      </c>
      <c r="D8" s="34">
        <f t="shared" ref="D8:D35" si="9">SUM(G8+J8+M8+P8+S8+V8+Y8+AB8+AE8+AH8+AK8+AN8+AQ8+AT8+AW8+AZ8+BC8+BF8+BI8+BL8+BO8+BR8+BU8+BX8+CA8+CD8+CG8+CJ8+CM8+CP8+CS8+CV8+CY8+DB8+DE8+DH8+DK8+DN8+DQ8+DT8+DW8+DZ8+EC8+EF8+EI8+EL8+EO8+ER8+EX8+FA8+FD8+FG8+FJ8+FM8+FP8+FS8+FV8+FY8+GB8+GE8+GH8+GK8+GN8+GQ8+GT8+GZ8+GW8)</f>
        <v>5727.8</v>
      </c>
      <c r="E8" s="34">
        <f t="shared" si="4"/>
        <v>1.4083333066966768</v>
      </c>
      <c r="F8" s="34">
        <v>134.5</v>
      </c>
      <c r="G8" s="34">
        <v>0</v>
      </c>
      <c r="H8" s="34">
        <v>0</v>
      </c>
      <c r="I8" s="34">
        <v>34991.300000000003</v>
      </c>
      <c r="J8" s="34"/>
      <c r="K8" s="34">
        <f t="shared" ref="K8:K27" si="10">J8/I8*100</f>
        <v>0</v>
      </c>
      <c r="L8" s="34">
        <v>17305.2</v>
      </c>
      <c r="M8" s="34">
        <v>4938.6000000000004</v>
      </c>
      <c r="N8" s="34">
        <f t="shared" ref="N8:N27" si="11">M8/L8*100</f>
        <v>28.538242840302335</v>
      </c>
      <c r="O8" s="34">
        <v>3659.1</v>
      </c>
      <c r="P8" s="34">
        <v>0</v>
      </c>
      <c r="Q8" s="34">
        <v>0</v>
      </c>
      <c r="R8" s="34">
        <v>2547.1</v>
      </c>
      <c r="S8" s="34">
        <v>789.2</v>
      </c>
      <c r="T8" s="34">
        <f t="shared" si="5"/>
        <v>30.984256605551412</v>
      </c>
      <c r="U8" s="34"/>
      <c r="V8" s="34"/>
      <c r="W8" s="47"/>
      <c r="X8" s="34"/>
      <c r="Y8" s="34"/>
      <c r="Z8" s="34"/>
      <c r="AA8" s="34"/>
      <c r="AB8" s="34"/>
      <c r="AC8" s="34"/>
      <c r="AD8" s="34"/>
      <c r="AE8" s="34"/>
      <c r="AF8" s="34"/>
      <c r="AG8" s="34">
        <v>2485</v>
      </c>
      <c r="AH8" s="34">
        <v>0</v>
      </c>
      <c r="AI8" s="34">
        <f t="shared" si="6"/>
        <v>0</v>
      </c>
      <c r="AJ8" s="34">
        <v>1581.7</v>
      </c>
      <c r="AK8" s="34">
        <v>0</v>
      </c>
      <c r="AL8" s="34">
        <v>0</v>
      </c>
      <c r="AM8" s="34"/>
      <c r="AN8" s="34"/>
      <c r="AO8" s="34"/>
      <c r="AP8" s="34"/>
      <c r="AQ8" s="34"/>
      <c r="AR8" s="34"/>
      <c r="AS8" s="34"/>
      <c r="AT8" s="34"/>
      <c r="AU8" s="34"/>
      <c r="AV8" s="34">
        <v>42.7</v>
      </c>
      <c r="AW8" s="34">
        <v>0</v>
      </c>
      <c r="AX8" s="34">
        <f t="shared" si="7"/>
        <v>0</v>
      </c>
      <c r="AY8" s="34">
        <v>1294.0999999999999</v>
      </c>
      <c r="AZ8" s="34">
        <v>0</v>
      </c>
      <c r="BA8" s="34"/>
      <c r="BB8" s="34">
        <v>1332.6</v>
      </c>
      <c r="BC8" s="34">
        <v>0</v>
      </c>
      <c r="BD8" s="34">
        <v>0</v>
      </c>
      <c r="BE8" s="34"/>
      <c r="BF8" s="34"/>
      <c r="BG8" s="34"/>
      <c r="BH8" s="34"/>
      <c r="BI8" s="34"/>
      <c r="BJ8" s="34"/>
      <c r="BK8" s="34">
        <v>13300</v>
      </c>
      <c r="BL8" s="34">
        <v>0</v>
      </c>
      <c r="BM8" s="34">
        <v>0</v>
      </c>
      <c r="BN8" s="34">
        <v>10000</v>
      </c>
      <c r="BO8" s="34">
        <v>0</v>
      </c>
      <c r="BP8" s="34">
        <v>0</v>
      </c>
      <c r="BQ8" s="34"/>
      <c r="BR8" s="34"/>
      <c r="BS8" s="34"/>
      <c r="BT8" s="34">
        <v>11700</v>
      </c>
      <c r="BU8" s="34">
        <v>0</v>
      </c>
      <c r="BV8" s="34">
        <f t="shared" ref="BV8:BV36" si="12">SUM(BU8/BT8*100)</f>
        <v>0</v>
      </c>
      <c r="BW8" s="34">
        <v>7300</v>
      </c>
      <c r="BX8" s="34">
        <v>0</v>
      </c>
      <c r="BY8" s="34">
        <f t="shared" ref="BY8:BY36" si="13">SUM(BX8/BW8*100)</f>
        <v>0</v>
      </c>
      <c r="BZ8" s="34">
        <v>5800</v>
      </c>
      <c r="CA8" s="34">
        <v>0</v>
      </c>
      <c r="CB8" s="34">
        <f t="shared" ref="CB8:CB36" si="14">SUM(CA8/BZ8*100)</f>
        <v>0</v>
      </c>
      <c r="CC8" s="34">
        <v>2550</v>
      </c>
      <c r="CD8" s="34">
        <v>0</v>
      </c>
      <c r="CE8" s="34">
        <f t="shared" ref="CE8:CE36" si="15">CD8/CC8*100</f>
        <v>0</v>
      </c>
      <c r="CF8" s="34">
        <v>6000</v>
      </c>
      <c r="CG8" s="34">
        <v>0</v>
      </c>
      <c r="CH8" s="34">
        <v>0</v>
      </c>
      <c r="CI8" s="34">
        <v>3443.3</v>
      </c>
      <c r="CJ8" s="34">
        <v>0</v>
      </c>
      <c r="CK8" s="34">
        <v>0</v>
      </c>
      <c r="CL8" s="34"/>
      <c r="CM8" s="34"/>
      <c r="CN8" s="34"/>
      <c r="CO8" s="34"/>
      <c r="CP8" s="34"/>
      <c r="CQ8" s="34"/>
      <c r="CR8" s="34"/>
      <c r="CS8" s="34"/>
      <c r="CT8" s="34"/>
      <c r="CU8" s="34"/>
      <c r="CV8" s="34"/>
      <c r="CW8" s="34"/>
      <c r="CX8" s="34"/>
      <c r="CY8" s="34"/>
      <c r="CZ8" s="34"/>
      <c r="DA8" s="34">
        <v>67032.800000000003</v>
      </c>
      <c r="DB8" s="34">
        <v>0</v>
      </c>
      <c r="DC8" s="34">
        <v>0</v>
      </c>
      <c r="DD8" s="34"/>
      <c r="DE8" s="34"/>
      <c r="DF8" s="34"/>
      <c r="DG8" s="34">
        <v>113465</v>
      </c>
      <c r="DH8" s="34">
        <v>0</v>
      </c>
      <c r="DI8" s="34">
        <v>0</v>
      </c>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v>2741.7</v>
      </c>
      <c r="FA8" s="34">
        <v>0</v>
      </c>
      <c r="FB8" s="34">
        <v>0</v>
      </c>
      <c r="FC8" s="34"/>
      <c r="FD8" s="34"/>
      <c r="FE8" s="34"/>
      <c r="FF8" s="34">
        <v>3345.5</v>
      </c>
      <c r="FG8" s="34">
        <v>0</v>
      </c>
      <c r="FH8" s="34">
        <v>0</v>
      </c>
      <c r="FI8" s="34">
        <v>13752.5</v>
      </c>
      <c r="FJ8" s="34">
        <v>0</v>
      </c>
      <c r="FK8" s="34">
        <v>0</v>
      </c>
      <c r="FL8" s="34"/>
      <c r="FM8" s="34"/>
      <c r="FN8" s="34"/>
      <c r="FO8" s="34">
        <v>24880.799999999999</v>
      </c>
      <c r="FP8" s="34">
        <v>0</v>
      </c>
      <c r="FQ8" s="34">
        <v>0</v>
      </c>
      <c r="FR8" s="34">
        <v>2462.9</v>
      </c>
      <c r="FS8" s="34">
        <v>0</v>
      </c>
      <c r="FT8" s="34">
        <v>0</v>
      </c>
      <c r="FU8" s="34">
        <v>1080</v>
      </c>
      <c r="FV8" s="34">
        <v>0</v>
      </c>
      <c r="FW8" s="34">
        <v>0</v>
      </c>
      <c r="FX8" s="34"/>
      <c r="FY8" s="34"/>
      <c r="FZ8" s="34"/>
      <c r="GA8" s="34"/>
      <c r="GB8" s="34"/>
      <c r="GC8" s="34"/>
      <c r="GD8" s="34"/>
      <c r="GE8" s="34"/>
      <c r="GF8" s="34"/>
      <c r="GG8" s="34">
        <v>599</v>
      </c>
      <c r="GH8" s="34">
        <v>0</v>
      </c>
      <c r="GI8" s="34">
        <v>0</v>
      </c>
      <c r="GJ8" s="34"/>
      <c r="GK8" s="34"/>
      <c r="GL8" s="34"/>
      <c r="GM8" s="34"/>
      <c r="GN8" s="34"/>
      <c r="GO8" s="34"/>
      <c r="GP8" s="34"/>
      <c r="GQ8" s="34"/>
      <c r="GR8" s="34"/>
      <c r="GS8" s="34"/>
      <c r="GT8" s="34"/>
      <c r="GU8" s="34"/>
      <c r="GV8" s="34">
        <v>150</v>
      </c>
      <c r="GW8" s="34">
        <v>0</v>
      </c>
      <c r="GX8" s="34">
        <v>0</v>
      </c>
      <c r="GY8" s="34">
        <v>558.6</v>
      </c>
      <c r="GZ8" s="34">
        <v>0</v>
      </c>
      <c r="HA8" s="34">
        <v>0</v>
      </c>
      <c r="HB8" s="34">
        <v>30160.5</v>
      </c>
      <c r="HC8" s="34"/>
      <c r="HD8" s="34"/>
      <c r="HE8" s="34">
        <v>21011.8</v>
      </c>
      <c r="HF8" s="34">
        <v>0</v>
      </c>
      <c r="HG8" s="34">
        <v>0</v>
      </c>
      <c r="HH8" s="34"/>
      <c r="HI8" s="34"/>
      <c r="HJ8" s="34"/>
      <c r="HK8" s="34"/>
      <c r="HL8" s="34"/>
      <c r="HM8" s="34"/>
    </row>
    <row r="9" spans="1:221" ht="12.75" customHeight="1">
      <c r="A9" s="38">
        <v>3</v>
      </c>
      <c r="B9" s="39" t="s">
        <v>26</v>
      </c>
      <c r="C9" s="34">
        <f t="shared" si="8"/>
        <v>236328.50000000003</v>
      </c>
      <c r="D9" s="34">
        <f t="shared" si="9"/>
        <v>9118.7999999999993</v>
      </c>
      <c r="E9" s="34">
        <f t="shared" si="4"/>
        <v>3.8585274310969684</v>
      </c>
      <c r="F9" s="34">
        <v>646.20000000000005</v>
      </c>
      <c r="G9" s="34">
        <v>0</v>
      </c>
      <c r="H9" s="34">
        <v>0</v>
      </c>
      <c r="I9" s="34">
        <v>7331.2</v>
      </c>
      <c r="J9" s="34"/>
      <c r="K9" s="34">
        <f t="shared" si="10"/>
        <v>0</v>
      </c>
      <c r="L9" s="34">
        <v>12145.5</v>
      </c>
      <c r="M9" s="34">
        <v>2214</v>
      </c>
      <c r="N9" s="34">
        <f t="shared" si="11"/>
        <v>18.228973693960725</v>
      </c>
      <c r="O9" s="34">
        <v>5499.3</v>
      </c>
      <c r="P9" s="34">
        <v>0</v>
      </c>
      <c r="Q9" s="34">
        <v>0</v>
      </c>
      <c r="R9" s="34">
        <v>4801.3</v>
      </c>
      <c r="S9" s="34">
        <v>658.5</v>
      </c>
      <c r="T9" s="34">
        <f t="shared" si="5"/>
        <v>13.715035511215712</v>
      </c>
      <c r="U9" s="34"/>
      <c r="V9" s="34"/>
      <c r="W9" s="47"/>
      <c r="X9" s="34"/>
      <c r="Y9" s="34"/>
      <c r="Z9" s="34"/>
      <c r="AA9" s="34"/>
      <c r="AB9" s="34"/>
      <c r="AC9" s="34"/>
      <c r="AD9" s="34"/>
      <c r="AE9" s="34"/>
      <c r="AF9" s="34"/>
      <c r="AG9" s="34">
        <v>9318.9</v>
      </c>
      <c r="AH9" s="34">
        <v>6246.3</v>
      </c>
      <c r="AI9" s="34">
        <f t="shared" si="6"/>
        <v>67.028297331230078</v>
      </c>
      <c r="AJ9" s="34">
        <v>2325.1999999999998</v>
      </c>
      <c r="AK9" s="34">
        <v>0</v>
      </c>
      <c r="AL9" s="34">
        <v>0</v>
      </c>
      <c r="AM9" s="34"/>
      <c r="AN9" s="34"/>
      <c r="AO9" s="34"/>
      <c r="AP9" s="34"/>
      <c r="AQ9" s="34"/>
      <c r="AR9" s="34"/>
      <c r="AS9" s="34"/>
      <c r="AT9" s="34"/>
      <c r="AU9" s="34"/>
      <c r="AV9" s="34">
        <v>42.7</v>
      </c>
      <c r="AW9" s="34">
        <v>0</v>
      </c>
      <c r="AX9" s="34">
        <f t="shared" si="7"/>
        <v>0</v>
      </c>
      <c r="AY9" s="34"/>
      <c r="AZ9" s="34"/>
      <c r="BA9" s="34"/>
      <c r="BB9" s="34">
        <v>4585.3999999999996</v>
      </c>
      <c r="BC9" s="34">
        <v>0</v>
      </c>
      <c r="BD9" s="34">
        <v>0</v>
      </c>
      <c r="BE9" s="34"/>
      <c r="BF9" s="34"/>
      <c r="BG9" s="34"/>
      <c r="BH9" s="34"/>
      <c r="BI9" s="34"/>
      <c r="BJ9" s="34"/>
      <c r="BK9" s="34">
        <v>13160</v>
      </c>
      <c r="BL9" s="34">
        <v>0</v>
      </c>
      <c r="BM9" s="34">
        <v>0</v>
      </c>
      <c r="BN9" s="34">
        <v>10000</v>
      </c>
      <c r="BO9" s="34">
        <v>0</v>
      </c>
      <c r="BP9" s="34">
        <v>0</v>
      </c>
      <c r="BQ9" s="34"/>
      <c r="BR9" s="34"/>
      <c r="BS9" s="34"/>
      <c r="BT9" s="34">
        <v>19019.099999999999</v>
      </c>
      <c r="BU9" s="34">
        <v>0</v>
      </c>
      <c r="BV9" s="34">
        <f t="shared" si="12"/>
        <v>0</v>
      </c>
      <c r="BW9" s="34">
        <v>10000</v>
      </c>
      <c r="BX9" s="34">
        <v>0</v>
      </c>
      <c r="BY9" s="34">
        <f t="shared" si="13"/>
        <v>0</v>
      </c>
      <c r="BZ9" s="34">
        <v>6300</v>
      </c>
      <c r="CA9" s="34">
        <v>0</v>
      </c>
      <c r="CB9" s="34">
        <f t="shared" si="14"/>
        <v>0</v>
      </c>
      <c r="CC9" s="34">
        <v>500</v>
      </c>
      <c r="CD9" s="34">
        <v>0</v>
      </c>
      <c r="CE9" s="34">
        <f t="shared" si="15"/>
        <v>0</v>
      </c>
      <c r="CF9" s="34"/>
      <c r="CG9" s="34"/>
      <c r="CH9" s="34"/>
      <c r="CI9" s="34">
        <v>7685.8</v>
      </c>
      <c r="CJ9" s="34">
        <v>0</v>
      </c>
      <c r="CK9" s="34">
        <v>0</v>
      </c>
      <c r="CL9" s="34"/>
      <c r="CM9" s="34"/>
      <c r="CN9" s="34"/>
      <c r="CO9" s="34"/>
      <c r="CP9" s="34"/>
      <c r="CQ9" s="34"/>
      <c r="CR9" s="34">
        <v>50479.7</v>
      </c>
      <c r="CS9" s="34">
        <v>0</v>
      </c>
      <c r="CT9" s="34">
        <v>0</v>
      </c>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v>7357.3</v>
      </c>
      <c r="FA9" s="34">
        <v>0</v>
      </c>
      <c r="FB9" s="34">
        <v>0</v>
      </c>
      <c r="FC9" s="34"/>
      <c r="FD9" s="34"/>
      <c r="FE9" s="34"/>
      <c r="FF9" s="34">
        <v>3187.6</v>
      </c>
      <c r="FG9" s="34">
        <v>0</v>
      </c>
      <c r="FH9" s="34">
        <v>0</v>
      </c>
      <c r="FI9" s="34">
        <v>31434.2</v>
      </c>
      <c r="FJ9" s="34">
        <v>0</v>
      </c>
      <c r="FK9" s="34">
        <v>0</v>
      </c>
      <c r="FL9" s="34"/>
      <c r="FM9" s="34"/>
      <c r="FN9" s="34"/>
      <c r="FO9" s="34"/>
      <c r="FP9" s="34"/>
      <c r="FQ9" s="34"/>
      <c r="FR9" s="34">
        <v>12785.6</v>
      </c>
      <c r="FS9" s="34">
        <v>0</v>
      </c>
      <c r="FT9" s="34">
        <v>0</v>
      </c>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v>225</v>
      </c>
      <c r="GW9" s="34">
        <v>0</v>
      </c>
      <c r="GX9" s="34">
        <v>0</v>
      </c>
      <c r="GY9" s="34">
        <v>4861.7</v>
      </c>
      <c r="GZ9" s="34">
        <v>0</v>
      </c>
      <c r="HA9" s="34">
        <v>0</v>
      </c>
      <c r="HB9" s="34">
        <v>6061.6</v>
      </c>
      <c r="HC9" s="34"/>
      <c r="HD9" s="34"/>
      <c r="HE9" s="34">
        <v>6575.2</v>
      </c>
      <c r="HF9" s="34">
        <v>0</v>
      </c>
      <c r="HG9" s="34">
        <v>0</v>
      </c>
      <c r="HH9" s="34"/>
      <c r="HI9" s="34"/>
      <c r="HJ9" s="34"/>
      <c r="HK9" s="34"/>
      <c r="HL9" s="34"/>
      <c r="HM9" s="34"/>
    </row>
    <row r="10" spans="1:221" ht="14">
      <c r="A10" s="38">
        <v>4</v>
      </c>
      <c r="B10" s="39" t="s">
        <v>27</v>
      </c>
      <c r="C10" s="34">
        <f t="shared" si="8"/>
        <v>238731</v>
      </c>
      <c r="D10" s="34">
        <f t="shared" si="9"/>
        <v>5810.5</v>
      </c>
      <c r="E10" s="34">
        <f t="shared" si="4"/>
        <v>2.4339109709254347</v>
      </c>
      <c r="F10" s="34">
        <v>2926.5</v>
      </c>
      <c r="G10" s="34">
        <v>0</v>
      </c>
      <c r="H10" s="34">
        <v>0</v>
      </c>
      <c r="I10" s="34">
        <v>12273.3</v>
      </c>
      <c r="J10" s="34"/>
      <c r="K10" s="34">
        <f t="shared" si="10"/>
        <v>0</v>
      </c>
      <c r="L10" s="34">
        <v>10228.799999999999</v>
      </c>
      <c r="M10" s="34">
        <v>2152.3000000000002</v>
      </c>
      <c r="N10" s="34">
        <f t="shared" si="11"/>
        <v>21.041568903488194</v>
      </c>
      <c r="O10" s="34">
        <v>6843.4</v>
      </c>
      <c r="P10" s="34">
        <v>0</v>
      </c>
      <c r="Q10" s="34">
        <v>0</v>
      </c>
      <c r="R10" s="34">
        <v>5934.3</v>
      </c>
      <c r="S10" s="34">
        <v>1323.7</v>
      </c>
      <c r="T10" s="34">
        <f t="shared" si="5"/>
        <v>22.305916451814031</v>
      </c>
      <c r="U10" s="34"/>
      <c r="V10" s="34"/>
      <c r="W10" s="47"/>
      <c r="X10" s="34"/>
      <c r="Y10" s="34"/>
      <c r="Z10" s="34"/>
      <c r="AA10" s="34"/>
      <c r="AB10" s="34"/>
      <c r="AC10" s="34"/>
      <c r="AD10" s="34"/>
      <c r="AE10" s="34"/>
      <c r="AF10" s="34"/>
      <c r="AG10" s="34">
        <v>13631.7</v>
      </c>
      <c r="AH10" s="34">
        <v>0</v>
      </c>
      <c r="AI10" s="34">
        <f t="shared" si="6"/>
        <v>0</v>
      </c>
      <c r="AJ10" s="34">
        <v>2307.6999999999998</v>
      </c>
      <c r="AK10" s="34">
        <v>0</v>
      </c>
      <c r="AL10" s="34">
        <v>0</v>
      </c>
      <c r="AM10" s="34"/>
      <c r="AN10" s="34"/>
      <c r="AO10" s="34"/>
      <c r="AP10" s="34"/>
      <c r="AQ10" s="34"/>
      <c r="AR10" s="34"/>
      <c r="AS10" s="34"/>
      <c r="AT10" s="34"/>
      <c r="AU10" s="34"/>
      <c r="AV10" s="34">
        <v>42.7</v>
      </c>
      <c r="AW10" s="34">
        <v>0</v>
      </c>
      <c r="AX10" s="34">
        <f t="shared" si="7"/>
        <v>0</v>
      </c>
      <c r="AY10" s="34">
        <v>1294.0999999999999</v>
      </c>
      <c r="AZ10" s="34">
        <v>0</v>
      </c>
      <c r="BA10" s="34"/>
      <c r="BB10" s="34">
        <v>4487.8999999999996</v>
      </c>
      <c r="BC10" s="34">
        <v>0</v>
      </c>
      <c r="BD10" s="34">
        <v>0</v>
      </c>
      <c r="BE10" s="34"/>
      <c r="BF10" s="34"/>
      <c r="BG10" s="34"/>
      <c r="BH10" s="34"/>
      <c r="BI10" s="34"/>
      <c r="BJ10" s="34"/>
      <c r="BK10" s="34">
        <v>27325.4</v>
      </c>
      <c r="BL10" s="34">
        <v>0</v>
      </c>
      <c r="BM10" s="34">
        <v>0</v>
      </c>
      <c r="BN10" s="34">
        <v>10000</v>
      </c>
      <c r="BO10" s="34">
        <v>0</v>
      </c>
      <c r="BP10" s="34">
        <v>0</v>
      </c>
      <c r="BQ10" s="34"/>
      <c r="BR10" s="34"/>
      <c r="BS10" s="34"/>
      <c r="BT10" s="34">
        <v>1100</v>
      </c>
      <c r="BU10" s="34">
        <v>155.30000000000001</v>
      </c>
      <c r="BV10" s="34">
        <f t="shared" si="12"/>
        <v>14.118181818181819</v>
      </c>
      <c r="BW10" s="34">
        <v>10500</v>
      </c>
      <c r="BX10" s="34">
        <v>1400</v>
      </c>
      <c r="BY10" s="34">
        <f t="shared" si="13"/>
        <v>13.333333333333334</v>
      </c>
      <c r="BZ10" s="34">
        <v>7800</v>
      </c>
      <c r="CA10" s="34">
        <v>779.2</v>
      </c>
      <c r="CB10" s="34">
        <f t="shared" si="14"/>
        <v>9.9897435897435916</v>
      </c>
      <c r="CC10" s="34">
        <v>460</v>
      </c>
      <c r="CD10" s="34">
        <v>0</v>
      </c>
      <c r="CE10" s="34">
        <f t="shared" si="15"/>
        <v>0</v>
      </c>
      <c r="CF10" s="34"/>
      <c r="CG10" s="34"/>
      <c r="CH10" s="34"/>
      <c r="CI10" s="34">
        <v>8291.4</v>
      </c>
      <c r="CJ10" s="34">
        <v>0</v>
      </c>
      <c r="CK10" s="34">
        <v>0</v>
      </c>
      <c r="CL10" s="34">
        <v>29225.4</v>
      </c>
      <c r="CM10" s="34">
        <v>0</v>
      </c>
      <c r="CN10" s="34">
        <v>0</v>
      </c>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v>6200.2</v>
      </c>
      <c r="FA10" s="34">
        <v>0</v>
      </c>
      <c r="FB10" s="34">
        <v>0</v>
      </c>
      <c r="FC10" s="34"/>
      <c r="FD10" s="34"/>
      <c r="FE10" s="34"/>
      <c r="FF10" s="34">
        <v>3327</v>
      </c>
      <c r="FG10" s="34">
        <v>0</v>
      </c>
      <c r="FH10" s="34">
        <v>0</v>
      </c>
      <c r="FI10" s="34">
        <v>42043.199999999997</v>
      </c>
      <c r="FJ10" s="34">
        <v>0</v>
      </c>
      <c r="FK10" s="34">
        <v>0</v>
      </c>
      <c r="FL10" s="34"/>
      <c r="FM10" s="34"/>
      <c r="FN10" s="34"/>
      <c r="FO10" s="34"/>
      <c r="FP10" s="34"/>
      <c r="FQ10" s="34"/>
      <c r="FR10" s="34">
        <v>10662.7</v>
      </c>
      <c r="FS10" s="34">
        <v>0</v>
      </c>
      <c r="FT10" s="34">
        <v>0</v>
      </c>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v>150</v>
      </c>
      <c r="GW10" s="34">
        <v>0</v>
      </c>
      <c r="GX10" s="34">
        <v>0</v>
      </c>
      <c r="GY10" s="34">
        <v>2428.8000000000002</v>
      </c>
      <c r="GZ10" s="34">
        <v>0</v>
      </c>
      <c r="HA10" s="34">
        <v>0</v>
      </c>
      <c r="HB10" s="34">
        <v>19246.5</v>
      </c>
      <c r="HC10" s="34"/>
      <c r="HD10" s="34"/>
      <c r="HE10" s="34"/>
      <c r="HF10" s="34"/>
      <c r="HG10" s="34"/>
      <c r="HH10" s="34"/>
      <c r="HI10" s="34"/>
      <c r="HJ10" s="34"/>
      <c r="HK10" s="34"/>
      <c r="HL10" s="34"/>
      <c r="HM10" s="34"/>
    </row>
    <row r="11" spans="1:221" ht="12.75" customHeight="1">
      <c r="A11" s="38">
        <v>5</v>
      </c>
      <c r="B11" s="39" t="s">
        <v>28</v>
      </c>
      <c r="C11" s="34">
        <f t="shared" si="8"/>
        <v>165786.29999999999</v>
      </c>
      <c r="D11" s="34">
        <f t="shared" si="9"/>
        <v>4273</v>
      </c>
      <c r="E11" s="34">
        <f t="shared" si="4"/>
        <v>2.5774144184410899</v>
      </c>
      <c r="F11" s="34">
        <v>1227.4000000000001</v>
      </c>
      <c r="G11" s="34">
        <v>0</v>
      </c>
      <c r="H11" s="34">
        <v>0</v>
      </c>
      <c r="I11" s="34">
        <v>3012.6</v>
      </c>
      <c r="J11" s="34"/>
      <c r="K11" s="34">
        <f t="shared" si="10"/>
        <v>0</v>
      </c>
      <c r="L11" s="34">
        <v>14370.1</v>
      </c>
      <c r="M11" s="34">
        <v>2477</v>
      </c>
      <c r="N11" s="34">
        <f t="shared" si="11"/>
        <v>17.237179977870717</v>
      </c>
      <c r="O11" s="34">
        <v>4696.2</v>
      </c>
      <c r="P11" s="34">
        <v>0</v>
      </c>
      <c r="Q11" s="34">
        <v>0</v>
      </c>
      <c r="R11" s="34">
        <v>3502.6</v>
      </c>
      <c r="S11" s="34">
        <v>162.6</v>
      </c>
      <c r="T11" s="34">
        <f t="shared" si="5"/>
        <v>4.6422657454462399</v>
      </c>
      <c r="U11" s="34"/>
      <c r="V11" s="34"/>
      <c r="W11" s="47"/>
      <c r="X11" s="34"/>
      <c r="Y11" s="34"/>
      <c r="Z11" s="34"/>
      <c r="AA11" s="34"/>
      <c r="AB11" s="34"/>
      <c r="AC11" s="34"/>
      <c r="AD11" s="34"/>
      <c r="AE11" s="34"/>
      <c r="AF11" s="34"/>
      <c r="AG11" s="34">
        <v>14910.2</v>
      </c>
      <c r="AH11" s="34">
        <v>1633.4</v>
      </c>
      <c r="AI11" s="34">
        <f t="shared" si="6"/>
        <v>10.954916768386742</v>
      </c>
      <c r="AJ11" s="34">
        <v>1690.4</v>
      </c>
      <c r="AK11" s="34">
        <v>0</v>
      </c>
      <c r="AL11" s="34">
        <v>0</v>
      </c>
      <c r="AM11" s="34"/>
      <c r="AN11" s="34"/>
      <c r="AO11" s="34"/>
      <c r="AP11" s="34"/>
      <c r="AQ11" s="34"/>
      <c r="AR11" s="34"/>
      <c r="AS11" s="34"/>
      <c r="AT11" s="34"/>
      <c r="AU11" s="34"/>
      <c r="AV11" s="34">
        <v>42.7</v>
      </c>
      <c r="AW11" s="34">
        <v>0</v>
      </c>
      <c r="AX11" s="34">
        <f t="shared" si="7"/>
        <v>0</v>
      </c>
      <c r="AY11" s="34">
        <v>1294.0999999999999</v>
      </c>
      <c r="AZ11" s="34">
        <v>0</v>
      </c>
      <c r="BA11" s="34"/>
      <c r="BB11" s="34">
        <v>15980</v>
      </c>
      <c r="BC11" s="34">
        <v>0</v>
      </c>
      <c r="BD11" s="34">
        <v>0</v>
      </c>
      <c r="BE11" s="34"/>
      <c r="BF11" s="34"/>
      <c r="BG11" s="34"/>
      <c r="BH11" s="34"/>
      <c r="BI11" s="34"/>
      <c r="BJ11" s="34"/>
      <c r="BK11" s="34">
        <v>13160</v>
      </c>
      <c r="BL11" s="34">
        <v>0</v>
      </c>
      <c r="BM11" s="34">
        <v>0</v>
      </c>
      <c r="BN11" s="34">
        <v>10000</v>
      </c>
      <c r="BO11" s="34">
        <v>0</v>
      </c>
      <c r="BP11" s="34">
        <v>0</v>
      </c>
      <c r="BQ11" s="34"/>
      <c r="BR11" s="34"/>
      <c r="BS11" s="34"/>
      <c r="BT11" s="34">
        <v>600</v>
      </c>
      <c r="BU11" s="34">
        <v>0</v>
      </c>
      <c r="BV11" s="34">
        <f t="shared" si="12"/>
        <v>0</v>
      </c>
      <c r="BW11" s="34">
        <v>6600</v>
      </c>
      <c r="BX11" s="34">
        <v>0</v>
      </c>
      <c r="BY11" s="34">
        <f t="shared" si="13"/>
        <v>0</v>
      </c>
      <c r="BZ11" s="34">
        <v>6900</v>
      </c>
      <c r="CA11" s="34">
        <v>0</v>
      </c>
      <c r="CB11" s="34">
        <f t="shared" si="14"/>
        <v>0</v>
      </c>
      <c r="CC11" s="34">
        <v>180</v>
      </c>
      <c r="CD11" s="34">
        <v>0</v>
      </c>
      <c r="CE11" s="34">
        <f t="shared" si="15"/>
        <v>0</v>
      </c>
      <c r="CF11" s="34"/>
      <c r="CG11" s="34"/>
      <c r="CH11" s="34"/>
      <c r="CI11" s="34">
        <v>6041.1</v>
      </c>
      <c r="CJ11" s="34">
        <v>0</v>
      </c>
      <c r="CK11" s="34">
        <v>0</v>
      </c>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v>4503.3999999999996</v>
      </c>
      <c r="FA11" s="34">
        <v>0</v>
      </c>
      <c r="FB11" s="34">
        <v>0</v>
      </c>
      <c r="FC11" s="34"/>
      <c r="FD11" s="34"/>
      <c r="FE11" s="34"/>
      <c r="FF11" s="34">
        <v>2011.6</v>
      </c>
      <c r="FG11" s="34">
        <v>0</v>
      </c>
      <c r="FH11" s="34">
        <v>0</v>
      </c>
      <c r="FI11" s="34">
        <v>30255.4</v>
      </c>
      <c r="FJ11" s="34">
        <v>0</v>
      </c>
      <c r="FK11" s="34">
        <v>0</v>
      </c>
      <c r="FL11" s="34"/>
      <c r="FM11" s="34"/>
      <c r="FN11" s="34"/>
      <c r="FO11" s="34"/>
      <c r="FP11" s="34"/>
      <c r="FQ11" s="34"/>
      <c r="FR11" s="34">
        <v>7264.8</v>
      </c>
      <c r="FS11" s="34">
        <v>0</v>
      </c>
      <c r="FT11" s="34">
        <v>0</v>
      </c>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v>375</v>
      </c>
      <c r="GW11" s="34">
        <v>0</v>
      </c>
      <c r="GX11" s="34">
        <v>0</v>
      </c>
      <c r="GY11" s="34">
        <v>10219.700000000001</v>
      </c>
      <c r="GZ11" s="34">
        <v>0</v>
      </c>
      <c r="HA11" s="34">
        <v>0</v>
      </c>
      <c r="HB11" s="34">
        <v>2099.5</v>
      </c>
      <c r="HC11" s="34"/>
      <c r="HD11" s="34"/>
      <c r="HE11" s="34">
        <v>4849.5</v>
      </c>
      <c r="HF11" s="34">
        <v>0</v>
      </c>
      <c r="HG11" s="34">
        <v>0</v>
      </c>
      <c r="HH11" s="34"/>
      <c r="HI11" s="34"/>
      <c r="HJ11" s="34"/>
      <c r="HK11" s="34"/>
      <c r="HL11" s="34"/>
      <c r="HM11" s="34"/>
    </row>
    <row r="12" spans="1:221" ht="14">
      <c r="A12" s="38">
        <v>6</v>
      </c>
      <c r="B12" s="39" t="s">
        <v>29</v>
      </c>
      <c r="C12" s="34">
        <f t="shared" si="8"/>
        <v>275872.99999999994</v>
      </c>
      <c r="D12" s="34">
        <f t="shared" si="9"/>
        <v>9675.9000000000015</v>
      </c>
      <c r="E12" s="34">
        <f t="shared" si="4"/>
        <v>3.5073747702747293</v>
      </c>
      <c r="F12" s="34">
        <v>785.7</v>
      </c>
      <c r="G12" s="34">
        <v>0</v>
      </c>
      <c r="H12" s="34">
        <v>0</v>
      </c>
      <c r="I12" s="34">
        <v>13582.1</v>
      </c>
      <c r="J12" s="34"/>
      <c r="K12" s="34">
        <f t="shared" si="10"/>
        <v>0</v>
      </c>
      <c r="L12" s="34">
        <v>19310.900000000001</v>
      </c>
      <c r="M12" s="34">
        <v>3381.5</v>
      </c>
      <c r="N12" s="34">
        <f t="shared" si="11"/>
        <v>17.510835849183621</v>
      </c>
      <c r="O12" s="34">
        <v>9238.7000000000007</v>
      </c>
      <c r="P12" s="34">
        <v>0</v>
      </c>
      <c r="Q12" s="34">
        <v>0</v>
      </c>
      <c r="R12" s="34">
        <v>7379.5</v>
      </c>
      <c r="S12" s="34">
        <v>1165.8</v>
      </c>
      <c r="T12" s="34">
        <f t="shared" si="5"/>
        <v>15.797818280371297</v>
      </c>
      <c r="U12" s="34"/>
      <c r="V12" s="34"/>
      <c r="W12" s="47"/>
      <c r="X12" s="34"/>
      <c r="Y12" s="34"/>
      <c r="Z12" s="34"/>
      <c r="AA12" s="34"/>
      <c r="AB12" s="34"/>
      <c r="AC12" s="34"/>
      <c r="AD12" s="34"/>
      <c r="AE12" s="34"/>
      <c r="AF12" s="34"/>
      <c r="AG12" s="34">
        <v>1366.8</v>
      </c>
      <c r="AH12" s="34">
        <v>0</v>
      </c>
      <c r="AI12" s="34">
        <f t="shared" si="6"/>
        <v>0</v>
      </c>
      <c r="AJ12" s="34">
        <v>2402.3000000000002</v>
      </c>
      <c r="AK12" s="34">
        <v>0</v>
      </c>
      <c r="AL12" s="34">
        <v>0</v>
      </c>
      <c r="AM12" s="34">
        <v>22622.2</v>
      </c>
      <c r="AN12" s="34">
        <v>0</v>
      </c>
      <c r="AO12" s="34">
        <f>SUM(AN12/AM12*100)</f>
        <v>0</v>
      </c>
      <c r="AP12" s="34"/>
      <c r="AQ12" s="34"/>
      <c r="AR12" s="34"/>
      <c r="AS12" s="34"/>
      <c r="AT12" s="34"/>
      <c r="AU12" s="34"/>
      <c r="AV12" s="34">
        <v>42.7</v>
      </c>
      <c r="AW12" s="34">
        <v>0</v>
      </c>
      <c r="AX12" s="34">
        <f t="shared" si="7"/>
        <v>0</v>
      </c>
      <c r="AY12" s="34">
        <v>3882.3</v>
      </c>
      <c r="AZ12" s="34">
        <v>0</v>
      </c>
      <c r="BA12" s="34"/>
      <c r="BB12" s="34">
        <v>4275</v>
      </c>
      <c r="BC12" s="34">
        <v>0</v>
      </c>
      <c r="BD12" s="34">
        <v>0</v>
      </c>
      <c r="BE12" s="34"/>
      <c r="BF12" s="34"/>
      <c r="BG12" s="34"/>
      <c r="BH12" s="34"/>
      <c r="BI12" s="34"/>
      <c r="BJ12" s="34"/>
      <c r="BK12" s="34">
        <v>37672.300000000003</v>
      </c>
      <c r="BL12" s="34">
        <v>0</v>
      </c>
      <c r="BM12" s="34">
        <v>0</v>
      </c>
      <c r="BN12" s="34">
        <v>30000</v>
      </c>
      <c r="BO12" s="34">
        <v>0</v>
      </c>
      <c r="BP12" s="34">
        <v>0</v>
      </c>
      <c r="BQ12" s="34"/>
      <c r="BR12" s="34"/>
      <c r="BS12" s="34"/>
      <c r="BT12" s="34">
        <v>6600</v>
      </c>
      <c r="BU12" s="34">
        <v>320.10000000000002</v>
      </c>
      <c r="BV12" s="34">
        <f t="shared" si="12"/>
        <v>4.8500000000000005</v>
      </c>
      <c r="BW12" s="34">
        <v>14900</v>
      </c>
      <c r="BX12" s="34">
        <v>3880.5</v>
      </c>
      <c r="BY12" s="34">
        <f t="shared" si="13"/>
        <v>26.043624161073826</v>
      </c>
      <c r="BZ12" s="34">
        <v>13054.3</v>
      </c>
      <c r="CA12" s="34">
        <v>646.79999999999995</v>
      </c>
      <c r="CB12" s="34">
        <f t="shared" si="14"/>
        <v>4.9546892594777203</v>
      </c>
      <c r="CC12" s="34">
        <v>1070</v>
      </c>
      <c r="CD12" s="34">
        <v>281.2</v>
      </c>
      <c r="CE12" s="34">
        <f t="shared" si="15"/>
        <v>26.280373831775698</v>
      </c>
      <c r="CF12" s="34">
        <v>9000</v>
      </c>
      <c r="CG12" s="34">
        <v>0</v>
      </c>
      <c r="CH12" s="34">
        <v>0</v>
      </c>
      <c r="CI12" s="34">
        <v>7183.5</v>
      </c>
      <c r="CJ12" s="34">
        <v>0</v>
      </c>
      <c r="CK12" s="34">
        <v>0</v>
      </c>
      <c r="CL12" s="34">
        <v>14520.8</v>
      </c>
      <c r="CM12" s="34">
        <v>0</v>
      </c>
      <c r="CN12" s="34">
        <v>0</v>
      </c>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v>2000</v>
      </c>
      <c r="EC12" s="34">
        <v>0</v>
      </c>
      <c r="ED12" s="34">
        <v>0</v>
      </c>
      <c r="EE12" s="34"/>
      <c r="EF12" s="34"/>
      <c r="EG12" s="34"/>
      <c r="EH12" s="34"/>
      <c r="EI12" s="34"/>
      <c r="EJ12" s="34"/>
      <c r="EK12" s="34"/>
      <c r="EL12" s="34"/>
      <c r="EM12" s="34"/>
      <c r="EN12" s="34"/>
      <c r="EO12" s="34"/>
      <c r="EP12" s="34"/>
      <c r="EQ12" s="34"/>
      <c r="ER12" s="34"/>
      <c r="ES12" s="34"/>
      <c r="ET12" s="34"/>
      <c r="EU12" s="34"/>
      <c r="EV12" s="34"/>
      <c r="EW12" s="34"/>
      <c r="EX12" s="34"/>
      <c r="EY12" s="34"/>
      <c r="EZ12" s="34">
        <v>5418.7</v>
      </c>
      <c r="FA12" s="34">
        <v>0</v>
      </c>
      <c r="FB12" s="34">
        <v>0</v>
      </c>
      <c r="FC12" s="34"/>
      <c r="FD12" s="34"/>
      <c r="FE12" s="34"/>
      <c r="FF12" s="34">
        <v>2300.8000000000002</v>
      </c>
      <c r="FG12" s="34">
        <v>0</v>
      </c>
      <c r="FH12" s="34">
        <v>0</v>
      </c>
      <c r="FI12" s="34">
        <v>23968.6</v>
      </c>
      <c r="FJ12" s="34">
        <v>0</v>
      </c>
      <c r="FK12" s="34">
        <v>0</v>
      </c>
      <c r="FL12" s="34"/>
      <c r="FM12" s="34"/>
      <c r="FN12" s="34"/>
      <c r="FO12" s="34"/>
      <c r="FP12" s="34"/>
      <c r="FQ12" s="34"/>
      <c r="FR12" s="34">
        <v>8794.4</v>
      </c>
      <c r="FS12" s="34">
        <v>0</v>
      </c>
      <c r="FT12" s="34">
        <v>0</v>
      </c>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v>75</v>
      </c>
      <c r="GW12" s="34">
        <v>0</v>
      </c>
      <c r="GX12" s="34">
        <v>0</v>
      </c>
      <c r="GY12" s="34">
        <v>1869.6</v>
      </c>
      <c r="GZ12" s="34">
        <v>0</v>
      </c>
      <c r="HA12" s="34">
        <v>0</v>
      </c>
      <c r="HB12" s="34">
        <v>7612</v>
      </c>
      <c r="HC12" s="34"/>
      <c r="HD12" s="34"/>
      <c r="HE12" s="34">
        <v>4944.8</v>
      </c>
      <c r="HF12" s="34">
        <v>0</v>
      </c>
      <c r="HG12" s="34">
        <v>0</v>
      </c>
      <c r="HH12" s="34"/>
      <c r="HI12" s="34"/>
      <c r="HJ12" s="34"/>
      <c r="HK12" s="34"/>
      <c r="HL12" s="34"/>
      <c r="HM12" s="34"/>
    </row>
    <row r="13" spans="1:221" ht="14.25" customHeight="1">
      <c r="A13" s="38">
        <v>7</v>
      </c>
      <c r="B13" s="39" t="s">
        <v>30</v>
      </c>
      <c r="C13" s="34">
        <f t="shared" si="8"/>
        <v>348050.8</v>
      </c>
      <c r="D13" s="34">
        <f t="shared" si="9"/>
        <v>5885.4</v>
      </c>
      <c r="E13" s="34">
        <f t="shared" si="4"/>
        <v>1.6909600552563016</v>
      </c>
      <c r="F13" s="34">
        <v>1612.8</v>
      </c>
      <c r="G13" s="34">
        <v>0</v>
      </c>
      <c r="H13" s="34">
        <v>0</v>
      </c>
      <c r="I13" s="34">
        <v>8660.2999999999993</v>
      </c>
      <c r="J13" s="34"/>
      <c r="K13" s="34">
        <f t="shared" si="10"/>
        <v>0</v>
      </c>
      <c r="L13" s="34">
        <v>12680.1</v>
      </c>
      <c r="M13" s="34">
        <v>3525.5</v>
      </c>
      <c r="N13" s="34">
        <f t="shared" si="11"/>
        <v>27.803408490469316</v>
      </c>
      <c r="O13" s="34">
        <v>6600.1</v>
      </c>
      <c r="P13" s="34">
        <v>0</v>
      </c>
      <c r="Q13" s="34">
        <v>0</v>
      </c>
      <c r="R13" s="34">
        <v>4626.7</v>
      </c>
      <c r="S13" s="34">
        <v>1859.9</v>
      </c>
      <c r="T13" s="34">
        <f t="shared" si="5"/>
        <v>40.199278103183701</v>
      </c>
      <c r="U13" s="34"/>
      <c r="V13" s="34"/>
      <c r="W13" s="47"/>
      <c r="X13" s="34"/>
      <c r="Y13" s="34"/>
      <c r="Z13" s="34"/>
      <c r="AA13" s="34"/>
      <c r="AB13" s="34"/>
      <c r="AC13" s="34"/>
      <c r="AD13" s="34"/>
      <c r="AE13" s="34"/>
      <c r="AF13" s="34"/>
      <c r="AG13" s="34">
        <v>6809</v>
      </c>
      <c r="AH13" s="34">
        <v>0</v>
      </c>
      <c r="AI13" s="34">
        <f t="shared" si="6"/>
        <v>0</v>
      </c>
      <c r="AJ13" s="34">
        <v>1101.2</v>
      </c>
      <c r="AK13" s="34">
        <v>0</v>
      </c>
      <c r="AL13" s="34">
        <v>0</v>
      </c>
      <c r="AM13" s="34"/>
      <c r="AN13" s="34"/>
      <c r="AO13" s="34"/>
      <c r="AP13" s="34"/>
      <c r="AQ13" s="34"/>
      <c r="AR13" s="34"/>
      <c r="AS13" s="34"/>
      <c r="AT13" s="34"/>
      <c r="AU13" s="34"/>
      <c r="AV13" s="34">
        <v>42.7</v>
      </c>
      <c r="AW13" s="34">
        <v>0</v>
      </c>
      <c r="AX13" s="34">
        <f t="shared" si="7"/>
        <v>0</v>
      </c>
      <c r="AY13" s="34"/>
      <c r="AZ13" s="34"/>
      <c r="BA13" s="34"/>
      <c r="BB13" s="34">
        <v>4695.3</v>
      </c>
      <c r="BC13" s="34">
        <v>0</v>
      </c>
      <c r="BD13" s="34">
        <v>0</v>
      </c>
      <c r="BE13" s="34"/>
      <c r="BF13" s="34"/>
      <c r="BG13" s="34"/>
      <c r="BH13" s="34"/>
      <c r="BI13" s="34"/>
      <c r="BJ13" s="34"/>
      <c r="BK13" s="34">
        <v>20000</v>
      </c>
      <c r="BL13" s="34">
        <v>0</v>
      </c>
      <c r="BM13" s="34">
        <v>0</v>
      </c>
      <c r="BN13" s="34">
        <v>24038.799999999999</v>
      </c>
      <c r="BO13" s="34">
        <v>0</v>
      </c>
      <c r="BP13" s="34">
        <v>0</v>
      </c>
      <c r="BQ13" s="34"/>
      <c r="BR13" s="34"/>
      <c r="BS13" s="34"/>
      <c r="BT13" s="34">
        <v>500</v>
      </c>
      <c r="BU13" s="34">
        <v>500</v>
      </c>
      <c r="BV13" s="34">
        <f t="shared" si="12"/>
        <v>100</v>
      </c>
      <c r="BW13" s="34">
        <v>8200</v>
      </c>
      <c r="BX13" s="34">
        <v>0</v>
      </c>
      <c r="BY13" s="34">
        <f t="shared" si="13"/>
        <v>0</v>
      </c>
      <c r="BZ13" s="34">
        <v>3400</v>
      </c>
      <c r="CA13" s="34">
        <v>0</v>
      </c>
      <c r="CB13" s="34">
        <f t="shared" si="14"/>
        <v>0</v>
      </c>
      <c r="CC13" s="34">
        <v>600</v>
      </c>
      <c r="CD13" s="34">
        <v>0</v>
      </c>
      <c r="CE13" s="34">
        <f t="shared" si="15"/>
        <v>0</v>
      </c>
      <c r="CF13" s="34">
        <v>6000</v>
      </c>
      <c r="CG13" s="34">
        <v>0</v>
      </c>
      <c r="CH13" s="34">
        <v>0</v>
      </c>
      <c r="CI13" s="34">
        <v>6194.8</v>
      </c>
      <c r="CJ13" s="34">
        <v>0</v>
      </c>
      <c r="CK13" s="34">
        <v>0</v>
      </c>
      <c r="CL13" s="34"/>
      <c r="CM13" s="34"/>
      <c r="CN13" s="34"/>
      <c r="CO13" s="34"/>
      <c r="CP13" s="34"/>
      <c r="CQ13" s="34"/>
      <c r="CR13" s="34"/>
      <c r="CS13" s="34"/>
      <c r="CT13" s="34"/>
      <c r="CU13" s="34">
        <v>84996.3</v>
      </c>
      <c r="CV13" s="34">
        <v>0</v>
      </c>
      <c r="CW13" s="34">
        <v>0</v>
      </c>
      <c r="CX13" s="34"/>
      <c r="CY13" s="34"/>
      <c r="CZ13" s="34"/>
      <c r="DA13" s="34">
        <v>57167.3</v>
      </c>
      <c r="DB13" s="34">
        <v>0</v>
      </c>
      <c r="DC13" s="34">
        <v>0</v>
      </c>
      <c r="DD13" s="34"/>
      <c r="DE13" s="34"/>
      <c r="DF13" s="34"/>
      <c r="DG13" s="34"/>
      <c r="DH13" s="34"/>
      <c r="DI13" s="34"/>
      <c r="DJ13" s="34">
        <v>30080</v>
      </c>
      <c r="DK13" s="34">
        <v>0</v>
      </c>
      <c r="DL13" s="34">
        <v>0</v>
      </c>
      <c r="DM13" s="34"/>
      <c r="DN13" s="34"/>
      <c r="DO13" s="34"/>
      <c r="DP13" s="34"/>
      <c r="DQ13" s="34"/>
      <c r="DR13" s="34"/>
      <c r="DS13" s="34"/>
      <c r="DT13" s="34"/>
      <c r="DU13" s="34"/>
      <c r="DV13" s="34"/>
      <c r="DW13" s="34"/>
      <c r="DX13" s="34"/>
      <c r="DY13" s="34"/>
      <c r="DZ13" s="34"/>
      <c r="EA13" s="34"/>
      <c r="EB13" s="34">
        <v>1269.5</v>
      </c>
      <c r="EC13" s="34">
        <v>0</v>
      </c>
      <c r="ED13" s="34">
        <v>0</v>
      </c>
      <c r="EE13" s="34"/>
      <c r="EF13" s="34"/>
      <c r="EG13" s="34"/>
      <c r="EH13" s="34"/>
      <c r="EI13" s="34"/>
      <c r="EJ13" s="34"/>
      <c r="EK13" s="34"/>
      <c r="EL13" s="34"/>
      <c r="EM13" s="34"/>
      <c r="EN13" s="34"/>
      <c r="EO13" s="34"/>
      <c r="EP13" s="34"/>
      <c r="EQ13" s="34"/>
      <c r="ER13" s="34"/>
      <c r="ES13" s="34"/>
      <c r="ET13" s="34"/>
      <c r="EU13" s="34"/>
      <c r="EV13" s="34"/>
      <c r="EW13" s="34"/>
      <c r="EX13" s="34"/>
      <c r="EY13" s="34"/>
      <c r="EZ13" s="34">
        <v>2810.8</v>
      </c>
      <c r="FA13" s="34">
        <v>0</v>
      </c>
      <c r="FB13" s="34">
        <v>0</v>
      </c>
      <c r="FC13" s="34">
        <v>3766.5</v>
      </c>
      <c r="FD13" s="34">
        <v>0</v>
      </c>
      <c r="FE13" s="34">
        <v>0</v>
      </c>
      <c r="FF13" s="34">
        <v>2105.3000000000002</v>
      </c>
      <c r="FG13" s="34">
        <v>0</v>
      </c>
      <c r="FH13" s="34">
        <v>0</v>
      </c>
      <c r="FI13" s="34">
        <v>39292.699999999997</v>
      </c>
      <c r="FJ13" s="34">
        <v>0</v>
      </c>
      <c r="FK13" s="34">
        <v>0</v>
      </c>
      <c r="FL13" s="34"/>
      <c r="FM13" s="34"/>
      <c r="FN13" s="34"/>
      <c r="FO13" s="34"/>
      <c r="FP13" s="34"/>
      <c r="FQ13" s="34"/>
      <c r="FR13" s="34">
        <v>5513</v>
      </c>
      <c r="FS13" s="34">
        <v>0</v>
      </c>
      <c r="FT13" s="34">
        <v>0</v>
      </c>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v>375</v>
      </c>
      <c r="GW13" s="34">
        <v>0</v>
      </c>
      <c r="GX13" s="34">
        <v>0</v>
      </c>
      <c r="GY13" s="34">
        <v>3271.2</v>
      </c>
      <c r="GZ13" s="34">
        <v>0</v>
      </c>
      <c r="HA13" s="34">
        <v>0</v>
      </c>
      <c r="HB13" s="34">
        <v>1641.4</v>
      </c>
      <c r="HC13" s="34"/>
      <c r="HD13" s="34"/>
      <c r="HE13" s="34"/>
      <c r="HF13" s="34"/>
      <c r="HG13" s="34"/>
      <c r="HH13" s="34"/>
      <c r="HI13" s="34"/>
      <c r="HJ13" s="34"/>
      <c r="HK13" s="34"/>
      <c r="HL13" s="34"/>
      <c r="HM13" s="34"/>
    </row>
    <row r="14" spans="1:221" ht="14">
      <c r="A14" s="38">
        <v>8</v>
      </c>
      <c r="B14" s="39" t="s">
        <v>31</v>
      </c>
      <c r="C14" s="34">
        <f t="shared" si="8"/>
        <v>202620</v>
      </c>
      <c r="D14" s="34">
        <f t="shared" si="9"/>
        <v>4467.8999999999996</v>
      </c>
      <c r="E14" s="34">
        <f t="shared" si="4"/>
        <v>2.2050636659757177</v>
      </c>
      <c r="F14" s="34">
        <v>597.5</v>
      </c>
      <c r="G14" s="34">
        <v>0</v>
      </c>
      <c r="H14" s="34">
        <v>0</v>
      </c>
      <c r="I14" s="34">
        <v>4347.3</v>
      </c>
      <c r="J14" s="34"/>
      <c r="K14" s="34">
        <f t="shared" si="10"/>
        <v>0</v>
      </c>
      <c r="L14" s="34">
        <v>10841.8</v>
      </c>
      <c r="M14" s="34">
        <v>2271.1999999999998</v>
      </c>
      <c r="N14" s="34">
        <f t="shared" si="11"/>
        <v>20.948550978619789</v>
      </c>
      <c r="O14" s="34">
        <v>3949.7</v>
      </c>
      <c r="P14" s="34">
        <v>0</v>
      </c>
      <c r="Q14" s="34">
        <v>0</v>
      </c>
      <c r="R14" s="34">
        <v>2708.3</v>
      </c>
      <c r="S14" s="34">
        <v>196.8</v>
      </c>
      <c r="T14" s="34">
        <f t="shared" si="5"/>
        <v>7.2665509729350513</v>
      </c>
      <c r="U14" s="34"/>
      <c r="V14" s="34"/>
      <c r="W14" s="47"/>
      <c r="X14" s="34"/>
      <c r="Y14" s="34"/>
      <c r="Z14" s="34"/>
      <c r="AA14" s="34"/>
      <c r="AB14" s="34"/>
      <c r="AC14" s="34"/>
      <c r="AD14" s="34"/>
      <c r="AE14" s="34"/>
      <c r="AF14" s="34"/>
      <c r="AG14" s="34">
        <v>4286.7</v>
      </c>
      <c r="AH14" s="34">
        <v>0</v>
      </c>
      <c r="AI14" s="34">
        <f t="shared" si="6"/>
        <v>0</v>
      </c>
      <c r="AJ14" s="34">
        <v>1932.4</v>
      </c>
      <c r="AK14" s="34">
        <v>0</v>
      </c>
      <c r="AL14" s="34">
        <v>0</v>
      </c>
      <c r="AM14" s="34"/>
      <c r="AN14" s="34"/>
      <c r="AO14" s="34"/>
      <c r="AP14" s="34">
        <v>2003.5</v>
      </c>
      <c r="AQ14" s="34">
        <v>0</v>
      </c>
      <c r="AR14" s="34">
        <f>SUM(AQ14/AP14*100)</f>
        <v>0</v>
      </c>
      <c r="AS14" s="34"/>
      <c r="AT14" s="34"/>
      <c r="AU14" s="34"/>
      <c r="AV14" s="34">
        <v>42.7</v>
      </c>
      <c r="AW14" s="34">
        <v>0</v>
      </c>
      <c r="AX14" s="34">
        <f t="shared" si="7"/>
        <v>0</v>
      </c>
      <c r="AY14" s="34">
        <v>3882.6</v>
      </c>
      <c r="AZ14" s="34">
        <v>0</v>
      </c>
      <c r="BA14" s="34"/>
      <c r="BB14" s="34">
        <v>8663.7999999999993</v>
      </c>
      <c r="BC14" s="34">
        <v>0</v>
      </c>
      <c r="BD14" s="34">
        <v>0</v>
      </c>
      <c r="BE14" s="34"/>
      <c r="BF14" s="34"/>
      <c r="BG14" s="34"/>
      <c r="BH14" s="34"/>
      <c r="BI14" s="34"/>
      <c r="BJ14" s="34"/>
      <c r="BK14" s="34">
        <v>13160</v>
      </c>
      <c r="BL14" s="34">
        <v>0</v>
      </c>
      <c r="BM14" s="34">
        <v>0</v>
      </c>
      <c r="BN14" s="34">
        <v>10000</v>
      </c>
      <c r="BO14" s="34">
        <v>0</v>
      </c>
      <c r="BP14" s="34">
        <v>0</v>
      </c>
      <c r="BQ14" s="34"/>
      <c r="BR14" s="34"/>
      <c r="BS14" s="34"/>
      <c r="BT14" s="34">
        <v>1600</v>
      </c>
      <c r="BU14" s="34">
        <v>142.19999999999999</v>
      </c>
      <c r="BV14" s="34">
        <f t="shared" si="12"/>
        <v>8.8874999999999993</v>
      </c>
      <c r="BW14" s="34">
        <v>8600</v>
      </c>
      <c r="BX14" s="34">
        <v>1857.7</v>
      </c>
      <c r="BY14" s="34">
        <f t="shared" si="13"/>
        <v>21.601162790697675</v>
      </c>
      <c r="BZ14" s="34">
        <v>4400</v>
      </c>
      <c r="CA14" s="34">
        <v>0</v>
      </c>
      <c r="CB14" s="34">
        <f t="shared" si="14"/>
        <v>0</v>
      </c>
      <c r="CC14" s="34">
        <v>450</v>
      </c>
      <c r="CD14" s="34">
        <v>0</v>
      </c>
      <c r="CE14" s="34">
        <f t="shared" si="15"/>
        <v>0</v>
      </c>
      <c r="CF14" s="34">
        <v>3700</v>
      </c>
      <c r="CG14" s="34">
        <v>0</v>
      </c>
      <c r="CH14" s="34">
        <v>0</v>
      </c>
      <c r="CI14" s="34">
        <v>5621.7</v>
      </c>
      <c r="CJ14" s="34">
        <v>0</v>
      </c>
      <c r="CK14" s="34">
        <v>0</v>
      </c>
      <c r="CL14" s="34">
        <v>16010.1</v>
      </c>
      <c r="CM14" s="34">
        <v>0</v>
      </c>
      <c r="CN14" s="34">
        <v>0</v>
      </c>
      <c r="CO14" s="34"/>
      <c r="CP14" s="34"/>
      <c r="CQ14" s="34"/>
      <c r="CR14" s="34"/>
      <c r="CS14" s="34"/>
      <c r="CT14" s="34"/>
      <c r="CU14" s="34"/>
      <c r="CV14" s="34"/>
      <c r="CW14" s="34"/>
      <c r="CX14" s="34"/>
      <c r="CY14" s="34"/>
      <c r="CZ14" s="34"/>
      <c r="DA14" s="34"/>
      <c r="DB14" s="34"/>
      <c r="DC14" s="34"/>
      <c r="DD14" s="34"/>
      <c r="DE14" s="34"/>
      <c r="DF14" s="34"/>
      <c r="DG14" s="34"/>
      <c r="DH14" s="34"/>
      <c r="DI14" s="34"/>
      <c r="DJ14" s="34">
        <v>30080</v>
      </c>
      <c r="DK14" s="34">
        <v>0</v>
      </c>
      <c r="DL14" s="34">
        <v>0</v>
      </c>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v>4753.7</v>
      </c>
      <c r="FA14" s="34">
        <v>0</v>
      </c>
      <c r="FB14" s="34">
        <v>0</v>
      </c>
      <c r="FC14" s="34"/>
      <c r="FD14" s="34"/>
      <c r="FE14" s="34"/>
      <c r="FF14" s="34">
        <v>1975.3</v>
      </c>
      <c r="FG14" s="34">
        <v>0</v>
      </c>
      <c r="FH14" s="34">
        <v>0</v>
      </c>
      <c r="FI14" s="34">
        <v>22789.8</v>
      </c>
      <c r="FJ14" s="34">
        <v>0</v>
      </c>
      <c r="FK14" s="34">
        <v>0</v>
      </c>
      <c r="FL14" s="34"/>
      <c r="FM14" s="34"/>
      <c r="FN14" s="34"/>
      <c r="FO14" s="34"/>
      <c r="FP14" s="34"/>
      <c r="FQ14" s="34"/>
      <c r="FR14" s="34">
        <v>7537.7</v>
      </c>
      <c r="FS14" s="34">
        <v>0</v>
      </c>
      <c r="FT14" s="34">
        <v>0</v>
      </c>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v>3846.5</v>
      </c>
      <c r="GZ14" s="34">
        <v>0</v>
      </c>
      <c r="HA14" s="34">
        <v>0</v>
      </c>
      <c r="HB14" s="34">
        <v>6197.5</v>
      </c>
      <c r="HC14" s="34"/>
      <c r="HD14" s="34"/>
      <c r="HE14" s="34">
        <v>18641.400000000001</v>
      </c>
      <c r="HF14" s="34">
        <v>0</v>
      </c>
      <c r="HG14" s="34">
        <v>0</v>
      </c>
      <c r="HH14" s="34"/>
      <c r="HI14" s="34"/>
      <c r="HJ14" s="34"/>
      <c r="HK14" s="34"/>
      <c r="HL14" s="34"/>
      <c r="HM14" s="34"/>
    </row>
    <row r="15" spans="1:221" ht="12.75" customHeight="1">
      <c r="A15" s="38">
        <v>9</v>
      </c>
      <c r="B15" s="39" t="s">
        <v>32</v>
      </c>
      <c r="C15" s="34">
        <f t="shared" si="8"/>
        <v>167777.69999999998</v>
      </c>
      <c r="D15" s="34">
        <f t="shared" si="9"/>
        <v>0</v>
      </c>
      <c r="E15" s="34">
        <f t="shared" si="4"/>
        <v>0</v>
      </c>
      <c r="F15" s="34">
        <v>953.3</v>
      </c>
      <c r="G15" s="34">
        <v>0</v>
      </c>
      <c r="H15" s="34">
        <v>0</v>
      </c>
      <c r="I15" s="34">
        <v>8651.7000000000007</v>
      </c>
      <c r="J15" s="34"/>
      <c r="K15" s="34">
        <f t="shared" si="10"/>
        <v>0</v>
      </c>
      <c r="L15" s="34">
        <v>15118.6</v>
      </c>
      <c r="M15" s="34">
        <v>0</v>
      </c>
      <c r="N15" s="34">
        <f t="shared" si="11"/>
        <v>0</v>
      </c>
      <c r="O15" s="34">
        <v>3219.7</v>
      </c>
      <c r="P15" s="34">
        <v>0</v>
      </c>
      <c r="Q15" s="34">
        <v>0</v>
      </c>
      <c r="R15" s="34">
        <v>2641.8</v>
      </c>
      <c r="S15" s="34">
        <v>0</v>
      </c>
      <c r="T15" s="34">
        <f t="shared" si="5"/>
        <v>0</v>
      </c>
      <c r="U15" s="34"/>
      <c r="V15" s="34"/>
      <c r="W15" s="47"/>
      <c r="X15" s="34"/>
      <c r="Y15" s="34"/>
      <c r="Z15" s="34"/>
      <c r="AA15" s="34"/>
      <c r="AB15" s="34"/>
      <c r="AC15" s="34"/>
      <c r="AD15" s="34"/>
      <c r="AE15" s="34"/>
      <c r="AF15" s="34"/>
      <c r="AG15" s="34">
        <v>4348.8</v>
      </c>
      <c r="AH15" s="34">
        <v>0</v>
      </c>
      <c r="AI15" s="34">
        <f t="shared" si="6"/>
        <v>0</v>
      </c>
      <c r="AJ15" s="34">
        <v>1409.8</v>
      </c>
      <c r="AK15" s="34">
        <v>0</v>
      </c>
      <c r="AL15" s="34">
        <v>0</v>
      </c>
      <c r="AM15" s="34"/>
      <c r="AN15" s="34"/>
      <c r="AO15" s="34"/>
      <c r="AP15" s="34"/>
      <c r="AQ15" s="34"/>
      <c r="AR15" s="34"/>
      <c r="AS15" s="34"/>
      <c r="AT15" s="34"/>
      <c r="AU15" s="34"/>
      <c r="AV15" s="34">
        <v>42.7</v>
      </c>
      <c r="AW15" s="34">
        <v>0</v>
      </c>
      <c r="AX15" s="34">
        <f t="shared" si="7"/>
        <v>0</v>
      </c>
      <c r="AY15" s="34">
        <v>1294.3</v>
      </c>
      <c r="AZ15" s="34">
        <v>0</v>
      </c>
      <c r="BA15" s="34"/>
      <c r="BB15" s="34">
        <v>1479.2</v>
      </c>
      <c r="BC15" s="34">
        <v>0</v>
      </c>
      <c r="BD15" s="34">
        <v>0</v>
      </c>
      <c r="BE15" s="34"/>
      <c r="BF15" s="34"/>
      <c r="BG15" s="34"/>
      <c r="BH15" s="34"/>
      <c r="BI15" s="34"/>
      <c r="BJ15" s="34"/>
      <c r="BK15" s="34">
        <v>13020</v>
      </c>
      <c r="BL15" s="34">
        <v>0</v>
      </c>
      <c r="BM15" s="34">
        <v>0</v>
      </c>
      <c r="BN15" s="34">
        <v>10000</v>
      </c>
      <c r="BO15" s="34">
        <v>0</v>
      </c>
      <c r="BP15" s="34">
        <v>0</v>
      </c>
      <c r="BQ15" s="34"/>
      <c r="BR15" s="34"/>
      <c r="BS15" s="34"/>
      <c r="BT15" s="34">
        <v>600</v>
      </c>
      <c r="BU15" s="34">
        <v>0</v>
      </c>
      <c r="BV15" s="34">
        <f t="shared" si="12"/>
        <v>0</v>
      </c>
      <c r="BW15" s="34">
        <v>5000</v>
      </c>
      <c r="BX15" s="34">
        <v>0</v>
      </c>
      <c r="BY15" s="34">
        <f t="shared" si="13"/>
        <v>0</v>
      </c>
      <c r="BZ15" s="34">
        <v>3700</v>
      </c>
      <c r="CA15" s="34">
        <v>0</v>
      </c>
      <c r="CB15" s="34">
        <f t="shared" si="14"/>
        <v>0</v>
      </c>
      <c r="CC15" s="34">
        <v>100</v>
      </c>
      <c r="CD15" s="34">
        <v>0</v>
      </c>
      <c r="CE15" s="34">
        <f t="shared" si="15"/>
        <v>0</v>
      </c>
      <c r="CF15" s="34">
        <v>3600</v>
      </c>
      <c r="CG15" s="34">
        <v>0</v>
      </c>
      <c r="CH15" s="34">
        <v>0</v>
      </c>
      <c r="CI15" s="34">
        <v>4158.8</v>
      </c>
      <c r="CJ15" s="34">
        <v>0</v>
      </c>
      <c r="CK15" s="34">
        <v>0</v>
      </c>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v>29760</v>
      </c>
      <c r="DK15" s="34">
        <v>0</v>
      </c>
      <c r="DL15" s="34">
        <v>0</v>
      </c>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v>2396.3000000000002</v>
      </c>
      <c r="FA15" s="34">
        <v>0</v>
      </c>
      <c r="FB15" s="34">
        <v>0</v>
      </c>
      <c r="FC15" s="34"/>
      <c r="FD15" s="34"/>
      <c r="FE15" s="34"/>
      <c r="FF15" s="34">
        <v>197</v>
      </c>
      <c r="FG15" s="34">
        <v>0</v>
      </c>
      <c r="FH15" s="34">
        <v>0</v>
      </c>
      <c r="FI15" s="34">
        <v>23968.6</v>
      </c>
      <c r="FJ15" s="34">
        <v>0</v>
      </c>
      <c r="FK15" s="34">
        <v>0</v>
      </c>
      <c r="FL15" s="34"/>
      <c r="FM15" s="34"/>
      <c r="FN15" s="34"/>
      <c r="FO15" s="34"/>
      <c r="FP15" s="34"/>
      <c r="FQ15" s="34"/>
      <c r="FR15" s="34">
        <v>4432.8999999999996</v>
      </c>
      <c r="FS15" s="34">
        <v>0</v>
      </c>
      <c r="FT15" s="34">
        <v>0</v>
      </c>
      <c r="FU15" s="34">
        <v>3000</v>
      </c>
      <c r="FV15" s="34">
        <v>0</v>
      </c>
      <c r="FW15" s="34">
        <v>0</v>
      </c>
      <c r="FX15" s="34"/>
      <c r="FY15" s="34"/>
      <c r="FZ15" s="34"/>
      <c r="GA15" s="34"/>
      <c r="GB15" s="34"/>
      <c r="GC15" s="34"/>
      <c r="GD15" s="34"/>
      <c r="GE15" s="34"/>
      <c r="GF15" s="34"/>
      <c r="GG15" s="34">
        <v>12186.9</v>
      </c>
      <c r="GH15" s="34">
        <v>0</v>
      </c>
      <c r="GI15" s="34">
        <v>0</v>
      </c>
      <c r="GJ15" s="34"/>
      <c r="GK15" s="34"/>
      <c r="GL15" s="34"/>
      <c r="GM15" s="34">
        <v>3454.6</v>
      </c>
      <c r="GN15" s="34">
        <v>0</v>
      </c>
      <c r="GO15" s="34">
        <v>0</v>
      </c>
      <c r="GP15" s="34"/>
      <c r="GQ15" s="34"/>
      <c r="GR15" s="34"/>
      <c r="GS15" s="34"/>
      <c r="GT15" s="34"/>
      <c r="GU15" s="34"/>
      <c r="GV15" s="34"/>
      <c r="GW15" s="34"/>
      <c r="GX15" s="34"/>
      <c r="GY15" s="34">
        <v>1171.8</v>
      </c>
      <c r="GZ15" s="34">
        <v>0</v>
      </c>
      <c r="HA15" s="34">
        <v>0</v>
      </c>
      <c r="HB15" s="34">
        <v>6500.5</v>
      </c>
      <c r="HC15" s="34"/>
      <c r="HD15" s="34"/>
      <c r="HE15" s="34">
        <v>1370.4</v>
      </c>
      <c r="HF15" s="34">
        <v>0</v>
      </c>
      <c r="HG15" s="34">
        <v>0</v>
      </c>
      <c r="HH15" s="34"/>
      <c r="HI15" s="34"/>
      <c r="HJ15" s="34"/>
      <c r="HK15" s="34"/>
      <c r="HL15" s="34"/>
      <c r="HM15" s="34"/>
    </row>
    <row r="16" spans="1:221" ht="14">
      <c r="A16" s="38">
        <v>10</v>
      </c>
      <c r="B16" s="39" t="s">
        <v>33</v>
      </c>
      <c r="C16" s="34">
        <f t="shared" si="8"/>
        <v>343730.4</v>
      </c>
      <c r="D16" s="34">
        <f t="shared" si="9"/>
        <v>3512.4</v>
      </c>
      <c r="E16" s="34">
        <f t="shared" si="4"/>
        <v>1.0218473547873566</v>
      </c>
      <c r="F16" s="34">
        <v>353.9</v>
      </c>
      <c r="G16" s="34">
        <v>0</v>
      </c>
      <c r="H16" s="34">
        <v>0</v>
      </c>
      <c r="I16" s="34">
        <v>59845.7</v>
      </c>
      <c r="J16" s="34"/>
      <c r="K16" s="34">
        <f t="shared" si="10"/>
        <v>0</v>
      </c>
      <c r="L16" s="34">
        <v>14171.3</v>
      </c>
      <c r="M16" s="34">
        <v>2951.3</v>
      </c>
      <c r="N16" s="34">
        <f t="shared" si="11"/>
        <v>20.825894589769469</v>
      </c>
      <c r="O16" s="34">
        <v>4644.2</v>
      </c>
      <c r="P16" s="34">
        <v>0</v>
      </c>
      <c r="Q16" s="34">
        <v>0</v>
      </c>
      <c r="R16" s="34">
        <v>3470.1</v>
      </c>
      <c r="S16" s="34">
        <v>561.1</v>
      </c>
      <c r="T16" s="34">
        <f t="shared" si="5"/>
        <v>16.169562836805856</v>
      </c>
      <c r="U16" s="34"/>
      <c r="V16" s="34"/>
      <c r="W16" s="47"/>
      <c r="X16" s="34"/>
      <c r="Y16" s="34"/>
      <c r="Z16" s="34"/>
      <c r="AA16" s="34"/>
      <c r="AB16" s="34"/>
      <c r="AC16" s="34"/>
      <c r="AD16" s="34"/>
      <c r="AE16" s="34"/>
      <c r="AF16" s="34"/>
      <c r="AG16" s="34">
        <v>2373.1999999999998</v>
      </c>
      <c r="AH16" s="34">
        <v>0</v>
      </c>
      <c r="AI16" s="34">
        <f t="shared" si="6"/>
        <v>0</v>
      </c>
      <c r="AJ16" s="34">
        <v>918.8</v>
      </c>
      <c r="AK16" s="34">
        <v>0</v>
      </c>
      <c r="AL16" s="34">
        <v>0</v>
      </c>
      <c r="AM16" s="34"/>
      <c r="AN16" s="34"/>
      <c r="AO16" s="34"/>
      <c r="AP16" s="34"/>
      <c r="AQ16" s="34"/>
      <c r="AR16" s="34"/>
      <c r="AS16" s="34"/>
      <c r="AT16" s="34"/>
      <c r="AU16" s="34"/>
      <c r="AV16" s="34">
        <v>42.7</v>
      </c>
      <c r="AW16" s="34">
        <v>0</v>
      </c>
      <c r="AX16" s="34">
        <f t="shared" si="7"/>
        <v>0</v>
      </c>
      <c r="AY16" s="34">
        <v>1294.0999999999999</v>
      </c>
      <c r="AZ16" s="34">
        <v>0</v>
      </c>
      <c r="BA16" s="34"/>
      <c r="BB16" s="34"/>
      <c r="BC16" s="34"/>
      <c r="BD16" s="34"/>
      <c r="BE16" s="34"/>
      <c r="BF16" s="34"/>
      <c r="BG16" s="34"/>
      <c r="BH16" s="34"/>
      <c r="BI16" s="34"/>
      <c r="BJ16" s="34"/>
      <c r="BK16" s="34">
        <v>76730.7</v>
      </c>
      <c r="BL16" s="34">
        <v>0</v>
      </c>
      <c r="BM16" s="34">
        <v>0</v>
      </c>
      <c r="BN16" s="34">
        <v>10000</v>
      </c>
      <c r="BO16" s="34">
        <v>0</v>
      </c>
      <c r="BP16" s="34">
        <v>0</v>
      </c>
      <c r="BQ16" s="34"/>
      <c r="BR16" s="34"/>
      <c r="BS16" s="34"/>
      <c r="BT16" s="34">
        <v>7435</v>
      </c>
      <c r="BU16" s="34">
        <v>0</v>
      </c>
      <c r="BV16" s="34">
        <f t="shared" si="12"/>
        <v>0</v>
      </c>
      <c r="BW16" s="34">
        <v>6200</v>
      </c>
      <c r="BX16" s="34">
        <v>0</v>
      </c>
      <c r="BY16" s="34">
        <f t="shared" si="13"/>
        <v>0</v>
      </c>
      <c r="BZ16" s="34">
        <v>3550</v>
      </c>
      <c r="CA16" s="34">
        <v>0</v>
      </c>
      <c r="CB16" s="34">
        <f t="shared" si="14"/>
        <v>0</v>
      </c>
      <c r="CC16" s="34">
        <v>1140</v>
      </c>
      <c r="CD16" s="34">
        <v>0</v>
      </c>
      <c r="CE16" s="34">
        <f t="shared" si="15"/>
        <v>0</v>
      </c>
      <c r="CF16" s="34">
        <v>4500</v>
      </c>
      <c r="CG16" s="34">
        <v>0</v>
      </c>
      <c r="CH16" s="34">
        <v>0</v>
      </c>
      <c r="CI16" s="34">
        <v>3383.4</v>
      </c>
      <c r="CJ16" s="34">
        <v>0</v>
      </c>
      <c r="CK16" s="34">
        <v>0</v>
      </c>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v>30400</v>
      </c>
      <c r="DK16" s="34">
        <v>0</v>
      </c>
      <c r="DL16" s="34">
        <v>0</v>
      </c>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v>2210.6</v>
      </c>
      <c r="FA16" s="34">
        <v>0</v>
      </c>
      <c r="FB16" s="34">
        <v>0</v>
      </c>
      <c r="FC16" s="34"/>
      <c r="FD16" s="34"/>
      <c r="FE16" s="34"/>
      <c r="FF16" s="34">
        <v>1710.4</v>
      </c>
      <c r="FG16" s="34">
        <v>0</v>
      </c>
      <c r="FH16" s="34">
        <v>0</v>
      </c>
      <c r="FI16" s="34">
        <v>15717.1</v>
      </c>
      <c r="FJ16" s="34">
        <v>0</v>
      </c>
      <c r="FK16" s="34">
        <v>0</v>
      </c>
      <c r="FL16" s="34">
        <v>5555.7</v>
      </c>
      <c r="FM16" s="34">
        <v>0</v>
      </c>
      <c r="FN16" s="34">
        <v>0</v>
      </c>
      <c r="FO16" s="34"/>
      <c r="FP16" s="34"/>
      <c r="FQ16" s="34"/>
      <c r="FR16" s="34">
        <v>2639.2</v>
      </c>
      <c r="FS16" s="34">
        <v>0</v>
      </c>
      <c r="FT16" s="34">
        <v>0</v>
      </c>
      <c r="FU16" s="34"/>
      <c r="FV16" s="34"/>
      <c r="FW16" s="34"/>
      <c r="FX16" s="34">
        <v>25104.7</v>
      </c>
      <c r="FY16" s="34">
        <v>0</v>
      </c>
      <c r="FZ16" s="34">
        <v>0</v>
      </c>
      <c r="GA16" s="34"/>
      <c r="GB16" s="34"/>
      <c r="GC16" s="34"/>
      <c r="GD16" s="34"/>
      <c r="GE16" s="34"/>
      <c r="GF16" s="34"/>
      <c r="GG16" s="34"/>
      <c r="GH16" s="34"/>
      <c r="GI16" s="34"/>
      <c r="GJ16" s="34"/>
      <c r="GK16" s="34"/>
      <c r="GL16" s="34"/>
      <c r="GM16" s="34"/>
      <c r="GN16" s="34"/>
      <c r="GO16" s="34"/>
      <c r="GP16" s="34"/>
      <c r="GQ16" s="34"/>
      <c r="GR16" s="34"/>
      <c r="GS16" s="34">
        <v>14308.6</v>
      </c>
      <c r="GT16" s="34">
        <v>0</v>
      </c>
      <c r="GU16" s="34">
        <v>0</v>
      </c>
      <c r="GV16" s="34">
        <v>300</v>
      </c>
      <c r="GW16" s="34">
        <v>0</v>
      </c>
      <c r="GX16" s="34">
        <v>0</v>
      </c>
      <c r="GY16" s="34"/>
      <c r="GZ16" s="34"/>
      <c r="HA16" s="34"/>
      <c r="HB16" s="34">
        <v>45731</v>
      </c>
      <c r="HC16" s="34"/>
      <c r="HD16" s="34"/>
      <c r="HE16" s="34"/>
      <c r="HF16" s="34"/>
      <c r="HG16" s="34"/>
      <c r="HH16" s="34"/>
      <c r="HI16" s="34"/>
      <c r="HJ16" s="34"/>
      <c r="HK16" s="34"/>
      <c r="HL16" s="34"/>
      <c r="HM16" s="34"/>
    </row>
    <row r="17" spans="1:221" ht="12.75" customHeight="1">
      <c r="A17" s="38">
        <v>11</v>
      </c>
      <c r="B17" s="39" t="s">
        <v>34</v>
      </c>
      <c r="C17" s="34">
        <f t="shared" si="8"/>
        <v>230206.49999999997</v>
      </c>
      <c r="D17" s="34">
        <f t="shared" si="9"/>
        <v>7097.6</v>
      </c>
      <c r="E17" s="34">
        <f t="shared" si="4"/>
        <v>3.0831449155432193</v>
      </c>
      <c r="F17" s="34">
        <v>984.6</v>
      </c>
      <c r="G17" s="34">
        <v>0</v>
      </c>
      <c r="H17" s="34">
        <v>0</v>
      </c>
      <c r="I17" s="34">
        <v>19128.099999999999</v>
      </c>
      <c r="J17" s="34"/>
      <c r="K17" s="34">
        <f t="shared" si="10"/>
        <v>0</v>
      </c>
      <c r="L17" s="34">
        <v>11342.1</v>
      </c>
      <c r="M17" s="34">
        <v>5344.7</v>
      </c>
      <c r="N17" s="34">
        <f t="shared" si="11"/>
        <v>47.122666878267687</v>
      </c>
      <c r="O17" s="34">
        <v>6035.5</v>
      </c>
      <c r="P17" s="34">
        <v>0</v>
      </c>
      <c r="Q17" s="34">
        <v>0</v>
      </c>
      <c r="R17" s="34">
        <v>5048.3</v>
      </c>
      <c r="S17" s="34">
        <v>1203.9000000000001</v>
      </c>
      <c r="T17" s="34">
        <f t="shared" si="5"/>
        <v>23.847631876077095</v>
      </c>
      <c r="U17" s="34"/>
      <c r="V17" s="34"/>
      <c r="W17" s="47"/>
      <c r="X17" s="34"/>
      <c r="Y17" s="34"/>
      <c r="Z17" s="34"/>
      <c r="AA17" s="34"/>
      <c r="AB17" s="34"/>
      <c r="AC17" s="34"/>
      <c r="AD17" s="34"/>
      <c r="AE17" s="34"/>
      <c r="AF17" s="34"/>
      <c r="AG17" s="34">
        <v>7455.1</v>
      </c>
      <c r="AH17" s="34">
        <v>0</v>
      </c>
      <c r="AI17" s="34">
        <f t="shared" si="6"/>
        <v>0</v>
      </c>
      <c r="AJ17" s="34">
        <v>1164.4000000000001</v>
      </c>
      <c r="AK17" s="34">
        <v>0</v>
      </c>
      <c r="AL17" s="34">
        <v>0</v>
      </c>
      <c r="AM17" s="34"/>
      <c r="AN17" s="34"/>
      <c r="AO17" s="34"/>
      <c r="AP17" s="34"/>
      <c r="AQ17" s="34"/>
      <c r="AR17" s="34"/>
      <c r="AS17" s="34"/>
      <c r="AT17" s="34"/>
      <c r="AU17" s="34"/>
      <c r="AV17" s="34">
        <v>42.7</v>
      </c>
      <c r="AW17" s="34">
        <v>0</v>
      </c>
      <c r="AX17" s="34">
        <f t="shared" si="7"/>
        <v>0</v>
      </c>
      <c r="AY17" s="34">
        <v>1294.0999999999999</v>
      </c>
      <c r="AZ17" s="34">
        <v>0</v>
      </c>
      <c r="BA17" s="34"/>
      <c r="BB17" s="34">
        <v>9002.9</v>
      </c>
      <c r="BC17" s="34">
        <v>0</v>
      </c>
      <c r="BD17" s="34">
        <v>0</v>
      </c>
      <c r="BE17" s="34"/>
      <c r="BF17" s="34"/>
      <c r="BG17" s="34"/>
      <c r="BH17" s="34"/>
      <c r="BI17" s="34"/>
      <c r="BJ17" s="34"/>
      <c r="BK17" s="34">
        <v>13160</v>
      </c>
      <c r="BL17" s="34">
        <v>0</v>
      </c>
      <c r="BM17" s="34">
        <v>0</v>
      </c>
      <c r="BN17" s="34">
        <v>20000</v>
      </c>
      <c r="BO17" s="34">
        <v>0</v>
      </c>
      <c r="BP17" s="34">
        <v>0</v>
      </c>
      <c r="BQ17" s="34"/>
      <c r="BR17" s="34"/>
      <c r="BS17" s="34"/>
      <c r="BT17" s="34">
        <v>6600</v>
      </c>
      <c r="BU17" s="34">
        <v>0</v>
      </c>
      <c r="BV17" s="34">
        <f t="shared" si="12"/>
        <v>0</v>
      </c>
      <c r="BW17" s="34">
        <v>11900</v>
      </c>
      <c r="BX17" s="34">
        <v>549</v>
      </c>
      <c r="BY17" s="34">
        <f t="shared" si="13"/>
        <v>4.6134453781512601</v>
      </c>
      <c r="BZ17" s="34">
        <v>8000</v>
      </c>
      <c r="CA17" s="34">
        <v>0</v>
      </c>
      <c r="CB17" s="34">
        <f t="shared" si="14"/>
        <v>0</v>
      </c>
      <c r="CC17" s="34">
        <v>170</v>
      </c>
      <c r="CD17" s="34">
        <v>0</v>
      </c>
      <c r="CE17" s="34">
        <f t="shared" si="15"/>
        <v>0</v>
      </c>
      <c r="CF17" s="34">
        <v>8000</v>
      </c>
      <c r="CG17" s="34">
        <v>0</v>
      </c>
      <c r="CH17" s="34">
        <v>0</v>
      </c>
      <c r="CI17" s="34">
        <v>7524.9</v>
      </c>
      <c r="CJ17" s="34">
        <v>0</v>
      </c>
      <c r="CK17" s="34">
        <v>0</v>
      </c>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v>15000</v>
      </c>
      <c r="DK17" s="34">
        <v>0</v>
      </c>
      <c r="DL17" s="34">
        <v>0</v>
      </c>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v>3311.7</v>
      </c>
      <c r="FA17" s="34">
        <v>0</v>
      </c>
      <c r="FB17" s="34">
        <v>0</v>
      </c>
      <c r="FC17" s="34"/>
      <c r="FD17" s="34"/>
      <c r="FE17" s="34"/>
      <c r="FF17" s="34">
        <v>1900.9</v>
      </c>
      <c r="FG17" s="34">
        <v>0</v>
      </c>
      <c r="FH17" s="34">
        <v>0</v>
      </c>
      <c r="FI17" s="34">
        <v>49115.9</v>
      </c>
      <c r="FJ17" s="34">
        <v>0</v>
      </c>
      <c r="FK17" s="34">
        <v>0</v>
      </c>
      <c r="FL17" s="34"/>
      <c r="FM17" s="34"/>
      <c r="FN17" s="34"/>
      <c r="FO17" s="34"/>
      <c r="FP17" s="34"/>
      <c r="FQ17" s="34"/>
      <c r="FR17" s="34">
        <v>7820.2</v>
      </c>
      <c r="FS17" s="34">
        <v>0</v>
      </c>
      <c r="FT17" s="34">
        <v>0</v>
      </c>
      <c r="FU17" s="34"/>
      <c r="FV17" s="34"/>
      <c r="FW17" s="34"/>
      <c r="FX17" s="34"/>
      <c r="FY17" s="34"/>
      <c r="FZ17" s="34"/>
      <c r="GA17" s="34"/>
      <c r="GB17" s="34"/>
      <c r="GC17" s="34"/>
      <c r="GD17" s="34"/>
      <c r="GE17" s="34"/>
      <c r="GF17" s="34"/>
      <c r="GG17" s="34"/>
      <c r="GH17" s="34"/>
      <c r="GI17" s="34"/>
      <c r="GJ17" s="34">
        <v>14268.8</v>
      </c>
      <c r="GK17" s="34">
        <v>0</v>
      </c>
      <c r="GL17" s="34">
        <v>0</v>
      </c>
      <c r="GM17" s="34"/>
      <c r="GN17" s="34"/>
      <c r="GO17" s="34"/>
      <c r="GP17" s="34"/>
      <c r="GQ17" s="34"/>
      <c r="GR17" s="34"/>
      <c r="GS17" s="34"/>
      <c r="GT17" s="34"/>
      <c r="GU17" s="34"/>
      <c r="GV17" s="34">
        <v>450</v>
      </c>
      <c r="GW17" s="34">
        <v>0</v>
      </c>
      <c r="GX17" s="34">
        <v>0</v>
      </c>
      <c r="GY17" s="34">
        <v>665.5</v>
      </c>
      <c r="GZ17" s="34">
        <v>0</v>
      </c>
      <c r="HA17" s="34">
        <v>0</v>
      </c>
      <c r="HB17" s="34">
        <v>820.8</v>
      </c>
      <c r="HC17" s="34"/>
      <c r="HD17" s="34"/>
      <c r="HE17" s="34"/>
      <c r="HF17" s="34"/>
      <c r="HG17" s="34"/>
      <c r="HH17" s="34"/>
      <c r="HI17" s="34"/>
      <c r="HJ17" s="34"/>
      <c r="HK17" s="34"/>
      <c r="HL17" s="34"/>
      <c r="HM17" s="34"/>
    </row>
    <row r="18" spans="1:221" ht="14">
      <c r="A18" s="38">
        <v>12</v>
      </c>
      <c r="B18" s="39" t="s">
        <v>35</v>
      </c>
      <c r="C18" s="34">
        <f t="shared" si="8"/>
        <v>351340.5</v>
      </c>
      <c r="D18" s="34">
        <f t="shared" si="9"/>
        <v>7291.9</v>
      </c>
      <c r="E18" s="34">
        <f t="shared" si="4"/>
        <v>2.0754510225835054</v>
      </c>
      <c r="F18" s="34">
        <v>969.6</v>
      </c>
      <c r="G18" s="34">
        <v>0</v>
      </c>
      <c r="H18" s="34">
        <v>0</v>
      </c>
      <c r="I18" s="34">
        <v>8171.5</v>
      </c>
      <c r="J18" s="34"/>
      <c r="K18" s="34">
        <f t="shared" si="10"/>
        <v>0</v>
      </c>
      <c r="L18" s="34">
        <v>20961.5</v>
      </c>
      <c r="M18" s="34">
        <v>5469.3</v>
      </c>
      <c r="N18" s="34">
        <f t="shared" si="11"/>
        <v>26.092121269947281</v>
      </c>
      <c r="O18" s="34">
        <v>7804.9</v>
      </c>
      <c r="P18" s="34">
        <v>0</v>
      </c>
      <c r="Q18" s="34">
        <v>0</v>
      </c>
      <c r="R18" s="34">
        <v>5765.7</v>
      </c>
      <c r="S18" s="34">
        <v>1822.6</v>
      </c>
      <c r="T18" s="34">
        <f t="shared" si="5"/>
        <v>31.611079313873425</v>
      </c>
      <c r="U18" s="34"/>
      <c r="V18" s="34"/>
      <c r="W18" s="47"/>
      <c r="X18" s="34">
        <v>37612</v>
      </c>
      <c r="Y18" s="34">
        <v>0</v>
      </c>
      <c r="Z18" s="34">
        <v>0</v>
      </c>
      <c r="AA18" s="34"/>
      <c r="AB18" s="34"/>
      <c r="AC18" s="34"/>
      <c r="AD18" s="34"/>
      <c r="AE18" s="34"/>
      <c r="AF18" s="34"/>
      <c r="AG18" s="34">
        <v>14288.9</v>
      </c>
      <c r="AH18" s="34">
        <v>0</v>
      </c>
      <c r="AI18" s="34">
        <f t="shared" si="6"/>
        <v>0</v>
      </c>
      <c r="AJ18" s="34">
        <v>2293.6</v>
      </c>
      <c r="AK18" s="34">
        <v>0</v>
      </c>
      <c r="AL18" s="34">
        <v>0</v>
      </c>
      <c r="AM18" s="34"/>
      <c r="AN18" s="34"/>
      <c r="AO18" s="34"/>
      <c r="AP18" s="34"/>
      <c r="AQ18" s="34"/>
      <c r="AR18" s="34"/>
      <c r="AS18" s="34"/>
      <c r="AT18" s="34"/>
      <c r="AU18" s="34"/>
      <c r="AV18" s="34">
        <v>42.7</v>
      </c>
      <c r="AW18" s="34">
        <v>0</v>
      </c>
      <c r="AX18" s="34">
        <f t="shared" si="7"/>
        <v>0</v>
      </c>
      <c r="AY18" s="34">
        <v>2588.1999999999998</v>
      </c>
      <c r="AZ18" s="34">
        <v>0</v>
      </c>
      <c r="BA18" s="34"/>
      <c r="BB18" s="34"/>
      <c r="BC18" s="34"/>
      <c r="BD18" s="34"/>
      <c r="BE18" s="34"/>
      <c r="BF18" s="34"/>
      <c r="BG18" s="34"/>
      <c r="BH18" s="34"/>
      <c r="BI18" s="34"/>
      <c r="BJ18" s="34"/>
      <c r="BK18" s="34"/>
      <c r="BL18" s="34"/>
      <c r="BM18" s="34"/>
      <c r="BN18" s="34">
        <v>20000</v>
      </c>
      <c r="BO18" s="34">
        <v>0</v>
      </c>
      <c r="BP18" s="34">
        <v>0</v>
      </c>
      <c r="BQ18" s="34"/>
      <c r="BR18" s="34"/>
      <c r="BS18" s="34"/>
      <c r="BT18" s="34">
        <v>1600</v>
      </c>
      <c r="BU18" s="34">
        <v>0</v>
      </c>
      <c r="BV18" s="34">
        <f t="shared" si="12"/>
        <v>0</v>
      </c>
      <c r="BW18" s="34">
        <v>15671</v>
      </c>
      <c r="BX18" s="34">
        <v>0</v>
      </c>
      <c r="BY18" s="34">
        <f t="shared" si="13"/>
        <v>0</v>
      </c>
      <c r="BZ18" s="34">
        <v>8000</v>
      </c>
      <c r="CA18" s="34">
        <v>0</v>
      </c>
      <c r="CB18" s="34">
        <f t="shared" si="14"/>
        <v>0</v>
      </c>
      <c r="CC18" s="34">
        <v>620</v>
      </c>
      <c r="CD18" s="34">
        <v>0</v>
      </c>
      <c r="CE18" s="34">
        <f t="shared" si="15"/>
        <v>0</v>
      </c>
      <c r="CF18" s="34"/>
      <c r="CG18" s="34"/>
      <c r="CH18" s="34"/>
      <c r="CI18" s="34">
        <v>8018.4</v>
      </c>
      <c r="CJ18" s="34">
        <v>0</v>
      </c>
      <c r="CK18" s="34">
        <v>0</v>
      </c>
      <c r="CL18" s="34"/>
      <c r="CM18" s="34"/>
      <c r="CN18" s="34"/>
      <c r="CO18" s="34"/>
      <c r="CP18" s="34"/>
      <c r="CQ18" s="34"/>
      <c r="CR18" s="34">
        <v>68381.100000000006</v>
      </c>
      <c r="CS18" s="34">
        <v>0</v>
      </c>
      <c r="CT18" s="34">
        <v>0</v>
      </c>
      <c r="CU18" s="34"/>
      <c r="CV18" s="34"/>
      <c r="CW18" s="34"/>
      <c r="CX18" s="34"/>
      <c r="CY18" s="34"/>
      <c r="CZ18" s="34"/>
      <c r="DA18" s="34"/>
      <c r="DB18" s="34"/>
      <c r="DC18" s="34"/>
      <c r="DD18" s="34"/>
      <c r="DE18" s="34"/>
      <c r="DF18" s="34"/>
      <c r="DG18" s="34"/>
      <c r="DH18" s="34"/>
      <c r="DI18" s="34"/>
      <c r="DJ18" s="34">
        <v>29760</v>
      </c>
      <c r="DK18" s="34">
        <v>0</v>
      </c>
      <c r="DL18" s="34">
        <v>0</v>
      </c>
      <c r="DM18" s="34"/>
      <c r="DN18" s="34"/>
      <c r="DO18" s="34"/>
      <c r="DP18" s="34">
        <v>7766.2</v>
      </c>
      <c r="DQ18" s="34">
        <v>0</v>
      </c>
      <c r="DR18" s="34">
        <v>0</v>
      </c>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v>5755.5</v>
      </c>
      <c r="FA18" s="34">
        <v>0</v>
      </c>
      <c r="FB18" s="34">
        <v>0</v>
      </c>
      <c r="FC18" s="34"/>
      <c r="FD18" s="34"/>
      <c r="FE18" s="34"/>
      <c r="FF18" s="34">
        <v>1690.4</v>
      </c>
      <c r="FG18" s="34">
        <v>0</v>
      </c>
      <c r="FH18" s="34">
        <v>0</v>
      </c>
      <c r="FI18" s="34">
        <v>37328.1</v>
      </c>
      <c r="FJ18" s="34">
        <v>0</v>
      </c>
      <c r="FK18" s="34">
        <v>0</v>
      </c>
      <c r="FL18" s="34"/>
      <c r="FM18" s="34"/>
      <c r="FN18" s="34"/>
      <c r="FO18" s="34"/>
      <c r="FP18" s="34"/>
      <c r="FQ18" s="34"/>
      <c r="FR18" s="34">
        <v>12728.9</v>
      </c>
      <c r="FS18" s="34">
        <v>0</v>
      </c>
      <c r="FT18" s="34">
        <v>0</v>
      </c>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v>225</v>
      </c>
      <c r="GW18" s="34">
        <v>0</v>
      </c>
      <c r="GX18" s="34">
        <v>0</v>
      </c>
      <c r="GY18" s="34">
        <v>6941.5</v>
      </c>
      <c r="GZ18" s="34">
        <v>0</v>
      </c>
      <c r="HA18" s="34">
        <v>0</v>
      </c>
      <c r="HB18" s="34">
        <v>20874.599999999999</v>
      </c>
      <c r="HC18" s="34"/>
      <c r="HD18" s="34"/>
      <c r="HE18" s="34">
        <v>5481.2</v>
      </c>
      <c r="HF18" s="34">
        <v>0</v>
      </c>
      <c r="HG18" s="34">
        <v>0</v>
      </c>
      <c r="HH18" s="34"/>
      <c r="HI18" s="34"/>
      <c r="HJ18" s="34"/>
      <c r="HK18" s="34"/>
      <c r="HL18" s="34"/>
      <c r="HM18" s="34"/>
    </row>
    <row r="19" spans="1:221" ht="12.75" customHeight="1">
      <c r="A19" s="38">
        <v>13</v>
      </c>
      <c r="B19" s="39" t="s">
        <v>36</v>
      </c>
      <c r="C19" s="34">
        <f t="shared" si="8"/>
        <v>170532.30000000002</v>
      </c>
      <c r="D19" s="34">
        <f t="shared" si="9"/>
        <v>1696.5</v>
      </c>
      <c r="E19" s="34">
        <f t="shared" si="4"/>
        <v>0.9948262000805711</v>
      </c>
      <c r="F19" s="34">
        <v>422.5</v>
      </c>
      <c r="G19" s="34">
        <v>0</v>
      </c>
      <c r="H19" s="34">
        <v>0</v>
      </c>
      <c r="I19" s="34">
        <v>5333.4</v>
      </c>
      <c r="J19" s="34"/>
      <c r="K19" s="34">
        <f t="shared" si="10"/>
        <v>0</v>
      </c>
      <c r="L19" s="34">
        <v>8178.3</v>
      </c>
      <c r="M19" s="34">
        <v>1119.3</v>
      </c>
      <c r="N19" s="34">
        <f t="shared" si="11"/>
        <v>13.686218407248449</v>
      </c>
      <c r="O19" s="34">
        <v>3465.4</v>
      </c>
      <c r="P19" s="34">
        <v>0</v>
      </c>
      <c r="Q19" s="34">
        <v>0</v>
      </c>
      <c r="R19" s="34">
        <v>2405.1</v>
      </c>
      <c r="S19" s="34">
        <v>577.20000000000005</v>
      </c>
      <c r="T19" s="34">
        <f t="shared" si="5"/>
        <v>23.999002120493955</v>
      </c>
      <c r="U19" s="34"/>
      <c r="V19" s="34"/>
      <c r="W19" s="47"/>
      <c r="X19" s="34"/>
      <c r="Y19" s="34"/>
      <c r="Z19" s="34"/>
      <c r="AA19" s="34"/>
      <c r="AB19" s="34"/>
      <c r="AC19" s="34"/>
      <c r="AD19" s="34"/>
      <c r="AE19" s="34"/>
      <c r="AF19" s="34"/>
      <c r="AG19" s="34">
        <v>4970.1000000000004</v>
      </c>
      <c r="AH19" s="34">
        <v>0</v>
      </c>
      <c r="AI19" s="34">
        <f t="shared" si="6"/>
        <v>0</v>
      </c>
      <c r="AJ19" s="34">
        <v>1164.3</v>
      </c>
      <c r="AK19" s="34">
        <v>0</v>
      </c>
      <c r="AL19" s="34">
        <v>0</v>
      </c>
      <c r="AM19" s="34"/>
      <c r="AN19" s="34"/>
      <c r="AO19" s="34"/>
      <c r="AP19" s="34"/>
      <c r="AQ19" s="34"/>
      <c r="AR19" s="34"/>
      <c r="AS19" s="34"/>
      <c r="AT19" s="34"/>
      <c r="AU19" s="34"/>
      <c r="AV19" s="34">
        <v>42.7</v>
      </c>
      <c r="AW19" s="34">
        <v>0</v>
      </c>
      <c r="AX19" s="34">
        <f t="shared" si="7"/>
        <v>0</v>
      </c>
      <c r="AY19" s="34"/>
      <c r="AZ19" s="34"/>
      <c r="BA19" s="34"/>
      <c r="BB19" s="34">
        <v>22465.4</v>
      </c>
      <c r="BC19" s="34">
        <v>0</v>
      </c>
      <c r="BD19" s="34">
        <v>0</v>
      </c>
      <c r="BE19" s="34"/>
      <c r="BF19" s="34"/>
      <c r="BG19" s="34"/>
      <c r="BH19" s="34"/>
      <c r="BI19" s="34"/>
      <c r="BJ19" s="34"/>
      <c r="BK19" s="34">
        <v>11555.5</v>
      </c>
      <c r="BL19" s="34">
        <v>0</v>
      </c>
      <c r="BM19" s="34">
        <v>0</v>
      </c>
      <c r="BN19" s="34">
        <v>30457.1</v>
      </c>
      <c r="BO19" s="34">
        <v>0</v>
      </c>
      <c r="BP19" s="34">
        <v>0</v>
      </c>
      <c r="BQ19" s="34"/>
      <c r="BR19" s="34"/>
      <c r="BS19" s="34"/>
      <c r="BT19" s="34">
        <v>600</v>
      </c>
      <c r="BU19" s="34">
        <v>0</v>
      </c>
      <c r="BV19" s="34">
        <f t="shared" si="12"/>
        <v>0</v>
      </c>
      <c r="BW19" s="34">
        <v>3600</v>
      </c>
      <c r="BX19" s="34">
        <v>0</v>
      </c>
      <c r="BY19" s="34">
        <f t="shared" si="13"/>
        <v>0</v>
      </c>
      <c r="BZ19" s="34">
        <v>3600</v>
      </c>
      <c r="CA19" s="34">
        <v>0</v>
      </c>
      <c r="CB19" s="34">
        <f t="shared" si="14"/>
        <v>0</v>
      </c>
      <c r="CC19" s="34">
        <v>180</v>
      </c>
      <c r="CD19" s="34">
        <v>0</v>
      </c>
      <c r="CE19" s="34">
        <f t="shared" si="15"/>
        <v>0</v>
      </c>
      <c r="CF19" s="34">
        <v>8000</v>
      </c>
      <c r="CG19" s="34">
        <v>0</v>
      </c>
      <c r="CH19" s="34">
        <v>0</v>
      </c>
      <c r="CI19" s="34">
        <v>3349.6</v>
      </c>
      <c r="CJ19" s="34">
        <v>0</v>
      </c>
      <c r="CK19" s="34">
        <v>0</v>
      </c>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v>13169.1</v>
      </c>
      <c r="DK19" s="34">
        <v>0</v>
      </c>
      <c r="DL19" s="34">
        <v>0</v>
      </c>
      <c r="DM19" s="34"/>
      <c r="DN19" s="34"/>
      <c r="DO19" s="34"/>
      <c r="DP19" s="34"/>
      <c r="DQ19" s="34"/>
      <c r="DR19" s="34"/>
      <c r="DS19" s="34">
        <v>199.5</v>
      </c>
      <c r="DT19" s="34">
        <v>0</v>
      </c>
      <c r="DU19" s="34">
        <v>0</v>
      </c>
      <c r="DV19" s="34">
        <v>8680.6</v>
      </c>
      <c r="DW19" s="34">
        <v>0</v>
      </c>
      <c r="DX19" s="34">
        <v>0</v>
      </c>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v>1472.3</v>
      </c>
      <c r="FA19" s="34">
        <v>0</v>
      </c>
      <c r="FB19" s="34">
        <v>0</v>
      </c>
      <c r="FC19" s="34"/>
      <c r="FD19" s="34"/>
      <c r="FE19" s="34"/>
      <c r="FF19" s="34">
        <v>3450.1</v>
      </c>
      <c r="FG19" s="34">
        <v>0</v>
      </c>
      <c r="FH19" s="34">
        <v>0</v>
      </c>
      <c r="FI19" s="34">
        <v>18074.7</v>
      </c>
      <c r="FJ19" s="34">
        <v>0</v>
      </c>
      <c r="FK19" s="34">
        <v>0</v>
      </c>
      <c r="FL19" s="34"/>
      <c r="FM19" s="34"/>
      <c r="FN19" s="34"/>
      <c r="FO19" s="34"/>
      <c r="FP19" s="34"/>
      <c r="FQ19" s="34"/>
      <c r="FR19" s="34">
        <v>4637</v>
      </c>
      <c r="FS19" s="34">
        <v>0</v>
      </c>
      <c r="FT19" s="34">
        <v>0</v>
      </c>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v>300</v>
      </c>
      <c r="GW19" s="34">
        <v>0</v>
      </c>
      <c r="GX19" s="34">
        <v>0</v>
      </c>
      <c r="GY19" s="34">
        <v>1858.2</v>
      </c>
      <c r="GZ19" s="34">
        <v>0</v>
      </c>
      <c r="HA19" s="34">
        <v>0</v>
      </c>
      <c r="HB19" s="34">
        <v>8901.4</v>
      </c>
      <c r="HC19" s="34"/>
      <c r="HD19" s="34"/>
      <c r="HE19" s="34"/>
      <c r="HF19" s="34"/>
      <c r="HG19" s="34"/>
      <c r="HH19" s="34"/>
      <c r="HI19" s="34"/>
      <c r="HJ19" s="34"/>
      <c r="HK19" s="34"/>
      <c r="HL19" s="34"/>
      <c r="HM19" s="34"/>
    </row>
    <row r="20" spans="1:221" ht="14">
      <c r="A20" s="38">
        <v>14</v>
      </c>
      <c r="B20" s="39" t="s">
        <v>37</v>
      </c>
      <c r="C20" s="34">
        <f t="shared" si="8"/>
        <v>258676.80000000002</v>
      </c>
      <c r="D20" s="34">
        <f t="shared" si="9"/>
        <v>5156</v>
      </c>
      <c r="E20" s="34">
        <f t="shared" si="4"/>
        <v>1.9932208841303125</v>
      </c>
      <c r="F20" s="34">
        <v>931.3</v>
      </c>
      <c r="G20" s="34">
        <v>0</v>
      </c>
      <c r="H20" s="34">
        <v>0</v>
      </c>
      <c r="I20" s="34">
        <v>10821.1</v>
      </c>
      <c r="J20" s="34"/>
      <c r="K20" s="34">
        <f t="shared" si="10"/>
        <v>0</v>
      </c>
      <c r="L20" s="34">
        <v>16365.9</v>
      </c>
      <c r="M20" s="34">
        <v>2986.9</v>
      </c>
      <c r="N20" s="34">
        <f t="shared" si="11"/>
        <v>18.250753090266958</v>
      </c>
      <c r="O20" s="34">
        <v>10396.200000000001</v>
      </c>
      <c r="P20" s="34">
        <v>0</v>
      </c>
      <c r="Q20" s="34">
        <v>0</v>
      </c>
      <c r="R20" s="34">
        <v>6962.3</v>
      </c>
      <c r="S20" s="34">
        <v>2169.1</v>
      </c>
      <c r="T20" s="34">
        <f t="shared" si="5"/>
        <v>31.154934432586927</v>
      </c>
      <c r="U20" s="34"/>
      <c r="V20" s="34"/>
      <c r="W20" s="47"/>
      <c r="X20" s="34"/>
      <c r="Y20" s="34"/>
      <c r="Z20" s="34"/>
      <c r="AA20" s="34"/>
      <c r="AB20" s="34"/>
      <c r="AC20" s="34"/>
      <c r="AD20" s="34"/>
      <c r="AE20" s="34"/>
      <c r="AF20" s="34"/>
      <c r="AG20" s="34">
        <v>5019.8</v>
      </c>
      <c r="AH20" s="34">
        <v>0</v>
      </c>
      <c r="AI20" s="34">
        <f t="shared" si="6"/>
        <v>0</v>
      </c>
      <c r="AJ20" s="34">
        <v>1336.2</v>
      </c>
      <c r="AK20" s="34">
        <v>0</v>
      </c>
      <c r="AL20" s="34">
        <v>0</v>
      </c>
      <c r="AM20" s="34"/>
      <c r="AN20" s="34"/>
      <c r="AO20" s="34"/>
      <c r="AP20" s="34"/>
      <c r="AQ20" s="34"/>
      <c r="AR20" s="34"/>
      <c r="AS20" s="34"/>
      <c r="AT20" s="34"/>
      <c r="AU20" s="34"/>
      <c r="AV20" s="34">
        <v>42.7</v>
      </c>
      <c r="AW20" s="34">
        <v>0</v>
      </c>
      <c r="AX20" s="34">
        <f t="shared" si="7"/>
        <v>0</v>
      </c>
      <c r="AY20" s="34">
        <v>1294.0999999999999</v>
      </c>
      <c r="AZ20" s="34">
        <v>0</v>
      </c>
      <c r="BA20" s="34"/>
      <c r="BB20" s="34">
        <v>13423.9</v>
      </c>
      <c r="BC20" s="34">
        <v>0</v>
      </c>
      <c r="BD20" s="34">
        <v>0</v>
      </c>
      <c r="BE20" s="34"/>
      <c r="BF20" s="34"/>
      <c r="BG20" s="34"/>
      <c r="BH20" s="34"/>
      <c r="BI20" s="34"/>
      <c r="BJ20" s="34"/>
      <c r="BK20" s="34">
        <v>13391.9</v>
      </c>
      <c r="BL20" s="34">
        <v>0</v>
      </c>
      <c r="BM20" s="34">
        <v>0</v>
      </c>
      <c r="BN20" s="34">
        <v>42784</v>
      </c>
      <c r="BO20" s="34">
        <v>0</v>
      </c>
      <c r="BP20" s="34">
        <v>0</v>
      </c>
      <c r="BQ20" s="34"/>
      <c r="BR20" s="34"/>
      <c r="BS20" s="34"/>
      <c r="BT20" s="34">
        <v>2954.1</v>
      </c>
      <c r="BU20" s="34">
        <v>0</v>
      </c>
      <c r="BV20" s="34">
        <f t="shared" si="12"/>
        <v>0</v>
      </c>
      <c r="BW20" s="34">
        <v>15200</v>
      </c>
      <c r="BX20" s="34">
        <v>0</v>
      </c>
      <c r="BY20" s="34">
        <f t="shared" si="13"/>
        <v>0</v>
      </c>
      <c r="BZ20" s="34">
        <v>5300</v>
      </c>
      <c r="CA20" s="34">
        <v>0</v>
      </c>
      <c r="CB20" s="34">
        <f t="shared" si="14"/>
        <v>0</v>
      </c>
      <c r="CC20" s="34">
        <v>910</v>
      </c>
      <c r="CD20" s="34">
        <v>0</v>
      </c>
      <c r="CE20" s="34">
        <f t="shared" si="15"/>
        <v>0</v>
      </c>
      <c r="CF20" s="34"/>
      <c r="CG20" s="34"/>
      <c r="CH20" s="34"/>
      <c r="CI20" s="34">
        <v>6290.1</v>
      </c>
      <c r="CJ20" s="34">
        <v>0</v>
      </c>
      <c r="CK20" s="34">
        <v>0</v>
      </c>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v>30400</v>
      </c>
      <c r="DK20" s="34">
        <v>0</v>
      </c>
      <c r="DL20" s="34">
        <v>0</v>
      </c>
      <c r="DM20" s="34"/>
      <c r="DN20" s="34"/>
      <c r="DO20" s="34"/>
      <c r="DP20" s="34"/>
      <c r="DQ20" s="34"/>
      <c r="DR20" s="34"/>
      <c r="DS20" s="34"/>
      <c r="DT20" s="34"/>
      <c r="DU20" s="34"/>
      <c r="DV20" s="34">
        <v>3639.6</v>
      </c>
      <c r="DW20" s="34">
        <v>0</v>
      </c>
      <c r="DX20" s="34">
        <v>0</v>
      </c>
      <c r="DY20" s="34"/>
      <c r="DZ20" s="34"/>
      <c r="EA20" s="34"/>
      <c r="EB20" s="34"/>
      <c r="EC20" s="34"/>
      <c r="ED20" s="34"/>
      <c r="EE20" s="34"/>
      <c r="EF20" s="34"/>
      <c r="EG20" s="34"/>
      <c r="EH20" s="34"/>
      <c r="EI20" s="34"/>
      <c r="EJ20" s="34"/>
      <c r="EK20" s="34"/>
      <c r="EL20" s="34"/>
      <c r="EM20" s="34"/>
      <c r="EN20" s="34"/>
      <c r="EO20" s="34"/>
      <c r="EP20" s="34"/>
      <c r="EQ20" s="34">
        <v>14939.6</v>
      </c>
      <c r="ER20" s="34">
        <v>0</v>
      </c>
      <c r="ES20" s="34">
        <v>0</v>
      </c>
      <c r="ET20" s="34"/>
      <c r="EU20" s="34"/>
      <c r="EV20" s="34"/>
      <c r="EW20" s="34"/>
      <c r="EX20" s="34"/>
      <c r="EY20" s="34"/>
      <c r="EZ20" s="34">
        <v>3903.2</v>
      </c>
      <c r="FA20" s="34">
        <v>0</v>
      </c>
      <c r="FB20" s="34">
        <v>0</v>
      </c>
      <c r="FC20" s="34"/>
      <c r="FD20" s="34"/>
      <c r="FE20" s="34"/>
      <c r="FF20" s="34">
        <v>2129</v>
      </c>
      <c r="FG20" s="34">
        <v>0</v>
      </c>
      <c r="FH20" s="34">
        <v>0</v>
      </c>
      <c r="FI20" s="34">
        <v>34184.699999999997</v>
      </c>
      <c r="FJ20" s="34">
        <v>0</v>
      </c>
      <c r="FK20" s="34">
        <v>0</v>
      </c>
      <c r="FL20" s="34"/>
      <c r="FM20" s="34"/>
      <c r="FN20" s="34"/>
      <c r="FO20" s="34"/>
      <c r="FP20" s="34"/>
      <c r="FQ20" s="34"/>
      <c r="FR20" s="34">
        <v>7097.9</v>
      </c>
      <c r="FS20" s="34">
        <v>0</v>
      </c>
      <c r="FT20" s="34">
        <v>0</v>
      </c>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v>1299.5999999999999</v>
      </c>
      <c r="GZ20" s="34">
        <v>0</v>
      </c>
      <c r="HA20" s="34">
        <v>0</v>
      </c>
      <c r="HB20" s="34">
        <v>3593.9</v>
      </c>
      <c r="HC20" s="34"/>
      <c r="HD20" s="34"/>
      <c r="HE20" s="34">
        <v>4065.7</v>
      </c>
      <c r="HF20" s="34">
        <v>0</v>
      </c>
      <c r="HG20" s="34">
        <v>0</v>
      </c>
      <c r="HH20" s="34"/>
      <c r="HI20" s="34"/>
      <c r="HJ20" s="34"/>
      <c r="HK20" s="34"/>
      <c r="HL20" s="34"/>
      <c r="HM20" s="34"/>
    </row>
    <row r="21" spans="1:221" ht="12.75" customHeight="1">
      <c r="A21" s="38">
        <v>15</v>
      </c>
      <c r="B21" s="39" t="s">
        <v>38</v>
      </c>
      <c r="C21" s="34">
        <f t="shared" si="8"/>
        <v>408633.3000000001</v>
      </c>
      <c r="D21" s="34">
        <f t="shared" si="9"/>
        <v>6604</v>
      </c>
      <c r="E21" s="34">
        <f t="shared" si="4"/>
        <v>1.6161189017145687</v>
      </c>
      <c r="F21" s="34">
        <v>4057.1</v>
      </c>
      <c r="G21" s="34">
        <v>0</v>
      </c>
      <c r="H21" s="34">
        <v>0</v>
      </c>
      <c r="I21" s="34">
        <v>9046.1</v>
      </c>
      <c r="J21" s="34"/>
      <c r="K21" s="34">
        <f t="shared" si="10"/>
        <v>0</v>
      </c>
      <c r="L21" s="34">
        <v>25641.5</v>
      </c>
      <c r="M21" s="34">
        <v>4216.5</v>
      </c>
      <c r="N21" s="34">
        <f t="shared" si="11"/>
        <v>16.444045785152976</v>
      </c>
      <c r="O21" s="34">
        <v>7637.1</v>
      </c>
      <c r="P21" s="34">
        <v>0</v>
      </c>
      <c r="Q21" s="34">
        <v>0</v>
      </c>
      <c r="R21" s="34">
        <v>5611.9</v>
      </c>
      <c r="S21" s="34">
        <v>1595.7</v>
      </c>
      <c r="T21" s="34">
        <f t="shared" si="5"/>
        <v>28.434220139346749</v>
      </c>
      <c r="U21" s="34"/>
      <c r="V21" s="34"/>
      <c r="W21" s="47"/>
      <c r="X21" s="34"/>
      <c r="Y21" s="34"/>
      <c r="Z21" s="34"/>
      <c r="AA21" s="34"/>
      <c r="AB21" s="34"/>
      <c r="AC21" s="34"/>
      <c r="AD21" s="34"/>
      <c r="AE21" s="34"/>
      <c r="AF21" s="34"/>
      <c r="AG21" s="34">
        <v>13667.7</v>
      </c>
      <c r="AH21" s="34">
        <v>0</v>
      </c>
      <c r="AI21" s="34">
        <f t="shared" si="6"/>
        <v>0</v>
      </c>
      <c r="AJ21" s="34">
        <v>2233.9</v>
      </c>
      <c r="AK21" s="34">
        <v>0</v>
      </c>
      <c r="AL21" s="34">
        <v>0</v>
      </c>
      <c r="AM21" s="34"/>
      <c r="AN21" s="34"/>
      <c r="AO21" s="34"/>
      <c r="AP21" s="34"/>
      <c r="AQ21" s="34"/>
      <c r="AR21" s="34"/>
      <c r="AS21" s="34"/>
      <c r="AT21" s="34"/>
      <c r="AU21" s="34"/>
      <c r="AV21" s="34">
        <v>42.7</v>
      </c>
      <c r="AW21" s="34">
        <v>0</v>
      </c>
      <c r="AX21" s="34">
        <f t="shared" si="7"/>
        <v>0</v>
      </c>
      <c r="AY21" s="34">
        <v>1294.0999999999999</v>
      </c>
      <c r="AZ21" s="34">
        <v>0</v>
      </c>
      <c r="BA21" s="34"/>
      <c r="BB21" s="34">
        <v>1413.1</v>
      </c>
      <c r="BC21" s="34">
        <v>0</v>
      </c>
      <c r="BD21" s="34">
        <v>0</v>
      </c>
      <c r="BE21" s="34"/>
      <c r="BF21" s="34"/>
      <c r="BG21" s="34"/>
      <c r="BH21" s="34"/>
      <c r="BI21" s="34"/>
      <c r="BJ21" s="34"/>
      <c r="BK21" s="34">
        <v>12880</v>
      </c>
      <c r="BL21" s="34">
        <v>0</v>
      </c>
      <c r="BM21" s="34">
        <v>0</v>
      </c>
      <c r="BN21" s="34">
        <v>34968.5</v>
      </c>
      <c r="BO21" s="34">
        <v>0</v>
      </c>
      <c r="BP21" s="34">
        <v>0</v>
      </c>
      <c r="BQ21" s="34"/>
      <c r="BR21" s="34"/>
      <c r="BS21" s="34"/>
      <c r="BT21" s="34">
        <v>4300</v>
      </c>
      <c r="BU21" s="34">
        <v>577.20000000000005</v>
      </c>
      <c r="BV21" s="34">
        <f t="shared" si="12"/>
        <v>13.423255813953489</v>
      </c>
      <c r="BW21" s="34">
        <v>9900</v>
      </c>
      <c r="BX21" s="34">
        <v>0</v>
      </c>
      <c r="BY21" s="34">
        <f t="shared" si="13"/>
        <v>0</v>
      </c>
      <c r="BZ21" s="34">
        <v>5600</v>
      </c>
      <c r="CA21" s="34">
        <v>214.6</v>
      </c>
      <c r="CB21" s="34">
        <f t="shared" si="14"/>
        <v>3.8321428571428569</v>
      </c>
      <c r="CC21" s="34">
        <v>660</v>
      </c>
      <c r="CD21" s="34">
        <v>0</v>
      </c>
      <c r="CE21" s="34">
        <f t="shared" si="15"/>
        <v>0</v>
      </c>
      <c r="CF21" s="34"/>
      <c r="CG21" s="34"/>
      <c r="CH21" s="34"/>
      <c r="CI21" s="34">
        <v>12168</v>
      </c>
      <c r="CJ21" s="34">
        <v>0</v>
      </c>
      <c r="CK21" s="34">
        <v>0</v>
      </c>
      <c r="CL21" s="34"/>
      <c r="CM21" s="34"/>
      <c r="CN21" s="34"/>
      <c r="CO21" s="34"/>
      <c r="CP21" s="34"/>
      <c r="CQ21" s="34"/>
      <c r="CR21" s="34"/>
      <c r="CS21" s="34"/>
      <c r="CT21" s="34"/>
      <c r="CU21" s="34"/>
      <c r="CV21" s="34"/>
      <c r="CW21" s="34"/>
      <c r="CX21" s="34"/>
      <c r="CY21" s="34"/>
      <c r="CZ21" s="34"/>
      <c r="DA21" s="34">
        <v>77922.899999999994</v>
      </c>
      <c r="DB21" s="34">
        <v>0</v>
      </c>
      <c r="DC21" s="34">
        <v>0</v>
      </c>
      <c r="DD21" s="34"/>
      <c r="DE21" s="34"/>
      <c r="DF21" s="34"/>
      <c r="DG21" s="34"/>
      <c r="DH21" s="34"/>
      <c r="DI21" s="34"/>
      <c r="DJ21" s="34"/>
      <c r="DK21" s="34"/>
      <c r="DL21" s="34"/>
      <c r="DM21" s="34"/>
      <c r="DN21" s="34"/>
      <c r="DO21" s="34"/>
      <c r="DP21" s="34"/>
      <c r="DQ21" s="34"/>
      <c r="DR21" s="34"/>
      <c r="DS21" s="34"/>
      <c r="DT21" s="34"/>
      <c r="DU21" s="34"/>
      <c r="DV21" s="34">
        <v>27506.400000000001</v>
      </c>
      <c r="DW21" s="34">
        <v>0</v>
      </c>
      <c r="DX21" s="34">
        <v>0</v>
      </c>
      <c r="DY21" s="34"/>
      <c r="DZ21" s="34"/>
      <c r="EA21" s="34"/>
      <c r="EB21" s="34">
        <v>1115.0999999999999</v>
      </c>
      <c r="EC21" s="34">
        <v>0</v>
      </c>
      <c r="ED21" s="34">
        <v>0</v>
      </c>
      <c r="EE21" s="34"/>
      <c r="EF21" s="34"/>
      <c r="EG21" s="34"/>
      <c r="EH21" s="34"/>
      <c r="EI21" s="34"/>
      <c r="EJ21" s="34"/>
      <c r="EK21" s="34"/>
      <c r="EL21" s="34"/>
      <c r="EM21" s="34"/>
      <c r="EN21" s="34"/>
      <c r="EO21" s="34"/>
      <c r="EP21" s="34"/>
      <c r="EQ21" s="34">
        <v>11510.6</v>
      </c>
      <c r="ER21" s="34">
        <v>0</v>
      </c>
      <c r="ES21" s="34">
        <v>0</v>
      </c>
      <c r="ET21" s="34"/>
      <c r="EU21" s="34"/>
      <c r="EV21" s="34"/>
      <c r="EW21" s="34"/>
      <c r="EX21" s="34"/>
      <c r="EY21" s="34"/>
      <c r="EZ21" s="34">
        <v>6917</v>
      </c>
      <c r="FA21" s="34">
        <v>0</v>
      </c>
      <c r="FB21" s="34">
        <v>0</v>
      </c>
      <c r="FC21" s="34"/>
      <c r="FD21" s="34"/>
      <c r="FE21" s="34"/>
      <c r="FF21" s="34">
        <v>1651.1</v>
      </c>
      <c r="FG21" s="34">
        <v>0</v>
      </c>
      <c r="FH21" s="34">
        <v>0</v>
      </c>
      <c r="FI21" s="34">
        <v>78585.5</v>
      </c>
      <c r="FJ21" s="34">
        <v>0</v>
      </c>
      <c r="FK21" s="34">
        <v>0</v>
      </c>
      <c r="FL21" s="34">
        <v>13784.4</v>
      </c>
      <c r="FM21" s="34">
        <v>0</v>
      </c>
      <c r="FN21" s="34">
        <v>0</v>
      </c>
      <c r="FO21" s="34"/>
      <c r="FP21" s="34"/>
      <c r="FQ21" s="34"/>
      <c r="FR21" s="34">
        <v>17598.400000000001</v>
      </c>
      <c r="FS21" s="34">
        <v>0</v>
      </c>
      <c r="FT21" s="34">
        <v>0</v>
      </c>
      <c r="FU21" s="34"/>
      <c r="FV21" s="34"/>
      <c r="FW21" s="34"/>
      <c r="FX21" s="34"/>
      <c r="FY21" s="34"/>
      <c r="FZ21" s="34"/>
      <c r="GA21" s="34"/>
      <c r="GB21" s="34"/>
      <c r="GC21" s="34"/>
      <c r="GD21" s="34"/>
      <c r="GE21" s="34"/>
      <c r="GF21" s="34"/>
      <c r="GG21" s="34"/>
      <c r="GH21" s="34"/>
      <c r="GI21" s="34"/>
      <c r="GJ21" s="34"/>
      <c r="GK21" s="34"/>
      <c r="GL21" s="34"/>
      <c r="GM21" s="34">
        <v>2720.9</v>
      </c>
      <c r="GN21" s="34">
        <v>0</v>
      </c>
      <c r="GO21" s="34">
        <v>0</v>
      </c>
      <c r="GP21" s="34"/>
      <c r="GQ21" s="34"/>
      <c r="GR21" s="34"/>
      <c r="GS21" s="34">
        <v>3998</v>
      </c>
      <c r="GT21" s="34">
        <v>0</v>
      </c>
      <c r="GU21" s="34">
        <v>0</v>
      </c>
      <c r="GV21" s="34"/>
      <c r="GW21" s="34"/>
      <c r="GX21" s="34"/>
      <c r="GY21" s="34">
        <v>518.9</v>
      </c>
      <c r="GZ21" s="34">
        <v>0</v>
      </c>
      <c r="HA21" s="34">
        <v>0</v>
      </c>
      <c r="HB21" s="34">
        <v>13682.4</v>
      </c>
      <c r="HC21" s="34"/>
      <c r="HD21" s="34"/>
      <c r="HE21" s="34"/>
      <c r="HF21" s="34"/>
      <c r="HG21" s="34"/>
      <c r="HH21" s="34"/>
      <c r="HI21" s="34"/>
      <c r="HJ21" s="34"/>
      <c r="HK21" s="34"/>
      <c r="HL21" s="34"/>
      <c r="HM21" s="34"/>
    </row>
    <row r="22" spans="1:221" ht="14">
      <c r="A22" s="38">
        <v>16</v>
      </c>
      <c r="B22" s="39" t="s">
        <v>39</v>
      </c>
      <c r="C22" s="34">
        <f t="shared" si="8"/>
        <v>445546.3000000001</v>
      </c>
      <c r="D22" s="34">
        <f t="shared" si="9"/>
        <v>4003.5</v>
      </c>
      <c r="E22" s="34">
        <f t="shared" si="4"/>
        <v>0.89855981297566578</v>
      </c>
      <c r="F22" s="34">
        <v>4129</v>
      </c>
      <c r="G22" s="34">
        <v>0</v>
      </c>
      <c r="H22" s="34">
        <v>0</v>
      </c>
      <c r="I22" s="34">
        <v>6679.6</v>
      </c>
      <c r="J22" s="34"/>
      <c r="K22" s="34">
        <f t="shared" si="10"/>
        <v>0</v>
      </c>
      <c r="L22" s="34">
        <v>28098.799999999999</v>
      </c>
      <c r="M22" s="34">
        <v>0</v>
      </c>
      <c r="N22" s="34">
        <f t="shared" si="11"/>
        <v>0</v>
      </c>
      <c r="O22" s="34">
        <v>11407.3</v>
      </c>
      <c r="P22" s="34">
        <v>0</v>
      </c>
      <c r="Q22" s="34">
        <v>0</v>
      </c>
      <c r="R22" s="34">
        <v>9649.9</v>
      </c>
      <c r="S22" s="34">
        <v>1803.5</v>
      </c>
      <c r="T22" s="34">
        <f t="shared" si="5"/>
        <v>18.689312842620133</v>
      </c>
      <c r="U22" s="34"/>
      <c r="V22" s="34"/>
      <c r="W22" s="47"/>
      <c r="X22" s="34">
        <v>20962.5</v>
      </c>
      <c r="Y22" s="34">
        <v>0</v>
      </c>
      <c r="Z22" s="34">
        <v>0</v>
      </c>
      <c r="AA22" s="34"/>
      <c r="AB22" s="34"/>
      <c r="AC22" s="34"/>
      <c r="AD22" s="34"/>
      <c r="AE22" s="34"/>
      <c r="AF22" s="34"/>
      <c r="AG22" s="34">
        <v>19259</v>
      </c>
      <c r="AH22" s="34">
        <v>0</v>
      </c>
      <c r="AI22" s="34">
        <f t="shared" si="6"/>
        <v>0</v>
      </c>
      <c r="AJ22" s="34">
        <v>2967</v>
      </c>
      <c r="AK22" s="34">
        <v>0</v>
      </c>
      <c r="AL22" s="34">
        <v>0</v>
      </c>
      <c r="AM22" s="34"/>
      <c r="AN22" s="34"/>
      <c r="AO22" s="34"/>
      <c r="AP22" s="34"/>
      <c r="AQ22" s="34"/>
      <c r="AR22" s="34"/>
      <c r="AS22" s="34"/>
      <c r="AT22" s="34"/>
      <c r="AU22" s="34"/>
      <c r="AV22" s="34">
        <v>42.7</v>
      </c>
      <c r="AW22" s="34">
        <v>0</v>
      </c>
      <c r="AX22" s="34">
        <f t="shared" si="7"/>
        <v>0</v>
      </c>
      <c r="AY22" s="34">
        <v>3882.3</v>
      </c>
      <c r="AZ22" s="34">
        <v>0</v>
      </c>
      <c r="BA22" s="34"/>
      <c r="BB22" s="34">
        <v>10564.8</v>
      </c>
      <c r="BC22" s="34">
        <v>0</v>
      </c>
      <c r="BD22" s="34">
        <v>0</v>
      </c>
      <c r="BE22" s="34"/>
      <c r="BF22" s="34"/>
      <c r="BG22" s="34"/>
      <c r="BH22" s="34"/>
      <c r="BI22" s="34"/>
      <c r="BJ22" s="34"/>
      <c r="BK22" s="34">
        <v>14179.2</v>
      </c>
      <c r="BL22" s="34">
        <v>0</v>
      </c>
      <c r="BM22" s="34">
        <v>0</v>
      </c>
      <c r="BN22" s="34">
        <v>20000</v>
      </c>
      <c r="BO22" s="34">
        <v>0</v>
      </c>
      <c r="BP22" s="34">
        <v>0</v>
      </c>
      <c r="BQ22" s="34"/>
      <c r="BR22" s="34"/>
      <c r="BS22" s="34"/>
      <c r="BT22" s="34">
        <v>4500</v>
      </c>
      <c r="BU22" s="34">
        <v>0</v>
      </c>
      <c r="BV22" s="34">
        <f t="shared" si="12"/>
        <v>0</v>
      </c>
      <c r="BW22" s="34">
        <v>14600</v>
      </c>
      <c r="BX22" s="34">
        <v>0</v>
      </c>
      <c r="BY22" s="34">
        <f t="shared" si="13"/>
        <v>0</v>
      </c>
      <c r="BZ22" s="34">
        <v>10200</v>
      </c>
      <c r="CA22" s="34">
        <v>2200</v>
      </c>
      <c r="CB22" s="34">
        <f t="shared" si="14"/>
        <v>21.568627450980394</v>
      </c>
      <c r="CC22" s="34">
        <v>570</v>
      </c>
      <c r="CD22" s="34">
        <v>0</v>
      </c>
      <c r="CE22" s="34">
        <f t="shared" si="15"/>
        <v>0</v>
      </c>
      <c r="CF22" s="34">
        <v>3000</v>
      </c>
      <c r="CG22" s="34">
        <v>0</v>
      </c>
      <c r="CH22" s="34">
        <v>0</v>
      </c>
      <c r="CI22" s="34">
        <v>18620.900000000001</v>
      </c>
      <c r="CJ22" s="34">
        <v>0</v>
      </c>
      <c r="CK22" s="34">
        <v>0</v>
      </c>
      <c r="CL22" s="34">
        <v>26243.599999999999</v>
      </c>
      <c r="CM22" s="34">
        <v>0</v>
      </c>
      <c r="CN22" s="34">
        <v>0</v>
      </c>
      <c r="CO22" s="34"/>
      <c r="CP22" s="34"/>
      <c r="CQ22" s="34"/>
      <c r="CR22" s="34"/>
      <c r="CS22" s="34"/>
      <c r="CT22" s="34"/>
      <c r="CU22" s="34"/>
      <c r="CV22" s="34"/>
      <c r="CW22" s="34"/>
      <c r="CX22" s="34"/>
      <c r="CY22" s="34"/>
      <c r="CZ22" s="34"/>
      <c r="DA22" s="34"/>
      <c r="DB22" s="34"/>
      <c r="DC22" s="34"/>
      <c r="DD22" s="34"/>
      <c r="DE22" s="34"/>
      <c r="DF22" s="34"/>
      <c r="DG22" s="34"/>
      <c r="DH22" s="34"/>
      <c r="DI22" s="34"/>
      <c r="DJ22" s="34">
        <v>29760</v>
      </c>
      <c r="DK22" s="34">
        <v>0</v>
      </c>
      <c r="DL22" s="34">
        <v>0</v>
      </c>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v>780.7</v>
      </c>
      <c r="EO22" s="34">
        <v>0</v>
      </c>
      <c r="EP22" s="34">
        <v>0</v>
      </c>
      <c r="EQ22" s="34"/>
      <c r="ER22" s="34"/>
      <c r="ES22" s="34"/>
      <c r="ET22" s="34"/>
      <c r="EU22" s="34"/>
      <c r="EV22" s="34"/>
      <c r="EW22" s="34"/>
      <c r="EX22" s="34"/>
      <c r="EY22" s="34"/>
      <c r="EZ22" s="34">
        <v>11895.3</v>
      </c>
      <c r="FA22" s="34">
        <v>0</v>
      </c>
      <c r="FB22" s="34">
        <v>0</v>
      </c>
      <c r="FC22" s="34"/>
      <c r="FD22" s="34"/>
      <c r="FE22" s="34"/>
      <c r="FF22" s="34"/>
      <c r="FG22" s="34"/>
      <c r="FH22" s="34"/>
      <c r="FI22" s="34">
        <v>107269.1</v>
      </c>
      <c r="FJ22" s="34">
        <v>0</v>
      </c>
      <c r="FK22" s="34">
        <v>0</v>
      </c>
      <c r="FL22" s="34"/>
      <c r="FM22" s="34"/>
      <c r="FN22" s="34"/>
      <c r="FO22" s="34"/>
      <c r="FP22" s="34"/>
      <c r="FQ22" s="34"/>
      <c r="FR22" s="34">
        <v>28236.3</v>
      </c>
      <c r="FS22" s="34">
        <v>0</v>
      </c>
      <c r="FT22" s="34">
        <v>0</v>
      </c>
      <c r="FU22" s="34">
        <v>8798.4</v>
      </c>
      <c r="FV22" s="34">
        <v>0</v>
      </c>
      <c r="FW22" s="34">
        <v>0</v>
      </c>
      <c r="FX22" s="34"/>
      <c r="FY22" s="34"/>
      <c r="FZ22" s="34"/>
      <c r="GA22" s="34"/>
      <c r="GB22" s="34"/>
      <c r="GC22" s="34"/>
      <c r="GD22" s="34"/>
      <c r="GE22" s="34"/>
      <c r="GF22" s="34"/>
      <c r="GG22" s="34">
        <v>14264.6</v>
      </c>
      <c r="GH22" s="34">
        <v>0</v>
      </c>
      <c r="GI22" s="34">
        <v>0</v>
      </c>
      <c r="GJ22" s="34"/>
      <c r="GK22" s="34"/>
      <c r="GL22" s="34"/>
      <c r="GM22" s="34"/>
      <c r="GN22" s="34"/>
      <c r="GO22" s="34"/>
      <c r="GP22" s="34"/>
      <c r="GQ22" s="34"/>
      <c r="GR22" s="34"/>
      <c r="GS22" s="34"/>
      <c r="GT22" s="34"/>
      <c r="GU22" s="34"/>
      <c r="GV22" s="34">
        <v>225</v>
      </c>
      <c r="GW22" s="34">
        <v>0</v>
      </c>
      <c r="GX22" s="34">
        <v>0</v>
      </c>
      <c r="GY22" s="34">
        <v>3415</v>
      </c>
      <c r="GZ22" s="34">
        <v>0</v>
      </c>
      <c r="HA22" s="34">
        <v>0</v>
      </c>
      <c r="HB22" s="34">
        <v>8001.9</v>
      </c>
      <c r="HC22" s="34"/>
      <c r="HD22" s="34"/>
      <c r="HE22" s="34">
        <v>3343.4</v>
      </c>
      <c r="HF22" s="34">
        <v>0</v>
      </c>
      <c r="HG22" s="34">
        <v>0</v>
      </c>
      <c r="HH22" s="34"/>
      <c r="HI22" s="34"/>
      <c r="HJ22" s="34"/>
      <c r="HK22" s="34"/>
      <c r="HL22" s="34"/>
      <c r="HM22" s="34"/>
    </row>
    <row r="23" spans="1:221" ht="12.75" customHeight="1">
      <c r="A23" s="38">
        <v>17</v>
      </c>
      <c r="B23" s="39" t="s">
        <v>40</v>
      </c>
      <c r="C23" s="34">
        <f t="shared" si="8"/>
        <v>105406.3</v>
      </c>
      <c r="D23" s="34">
        <f t="shared" si="9"/>
        <v>2486.9</v>
      </c>
      <c r="E23" s="34">
        <f t="shared" si="4"/>
        <v>2.3593466424682399</v>
      </c>
      <c r="F23" s="34">
        <v>440</v>
      </c>
      <c r="G23" s="34">
        <v>0</v>
      </c>
      <c r="H23" s="34">
        <v>0</v>
      </c>
      <c r="I23" s="34">
        <v>10801.8</v>
      </c>
      <c r="J23" s="34"/>
      <c r="K23" s="34">
        <f t="shared" si="10"/>
        <v>0</v>
      </c>
      <c r="L23" s="34">
        <v>5389.3</v>
      </c>
      <c r="M23" s="34">
        <v>583.1</v>
      </c>
      <c r="N23" s="34">
        <f t="shared" si="11"/>
        <v>10.819586959345369</v>
      </c>
      <c r="O23" s="34">
        <v>1738.6</v>
      </c>
      <c r="P23" s="34">
        <v>0</v>
      </c>
      <c r="Q23" s="34">
        <v>0</v>
      </c>
      <c r="R23" s="34">
        <v>1570.9</v>
      </c>
      <c r="S23" s="34">
        <v>0</v>
      </c>
      <c r="T23" s="34">
        <f t="shared" si="5"/>
        <v>0</v>
      </c>
      <c r="U23" s="34"/>
      <c r="V23" s="34"/>
      <c r="W23" s="47"/>
      <c r="X23" s="34"/>
      <c r="Y23" s="34"/>
      <c r="Z23" s="34"/>
      <c r="AA23" s="34"/>
      <c r="AB23" s="34"/>
      <c r="AC23" s="34"/>
      <c r="AD23" s="34"/>
      <c r="AE23" s="34"/>
      <c r="AF23" s="34"/>
      <c r="AG23" s="34">
        <v>2004.6</v>
      </c>
      <c r="AH23" s="34">
        <v>1903.8</v>
      </c>
      <c r="AI23" s="34">
        <f t="shared" si="6"/>
        <v>94.971565399580967</v>
      </c>
      <c r="AJ23" s="34">
        <v>894.3</v>
      </c>
      <c r="AK23" s="34">
        <v>0</v>
      </c>
      <c r="AL23" s="34">
        <v>0</v>
      </c>
      <c r="AM23" s="34"/>
      <c r="AN23" s="34"/>
      <c r="AO23" s="34"/>
      <c r="AP23" s="34"/>
      <c r="AQ23" s="34"/>
      <c r="AR23" s="34"/>
      <c r="AS23" s="34">
        <v>980.2</v>
      </c>
      <c r="AT23" s="34">
        <v>0</v>
      </c>
      <c r="AU23" s="34">
        <f>SUM(AT23/AS23*100)</f>
        <v>0</v>
      </c>
      <c r="AV23" s="34">
        <v>42.7</v>
      </c>
      <c r="AW23" s="34">
        <v>0</v>
      </c>
      <c r="AX23" s="34">
        <f t="shared" si="7"/>
        <v>0</v>
      </c>
      <c r="AY23" s="34">
        <v>2588.1999999999998</v>
      </c>
      <c r="AZ23" s="34">
        <v>0</v>
      </c>
      <c r="BA23" s="34"/>
      <c r="BB23" s="34">
        <v>2166</v>
      </c>
      <c r="BC23" s="34">
        <v>0</v>
      </c>
      <c r="BD23" s="34">
        <v>0</v>
      </c>
      <c r="BE23" s="34"/>
      <c r="BF23" s="34"/>
      <c r="BG23" s="34"/>
      <c r="BH23" s="34"/>
      <c r="BI23" s="34"/>
      <c r="BJ23" s="34"/>
      <c r="BK23" s="34">
        <v>14983.9</v>
      </c>
      <c r="BL23" s="34">
        <v>0</v>
      </c>
      <c r="BM23" s="34">
        <v>0</v>
      </c>
      <c r="BN23" s="34">
        <v>12259.6</v>
      </c>
      <c r="BO23" s="34">
        <v>0</v>
      </c>
      <c r="BP23" s="34">
        <v>0</v>
      </c>
      <c r="BQ23" s="34"/>
      <c r="BR23" s="34"/>
      <c r="BS23" s="34"/>
      <c r="BT23" s="34">
        <v>1600</v>
      </c>
      <c r="BU23" s="34">
        <v>0</v>
      </c>
      <c r="BV23" s="34">
        <f t="shared" si="12"/>
        <v>0</v>
      </c>
      <c r="BW23" s="34">
        <v>4000</v>
      </c>
      <c r="BX23" s="34">
        <v>0</v>
      </c>
      <c r="BY23" s="34">
        <f t="shared" si="13"/>
        <v>0</v>
      </c>
      <c r="BZ23" s="34">
        <v>3400</v>
      </c>
      <c r="CA23" s="34">
        <v>0</v>
      </c>
      <c r="CB23" s="34">
        <f t="shared" si="14"/>
        <v>0</v>
      </c>
      <c r="CC23" s="34">
        <v>220</v>
      </c>
      <c r="CD23" s="34">
        <v>0</v>
      </c>
      <c r="CE23" s="34">
        <f t="shared" si="15"/>
        <v>0</v>
      </c>
      <c r="CF23" s="34">
        <v>3000</v>
      </c>
      <c r="CG23" s="34">
        <v>0</v>
      </c>
      <c r="CH23" s="34">
        <v>0</v>
      </c>
      <c r="CI23" s="34">
        <v>3289.3</v>
      </c>
      <c r="CJ23" s="34">
        <v>0</v>
      </c>
      <c r="CK23" s="34">
        <v>0</v>
      </c>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v>2487</v>
      </c>
      <c r="FA23" s="34">
        <v>0</v>
      </c>
      <c r="FB23" s="34">
        <v>0</v>
      </c>
      <c r="FC23" s="34"/>
      <c r="FD23" s="34"/>
      <c r="FE23" s="34"/>
      <c r="FF23" s="34"/>
      <c r="FG23" s="34"/>
      <c r="FH23" s="34"/>
      <c r="FI23" s="34">
        <v>17288.8</v>
      </c>
      <c r="FJ23" s="34">
        <v>0</v>
      </c>
      <c r="FK23" s="34">
        <v>0</v>
      </c>
      <c r="FL23" s="34"/>
      <c r="FM23" s="34"/>
      <c r="FN23" s="34"/>
      <c r="FO23" s="34"/>
      <c r="FP23" s="34"/>
      <c r="FQ23" s="34"/>
      <c r="FR23" s="34">
        <v>5741.9</v>
      </c>
      <c r="FS23" s="34">
        <v>0</v>
      </c>
      <c r="FT23" s="34">
        <v>0</v>
      </c>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v>300</v>
      </c>
      <c r="GW23" s="34">
        <v>0</v>
      </c>
      <c r="GX23" s="34">
        <v>0</v>
      </c>
      <c r="GY23" s="34">
        <v>2245.8000000000002</v>
      </c>
      <c r="GZ23" s="34">
        <v>0</v>
      </c>
      <c r="HA23" s="34">
        <v>0</v>
      </c>
      <c r="HB23" s="34">
        <v>5973.4</v>
      </c>
      <c r="HC23" s="34"/>
      <c r="HD23" s="34"/>
      <c r="HE23" s="34"/>
      <c r="HF23" s="34"/>
      <c r="HG23" s="34"/>
      <c r="HH23" s="34"/>
      <c r="HI23" s="34"/>
      <c r="HJ23" s="34"/>
      <c r="HK23" s="34"/>
      <c r="HL23" s="34"/>
      <c r="HM23" s="34"/>
    </row>
    <row r="24" spans="1:221" ht="14">
      <c r="A24" s="38">
        <v>18</v>
      </c>
      <c r="B24" s="39" t="s">
        <v>41</v>
      </c>
      <c r="C24" s="34">
        <f t="shared" si="8"/>
        <v>157914</v>
      </c>
      <c r="D24" s="34">
        <f t="shared" si="9"/>
        <v>4555.7</v>
      </c>
      <c r="E24" s="34">
        <f t="shared" si="4"/>
        <v>2.8849247058525527</v>
      </c>
      <c r="F24" s="34">
        <v>475.3</v>
      </c>
      <c r="G24" s="34">
        <v>0</v>
      </c>
      <c r="H24" s="34">
        <v>0</v>
      </c>
      <c r="I24" s="34">
        <v>5179</v>
      </c>
      <c r="J24" s="34"/>
      <c r="K24" s="34">
        <f t="shared" si="10"/>
        <v>0</v>
      </c>
      <c r="L24" s="34">
        <v>12661.3</v>
      </c>
      <c r="M24" s="34">
        <v>1853.3</v>
      </c>
      <c r="N24" s="34">
        <f t="shared" si="11"/>
        <v>14.637517474508938</v>
      </c>
      <c r="O24" s="34">
        <v>3630.8</v>
      </c>
      <c r="P24" s="34">
        <v>0</v>
      </c>
      <c r="Q24" s="34">
        <v>0</v>
      </c>
      <c r="R24" s="34">
        <v>2526.4</v>
      </c>
      <c r="S24" s="34">
        <v>648.5</v>
      </c>
      <c r="T24" s="34">
        <f t="shared" si="5"/>
        <v>25.668936035465485</v>
      </c>
      <c r="U24" s="34"/>
      <c r="V24" s="34"/>
      <c r="W24" s="47"/>
      <c r="X24" s="34"/>
      <c r="Y24" s="34"/>
      <c r="Z24" s="34"/>
      <c r="AA24" s="34"/>
      <c r="AB24" s="34"/>
      <c r="AC24" s="34"/>
      <c r="AD24" s="34"/>
      <c r="AE24" s="34"/>
      <c r="AF24" s="34"/>
      <c r="AG24" s="34">
        <v>3321.9</v>
      </c>
      <c r="AH24" s="34">
        <v>0</v>
      </c>
      <c r="AI24" s="34">
        <f t="shared" si="6"/>
        <v>0</v>
      </c>
      <c r="AJ24" s="34">
        <v>1164.3</v>
      </c>
      <c r="AK24" s="34">
        <v>0</v>
      </c>
      <c r="AL24" s="34">
        <v>0</v>
      </c>
      <c r="AM24" s="34"/>
      <c r="AN24" s="34"/>
      <c r="AO24" s="34"/>
      <c r="AP24" s="34"/>
      <c r="AQ24" s="34"/>
      <c r="AR24" s="34"/>
      <c r="AS24" s="34"/>
      <c r="AT24" s="34"/>
      <c r="AU24" s="34"/>
      <c r="AV24" s="34">
        <v>42.7</v>
      </c>
      <c r="AW24" s="34">
        <v>0</v>
      </c>
      <c r="AX24" s="34">
        <f t="shared" si="7"/>
        <v>0</v>
      </c>
      <c r="AY24" s="34"/>
      <c r="AZ24" s="34"/>
      <c r="BA24" s="34"/>
      <c r="BB24" s="34">
        <v>8550</v>
      </c>
      <c r="BC24" s="34">
        <v>0</v>
      </c>
      <c r="BD24" s="34">
        <v>0</v>
      </c>
      <c r="BE24" s="34"/>
      <c r="BF24" s="34"/>
      <c r="BG24" s="34"/>
      <c r="BH24" s="34"/>
      <c r="BI24" s="34"/>
      <c r="BJ24" s="34"/>
      <c r="BK24" s="34">
        <v>24963.9</v>
      </c>
      <c r="BL24" s="34">
        <v>0</v>
      </c>
      <c r="BM24" s="34">
        <v>0</v>
      </c>
      <c r="BN24" s="34">
        <v>0</v>
      </c>
      <c r="BO24" s="34">
        <v>0</v>
      </c>
      <c r="BP24" s="34">
        <v>0</v>
      </c>
      <c r="BQ24" s="34"/>
      <c r="BR24" s="34"/>
      <c r="BS24" s="34"/>
      <c r="BT24" s="34">
        <v>10600</v>
      </c>
      <c r="BU24" s="34">
        <v>0</v>
      </c>
      <c r="BV24" s="34">
        <f t="shared" si="12"/>
        <v>0</v>
      </c>
      <c r="BW24" s="34">
        <v>4000</v>
      </c>
      <c r="BX24" s="34">
        <v>1000</v>
      </c>
      <c r="BY24" s="34">
        <f t="shared" si="13"/>
        <v>25</v>
      </c>
      <c r="BZ24" s="34">
        <v>4200</v>
      </c>
      <c r="CA24" s="34">
        <v>953.9</v>
      </c>
      <c r="CB24" s="34">
        <f t="shared" si="14"/>
        <v>22.711904761904762</v>
      </c>
      <c r="CC24" s="34">
        <v>100</v>
      </c>
      <c r="CD24" s="34">
        <v>100</v>
      </c>
      <c r="CE24" s="34">
        <f t="shared" si="15"/>
        <v>100</v>
      </c>
      <c r="CF24" s="34">
        <v>3000</v>
      </c>
      <c r="CG24" s="34">
        <v>0</v>
      </c>
      <c r="CH24" s="34">
        <v>0</v>
      </c>
      <c r="CI24" s="34">
        <v>7245.5</v>
      </c>
      <c r="CJ24" s="34">
        <v>0</v>
      </c>
      <c r="CK24" s="34">
        <v>0</v>
      </c>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v>7438.7</v>
      </c>
      <c r="ER24" s="34">
        <v>0</v>
      </c>
      <c r="ES24" s="34">
        <v>0</v>
      </c>
      <c r="ET24" s="34"/>
      <c r="EU24" s="34"/>
      <c r="EV24" s="34"/>
      <c r="EW24" s="34"/>
      <c r="EX24" s="34"/>
      <c r="EY24" s="34"/>
      <c r="EZ24" s="34">
        <v>742.6</v>
      </c>
      <c r="FA24" s="34">
        <v>0</v>
      </c>
      <c r="FB24" s="34">
        <v>0</v>
      </c>
      <c r="FC24" s="34"/>
      <c r="FD24" s="34"/>
      <c r="FE24" s="34"/>
      <c r="FF24" s="34">
        <v>1330.6</v>
      </c>
      <c r="FG24" s="34">
        <v>0</v>
      </c>
      <c r="FH24" s="34">
        <v>0</v>
      </c>
      <c r="FI24" s="34">
        <v>5893.9</v>
      </c>
      <c r="FJ24" s="34">
        <v>0</v>
      </c>
      <c r="FK24" s="34">
        <v>0</v>
      </c>
      <c r="FL24" s="34"/>
      <c r="FM24" s="34"/>
      <c r="FN24" s="34"/>
      <c r="FO24" s="34"/>
      <c r="FP24" s="34"/>
      <c r="FQ24" s="34"/>
      <c r="FR24" s="34">
        <v>2481.5</v>
      </c>
      <c r="FS24" s="34">
        <v>0</v>
      </c>
      <c r="FT24" s="34">
        <v>0</v>
      </c>
      <c r="FU24" s="34"/>
      <c r="FV24" s="34"/>
      <c r="FW24" s="34"/>
      <c r="FX24" s="34"/>
      <c r="FY24" s="34"/>
      <c r="FZ24" s="34"/>
      <c r="GA24" s="34">
        <v>19530.8</v>
      </c>
      <c r="GB24" s="34">
        <v>0</v>
      </c>
      <c r="GC24" s="34">
        <v>0</v>
      </c>
      <c r="GD24" s="34"/>
      <c r="GE24" s="34"/>
      <c r="GF24" s="34"/>
      <c r="GG24" s="34"/>
      <c r="GH24" s="34"/>
      <c r="GI24" s="34"/>
      <c r="GJ24" s="34"/>
      <c r="GK24" s="34"/>
      <c r="GL24" s="34"/>
      <c r="GM24" s="34"/>
      <c r="GN24" s="34"/>
      <c r="GO24" s="34"/>
      <c r="GP24" s="34"/>
      <c r="GQ24" s="34"/>
      <c r="GR24" s="34"/>
      <c r="GS24" s="34">
        <v>10521</v>
      </c>
      <c r="GT24" s="34">
        <v>0</v>
      </c>
      <c r="GU24" s="34">
        <v>0</v>
      </c>
      <c r="GV24" s="34">
        <v>150</v>
      </c>
      <c r="GW24" s="34">
        <v>0</v>
      </c>
      <c r="GX24" s="34">
        <v>0</v>
      </c>
      <c r="GY24" s="34">
        <v>1094.4000000000001</v>
      </c>
      <c r="GZ24" s="34">
        <v>0</v>
      </c>
      <c r="HA24" s="34">
        <v>0</v>
      </c>
      <c r="HB24" s="34">
        <v>17069.400000000001</v>
      </c>
      <c r="HC24" s="34"/>
      <c r="HD24" s="34"/>
      <c r="HE24" s="34"/>
      <c r="HF24" s="34"/>
      <c r="HG24" s="34"/>
      <c r="HH24" s="34"/>
      <c r="HI24" s="34"/>
      <c r="HJ24" s="34"/>
      <c r="HK24" s="34"/>
      <c r="HL24" s="34"/>
      <c r="HM24" s="34"/>
    </row>
    <row r="25" spans="1:221" ht="12.75" customHeight="1">
      <c r="A25" s="38">
        <v>19</v>
      </c>
      <c r="B25" s="39" t="s">
        <v>42</v>
      </c>
      <c r="C25" s="34">
        <f t="shared" si="8"/>
        <v>271651.09999999998</v>
      </c>
      <c r="D25" s="34">
        <f t="shared" si="9"/>
        <v>5496.6</v>
      </c>
      <c r="E25" s="34">
        <f t="shared" si="4"/>
        <v>2.0234042858652148</v>
      </c>
      <c r="F25" s="34">
        <v>1136.9000000000001</v>
      </c>
      <c r="G25" s="34">
        <v>0</v>
      </c>
      <c r="H25" s="34">
        <v>0</v>
      </c>
      <c r="I25" s="34">
        <v>10547.8</v>
      </c>
      <c r="J25" s="34"/>
      <c r="K25" s="34">
        <f t="shared" si="10"/>
        <v>0</v>
      </c>
      <c r="L25" s="34">
        <v>24730.6</v>
      </c>
      <c r="M25" s="34">
        <v>4650</v>
      </c>
      <c r="N25" s="34">
        <f t="shared" si="11"/>
        <v>18.802617000800627</v>
      </c>
      <c r="O25" s="34">
        <v>3503.2</v>
      </c>
      <c r="P25" s="34">
        <v>0</v>
      </c>
      <c r="Q25" s="34">
        <v>0</v>
      </c>
      <c r="R25" s="34">
        <v>3416.8</v>
      </c>
      <c r="S25" s="34">
        <v>846.6</v>
      </c>
      <c r="T25" s="34">
        <f t="shared" si="5"/>
        <v>24.777569655818311</v>
      </c>
      <c r="U25" s="34"/>
      <c r="V25" s="34"/>
      <c r="W25" s="47"/>
      <c r="X25" s="34"/>
      <c r="Y25" s="34"/>
      <c r="Z25" s="34"/>
      <c r="AA25" s="34"/>
      <c r="AB25" s="34"/>
      <c r="AC25" s="34"/>
      <c r="AD25" s="34"/>
      <c r="AE25" s="34"/>
      <c r="AF25" s="34"/>
      <c r="AG25" s="34">
        <v>6677.4</v>
      </c>
      <c r="AH25" s="34">
        <v>0</v>
      </c>
      <c r="AI25" s="34">
        <f t="shared" si="6"/>
        <v>0</v>
      </c>
      <c r="AJ25" s="34">
        <v>1718.5</v>
      </c>
      <c r="AK25" s="34">
        <v>0</v>
      </c>
      <c r="AL25" s="34">
        <v>0</v>
      </c>
      <c r="AM25" s="34"/>
      <c r="AN25" s="34"/>
      <c r="AO25" s="34"/>
      <c r="AP25" s="34"/>
      <c r="AQ25" s="34"/>
      <c r="AR25" s="34"/>
      <c r="AS25" s="34"/>
      <c r="AT25" s="34"/>
      <c r="AU25" s="34"/>
      <c r="AV25" s="34">
        <v>42.7</v>
      </c>
      <c r="AW25" s="34">
        <v>0</v>
      </c>
      <c r="AX25" s="34">
        <f t="shared" si="7"/>
        <v>0</v>
      </c>
      <c r="AY25" s="34"/>
      <c r="AZ25" s="34"/>
      <c r="BA25" s="34"/>
      <c r="BB25" s="34">
        <v>37200</v>
      </c>
      <c r="BC25" s="34">
        <v>0</v>
      </c>
      <c r="BD25" s="34">
        <v>0</v>
      </c>
      <c r="BE25" s="34"/>
      <c r="BF25" s="34"/>
      <c r="BG25" s="34"/>
      <c r="BH25" s="34"/>
      <c r="BI25" s="34"/>
      <c r="BJ25" s="34"/>
      <c r="BK25" s="34">
        <v>13020</v>
      </c>
      <c r="BL25" s="34">
        <v>0</v>
      </c>
      <c r="BM25" s="34">
        <v>0</v>
      </c>
      <c r="BN25" s="34">
        <v>22209.8</v>
      </c>
      <c r="BO25" s="34">
        <v>0</v>
      </c>
      <c r="BP25" s="34">
        <v>0</v>
      </c>
      <c r="BQ25" s="34"/>
      <c r="BR25" s="34"/>
      <c r="BS25" s="34"/>
      <c r="BT25" s="34">
        <v>6800</v>
      </c>
      <c r="BU25" s="34">
        <v>0</v>
      </c>
      <c r="BV25" s="34">
        <f t="shared" si="12"/>
        <v>0</v>
      </c>
      <c r="BW25" s="34">
        <v>8600</v>
      </c>
      <c r="BX25" s="34">
        <v>0</v>
      </c>
      <c r="BY25" s="34">
        <f t="shared" si="13"/>
        <v>0</v>
      </c>
      <c r="BZ25" s="34">
        <v>5800</v>
      </c>
      <c r="CA25" s="34">
        <v>0</v>
      </c>
      <c r="CB25" s="34">
        <f t="shared" si="14"/>
        <v>0</v>
      </c>
      <c r="CC25" s="34">
        <v>2070</v>
      </c>
      <c r="CD25" s="34">
        <v>0</v>
      </c>
      <c r="CE25" s="34">
        <f t="shared" si="15"/>
        <v>0</v>
      </c>
      <c r="CF25" s="34">
        <v>14000</v>
      </c>
      <c r="CG25" s="34">
        <v>0</v>
      </c>
      <c r="CH25" s="34">
        <v>0</v>
      </c>
      <c r="CI25" s="34">
        <v>3816.9</v>
      </c>
      <c r="CJ25" s="34">
        <v>0</v>
      </c>
      <c r="CK25" s="34">
        <v>0</v>
      </c>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v>28985.3</v>
      </c>
      <c r="DK25" s="34">
        <v>0</v>
      </c>
      <c r="DL25" s="34">
        <v>0</v>
      </c>
      <c r="DM25" s="34"/>
      <c r="DN25" s="34"/>
      <c r="DO25" s="34"/>
      <c r="DP25" s="34"/>
      <c r="DQ25" s="34"/>
      <c r="DR25" s="34"/>
      <c r="DS25" s="34">
        <v>1147.7</v>
      </c>
      <c r="DT25" s="34">
        <v>0</v>
      </c>
      <c r="DU25" s="34">
        <v>0</v>
      </c>
      <c r="DV25" s="34"/>
      <c r="DW25" s="34"/>
      <c r="DX25" s="34"/>
      <c r="DY25" s="34">
        <v>10000</v>
      </c>
      <c r="DZ25" s="34">
        <v>0</v>
      </c>
      <c r="EA25" s="34">
        <v>0</v>
      </c>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v>4598.3</v>
      </c>
      <c r="FA25" s="34">
        <v>0</v>
      </c>
      <c r="FB25" s="34">
        <v>0</v>
      </c>
      <c r="FC25" s="34"/>
      <c r="FD25" s="34"/>
      <c r="FE25" s="34"/>
      <c r="FF25" s="34">
        <v>2200.1999999999998</v>
      </c>
      <c r="FG25" s="34">
        <v>0</v>
      </c>
      <c r="FH25" s="34">
        <v>0</v>
      </c>
      <c r="FI25" s="34">
        <v>40864.400000000001</v>
      </c>
      <c r="FJ25" s="34">
        <v>0</v>
      </c>
      <c r="FK25" s="34">
        <v>0</v>
      </c>
      <c r="FL25" s="34"/>
      <c r="FM25" s="34"/>
      <c r="FN25" s="34"/>
      <c r="FO25" s="34"/>
      <c r="FP25" s="34"/>
      <c r="FQ25" s="34"/>
      <c r="FR25" s="34">
        <v>10599.1</v>
      </c>
      <c r="FS25" s="34">
        <v>0</v>
      </c>
      <c r="FT25" s="34">
        <v>0</v>
      </c>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v>1261.0999999999999</v>
      </c>
      <c r="GZ25" s="34">
        <v>0</v>
      </c>
      <c r="HA25" s="34">
        <v>0</v>
      </c>
      <c r="HB25" s="34">
        <v>6704.4</v>
      </c>
      <c r="HC25" s="34"/>
      <c r="HD25" s="34"/>
      <c r="HE25" s="34"/>
      <c r="HF25" s="34"/>
      <c r="HG25" s="34"/>
      <c r="HH25" s="34"/>
      <c r="HI25" s="34"/>
      <c r="HJ25" s="34"/>
      <c r="HK25" s="34"/>
      <c r="HL25" s="34"/>
      <c r="HM25" s="34"/>
    </row>
    <row r="26" spans="1:221" ht="14">
      <c r="A26" s="38">
        <v>20</v>
      </c>
      <c r="B26" s="39" t="s">
        <v>43</v>
      </c>
      <c r="C26" s="34">
        <f t="shared" si="8"/>
        <v>205424.00000000003</v>
      </c>
      <c r="D26" s="34">
        <f t="shared" si="9"/>
        <v>3710.6000000000004</v>
      </c>
      <c r="E26" s="34">
        <f t="shared" si="4"/>
        <v>1.8063127969468025</v>
      </c>
      <c r="F26" s="34">
        <v>287</v>
      </c>
      <c r="G26" s="34">
        <v>0</v>
      </c>
      <c r="H26" s="34">
        <v>0</v>
      </c>
      <c r="I26" s="34">
        <v>7039.7</v>
      </c>
      <c r="J26" s="34"/>
      <c r="K26" s="34">
        <f t="shared" si="10"/>
        <v>0</v>
      </c>
      <c r="L26" s="34">
        <v>12961.5</v>
      </c>
      <c r="M26" s="34">
        <v>2816.3</v>
      </c>
      <c r="N26" s="34">
        <f t="shared" si="11"/>
        <v>21.728195039154421</v>
      </c>
      <c r="O26" s="34">
        <v>2702.4</v>
      </c>
      <c r="P26" s="34">
        <v>0</v>
      </c>
      <c r="Q26" s="34">
        <v>0</v>
      </c>
      <c r="R26" s="34">
        <v>2720.1</v>
      </c>
      <c r="S26" s="34">
        <v>894.3</v>
      </c>
      <c r="T26" s="34">
        <f t="shared" si="5"/>
        <v>32.877467740156611</v>
      </c>
      <c r="U26" s="34"/>
      <c r="V26" s="34"/>
      <c r="W26" s="47"/>
      <c r="X26" s="34"/>
      <c r="Y26" s="34"/>
      <c r="Z26" s="34"/>
      <c r="AA26" s="34"/>
      <c r="AB26" s="34"/>
      <c r="AC26" s="34"/>
      <c r="AD26" s="34"/>
      <c r="AE26" s="34"/>
      <c r="AF26" s="34"/>
      <c r="AG26" s="34">
        <v>3106.3</v>
      </c>
      <c r="AH26" s="34">
        <v>0</v>
      </c>
      <c r="AI26" s="34">
        <f t="shared" si="6"/>
        <v>0</v>
      </c>
      <c r="AJ26" s="34">
        <v>1262.5</v>
      </c>
      <c r="AK26" s="34">
        <v>0</v>
      </c>
      <c r="AL26" s="34">
        <v>0</v>
      </c>
      <c r="AM26" s="34"/>
      <c r="AN26" s="34"/>
      <c r="AO26" s="34"/>
      <c r="AP26" s="34"/>
      <c r="AQ26" s="34"/>
      <c r="AR26" s="34"/>
      <c r="AS26" s="34"/>
      <c r="AT26" s="34"/>
      <c r="AU26" s="34"/>
      <c r="AV26" s="34">
        <v>42.7</v>
      </c>
      <c r="AW26" s="34">
        <v>0</v>
      </c>
      <c r="AX26" s="34">
        <f t="shared" si="7"/>
        <v>0</v>
      </c>
      <c r="AY26" s="34"/>
      <c r="AZ26" s="34"/>
      <c r="BA26" s="34"/>
      <c r="BB26" s="34">
        <v>9400</v>
      </c>
      <c r="BC26" s="34">
        <v>0</v>
      </c>
      <c r="BD26" s="34">
        <v>0</v>
      </c>
      <c r="BE26" s="34"/>
      <c r="BF26" s="34"/>
      <c r="BG26" s="34"/>
      <c r="BH26" s="34"/>
      <c r="BI26" s="34"/>
      <c r="BJ26" s="34"/>
      <c r="BK26" s="34">
        <v>13160</v>
      </c>
      <c r="BL26" s="34">
        <v>0</v>
      </c>
      <c r="BM26" s="34">
        <v>0</v>
      </c>
      <c r="BN26" s="34">
        <v>22366.400000000001</v>
      </c>
      <c r="BO26" s="34">
        <v>0</v>
      </c>
      <c r="BP26" s="34">
        <v>0</v>
      </c>
      <c r="BQ26" s="34">
        <v>14845.9</v>
      </c>
      <c r="BR26" s="34">
        <v>0</v>
      </c>
      <c r="BS26" s="34">
        <v>0</v>
      </c>
      <c r="BT26" s="34">
        <v>600</v>
      </c>
      <c r="BU26" s="34">
        <v>0</v>
      </c>
      <c r="BV26" s="34">
        <f t="shared" si="12"/>
        <v>0</v>
      </c>
      <c r="BW26" s="34">
        <v>8500</v>
      </c>
      <c r="BX26" s="34">
        <v>0</v>
      </c>
      <c r="BY26" s="34">
        <f t="shared" si="13"/>
        <v>0</v>
      </c>
      <c r="BZ26" s="34">
        <v>4950</v>
      </c>
      <c r="CA26" s="34">
        <v>0</v>
      </c>
      <c r="CB26" s="34">
        <f t="shared" si="14"/>
        <v>0</v>
      </c>
      <c r="CC26" s="34">
        <v>240</v>
      </c>
      <c r="CD26" s="34">
        <v>0</v>
      </c>
      <c r="CE26" s="34">
        <f t="shared" si="15"/>
        <v>0</v>
      </c>
      <c r="CF26" s="34">
        <v>6000</v>
      </c>
      <c r="CG26" s="34">
        <v>0</v>
      </c>
      <c r="CH26" s="34">
        <v>0</v>
      </c>
      <c r="CI26" s="34">
        <v>3491.6</v>
      </c>
      <c r="CJ26" s="34">
        <v>0</v>
      </c>
      <c r="CK26" s="34">
        <v>0</v>
      </c>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v>30383.1</v>
      </c>
      <c r="DK26" s="34">
        <v>0</v>
      </c>
      <c r="DL26" s="34">
        <v>0</v>
      </c>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v>12485.6</v>
      </c>
      <c r="ER26" s="34">
        <v>0</v>
      </c>
      <c r="ES26" s="34">
        <v>0</v>
      </c>
      <c r="ET26" s="34"/>
      <c r="EU26" s="34"/>
      <c r="EV26" s="34"/>
      <c r="EW26" s="34"/>
      <c r="EX26" s="34"/>
      <c r="EY26" s="34"/>
      <c r="EZ26" s="34">
        <v>2629.4</v>
      </c>
      <c r="FA26" s="34">
        <v>0</v>
      </c>
      <c r="FB26" s="34">
        <v>0</v>
      </c>
      <c r="FC26" s="34"/>
      <c r="FD26" s="34"/>
      <c r="FE26" s="34"/>
      <c r="FF26" s="34">
        <v>1810</v>
      </c>
      <c r="FG26" s="34">
        <v>0</v>
      </c>
      <c r="FH26" s="34">
        <v>0</v>
      </c>
      <c r="FI26" s="34">
        <v>16110</v>
      </c>
      <c r="FJ26" s="34">
        <v>0</v>
      </c>
      <c r="FK26" s="34">
        <v>0</v>
      </c>
      <c r="FL26" s="34"/>
      <c r="FM26" s="34"/>
      <c r="FN26" s="34"/>
      <c r="FO26" s="34">
        <v>10446.700000000001</v>
      </c>
      <c r="FP26" s="34">
        <v>0</v>
      </c>
      <c r="FQ26" s="34">
        <v>0</v>
      </c>
      <c r="FR26" s="34">
        <v>4314.8</v>
      </c>
      <c r="FS26" s="34">
        <v>0</v>
      </c>
      <c r="FT26" s="34">
        <v>0</v>
      </c>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v>150</v>
      </c>
      <c r="GW26" s="34">
        <v>0</v>
      </c>
      <c r="GX26" s="34">
        <v>0</v>
      </c>
      <c r="GY26" s="34">
        <v>2910.2</v>
      </c>
      <c r="GZ26" s="34">
        <v>0</v>
      </c>
      <c r="HA26" s="34">
        <v>0</v>
      </c>
      <c r="HB26" s="34">
        <v>9877</v>
      </c>
      <c r="HC26" s="34"/>
      <c r="HD26" s="34"/>
      <c r="HE26" s="34">
        <v>631.1</v>
      </c>
      <c r="HF26" s="34">
        <v>0</v>
      </c>
      <c r="HG26" s="34">
        <v>0</v>
      </c>
      <c r="HH26" s="34"/>
      <c r="HI26" s="34"/>
      <c r="HJ26" s="34"/>
      <c r="HK26" s="34"/>
      <c r="HL26" s="34"/>
      <c r="HM26" s="34"/>
    </row>
    <row r="27" spans="1:221" ht="12.75" customHeight="1">
      <c r="A27" s="38">
        <v>21</v>
      </c>
      <c r="B27" s="39" t="s">
        <v>44</v>
      </c>
      <c r="C27" s="34">
        <f t="shared" si="8"/>
        <v>226684.6</v>
      </c>
      <c r="D27" s="34">
        <f t="shared" si="9"/>
        <v>2279.5</v>
      </c>
      <c r="E27" s="34">
        <f t="shared" si="4"/>
        <v>1.0055822054078662</v>
      </c>
      <c r="F27" s="34">
        <v>296.7</v>
      </c>
      <c r="G27" s="34">
        <v>0</v>
      </c>
      <c r="H27" s="34">
        <v>0</v>
      </c>
      <c r="I27" s="34">
        <v>5865</v>
      </c>
      <c r="J27" s="34"/>
      <c r="K27" s="34">
        <f t="shared" si="10"/>
        <v>0</v>
      </c>
      <c r="L27" s="34">
        <v>9650.7000000000007</v>
      </c>
      <c r="M27" s="34">
        <v>1445.3</v>
      </c>
      <c r="N27" s="34">
        <f t="shared" si="11"/>
        <v>14.976115722175592</v>
      </c>
      <c r="O27" s="34">
        <v>3850.5</v>
      </c>
      <c r="P27" s="34">
        <v>0</v>
      </c>
      <c r="Q27" s="34">
        <v>0</v>
      </c>
      <c r="R27" s="34">
        <v>2563.4</v>
      </c>
      <c r="S27" s="34">
        <v>834.2</v>
      </c>
      <c r="T27" s="34">
        <f t="shared" si="5"/>
        <v>32.542716704377</v>
      </c>
      <c r="U27" s="34"/>
      <c r="V27" s="34"/>
      <c r="W27" s="47"/>
      <c r="X27" s="34"/>
      <c r="Y27" s="34"/>
      <c r="Z27" s="34"/>
      <c r="AA27" s="34"/>
      <c r="AB27" s="34"/>
      <c r="AC27" s="34"/>
      <c r="AD27" s="34"/>
      <c r="AE27" s="34"/>
      <c r="AF27" s="34"/>
      <c r="AG27" s="34">
        <v>3106.3</v>
      </c>
      <c r="AH27" s="34">
        <v>0</v>
      </c>
      <c r="AI27" s="34">
        <f t="shared" si="6"/>
        <v>0</v>
      </c>
      <c r="AJ27" s="34">
        <v>1844.7</v>
      </c>
      <c r="AK27" s="34">
        <v>0</v>
      </c>
      <c r="AL27" s="34">
        <v>0</v>
      </c>
      <c r="AM27" s="34"/>
      <c r="AN27" s="34"/>
      <c r="AO27" s="34"/>
      <c r="AP27" s="34"/>
      <c r="AQ27" s="34"/>
      <c r="AR27" s="34"/>
      <c r="AS27" s="34"/>
      <c r="AT27" s="34"/>
      <c r="AU27" s="34"/>
      <c r="AV27" s="34">
        <v>42.7</v>
      </c>
      <c r="AW27" s="34">
        <v>0</v>
      </c>
      <c r="AX27" s="34">
        <f t="shared" si="7"/>
        <v>0</v>
      </c>
      <c r="AY27" s="34"/>
      <c r="AZ27" s="34"/>
      <c r="BA27" s="34"/>
      <c r="BB27" s="34">
        <v>25702.799999999999</v>
      </c>
      <c r="BC27" s="34">
        <v>0</v>
      </c>
      <c r="BD27" s="34">
        <v>0</v>
      </c>
      <c r="BE27" s="34"/>
      <c r="BF27" s="34"/>
      <c r="BG27" s="34"/>
      <c r="BH27" s="34"/>
      <c r="BI27" s="34"/>
      <c r="BJ27" s="34"/>
      <c r="BK27" s="34">
        <v>29678.5</v>
      </c>
      <c r="BL27" s="34">
        <v>0</v>
      </c>
      <c r="BM27" s="34">
        <v>0</v>
      </c>
      <c r="BN27" s="34">
        <v>10000</v>
      </c>
      <c r="BO27" s="34">
        <v>0</v>
      </c>
      <c r="BP27" s="34">
        <v>0</v>
      </c>
      <c r="BQ27" s="34"/>
      <c r="BR27" s="34"/>
      <c r="BS27" s="34"/>
      <c r="BT27" s="34">
        <v>2600</v>
      </c>
      <c r="BU27" s="34">
        <v>0</v>
      </c>
      <c r="BV27" s="34">
        <f t="shared" si="12"/>
        <v>0</v>
      </c>
      <c r="BW27" s="34">
        <v>5400</v>
      </c>
      <c r="BX27" s="34">
        <v>0</v>
      </c>
      <c r="BY27" s="34">
        <f t="shared" si="13"/>
        <v>0</v>
      </c>
      <c r="BZ27" s="34">
        <v>4400</v>
      </c>
      <c r="CA27" s="34">
        <v>0</v>
      </c>
      <c r="CB27" s="34">
        <f t="shared" si="14"/>
        <v>0</v>
      </c>
      <c r="CC27" s="34">
        <v>800</v>
      </c>
      <c r="CD27" s="34">
        <v>0</v>
      </c>
      <c r="CE27" s="34">
        <f t="shared" si="15"/>
        <v>0</v>
      </c>
      <c r="CF27" s="34">
        <v>15000</v>
      </c>
      <c r="CG27" s="34">
        <v>0</v>
      </c>
      <c r="CH27" s="34">
        <v>0</v>
      </c>
      <c r="CI27" s="34">
        <v>11398.1</v>
      </c>
      <c r="CJ27" s="34">
        <v>0</v>
      </c>
      <c r="CK27" s="34">
        <v>0</v>
      </c>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v>47837</v>
      </c>
      <c r="DN27" s="34">
        <v>0</v>
      </c>
      <c r="DO27" s="34">
        <v>0</v>
      </c>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v>2448.1999999999998</v>
      </c>
      <c r="FA27" s="34">
        <v>0</v>
      </c>
      <c r="FB27" s="34">
        <v>0</v>
      </c>
      <c r="FC27" s="34"/>
      <c r="FD27" s="34"/>
      <c r="FE27" s="34"/>
      <c r="FF27" s="34">
        <v>1234.5999999999999</v>
      </c>
      <c r="FG27" s="34">
        <v>0</v>
      </c>
      <c r="FH27" s="34">
        <v>0</v>
      </c>
      <c r="FI27" s="34">
        <v>16110</v>
      </c>
      <c r="FJ27" s="34">
        <v>0</v>
      </c>
      <c r="FK27" s="34">
        <v>0</v>
      </c>
      <c r="FL27" s="34"/>
      <c r="FM27" s="34"/>
      <c r="FN27" s="34"/>
      <c r="FO27" s="34"/>
      <c r="FP27" s="34"/>
      <c r="FQ27" s="34"/>
      <c r="FR27" s="34">
        <v>5649.5</v>
      </c>
      <c r="FS27" s="34">
        <v>0</v>
      </c>
      <c r="FT27" s="34">
        <v>0</v>
      </c>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v>150</v>
      </c>
      <c r="GW27" s="34">
        <v>0</v>
      </c>
      <c r="GX27" s="34">
        <v>0</v>
      </c>
      <c r="GY27" s="34"/>
      <c r="GZ27" s="34"/>
      <c r="HA27" s="34"/>
      <c r="HB27" s="34">
        <v>17590</v>
      </c>
      <c r="HC27" s="34"/>
      <c r="HD27" s="34"/>
      <c r="HE27" s="34">
        <v>3465.9</v>
      </c>
      <c r="HF27" s="34">
        <v>0</v>
      </c>
      <c r="HG27" s="34">
        <v>0</v>
      </c>
      <c r="HH27" s="34"/>
      <c r="HI27" s="34"/>
      <c r="HJ27" s="34"/>
      <c r="HK27" s="34"/>
      <c r="HL27" s="34"/>
      <c r="HM27" s="34"/>
    </row>
    <row r="28" spans="1:221" s="8" customFormat="1" ht="23.25" customHeight="1">
      <c r="A28" s="68"/>
      <c r="B28" s="41" t="s">
        <v>177</v>
      </c>
      <c r="C28" s="37">
        <f>SUM(C29:C33)</f>
        <v>5642394.4672299987</v>
      </c>
      <c r="D28" s="37">
        <f t="shared" ref="D28:BO28" si="16">SUM(D29:D33)</f>
        <v>115639.3</v>
      </c>
      <c r="E28" s="37">
        <f t="shared" si="4"/>
        <v>2.049472093303863</v>
      </c>
      <c r="F28" s="37">
        <f t="shared" si="16"/>
        <v>56267.9</v>
      </c>
      <c r="G28" s="37">
        <f t="shared" si="16"/>
        <v>0</v>
      </c>
      <c r="H28" s="37">
        <f t="shared" si="16"/>
        <v>0</v>
      </c>
      <c r="I28" s="37">
        <f t="shared" si="16"/>
        <v>0</v>
      </c>
      <c r="J28" s="37">
        <f t="shared" si="16"/>
        <v>0</v>
      </c>
      <c r="K28" s="37">
        <f t="shared" si="16"/>
        <v>0</v>
      </c>
      <c r="L28" s="37">
        <f t="shared" si="16"/>
        <v>0</v>
      </c>
      <c r="M28" s="37">
        <f t="shared" si="16"/>
        <v>0</v>
      </c>
      <c r="N28" s="37">
        <f t="shared" si="16"/>
        <v>0</v>
      </c>
      <c r="O28" s="37">
        <f t="shared" si="16"/>
        <v>0</v>
      </c>
      <c r="P28" s="37">
        <f t="shared" si="16"/>
        <v>0</v>
      </c>
      <c r="Q28" s="37">
        <f t="shared" si="16"/>
        <v>0</v>
      </c>
      <c r="R28" s="37">
        <f t="shared" si="16"/>
        <v>0</v>
      </c>
      <c r="S28" s="37">
        <f t="shared" si="16"/>
        <v>0</v>
      </c>
      <c r="T28" s="37">
        <f t="shared" si="16"/>
        <v>0</v>
      </c>
      <c r="U28" s="37">
        <f t="shared" si="16"/>
        <v>100000</v>
      </c>
      <c r="V28" s="37">
        <f t="shared" si="16"/>
        <v>0</v>
      </c>
      <c r="W28" s="37">
        <f t="shared" si="16"/>
        <v>0</v>
      </c>
      <c r="X28" s="37">
        <f t="shared" si="16"/>
        <v>1176171.2</v>
      </c>
      <c r="Y28" s="37">
        <f t="shared" si="16"/>
        <v>0</v>
      </c>
      <c r="Z28" s="37">
        <f t="shared" si="16"/>
        <v>0</v>
      </c>
      <c r="AA28" s="37">
        <f t="shared" si="16"/>
        <v>110000</v>
      </c>
      <c r="AB28" s="37">
        <f t="shared" si="16"/>
        <v>0</v>
      </c>
      <c r="AC28" s="37">
        <f t="shared" si="16"/>
        <v>0</v>
      </c>
      <c r="AD28" s="37">
        <f t="shared" si="16"/>
        <v>62680.9</v>
      </c>
      <c r="AE28" s="37">
        <f t="shared" si="16"/>
        <v>0</v>
      </c>
      <c r="AF28" s="37">
        <f t="shared" si="16"/>
        <v>0</v>
      </c>
      <c r="AG28" s="37">
        <f t="shared" si="16"/>
        <v>101078.70000000001</v>
      </c>
      <c r="AH28" s="37">
        <f t="shared" si="16"/>
        <v>12341.900000000001</v>
      </c>
      <c r="AI28" s="37">
        <f t="shared" si="6"/>
        <v>12.210188694551869</v>
      </c>
      <c r="AJ28" s="37">
        <f t="shared" si="16"/>
        <v>0</v>
      </c>
      <c r="AK28" s="37">
        <f t="shared" si="16"/>
        <v>0</v>
      </c>
      <c r="AL28" s="37">
        <f t="shared" si="16"/>
        <v>0</v>
      </c>
      <c r="AM28" s="37">
        <f t="shared" si="16"/>
        <v>0</v>
      </c>
      <c r="AN28" s="37">
        <f t="shared" si="16"/>
        <v>0</v>
      </c>
      <c r="AO28" s="37">
        <f t="shared" si="16"/>
        <v>0</v>
      </c>
      <c r="AP28" s="37">
        <f t="shared" si="16"/>
        <v>0</v>
      </c>
      <c r="AQ28" s="37">
        <f t="shared" si="16"/>
        <v>0</v>
      </c>
      <c r="AR28" s="37">
        <f t="shared" si="16"/>
        <v>0</v>
      </c>
      <c r="AS28" s="37">
        <f t="shared" si="16"/>
        <v>0</v>
      </c>
      <c r="AT28" s="37">
        <f t="shared" si="16"/>
        <v>0</v>
      </c>
      <c r="AU28" s="37">
        <f t="shared" si="16"/>
        <v>0</v>
      </c>
      <c r="AV28" s="37">
        <f t="shared" si="16"/>
        <v>214.4</v>
      </c>
      <c r="AW28" s="37">
        <f t="shared" si="16"/>
        <v>0</v>
      </c>
      <c r="AX28" s="37">
        <f t="shared" si="16"/>
        <v>0</v>
      </c>
      <c r="AY28" s="37">
        <f t="shared" si="16"/>
        <v>0</v>
      </c>
      <c r="AZ28" s="37">
        <f t="shared" si="16"/>
        <v>0</v>
      </c>
      <c r="BA28" s="37">
        <f t="shared" si="16"/>
        <v>0</v>
      </c>
      <c r="BB28" s="37">
        <f t="shared" si="16"/>
        <v>88904.1</v>
      </c>
      <c r="BC28" s="37">
        <f t="shared" si="16"/>
        <v>0</v>
      </c>
      <c r="BD28" s="37">
        <f t="shared" si="16"/>
        <v>0</v>
      </c>
      <c r="BE28" s="37">
        <f t="shared" si="16"/>
        <v>4941.3999999999996</v>
      </c>
      <c r="BF28" s="37">
        <f t="shared" si="16"/>
        <v>0</v>
      </c>
      <c r="BG28" s="37">
        <f t="shared" si="16"/>
        <v>0</v>
      </c>
      <c r="BH28" s="37">
        <f t="shared" si="16"/>
        <v>198193.2</v>
      </c>
      <c r="BI28" s="37">
        <f t="shared" si="16"/>
        <v>0</v>
      </c>
      <c r="BJ28" s="37">
        <f t="shared" si="16"/>
        <v>0</v>
      </c>
      <c r="BK28" s="37">
        <f t="shared" si="16"/>
        <v>119723.1</v>
      </c>
      <c r="BL28" s="37">
        <f t="shared" si="16"/>
        <v>0</v>
      </c>
      <c r="BM28" s="37">
        <f t="shared" si="16"/>
        <v>0</v>
      </c>
      <c r="BN28" s="37">
        <f t="shared" si="16"/>
        <v>354751.2</v>
      </c>
      <c r="BO28" s="37">
        <f t="shared" si="16"/>
        <v>0</v>
      </c>
      <c r="BP28" s="37">
        <f t="shared" ref="BP28:EA28" si="17">SUM(BP29:BP33)</f>
        <v>0</v>
      </c>
      <c r="BQ28" s="37">
        <f t="shared" si="17"/>
        <v>0</v>
      </c>
      <c r="BR28" s="37">
        <f t="shared" si="17"/>
        <v>0</v>
      </c>
      <c r="BS28" s="37">
        <f t="shared" si="17"/>
        <v>0</v>
      </c>
      <c r="BT28" s="37">
        <f t="shared" si="17"/>
        <v>65310.9</v>
      </c>
      <c r="BU28" s="37">
        <f t="shared" si="17"/>
        <v>178.8</v>
      </c>
      <c r="BV28" s="37">
        <f t="shared" si="12"/>
        <v>0.27376747219836201</v>
      </c>
      <c r="BW28" s="37">
        <f t="shared" si="17"/>
        <v>78303.3</v>
      </c>
      <c r="BX28" s="37">
        <f t="shared" si="17"/>
        <v>286.2</v>
      </c>
      <c r="BY28" s="37">
        <f t="shared" si="13"/>
        <v>0.36550183708732575</v>
      </c>
      <c r="BZ28" s="37">
        <f t="shared" si="17"/>
        <v>18500</v>
      </c>
      <c r="CA28" s="37">
        <f t="shared" si="17"/>
        <v>4523.3999999999996</v>
      </c>
      <c r="CB28" s="37">
        <f t="shared" si="14"/>
        <v>24.450810810810808</v>
      </c>
      <c r="CC28" s="37">
        <f t="shared" si="17"/>
        <v>860</v>
      </c>
      <c r="CD28" s="37">
        <f t="shared" si="17"/>
        <v>0</v>
      </c>
      <c r="CE28" s="37">
        <f t="shared" si="15"/>
        <v>0</v>
      </c>
      <c r="CF28" s="37">
        <f t="shared" si="17"/>
        <v>10800</v>
      </c>
      <c r="CG28" s="37">
        <f t="shared" si="17"/>
        <v>0</v>
      </c>
      <c r="CH28" s="37">
        <f t="shared" si="17"/>
        <v>0</v>
      </c>
      <c r="CI28" s="37">
        <f t="shared" si="17"/>
        <v>215873.19999999998</v>
      </c>
      <c r="CJ28" s="37">
        <f t="shared" si="17"/>
        <v>0</v>
      </c>
      <c r="CK28" s="37">
        <f t="shared" si="17"/>
        <v>0</v>
      </c>
      <c r="CL28" s="37">
        <f t="shared" si="17"/>
        <v>0</v>
      </c>
      <c r="CM28" s="37">
        <f t="shared" si="17"/>
        <v>0</v>
      </c>
      <c r="CN28" s="37">
        <f t="shared" si="17"/>
        <v>0</v>
      </c>
      <c r="CO28" s="37">
        <f t="shared" si="17"/>
        <v>377980.8</v>
      </c>
      <c r="CP28" s="37">
        <f t="shared" si="17"/>
        <v>15450.6</v>
      </c>
      <c r="CQ28" s="37">
        <f t="shared" ref="CQ28" si="18">CP28/CO28*100</f>
        <v>4.0876679450384783</v>
      </c>
      <c r="CR28" s="37">
        <f t="shared" si="17"/>
        <v>0</v>
      </c>
      <c r="CS28" s="37">
        <f t="shared" si="17"/>
        <v>0</v>
      </c>
      <c r="CT28" s="37">
        <f t="shared" si="17"/>
        <v>0</v>
      </c>
      <c r="CU28" s="37">
        <f t="shared" si="17"/>
        <v>0</v>
      </c>
      <c r="CV28" s="37">
        <f t="shared" si="17"/>
        <v>0</v>
      </c>
      <c r="CW28" s="37">
        <f t="shared" si="17"/>
        <v>0</v>
      </c>
      <c r="CX28" s="37">
        <f t="shared" si="17"/>
        <v>307047.3</v>
      </c>
      <c r="CY28" s="37">
        <f t="shared" si="17"/>
        <v>41845</v>
      </c>
      <c r="CZ28" s="37">
        <f>CY28/CX28*100</f>
        <v>13.628193441205966</v>
      </c>
      <c r="DA28" s="37">
        <f t="shared" si="17"/>
        <v>427959.89999999997</v>
      </c>
      <c r="DB28" s="37">
        <f t="shared" si="17"/>
        <v>0</v>
      </c>
      <c r="DC28" s="37">
        <f t="shared" si="17"/>
        <v>0</v>
      </c>
      <c r="DD28" s="37">
        <f t="shared" si="17"/>
        <v>164515.20000000001</v>
      </c>
      <c r="DE28" s="37">
        <f t="shared" si="17"/>
        <v>34856.5</v>
      </c>
      <c r="DF28" s="37">
        <f>DE28/DD28*100</f>
        <v>21.187403960241973</v>
      </c>
      <c r="DG28" s="37">
        <f t="shared" si="17"/>
        <v>0</v>
      </c>
      <c r="DH28" s="37">
        <f t="shared" si="17"/>
        <v>0</v>
      </c>
      <c r="DI28" s="37">
        <f t="shared" si="17"/>
        <v>0</v>
      </c>
      <c r="DJ28" s="37">
        <f t="shared" si="17"/>
        <v>46173.3</v>
      </c>
      <c r="DK28" s="37">
        <f t="shared" si="17"/>
        <v>0</v>
      </c>
      <c r="DL28" s="37">
        <f t="shared" si="17"/>
        <v>0</v>
      </c>
      <c r="DM28" s="37">
        <f t="shared" si="17"/>
        <v>0</v>
      </c>
      <c r="DN28" s="37">
        <f t="shared" si="17"/>
        <v>0</v>
      </c>
      <c r="DO28" s="37">
        <f t="shared" si="17"/>
        <v>0</v>
      </c>
      <c r="DP28" s="37">
        <f t="shared" si="17"/>
        <v>0</v>
      </c>
      <c r="DQ28" s="37">
        <f t="shared" si="17"/>
        <v>0</v>
      </c>
      <c r="DR28" s="37">
        <f t="shared" si="17"/>
        <v>0</v>
      </c>
      <c r="DS28" s="37">
        <f t="shared" si="17"/>
        <v>261.39999999999998</v>
      </c>
      <c r="DT28" s="37">
        <f t="shared" si="17"/>
        <v>0</v>
      </c>
      <c r="DU28" s="37">
        <f t="shared" si="17"/>
        <v>0</v>
      </c>
      <c r="DV28" s="37">
        <f t="shared" si="17"/>
        <v>7344.6</v>
      </c>
      <c r="DW28" s="37">
        <f t="shared" si="17"/>
        <v>6156.9</v>
      </c>
      <c r="DX28" s="37">
        <f>DW28/DV28*100</f>
        <v>83.828935544481652</v>
      </c>
      <c r="DY28" s="37">
        <f t="shared" si="17"/>
        <v>0</v>
      </c>
      <c r="DZ28" s="37">
        <f t="shared" si="17"/>
        <v>0</v>
      </c>
      <c r="EA28" s="37">
        <f t="shared" si="17"/>
        <v>0</v>
      </c>
      <c r="EB28" s="37">
        <f t="shared" ref="EB28:GM28" si="19">SUM(EB29:EB33)</f>
        <v>0</v>
      </c>
      <c r="EC28" s="37">
        <f t="shared" si="19"/>
        <v>0</v>
      </c>
      <c r="ED28" s="37">
        <f t="shared" si="19"/>
        <v>0</v>
      </c>
      <c r="EE28" s="37">
        <f t="shared" si="19"/>
        <v>56866.1</v>
      </c>
      <c r="EF28" s="37">
        <f t="shared" si="19"/>
        <v>0</v>
      </c>
      <c r="EG28" s="37">
        <f t="shared" si="19"/>
        <v>0</v>
      </c>
      <c r="EH28" s="37">
        <f t="shared" si="19"/>
        <v>78685.8</v>
      </c>
      <c r="EI28" s="37">
        <f t="shared" si="19"/>
        <v>0</v>
      </c>
      <c r="EJ28" s="37">
        <f t="shared" si="19"/>
        <v>0</v>
      </c>
      <c r="EK28" s="37">
        <f t="shared" si="19"/>
        <v>65.3</v>
      </c>
      <c r="EL28" s="37">
        <f t="shared" si="19"/>
        <v>0</v>
      </c>
      <c r="EM28" s="37">
        <f t="shared" si="19"/>
        <v>0</v>
      </c>
      <c r="EN28" s="37">
        <f t="shared" si="19"/>
        <v>787.8</v>
      </c>
      <c r="EO28" s="37">
        <f t="shared" si="19"/>
        <v>0</v>
      </c>
      <c r="EP28" s="37">
        <f t="shared" si="19"/>
        <v>0</v>
      </c>
      <c r="EQ28" s="37">
        <f t="shared" si="19"/>
        <v>19586.900000000001</v>
      </c>
      <c r="ER28" s="37">
        <f t="shared" si="19"/>
        <v>0</v>
      </c>
      <c r="ES28" s="37">
        <f t="shared" si="19"/>
        <v>0</v>
      </c>
      <c r="ET28" s="37">
        <f t="shared" si="19"/>
        <v>27866.400000000001</v>
      </c>
      <c r="EU28" s="37">
        <f t="shared" si="19"/>
        <v>0</v>
      </c>
      <c r="EV28" s="37">
        <f t="shared" si="19"/>
        <v>0</v>
      </c>
      <c r="EW28" s="37">
        <f t="shared" si="19"/>
        <v>10000</v>
      </c>
      <c r="EX28" s="37">
        <f t="shared" si="19"/>
        <v>0</v>
      </c>
      <c r="EY28" s="37">
        <f t="shared" si="19"/>
        <v>0</v>
      </c>
      <c r="EZ28" s="37">
        <f t="shared" si="19"/>
        <v>186106.3</v>
      </c>
      <c r="FA28" s="37">
        <f t="shared" si="19"/>
        <v>0</v>
      </c>
      <c r="FB28" s="37">
        <f t="shared" si="19"/>
        <v>0</v>
      </c>
      <c r="FC28" s="37">
        <f t="shared" si="19"/>
        <v>7537.6</v>
      </c>
      <c r="FD28" s="37">
        <f t="shared" si="19"/>
        <v>0</v>
      </c>
      <c r="FE28" s="37">
        <f t="shared" si="19"/>
        <v>0</v>
      </c>
      <c r="FF28" s="37">
        <f t="shared" si="19"/>
        <v>0</v>
      </c>
      <c r="FG28" s="37">
        <f t="shared" si="19"/>
        <v>0</v>
      </c>
      <c r="FH28" s="37">
        <f t="shared" si="19"/>
        <v>0</v>
      </c>
      <c r="FI28" s="37">
        <f t="shared" si="19"/>
        <v>833202.3</v>
      </c>
      <c r="FJ28" s="37">
        <f t="shared" si="19"/>
        <v>0</v>
      </c>
      <c r="FK28" s="37">
        <f t="shared" si="19"/>
        <v>0</v>
      </c>
      <c r="FL28" s="37">
        <f t="shared" si="19"/>
        <v>22348.1</v>
      </c>
      <c r="FM28" s="37">
        <f t="shared" si="19"/>
        <v>0</v>
      </c>
      <c r="FN28" s="37">
        <f t="shared" si="19"/>
        <v>0</v>
      </c>
      <c r="FO28" s="37">
        <f t="shared" si="19"/>
        <v>0</v>
      </c>
      <c r="FP28" s="37">
        <f t="shared" si="19"/>
        <v>0</v>
      </c>
      <c r="FQ28" s="37">
        <f t="shared" si="19"/>
        <v>0</v>
      </c>
      <c r="FR28" s="37">
        <f t="shared" si="19"/>
        <v>126123.40000000001</v>
      </c>
      <c r="FS28" s="37">
        <f t="shared" si="19"/>
        <v>0</v>
      </c>
      <c r="FT28" s="37">
        <f t="shared" si="19"/>
        <v>0</v>
      </c>
      <c r="FU28" s="37">
        <f t="shared" si="19"/>
        <v>0</v>
      </c>
      <c r="FV28" s="37">
        <f t="shared" si="19"/>
        <v>0</v>
      </c>
      <c r="FW28" s="37">
        <f t="shared" si="19"/>
        <v>0</v>
      </c>
      <c r="FX28" s="37">
        <f t="shared" si="19"/>
        <v>25000</v>
      </c>
      <c r="FY28" s="37">
        <f t="shared" si="19"/>
        <v>0</v>
      </c>
      <c r="FZ28" s="37">
        <f t="shared" si="19"/>
        <v>0</v>
      </c>
      <c r="GA28" s="37">
        <f t="shared" si="19"/>
        <v>16958.7</v>
      </c>
      <c r="GB28" s="37">
        <f t="shared" si="19"/>
        <v>0</v>
      </c>
      <c r="GC28" s="37">
        <f t="shared" si="19"/>
        <v>0</v>
      </c>
      <c r="GD28" s="37">
        <f t="shared" si="19"/>
        <v>45917.5</v>
      </c>
      <c r="GE28" s="37">
        <f t="shared" si="19"/>
        <v>0</v>
      </c>
      <c r="GF28" s="37">
        <f t="shared" si="19"/>
        <v>0</v>
      </c>
      <c r="GG28" s="37">
        <f t="shared" si="19"/>
        <v>0</v>
      </c>
      <c r="GH28" s="37">
        <f t="shared" si="19"/>
        <v>0</v>
      </c>
      <c r="GI28" s="37">
        <f t="shared" si="19"/>
        <v>0</v>
      </c>
      <c r="GJ28" s="37">
        <f t="shared" si="19"/>
        <v>20600</v>
      </c>
      <c r="GK28" s="37">
        <f t="shared" si="19"/>
        <v>0</v>
      </c>
      <c r="GL28" s="37">
        <f t="shared" si="19"/>
        <v>0</v>
      </c>
      <c r="GM28" s="37">
        <f t="shared" si="19"/>
        <v>0</v>
      </c>
      <c r="GN28" s="37">
        <f t="shared" ref="GN28:HM28" si="20">SUM(GN29:GN33)</f>
        <v>0</v>
      </c>
      <c r="GO28" s="37">
        <f t="shared" si="20"/>
        <v>0</v>
      </c>
      <c r="GP28" s="37">
        <f t="shared" si="20"/>
        <v>51044.7</v>
      </c>
      <c r="GQ28" s="37">
        <f t="shared" si="20"/>
        <v>0</v>
      </c>
      <c r="GR28" s="37">
        <f t="shared" si="20"/>
        <v>0</v>
      </c>
      <c r="GS28" s="37">
        <f t="shared" si="20"/>
        <v>3972.1</v>
      </c>
      <c r="GT28" s="37">
        <f t="shared" si="20"/>
        <v>0</v>
      </c>
      <c r="GU28" s="37">
        <f t="shared" si="20"/>
        <v>0</v>
      </c>
      <c r="GV28" s="37">
        <f t="shared" si="20"/>
        <v>0</v>
      </c>
      <c r="GW28" s="37">
        <f t="shared" si="20"/>
        <v>0</v>
      </c>
      <c r="GX28" s="37">
        <f t="shared" si="20"/>
        <v>0</v>
      </c>
      <c r="GY28" s="37">
        <f t="shared" si="20"/>
        <v>0</v>
      </c>
      <c r="GZ28" s="37">
        <f t="shared" si="20"/>
        <v>0</v>
      </c>
      <c r="HA28" s="37">
        <f t="shared" si="20"/>
        <v>0</v>
      </c>
      <c r="HB28" s="37">
        <f t="shared" si="20"/>
        <v>15869.467229999998</v>
      </c>
      <c r="HC28" s="37">
        <f t="shared" si="20"/>
        <v>0</v>
      </c>
      <c r="HD28" s="37">
        <f t="shared" si="20"/>
        <v>0</v>
      </c>
      <c r="HE28" s="37">
        <f t="shared" si="20"/>
        <v>0</v>
      </c>
      <c r="HF28" s="37">
        <f t="shared" si="20"/>
        <v>0</v>
      </c>
      <c r="HG28" s="37">
        <f t="shared" si="20"/>
        <v>0</v>
      </c>
      <c r="HH28" s="37">
        <f t="shared" si="20"/>
        <v>0</v>
      </c>
      <c r="HI28" s="37">
        <f t="shared" si="20"/>
        <v>0</v>
      </c>
      <c r="HJ28" s="37">
        <f t="shared" si="20"/>
        <v>0</v>
      </c>
      <c r="HK28" s="37">
        <f t="shared" si="20"/>
        <v>0</v>
      </c>
      <c r="HL28" s="37">
        <f t="shared" si="20"/>
        <v>0</v>
      </c>
      <c r="HM28" s="37">
        <f t="shared" si="20"/>
        <v>0</v>
      </c>
    </row>
    <row r="29" spans="1:221" ht="15" customHeight="1">
      <c r="A29" s="38">
        <v>22</v>
      </c>
      <c r="B29" s="39" t="s">
        <v>45</v>
      </c>
      <c r="C29" s="34">
        <f t="shared" si="8"/>
        <v>337033.70532000001</v>
      </c>
      <c r="D29" s="34">
        <f t="shared" si="9"/>
        <v>6156.9</v>
      </c>
      <c r="E29" s="34">
        <f t="shared" si="4"/>
        <v>1.8267905858716029</v>
      </c>
      <c r="F29" s="34">
        <v>5825.9</v>
      </c>
      <c r="G29" s="34">
        <v>0</v>
      </c>
      <c r="H29" s="34">
        <v>0</v>
      </c>
      <c r="I29" s="34"/>
      <c r="J29" s="34"/>
      <c r="K29" s="34"/>
      <c r="L29" s="34"/>
      <c r="M29" s="34"/>
      <c r="N29" s="34"/>
      <c r="O29" s="34"/>
      <c r="P29" s="34"/>
      <c r="Q29" s="34"/>
      <c r="R29" s="34"/>
      <c r="S29" s="34"/>
      <c r="T29" s="34"/>
      <c r="U29" s="34">
        <v>53757.599999999999</v>
      </c>
      <c r="V29" s="34">
        <v>0</v>
      </c>
      <c r="W29" s="47">
        <f>SUM(V29/U29*100)</f>
        <v>0</v>
      </c>
      <c r="X29" s="34"/>
      <c r="Y29" s="34"/>
      <c r="Z29" s="34"/>
      <c r="AA29" s="34">
        <v>45731.4</v>
      </c>
      <c r="AB29" s="34">
        <v>0</v>
      </c>
      <c r="AC29" s="34">
        <f>SUM(AB29/AA29*100)</f>
        <v>0</v>
      </c>
      <c r="AD29" s="34"/>
      <c r="AE29" s="34"/>
      <c r="AF29" s="34"/>
      <c r="AG29" s="34">
        <v>4970.1000000000004</v>
      </c>
      <c r="AH29" s="34">
        <v>0</v>
      </c>
      <c r="AI29" s="34">
        <f t="shared" si="6"/>
        <v>0</v>
      </c>
      <c r="AJ29" s="34"/>
      <c r="AK29" s="34"/>
      <c r="AL29" s="34"/>
      <c r="AM29" s="34"/>
      <c r="AN29" s="34"/>
      <c r="AO29" s="34"/>
      <c r="AP29" s="34"/>
      <c r="AQ29" s="34"/>
      <c r="AR29" s="34"/>
      <c r="AS29" s="34"/>
      <c r="AT29" s="34"/>
      <c r="AU29" s="34"/>
      <c r="AV29" s="34">
        <v>42.9</v>
      </c>
      <c r="AW29" s="34">
        <v>0</v>
      </c>
      <c r="AX29" s="34">
        <f t="shared" si="7"/>
        <v>0</v>
      </c>
      <c r="AY29" s="34"/>
      <c r="AZ29" s="34"/>
      <c r="BA29" s="34"/>
      <c r="BB29" s="34"/>
      <c r="BC29" s="34"/>
      <c r="BD29" s="34"/>
      <c r="BE29" s="34"/>
      <c r="BF29" s="34"/>
      <c r="BG29" s="34"/>
      <c r="BH29" s="34"/>
      <c r="BI29" s="34"/>
      <c r="BJ29" s="34"/>
      <c r="BK29" s="34">
        <v>19796.900000000001</v>
      </c>
      <c r="BL29" s="34">
        <v>0</v>
      </c>
      <c r="BM29" s="34">
        <v>0</v>
      </c>
      <c r="BN29" s="34">
        <v>23257.7</v>
      </c>
      <c r="BO29" s="34">
        <v>0</v>
      </c>
      <c r="BP29" s="34">
        <v>0</v>
      </c>
      <c r="BQ29" s="34"/>
      <c r="BR29" s="34"/>
      <c r="BS29" s="34"/>
      <c r="BT29" s="34">
        <v>12600</v>
      </c>
      <c r="BU29" s="34">
        <v>0</v>
      </c>
      <c r="BV29" s="34">
        <f t="shared" si="12"/>
        <v>0</v>
      </c>
      <c r="BW29" s="34">
        <v>4000</v>
      </c>
      <c r="BX29" s="34">
        <v>0</v>
      </c>
      <c r="BY29" s="34">
        <f t="shared" si="13"/>
        <v>0</v>
      </c>
      <c r="BZ29" s="34">
        <v>2000</v>
      </c>
      <c r="CA29" s="34">
        <v>0</v>
      </c>
      <c r="CB29" s="34">
        <f t="shared" si="14"/>
        <v>0</v>
      </c>
      <c r="CC29" s="34">
        <v>230</v>
      </c>
      <c r="CD29" s="34">
        <v>0</v>
      </c>
      <c r="CE29" s="34">
        <f t="shared" si="15"/>
        <v>0</v>
      </c>
      <c r="CF29" s="34">
        <v>8000</v>
      </c>
      <c r="CG29" s="34">
        <v>0</v>
      </c>
      <c r="CH29" s="34">
        <v>0</v>
      </c>
      <c r="CI29" s="34">
        <v>18993.5</v>
      </c>
      <c r="CJ29" s="34">
        <v>0</v>
      </c>
      <c r="CK29" s="34">
        <v>0</v>
      </c>
      <c r="CL29" s="34"/>
      <c r="CM29" s="34"/>
      <c r="CN29" s="34"/>
      <c r="CO29" s="34"/>
      <c r="CP29" s="34"/>
      <c r="CQ29" s="34"/>
      <c r="CR29" s="34"/>
      <c r="CS29" s="34"/>
      <c r="CT29" s="34"/>
      <c r="CU29" s="34"/>
      <c r="CV29" s="34"/>
      <c r="CW29" s="34"/>
      <c r="CX29" s="34"/>
      <c r="CY29" s="34"/>
      <c r="CZ29" s="37"/>
      <c r="DA29" s="34"/>
      <c r="DB29" s="34"/>
      <c r="DC29" s="34"/>
      <c r="DD29" s="34"/>
      <c r="DE29" s="34"/>
      <c r="DF29" s="37"/>
      <c r="DG29" s="34"/>
      <c r="DH29" s="34"/>
      <c r="DI29" s="34"/>
      <c r="DJ29" s="34"/>
      <c r="DK29" s="34"/>
      <c r="DL29" s="34"/>
      <c r="DM29" s="34"/>
      <c r="DN29" s="34"/>
      <c r="DO29" s="34"/>
      <c r="DP29" s="34"/>
      <c r="DQ29" s="34"/>
      <c r="DR29" s="34"/>
      <c r="DS29" s="34"/>
      <c r="DT29" s="34"/>
      <c r="DU29" s="34"/>
      <c r="DV29" s="34">
        <v>7344.6</v>
      </c>
      <c r="DW29" s="34">
        <v>6156.9</v>
      </c>
      <c r="DX29" s="34">
        <f>DW29/DV29*100</f>
        <v>83.828935544481652</v>
      </c>
      <c r="DY29" s="34"/>
      <c r="DZ29" s="34"/>
      <c r="EA29" s="34"/>
      <c r="EB29" s="34"/>
      <c r="EC29" s="34"/>
      <c r="ED29" s="34"/>
      <c r="EE29" s="34"/>
      <c r="EF29" s="34"/>
      <c r="EG29" s="34"/>
      <c r="EH29" s="34"/>
      <c r="EI29" s="34"/>
      <c r="EJ29" s="34"/>
      <c r="EK29" s="34"/>
      <c r="EL29" s="34"/>
      <c r="EM29" s="34"/>
      <c r="EN29" s="34"/>
      <c r="EO29" s="34"/>
      <c r="EP29" s="34"/>
      <c r="EQ29" s="34"/>
      <c r="ER29" s="34"/>
      <c r="ES29" s="34"/>
      <c r="ET29" s="34"/>
      <c r="EU29" s="34"/>
      <c r="EV29" s="34"/>
      <c r="EW29" s="34"/>
      <c r="EX29" s="34"/>
      <c r="EY29" s="34"/>
      <c r="EZ29" s="34">
        <v>7037.8</v>
      </c>
      <c r="FA29" s="34">
        <v>0</v>
      </c>
      <c r="FB29" s="34">
        <v>0</v>
      </c>
      <c r="FC29" s="34"/>
      <c r="FD29" s="34"/>
      <c r="FE29" s="34"/>
      <c r="FF29" s="34"/>
      <c r="FG29" s="34"/>
      <c r="FH29" s="34"/>
      <c r="FI29" s="34">
        <v>71905.7</v>
      </c>
      <c r="FJ29" s="34">
        <v>0</v>
      </c>
      <c r="FK29" s="34">
        <v>0</v>
      </c>
      <c r="FL29" s="34">
        <v>22348.1</v>
      </c>
      <c r="FM29" s="34">
        <v>0</v>
      </c>
      <c r="FN29" s="34">
        <v>0</v>
      </c>
      <c r="FO29" s="34"/>
      <c r="FP29" s="34"/>
      <c r="FQ29" s="34"/>
      <c r="FR29" s="34">
        <v>10434.9</v>
      </c>
      <c r="FS29" s="34">
        <v>0</v>
      </c>
      <c r="FT29" s="34">
        <v>0</v>
      </c>
      <c r="FU29" s="34"/>
      <c r="FV29" s="34"/>
      <c r="FW29" s="34"/>
      <c r="FX29" s="34"/>
      <c r="FY29" s="34"/>
      <c r="FZ29" s="34"/>
      <c r="GA29" s="34">
        <v>16958.7</v>
      </c>
      <c r="GB29" s="34">
        <v>0</v>
      </c>
      <c r="GC29" s="34">
        <v>0</v>
      </c>
      <c r="GD29" s="34"/>
      <c r="GE29" s="34"/>
      <c r="GF29" s="34"/>
      <c r="GG29" s="34"/>
      <c r="GH29" s="34"/>
      <c r="GI29" s="34"/>
      <c r="GJ29" s="34"/>
      <c r="GK29" s="34"/>
      <c r="GL29" s="34"/>
      <c r="GM29" s="34"/>
      <c r="GN29" s="34"/>
      <c r="GO29" s="34"/>
      <c r="GP29" s="34"/>
      <c r="GQ29" s="34"/>
      <c r="GR29" s="34"/>
      <c r="GS29" s="34"/>
      <c r="GT29" s="34"/>
      <c r="GU29" s="34"/>
      <c r="GV29" s="34"/>
      <c r="GW29" s="34"/>
      <c r="GX29" s="34"/>
      <c r="GY29" s="34"/>
      <c r="GZ29" s="34"/>
      <c r="HA29" s="34"/>
      <c r="HB29" s="34">
        <v>1797.9053200000001</v>
      </c>
      <c r="HC29" s="34"/>
      <c r="HD29" s="34"/>
      <c r="HE29" s="34"/>
      <c r="HF29" s="34"/>
      <c r="HG29" s="34"/>
      <c r="HH29" s="34"/>
      <c r="HI29" s="34"/>
      <c r="HJ29" s="34"/>
      <c r="HK29" s="34"/>
      <c r="HL29" s="34"/>
      <c r="HM29" s="34"/>
    </row>
    <row r="30" spans="1:221" ht="12.75" customHeight="1">
      <c r="A30" s="38">
        <v>23</v>
      </c>
      <c r="B30" s="39" t="s">
        <v>46</v>
      </c>
      <c r="C30" s="34">
        <f t="shared" si="8"/>
        <v>467278.38271999999</v>
      </c>
      <c r="D30" s="34">
        <f t="shared" si="9"/>
        <v>1833</v>
      </c>
      <c r="E30" s="34">
        <f t="shared" si="4"/>
        <v>0.39227151689111206</v>
      </c>
      <c r="F30" s="34">
        <v>6330</v>
      </c>
      <c r="G30" s="34">
        <v>0</v>
      </c>
      <c r="H30" s="34">
        <v>0</v>
      </c>
      <c r="I30" s="34"/>
      <c r="J30" s="34"/>
      <c r="K30" s="34"/>
      <c r="L30" s="34"/>
      <c r="M30" s="34"/>
      <c r="N30" s="34"/>
      <c r="O30" s="34"/>
      <c r="P30" s="34"/>
      <c r="Q30" s="34"/>
      <c r="R30" s="34"/>
      <c r="S30" s="34"/>
      <c r="T30" s="37"/>
      <c r="U30" s="34">
        <v>23856.7</v>
      </c>
      <c r="V30" s="34">
        <v>0</v>
      </c>
      <c r="W30" s="47">
        <f>SUM(V30/U30*100)</f>
        <v>0</v>
      </c>
      <c r="X30" s="34"/>
      <c r="Y30" s="34"/>
      <c r="Z30" s="34"/>
      <c r="AA30" s="34">
        <v>37766.400000000001</v>
      </c>
      <c r="AB30" s="34">
        <v>0</v>
      </c>
      <c r="AC30" s="34">
        <f>SUM(AB30/AA30*100)</f>
        <v>0</v>
      </c>
      <c r="AD30" s="34"/>
      <c r="AE30" s="34"/>
      <c r="AF30" s="34"/>
      <c r="AG30" s="34">
        <v>26092.799999999999</v>
      </c>
      <c r="AH30" s="34">
        <v>1654.2</v>
      </c>
      <c r="AI30" s="34">
        <f t="shared" si="6"/>
        <v>6.3396799116997791</v>
      </c>
      <c r="AJ30" s="34"/>
      <c r="AK30" s="34"/>
      <c r="AL30" s="34"/>
      <c r="AM30" s="34"/>
      <c r="AN30" s="34"/>
      <c r="AO30" s="34"/>
      <c r="AP30" s="34"/>
      <c r="AQ30" s="34"/>
      <c r="AR30" s="34"/>
      <c r="AS30" s="34"/>
      <c r="AT30" s="34"/>
      <c r="AU30" s="34"/>
      <c r="AV30" s="34">
        <v>42.9</v>
      </c>
      <c r="AW30" s="34">
        <v>0</v>
      </c>
      <c r="AX30" s="34">
        <f t="shared" si="7"/>
        <v>0</v>
      </c>
      <c r="AY30" s="34"/>
      <c r="AZ30" s="34"/>
      <c r="BA30" s="34"/>
      <c r="BB30" s="34">
        <v>33300</v>
      </c>
      <c r="BC30" s="34">
        <v>0</v>
      </c>
      <c r="BD30" s="34">
        <v>0</v>
      </c>
      <c r="BE30" s="34">
        <v>1647.1</v>
      </c>
      <c r="BF30" s="34">
        <v>0</v>
      </c>
      <c r="BG30" s="34">
        <f>BF30/BE30*100</f>
        <v>0</v>
      </c>
      <c r="BH30" s="34"/>
      <c r="BI30" s="34"/>
      <c r="BJ30" s="34"/>
      <c r="BK30" s="34">
        <v>36586.6</v>
      </c>
      <c r="BL30" s="34">
        <v>0</v>
      </c>
      <c r="BM30" s="34">
        <v>0</v>
      </c>
      <c r="BN30" s="34">
        <v>20000</v>
      </c>
      <c r="BO30" s="34">
        <v>0</v>
      </c>
      <c r="BP30" s="34">
        <v>0</v>
      </c>
      <c r="BQ30" s="34"/>
      <c r="BR30" s="34"/>
      <c r="BS30" s="34"/>
      <c r="BT30" s="34">
        <v>6500</v>
      </c>
      <c r="BU30" s="34">
        <v>178.8</v>
      </c>
      <c r="BV30" s="34">
        <f t="shared" si="12"/>
        <v>2.7507692307692309</v>
      </c>
      <c r="BW30" s="34">
        <v>4000</v>
      </c>
      <c r="BX30" s="34">
        <v>0</v>
      </c>
      <c r="BY30" s="34">
        <f t="shared" si="13"/>
        <v>0</v>
      </c>
      <c r="BZ30" s="34">
        <v>4000</v>
      </c>
      <c r="CA30" s="34">
        <v>0</v>
      </c>
      <c r="CB30" s="34">
        <f t="shared" si="14"/>
        <v>0</v>
      </c>
      <c r="CC30" s="34">
        <v>180</v>
      </c>
      <c r="CD30" s="34">
        <v>0</v>
      </c>
      <c r="CE30" s="34">
        <f t="shared" si="15"/>
        <v>0</v>
      </c>
      <c r="CF30" s="34"/>
      <c r="CG30" s="34"/>
      <c r="CH30" s="34"/>
      <c r="CI30" s="34">
        <v>38627.800000000003</v>
      </c>
      <c r="CJ30" s="34">
        <v>0</v>
      </c>
      <c r="CK30" s="34">
        <v>0</v>
      </c>
      <c r="CL30" s="34"/>
      <c r="CM30" s="34"/>
      <c r="CN30" s="34"/>
      <c r="CO30" s="34"/>
      <c r="CP30" s="34"/>
      <c r="CQ30" s="34"/>
      <c r="CR30" s="34"/>
      <c r="CS30" s="34"/>
      <c r="CT30" s="34"/>
      <c r="CU30" s="34"/>
      <c r="CV30" s="34"/>
      <c r="CW30" s="34"/>
      <c r="CX30" s="34"/>
      <c r="CY30" s="34"/>
      <c r="CZ30" s="37"/>
      <c r="DA30" s="34">
        <v>2979.9</v>
      </c>
      <c r="DB30" s="34">
        <v>0</v>
      </c>
      <c r="DC30" s="34">
        <v>0</v>
      </c>
      <c r="DD30" s="34"/>
      <c r="DE30" s="34"/>
      <c r="DF30" s="37"/>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c r="EZ30" s="34">
        <v>12875.4</v>
      </c>
      <c r="FA30" s="34">
        <v>0</v>
      </c>
      <c r="FB30" s="34">
        <v>0</v>
      </c>
      <c r="FC30" s="34"/>
      <c r="FD30" s="34"/>
      <c r="FE30" s="34"/>
      <c r="FF30" s="34"/>
      <c r="FG30" s="34"/>
      <c r="FH30" s="34"/>
      <c r="FI30" s="34">
        <v>139096.29999999999</v>
      </c>
      <c r="FJ30" s="34">
        <v>0</v>
      </c>
      <c r="FK30" s="34">
        <v>0</v>
      </c>
      <c r="FL30" s="34"/>
      <c r="FM30" s="34"/>
      <c r="FN30" s="34"/>
      <c r="FO30" s="34"/>
      <c r="FP30" s="34"/>
      <c r="FQ30" s="34"/>
      <c r="FR30" s="34">
        <v>17357.5</v>
      </c>
      <c r="FS30" s="34">
        <v>0</v>
      </c>
      <c r="FT30" s="34">
        <v>0</v>
      </c>
      <c r="FU30" s="34"/>
      <c r="FV30" s="34"/>
      <c r="FW30" s="34"/>
      <c r="FX30" s="34"/>
      <c r="FY30" s="34"/>
      <c r="FZ30" s="34"/>
      <c r="GA30" s="34"/>
      <c r="GB30" s="34"/>
      <c r="GC30" s="34"/>
      <c r="GD30" s="34"/>
      <c r="GE30" s="34"/>
      <c r="GF30" s="34"/>
      <c r="GG30" s="34"/>
      <c r="GH30" s="34"/>
      <c r="GI30" s="34"/>
      <c r="GJ30" s="34"/>
      <c r="GK30" s="34"/>
      <c r="GL30" s="34"/>
      <c r="GM30" s="34"/>
      <c r="GN30" s="34"/>
      <c r="GO30" s="34"/>
      <c r="GP30" s="34">
        <v>51044.7</v>
      </c>
      <c r="GQ30" s="34">
        <v>0</v>
      </c>
      <c r="GR30" s="34">
        <v>0</v>
      </c>
      <c r="GS30" s="34"/>
      <c r="GT30" s="34"/>
      <c r="GU30" s="34"/>
      <c r="GV30" s="34"/>
      <c r="GW30" s="34"/>
      <c r="GX30" s="34"/>
      <c r="GY30" s="34"/>
      <c r="GZ30" s="34"/>
      <c r="HA30" s="34"/>
      <c r="HB30" s="34">
        <v>4994.2827200000002</v>
      </c>
      <c r="HC30" s="34"/>
      <c r="HD30" s="34"/>
      <c r="HE30" s="34"/>
      <c r="HF30" s="34"/>
      <c r="HG30" s="34"/>
      <c r="HH30" s="34"/>
      <c r="HI30" s="34"/>
      <c r="HJ30" s="34"/>
      <c r="HK30" s="34"/>
      <c r="HL30" s="34"/>
      <c r="HM30" s="34"/>
    </row>
    <row r="31" spans="1:221" ht="16.5" customHeight="1">
      <c r="A31" s="38">
        <v>24</v>
      </c>
      <c r="B31" s="39" t="s">
        <v>47</v>
      </c>
      <c r="C31" s="34">
        <f t="shared" si="8"/>
        <v>746811.02689999994</v>
      </c>
      <c r="D31" s="34">
        <f t="shared" si="9"/>
        <v>3615.6</v>
      </c>
      <c r="E31" s="34">
        <f t="shared" si="4"/>
        <v>0.48413853970639598</v>
      </c>
      <c r="F31" s="34">
        <v>10073.200000000001</v>
      </c>
      <c r="G31" s="34">
        <v>0</v>
      </c>
      <c r="H31" s="34">
        <v>0</v>
      </c>
      <c r="I31" s="34"/>
      <c r="J31" s="34"/>
      <c r="K31" s="34"/>
      <c r="L31" s="34"/>
      <c r="M31" s="34"/>
      <c r="N31" s="34"/>
      <c r="O31" s="34"/>
      <c r="P31" s="34"/>
      <c r="Q31" s="34"/>
      <c r="R31" s="34"/>
      <c r="S31" s="34"/>
      <c r="T31" s="37"/>
      <c r="U31" s="34"/>
      <c r="V31" s="34"/>
      <c r="W31" s="47"/>
      <c r="X31" s="34">
        <v>118560</v>
      </c>
      <c r="Y31" s="34">
        <v>0</v>
      </c>
      <c r="Z31" s="34">
        <v>0</v>
      </c>
      <c r="AA31" s="34"/>
      <c r="AB31" s="34"/>
      <c r="AC31" s="34"/>
      <c r="AD31" s="34"/>
      <c r="AE31" s="34"/>
      <c r="AF31" s="34"/>
      <c r="AG31" s="34">
        <v>32740.3</v>
      </c>
      <c r="AH31" s="34">
        <v>2272.6999999999998</v>
      </c>
      <c r="AI31" s="34">
        <f t="shared" si="6"/>
        <v>6.9415979694749277</v>
      </c>
      <c r="AJ31" s="34"/>
      <c r="AK31" s="34"/>
      <c r="AL31" s="34"/>
      <c r="AM31" s="34"/>
      <c r="AN31" s="34"/>
      <c r="AO31" s="34"/>
      <c r="AP31" s="34"/>
      <c r="AQ31" s="34"/>
      <c r="AR31" s="34"/>
      <c r="AS31" s="34"/>
      <c r="AT31" s="34"/>
      <c r="AU31" s="34"/>
      <c r="AV31" s="34">
        <v>42.9</v>
      </c>
      <c r="AW31" s="34">
        <v>0</v>
      </c>
      <c r="AX31" s="34">
        <f t="shared" si="7"/>
        <v>0</v>
      </c>
      <c r="AY31" s="34"/>
      <c r="AZ31" s="34"/>
      <c r="BA31" s="34"/>
      <c r="BB31" s="34">
        <v>6543.4</v>
      </c>
      <c r="BC31" s="34">
        <v>0</v>
      </c>
      <c r="BD31" s="34">
        <v>0</v>
      </c>
      <c r="BE31" s="34">
        <v>1647.2</v>
      </c>
      <c r="BF31" s="34">
        <v>0</v>
      </c>
      <c r="BG31" s="34">
        <f t="shared" ref="BG31:BG33" si="21">BF31/BE31*100</f>
        <v>0</v>
      </c>
      <c r="BH31" s="34"/>
      <c r="BI31" s="34"/>
      <c r="BJ31" s="34"/>
      <c r="BK31" s="34">
        <v>4696.1000000000004</v>
      </c>
      <c r="BL31" s="34">
        <v>0</v>
      </c>
      <c r="BM31" s="34">
        <v>0</v>
      </c>
      <c r="BN31" s="34">
        <v>40000</v>
      </c>
      <c r="BO31" s="34">
        <v>0</v>
      </c>
      <c r="BP31" s="34">
        <v>0</v>
      </c>
      <c r="BQ31" s="34"/>
      <c r="BR31" s="34"/>
      <c r="BS31" s="34"/>
      <c r="BT31" s="34">
        <v>19210.900000000001</v>
      </c>
      <c r="BU31" s="34">
        <v>0</v>
      </c>
      <c r="BV31" s="34">
        <f t="shared" si="12"/>
        <v>0</v>
      </c>
      <c r="BW31" s="34">
        <v>4000</v>
      </c>
      <c r="BX31" s="34">
        <v>0</v>
      </c>
      <c r="BY31" s="34">
        <f t="shared" si="13"/>
        <v>0</v>
      </c>
      <c r="BZ31" s="34">
        <v>5500</v>
      </c>
      <c r="CA31" s="34">
        <v>1342.9</v>
      </c>
      <c r="CB31" s="34">
        <f t="shared" si="14"/>
        <v>24.416363636363638</v>
      </c>
      <c r="CC31" s="34">
        <v>80</v>
      </c>
      <c r="CD31" s="34">
        <v>0</v>
      </c>
      <c r="CE31" s="34">
        <f t="shared" si="15"/>
        <v>0</v>
      </c>
      <c r="CF31" s="34"/>
      <c r="CG31" s="34"/>
      <c r="CH31" s="34"/>
      <c r="CI31" s="34">
        <v>145424.5</v>
      </c>
      <c r="CJ31" s="34">
        <v>0</v>
      </c>
      <c r="CK31" s="34">
        <v>0</v>
      </c>
      <c r="CL31" s="34"/>
      <c r="CM31" s="34"/>
      <c r="CN31" s="34"/>
      <c r="CO31" s="34"/>
      <c r="CP31" s="34"/>
      <c r="CQ31" s="34"/>
      <c r="CR31" s="34"/>
      <c r="CS31" s="34"/>
      <c r="CT31" s="34"/>
      <c r="CU31" s="34"/>
      <c r="CV31" s="34"/>
      <c r="CW31" s="34"/>
      <c r="CX31" s="34"/>
      <c r="CY31" s="34"/>
      <c r="CZ31" s="37"/>
      <c r="DA31" s="34">
        <v>12300.4</v>
      </c>
      <c r="DB31" s="34">
        <v>0</v>
      </c>
      <c r="DC31" s="34">
        <v>0</v>
      </c>
      <c r="DD31" s="34"/>
      <c r="DE31" s="34"/>
      <c r="DF31" s="37"/>
      <c r="DG31" s="34"/>
      <c r="DH31" s="34"/>
      <c r="DI31" s="34"/>
      <c r="DJ31" s="34"/>
      <c r="DK31" s="34"/>
      <c r="DL31" s="34"/>
      <c r="DM31" s="34"/>
      <c r="DN31" s="34"/>
      <c r="DO31" s="34"/>
      <c r="DP31" s="34"/>
      <c r="DQ31" s="34"/>
      <c r="DR31" s="34"/>
      <c r="DS31" s="34"/>
      <c r="DT31" s="34"/>
      <c r="DU31" s="34"/>
      <c r="DV31" s="34"/>
      <c r="DW31" s="34"/>
      <c r="DX31" s="34"/>
      <c r="DY31" s="34"/>
      <c r="DZ31" s="34"/>
      <c r="EA31" s="34"/>
      <c r="EB31" s="34"/>
      <c r="EC31" s="34"/>
      <c r="ED31" s="34"/>
      <c r="EE31" s="34"/>
      <c r="EF31" s="34"/>
      <c r="EG31" s="34"/>
      <c r="EH31" s="34"/>
      <c r="EI31" s="34"/>
      <c r="EJ31" s="34"/>
      <c r="EK31" s="34"/>
      <c r="EL31" s="34"/>
      <c r="EM31" s="34"/>
      <c r="EN31" s="34">
        <v>787.8</v>
      </c>
      <c r="EO31" s="34">
        <v>0</v>
      </c>
      <c r="EP31" s="34">
        <v>0</v>
      </c>
      <c r="EQ31" s="34">
        <v>19586.900000000001</v>
      </c>
      <c r="ER31" s="34">
        <v>0</v>
      </c>
      <c r="ES31" s="34">
        <v>0</v>
      </c>
      <c r="ET31" s="34"/>
      <c r="EU31" s="34"/>
      <c r="EV31" s="34"/>
      <c r="EW31" s="34"/>
      <c r="EX31" s="34"/>
      <c r="EY31" s="34"/>
      <c r="EZ31" s="34">
        <v>30202.3</v>
      </c>
      <c r="FA31" s="34">
        <v>0</v>
      </c>
      <c r="FB31" s="34">
        <v>0</v>
      </c>
      <c r="FC31" s="34">
        <v>3766.5</v>
      </c>
      <c r="FD31" s="34">
        <v>0</v>
      </c>
      <c r="FE31" s="34">
        <v>0</v>
      </c>
      <c r="FF31" s="34"/>
      <c r="FG31" s="34"/>
      <c r="FH31" s="34"/>
      <c r="FI31" s="34">
        <v>225147.3</v>
      </c>
      <c r="FJ31" s="34">
        <v>0</v>
      </c>
      <c r="FK31" s="34">
        <v>0</v>
      </c>
      <c r="FL31" s="34"/>
      <c r="FM31" s="34"/>
      <c r="FN31" s="34"/>
      <c r="FO31" s="34"/>
      <c r="FP31" s="34"/>
      <c r="FQ31" s="34"/>
      <c r="FR31" s="34">
        <v>43800.2</v>
      </c>
      <c r="FS31" s="34">
        <v>0</v>
      </c>
      <c r="FT31" s="34">
        <v>0</v>
      </c>
      <c r="FU31" s="34"/>
      <c r="FV31" s="34"/>
      <c r="FW31" s="34"/>
      <c r="FX31" s="34"/>
      <c r="FY31" s="34"/>
      <c r="FZ31" s="34"/>
      <c r="GA31" s="34"/>
      <c r="GB31" s="34"/>
      <c r="GC31" s="34"/>
      <c r="GD31" s="34"/>
      <c r="GE31" s="34"/>
      <c r="GF31" s="34"/>
      <c r="GG31" s="34"/>
      <c r="GH31" s="34"/>
      <c r="GI31" s="34"/>
      <c r="GJ31" s="34">
        <v>20600</v>
      </c>
      <c r="GK31" s="34">
        <v>0</v>
      </c>
      <c r="GL31" s="34">
        <v>0</v>
      </c>
      <c r="GM31" s="34"/>
      <c r="GN31" s="34"/>
      <c r="GO31" s="34"/>
      <c r="GP31" s="34"/>
      <c r="GQ31" s="34"/>
      <c r="GR31" s="34"/>
      <c r="GS31" s="34"/>
      <c r="GT31" s="34"/>
      <c r="GU31" s="34"/>
      <c r="GV31" s="34"/>
      <c r="GW31" s="34"/>
      <c r="GX31" s="34"/>
      <c r="GY31" s="34"/>
      <c r="GZ31" s="34"/>
      <c r="HA31" s="34"/>
      <c r="HB31" s="34">
        <v>2101.1268999999998</v>
      </c>
      <c r="HC31" s="34"/>
      <c r="HD31" s="34"/>
      <c r="HE31" s="34"/>
      <c r="HF31" s="34"/>
      <c r="HG31" s="34"/>
      <c r="HH31" s="34"/>
      <c r="HI31" s="34"/>
      <c r="HJ31" s="34"/>
      <c r="HK31" s="34"/>
      <c r="HL31" s="34"/>
      <c r="HM31" s="34"/>
    </row>
    <row r="32" spans="1:221" s="2" customFormat="1" ht="18" customHeight="1">
      <c r="A32" s="38">
        <v>26</v>
      </c>
      <c r="B32" s="39" t="s">
        <v>48</v>
      </c>
      <c r="C32" s="34">
        <f t="shared" si="8"/>
        <v>3837509.2766399989</v>
      </c>
      <c r="D32" s="34">
        <f t="shared" si="9"/>
        <v>99935.1</v>
      </c>
      <c r="E32" s="34">
        <f t="shared" si="4"/>
        <v>2.6041656917504574</v>
      </c>
      <c r="F32" s="34">
        <v>29995.5</v>
      </c>
      <c r="G32" s="34">
        <v>0</v>
      </c>
      <c r="H32" s="34">
        <v>0</v>
      </c>
      <c r="I32" s="34"/>
      <c r="J32" s="34"/>
      <c r="K32" s="34"/>
      <c r="L32" s="34"/>
      <c r="M32" s="34"/>
      <c r="N32" s="34"/>
      <c r="O32" s="34"/>
      <c r="P32" s="34"/>
      <c r="Q32" s="34"/>
      <c r="R32" s="34"/>
      <c r="S32" s="34"/>
      <c r="T32" s="37"/>
      <c r="U32" s="34"/>
      <c r="V32" s="34"/>
      <c r="W32" s="47"/>
      <c r="X32" s="34">
        <v>1057611.2</v>
      </c>
      <c r="Y32" s="34">
        <v>0</v>
      </c>
      <c r="Z32" s="34">
        <v>0</v>
      </c>
      <c r="AA32" s="34"/>
      <c r="AB32" s="34"/>
      <c r="AC32" s="34"/>
      <c r="AD32" s="34">
        <v>62680.9</v>
      </c>
      <c r="AE32" s="34">
        <v>0</v>
      </c>
      <c r="AF32" s="34">
        <f>SUM(AE32/AD32*100)</f>
        <v>0</v>
      </c>
      <c r="AG32" s="34">
        <v>31062.9</v>
      </c>
      <c r="AH32" s="34">
        <v>4316.3</v>
      </c>
      <c r="AI32" s="34">
        <f t="shared" si="6"/>
        <v>13.895354265055742</v>
      </c>
      <c r="AJ32" s="34"/>
      <c r="AK32" s="34"/>
      <c r="AL32" s="34"/>
      <c r="AM32" s="34"/>
      <c r="AN32" s="34"/>
      <c r="AO32" s="34"/>
      <c r="AP32" s="34"/>
      <c r="AQ32" s="34"/>
      <c r="AR32" s="34"/>
      <c r="AS32" s="34"/>
      <c r="AT32" s="34"/>
      <c r="AU32" s="34"/>
      <c r="AV32" s="34">
        <v>42.8</v>
      </c>
      <c r="AW32" s="34">
        <v>0</v>
      </c>
      <c r="AX32" s="34">
        <f t="shared" si="7"/>
        <v>0</v>
      </c>
      <c r="AY32" s="34"/>
      <c r="AZ32" s="34"/>
      <c r="BA32" s="34"/>
      <c r="BB32" s="34">
        <v>35546.699999999997</v>
      </c>
      <c r="BC32" s="34">
        <v>0</v>
      </c>
      <c r="BD32" s="34">
        <v>0</v>
      </c>
      <c r="BE32" s="34"/>
      <c r="BF32" s="34"/>
      <c r="BG32" s="34"/>
      <c r="BH32" s="34">
        <v>198193.2</v>
      </c>
      <c r="BI32" s="34">
        <v>0</v>
      </c>
      <c r="BJ32" s="34">
        <v>0</v>
      </c>
      <c r="BK32" s="34">
        <v>29122.400000000001</v>
      </c>
      <c r="BL32" s="34">
        <v>0</v>
      </c>
      <c r="BM32" s="34">
        <v>0</v>
      </c>
      <c r="BN32" s="34">
        <v>251493.5</v>
      </c>
      <c r="BO32" s="34">
        <v>0</v>
      </c>
      <c r="BP32" s="34">
        <v>0</v>
      </c>
      <c r="BQ32" s="34"/>
      <c r="BR32" s="34"/>
      <c r="BS32" s="34"/>
      <c r="BT32" s="34">
        <v>23000</v>
      </c>
      <c r="BU32" s="34">
        <v>0</v>
      </c>
      <c r="BV32" s="34">
        <f t="shared" si="12"/>
        <v>0</v>
      </c>
      <c r="BW32" s="34">
        <v>62303.3</v>
      </c>
      <c r="BX32" s="34">
        <v>286.2</v>
      </c>
      <c r="BY32" s="34">
        <f t="shared" si="13"/>
        <v>0.45936571578070495</v>
      </c>
      <c r="BZ32" s="34">
        <v>5000</v>
      </c>
      <c r="CA32" s="34">
        <v>3180.5</v>
      </c>
      <c r="CB32" s="34">
        <f t="shared" si="14"/>
        <v>63.61</v>
      </c>
      <c r="CC32" s="34"/>
      <c r="CD32" s="34"/>
      <c r="CE32" s="34"/>
      <c r="CF32" s="34">
        <v>2800</v>
      </c>
      <c r="CG32" s="34">
        <v>0</v>
      </c>
      <c r="CH32" s="34">
        <v>0</v>
      </c>
      <c r="CI32" s="34">
        <v>12827.4</v>
      </c>
      <c r="CJ32" s="34">
        <v>0</v>
      </c>
      <c r="CK32" s="34">
        <v>0</v>
      </c>
      <c r="CL32" s="34"/>
      <c r="CM32" s="34"/>
      <c r="CN32" s="34"/>
      <c r="CO32" s="34">
        <v>377980.8</v>
      </c>
      <c r="CP32" s="34">
        <v>15450.6</v>
      </c>
      <c r="CQ32" s="34">
        <f>CP32/CO32*100</f>
        <v>4.0876679450384783</v>
      </c>
      <c r="CR32" s="34"/>
      <c r="CS32" s="34"/>
      <c r="CT32" s="34"/>
      <c r="CU32" s="34"/>
      <c r="CV32" s="34"/>
      <c r="CW32" s="34"/>
      <c r="CX32" s="34">
        <v>307047.3</v>
      </c>
      <c r="CY32" s="34">
        <v>41845</v>
      </c>
      <c r="CZ32" s="34">
        <f t="shared" ref="CZ32:CZ36" si="22">CY32/CX32*100</f>
        <v>13.628193441205966</v>
      </c>
      <c r="DA32" s="34">
        <v>412679.6</v>
      </c>
      <c r="DB32" s="34">
        <v>0</v>
      </c>
      <c r="DC32" s="34">
        <v>0</v>
      </c>
      <c r="DD32" s="34">
        <v>164515.20000000001</v>
      </c>
      <c r="DE32" s="34">
        <v>34856.5</v>
      </c>
      <c r="DF32" s="34">
        <f t="shared" ref="DF32:DF36" si="23">DE32/DD32*100</f>
        <v>21.187403960241973</v>
      </c>
      <c r="DG32" s="34"/>
      <c r="DH32" s="34"/>
      <c r="DI32" s="34"/>
      <c r="DJ32" s="34">
        <v>46173.3</v>
      </c>
      <c r="DK32" s="34">
        <v>0</v>
      </c>
      <c r="DL32" s="34">
        <v>0</v>
      </c>
      <c r="DM32" s="34"/>
      <c r="DN32" s="34"/>
      <c r="DO32" s="34"/>
      <c r="DP32" s="34"/>
      <c r="DQ32" s="34"/>
      <c r="DR32" s="34"/>
      <c r="DS32" s="34">
        <v>261.39999999999998</v>
      </c>
      <c r="DT32" s="34">
        <v>0</v>
      </c>
      <c r="DU32" s="34">
        <v>0</v>
      </c>
      <c r="DV32" s="34"/>
      <c r="DW32" s="34"/>
      <c r="DX32" s="34"/>
      <c r="DY32" s="34"/>
      <c r="DZ32" s="34"/>
      <c r="EA32" s="34"/>
      <c r="EB32" s="34"/>
      <c r="EC32" s="34"/>
      <c r="ED32" s="34"/>
      <c r="EE32" s="34">
        <v>56866.1</v>
      </c>
      <c r="EF32" s="34">
        <v>0</v>
      </c>
      <c r="EG32" s="34">
        <v>0</v>
      </c>
      <c r="EH32" s="34">
        <v>78685.8</v>
      </c>
      <c r="EI32" s="34">
        <v>0</v>
      </c>
      <c r="EJ32" s="34">
        <v>0</v>
      </c>
      <c r="EK32" s="34">
        <v>65.3</v>
      </c>
      <c r="EL32" s="34">
        <v>0</v>
      </c>
      <c r="EM32" s="34">
        <v>0</v>
      </c>
      <c r="EN32" s="34"/>
      <c r="EO32" s="34"/>
      <c r="EP32" s="34"/>
      <c r="EQ32" s="34"/>
      <c r="ER32" s="34"/>
      <c r="ES32" s="34"/>
      <c r="ET32" s="34">
        <v>27866.400000000001</v>
      </c>
      <c r="EU32" s="34">
        <v>0</v>
      </c>
      <c r="EV32" s="34">
        <v>0</v>
      </c>
      <c r="EW32" s="34">
        <v>10000</v>
      </c>
      <c r="EX32" s="34">
        <v>0</v>
      </c>
      <c r="EY32" s="34">
        <v>0</v>
      </c>
      <c r="EZ32" s="34">
        <v>129440.8</v>
      </c>
      <c r="FA32" s="34">
        <v>0</v>
      </c>
      <c r="FB32" s="34">
        <v>0</v>
      </c>
      <c r="FC32" s="34">
        <v>3771.1</v>
      </c>
      <c r="FD32" s="34">
        <v>0</v>
      </c>
      <c r="FE32" s="34">
        <v>0</v>
      </c>
      <c r="FF32" s="34"/>
      <c r="FG32" s="34"/>
      <c r="FH32" s="34"/>
      <c r="FI32" s="34">
        <v>300000</v>
      </c>
      <c r="FJ32" s="34">
        <v>0</v>
      </c>
      <c r="FK32" s="34">
        <v>0</v>
      </c>
      <c r="FL32" s="34"/>
      <c r="FM32" s="34"/>
      <c r="FN32" s="34"/>
      <c r="FO32" s="34"/>
      <c r="FP32" s="34"/>
      <c r="FQ32" s="34"/>
      <c r="FR32" s="34">
        <v>44787.3</v>
      </c>
      <c r="FS32" s="34">
        <v>0</v>
      </c>
      <c r="FT32" s="34">
        <v>0</v>
      </c>
      <c r="FU32" s="34"/>
      <c r="FV32" s="34"/>
      <c r="FW32" s="34"/>
      <c r="FX32" s="34">
        <v>25000</v>
      </c>
      <c r="FY32" s="34">
        <v>0</v>
      </c>
      <c r="FZ32" s="34">
        <v>0</v>
      </c>
      <c r="GA32" s="34"/>
      <c r="GB32" s="34"/>
      <c r="GC32" s="34"/>
      <c r="GD32" s="34">
        <v>45917.5</v>
      </c>
      <c r="GE32" s="34">
        <v>0</v>
      </c>
      <c r="GF32" s="34">
        <v>0</v>
      </c>
      <c r="GG32" s="34"/>
      <c r="GH32" s="34"/>
      <c r="GI32" s="34"/>
      <c r="GJ32" s="34"/>
      <c r="GK32" s="34"/>
      <c r="GL32" s="34"/>
      <c r="GM32" s="34"/>
      <c r="GN32" s="34"/>
      <c r="GO32" s="34"/>
      <c r="GP32" s="34"/>
      <c r="GQ32" s="34"/>
      <c r="GR32" s="34"/>
      <c r="GS32" s="34"/>
      <c r="GT32" s="34"/>
      <c r="GU32" s="34"/>
      <c r="GV32" s="34"/>
      <c r="GW32" s="34"/>
      <c r="GX32" s="34"/>
      <c r="GY32" s="34"/>
      <c r="GZ32" s="34"/>
      <c r="HA32" s="34"/>
      <c r="HB32" s="34">
        <v>4771.5766399999993</v>
      </c>
      <c r="HC32" s="34"/>
      <c r="HD32" s="34"/>
      <c r="HE32" s="34"/>
      <c r="HF32" s="34"/>
      <c r="HG32" s="34"/>
      <c r="HH32" s="34"/>
      <c r="HI32" s="34"/>
      <c r="HJ32" s="34"/>
      <c r="HK32" s="34"/>
      <c r="HL32" s="34"/>
      <c r="HM32" s="34"/>
    </row>
    <row r="33" spans="1:221" ht="14">
      <c r="A33" s="38">
        <v>25</v>
      </c>
      <c r="B33" s="39" t="s">
        <v>49</v>
      </c>
      <c r="C33" s="34">
        <f t="shared" si="8"/>
        <v>253762.07565000001</v>
      </c>
      <c r="D33" s="34">
        <f t="shared" si="9"/>
        <v>4098.7</v>
      </c>
      <c r="E33" s="34">
        <f t="shared" si="4"/>
        <v>1.6151743673680812</v>
      </c>
      <c r="F33" s="34">
        <v>4043.3</v>
      </c>
      <c r="G33" s="34">
        <v>0</v>
      </c>
      <c r="H33" s="34">
        <v>0</v>
      </c>
      <c r="I33" s="34"/>
      <c r="J33" s="34"/>
      <c r="K33" s="34"/>
      <c r="L33" s="34"/>
      <c r="M33" s="34"/>
      <c r="N33" s="34"/>
      <c r="O33" s="34"/>
      <c r="P33" s="34"/>
      <c r="Q33" s="34"/>
      <c r="R33" s="34"/>
      <c r="S33" s="34"/>
      <c r="T33" s="37"/>
      <c r="U33" s="34">
        <v>22385.7</v>
      </c>
      <c r="V33" s="34">
        <v>0</v>
      </c>
      <c r="W33" s="47">
        <f>SUM(V33/U33*100)</f>
        <v>0</v>
      </c>
      <c r="X33" s="34"/>
      <c r="Y33" s="34"/>
      <c r="Z33" s="34"/>
      <c r="AA33" s="34">
        <v>26502.2</v>
      </c>
      <c r="AB33" s="34">
        <v>0</v>
      </c>
      <c r="AC33" s="34">
        <f>SUM(AB33/AA33*100)</f>
        <v>0</v>
      </c>
      <c r="AD33" s="34"/>
      <c r="AE33" s="34"/>
      <c r="AF33" s="34"/>
      <c r="AG33" s="34">
        <v>6212.6</v>
      </c>
      <c r="AH33" s="34">
        <v>4098.7</v>
      </c>
      <c r="AI33" s="34">
        <f t="shared" si="6"/>
        <v>65.973988346264036</v>
      </c>
      <c r="AJ33" s="34"/>
      <c r="AK33" s="34"/>
      <c r="AL33" s="34"/>
      <c r="AM33" s="34"/>
      <c r="AN33" s="34"/>
      <c r="AO33" s="34"/>
      <c r="AP33" s="34"/>
      <c r="AQ33" s="34"/>
      <c r="AR33" s="34"/>
      <c r="AS33" s="34"/>
      <c r="AT33" s="34"/>
      <c r="AU33" s="34"/>
      <c r="AV33" s="34">
        <v>42.9</v>
      </c>
      <c r="AW33" s="34">
        <v>0</v>
      </c>
      <c r="AX33" s="34">
        <f t="shared" si="7"/>
        <v>0</v>
      </c>
      <c r="AY33" s="34"/>
      <c r="AZ33" s="34"/>
      <c r="BA33" s="34"/>
      <c r="BB33" s="34">
        <v>13514</v>
      </c>
      <c r="BC33" s="34">
        <v>0</v>
      </c>
      <c r="BD33" s="34">
        <v>0</v>
      </c>
      <c r="BE33" s="34">
        <v>1647.1</v>
      </c>
      <c r="BF33" s="34">
        <v>0</v>
      </c>
      <c r="BG33" s="34">
        <f t="shared" si="21"/>
        <v>0</v>
      </c>
      <c r="BH33" s="34"/>
      <c r="BI33" s="34"/>
      <c r="BJ33" s="34"/>
      <c r="BK33" s="34">
        <v>29521.1</v>
      </c>
      <c r="BL33" s="34">
        <v>0</v>
      </c>
      <c r="BM33" s="34">
        <v>0</v>
      </c>
      <c r="BN33" s="34">
        <v>20000</v>
      </c>
      <c r="BO33" s="34">
        <v>0</v>
      </c>
      <c r="BP33" s="34">
        <v>0</v>
      </c>
      <c r="BQ33" s="34"/>
      <c r="BR33" s="34"/>
      <c r="BS33" s="34"/>
      <c r="BT33" s="34">
        <v>4000</v>
      </c>
      <c r="BU33" s="34">
        <v>0</v>
      </c>
      <c r="BV33" s="34">
        <f t="shared" si="12"/>
        <v>0</v>
      </c>
      <c r="BW33" s="34">
        <v>4000</v>
      </c>
      <c r="BX33" s="34">
        <v>0</v>
      </c>
      <c r="BY33" s="34">
        <f t="shared" si="13"/>
        <v>0</v>
      </c>
      <c r="BZ33" s="34">
        <v>2000</v>
      </c>
      <c r="CA33" s="34">
        <v>0</v>
      </c>
      <c r="CB33" s="34">
        <f t="shared" si="14"/>
        <v>0</v>
      </c>
      <c r="CC33" s="34">
        <v>370</v>
      </c>
      <c r="CD33" s="34">
        <v>0</v>
      </c>
      <c r="CE33" s="34">
        <f t="shared" si="15"/>
        <v>0</v>
      </c>
      <c r="CF33" s="34"/>
      <c r="CG33" s="34"/>
      <c r="CH33" s="34"/>
      <c r="CI33" s="34"/>
      <c r="CJ33" s="34"/>
      <c r="CK33" s="34"/>
      <c r="CL33" s="34"/>
      <c r="CM33" s="34"/>
      <c r="CN33" s="34"/>
      <c r="CO33" s="34"/>
      <c r="CP33" s="34"/>
      <c r="CQ33" s="34"/>
      <c r="CR33" s="34"/>
      <c r="CS33" s="34"/>
      <c r="CT33" s="34"/>
      <c r="CU33" s="34"/>
      <c r="CV33" s="34"/>
      <c r="CW33" s="34"/>
      <c r="CX33" s="34"/>
      <c r="CY33" s="34"/>
      <c r="CZ33" s="37"/>
      <c r="DA33" s="34"/>
      <c r="DB33" s="34"/>
      <c r="DC33" s="34"/>
      <c r="DD33" s="34"/>
      <c r="DE33" s="34"/>
      <c r="DF33" s="37"/>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c r="EY33" s="34"/>
      <c r="EZ33" s="34">
        <v>6550</v>
      </c>
      <c r="FA33" s="34">
        <v>0</v>
      </c>
      <c r="FB33" s="34">
        <v>0</v>
      </c>
      <c r="FC33" s="34"/>
      <c r="FD33" s="34"/>
      <c r="FE33" s="34"/>
      <c r="FF33" s="34"/>
      <c r="FG33" s="34"/>
      <c r="FH33" s="34"/>
      <c r="FI33" s="34">
        <v>97053</v>
      </c>
      <c r="FJ33" s="34">
        <v>0</v>
      </c>
      <c r="FK33" s="34">
        <v>0</v>
      </c>
      <c r="FL33" s="34"/>
      <c r="FM33" s="34"/>
      <c r="FN33" s="34"/>
      <c r="FO33" s="34"/>
      <c r="FP33" s="34"/>
      <c r="FQ33" s="34"/>
      <c r="FR33" s="34">
        <v>9743.5</v>
      </c>
      <c r="FS33" s="34">
        <v>0</v>
      </c>
      <c r="FT33" s="34">
        <v>0</v>
      </c>
      <c r="FU33" s="34"/>
      <c r="FV33" s="34"/>
      <c r="FW33" s="34"/>
      <c r="FX33" s="34"/>
      <c r="FY33" s="34"/>
      <c r="FZ33" s="34"/>
      <c r="GA33" s="34"/>
      <c r="GB33" s="34"/>
      <c r="GC33" s="34"/>
      <c r="GD33" s="34"/>
      <c r="GE33" s="34"/>
      <c r="GF33" s="34"/>
      <c r="GG33" s="34"/>
      <c r="GH33" s="34"/>
      <c r="GI33" s="34"/>
      <c r="GJ33" s="34"/>
      <c r="GK33" s="34"/>
      <c r="GL33" s="34"/>
      <c r="GM33" s="34"/>
      <c r="GN33" s="34"/>
      <c r="GO33" s="34"/>
      <c r="GP33" s="34"/>
      <c r="GQ33" s="34"/>
      <c r="GR33" s="34"/>
      <c r="GS33" s="34">
        <v>3972.1</v>
      </c>
      <c r="GT33" s="34">
        <v>0</v>
      </c>
      <c r="GU33" s="34">
        <v>0</v>
      </c>
      <c r="GV33" s="34"/>
      <c r="GW33" s="34"/>
      <c r="GX33" s="34"/>
      <c r="GY33" s="34"/>
      <c r="GZ33" s="34"/>
      <c r="HA33" s="34"/>
      <c r="HB33" s="34">
        <v>2204.5756499999998</v>
      </c>
      <c r="HC33" s="34"/>
      <c r="HD33" s="34"/>
      <c r="HE33" s="34"/>
      <c r="HF33" s="34"/>
      <c r="HG33" s="34"/>
      <c r="HH33" s="34"/>
      <c r="HI33" s="34"/>
      <c r="HJ33" s="34"/>
      <c r="HK33" s="34"/>
      <c r="HL33" s="34"/>
      <c r="HM33" s="34"/>
    </row>
    <row r="34" spans="1:221" ht="14">
      <c r="A34" s="38"/>
      <c r="B34" s="39"/>
      <c r="C34" s="34"/>
      <c r="D34" s="34"/>
      <c r="E34" s="34"/>
      <c r="F34" s="34"/>
      <c r="G34" s="34"/>
      <c r="H34" s="34"/>
      <c r="I34" s="34"/>
      <c r="J34" s="34"/>
      <c r="K34" s="34"/>
      <c r="L34" s="34"/>
      <c r="M34" s="34"/>
      <c r="N34" s="34"/>
      <c r="O34" s="34"/>
      <c r="P34" s="34"/>
      <c r="Q34" s="34"/>
      <c r="R34" s="34"/>
      <c r="S34" s="34"/>
      <c r="T34" s="37"/>
      <c r="U34" s="34"/>
      <c r="V34" s="34"/>
      <c r="W34" s="47"/>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c r="CT34" s="34"/>
      <c r="CU34" s="34"/>
      <c r="CV34" s="34"/>
      <c r="CW34" s="34"/>
      <c r="CX34" s="34"/>
      <c r="CY34" s="34"/>
      <c r="CZ34" s="37"/>
      <c r="DA34" s="34"/>
      <c r="DB34" s="34"/>
      <c r="DC34" s="34"/>
      <c r="DD34" s="34"/>
      <c r="DE34" s="34"/>
      <c r="DF34" s="37"/>
      <c r="DG34" s="34"/>
      <c r="DH34" s="34"/>
      <c r="DI34" s="34"/>
      <c r="DJ34" s="34"/>
      <c r="DK34" s="34"/>
      <c r="DL34" s="34"/>
      <c r="DM34" s="34"/>
      <c r="DN34" s="34"/>
      <c r="DO34" s="34"/>
      <c r="DP34" s="34"/>
      <c r="DQ34" s="34"/>
      <c r="DR34" s="34"/>
      <c r="DS34" s="34"/>
      <c r="DT34" s="34"/>
      <c r="DU34" s="34"/>
      <c r="DV34" s="34"/>
      <c r="DW34" s="34"/>
      <c r="DX34" s="34"/>
      <c r="DY34" s="34"/>
      <c r="DZ34" s="34"/>
      <c r="EA34" s="34"/>
      <c r="EB34" s="34"/>
      <c r="EC34" s="34"/>
      <c r="ED34" s="34"/>
      <c r="EE34" s="34"/>
      <c r="EF34" s="34"/>
      <c r="EG34" s="34"/>
      <c r="EH34" s="34"/>
      <c r="EI34" s="34"/>
      <c r="EJ34" s="34"/>
      <c r="EK34" s="34"/>
      <c r="EL34" s="34"/>
      <c r="EM34" s="34"/>
      <c r="EN34" s="34"/>
      <c r="EO34" s="34"/>
      <c r="EP34" s="34"/>
      <c r="EQ34" s="34"/>
      <c r="ER34" s="34"/>
      <c r="ES34" s="34"/>
      <c r="ET34" s="34"/>
      <c r="EU34" s="34"/>
      <c r="EV34" s="34"/>
      <c r="EW34" s="34"/>
      <c r="EX34" s="34"/>
      <c r="EY34" s="34"/>
      <c r="EZ34" s="34"/>
      <c r="FA34" s="34"/>
      <c r="FB34" s="34"/>
      <c r="FC34" s="34"/>
      <c r="FD34" s="34"/>
      <c r="FE34" s="34"/>
      <c r="FF34" s="34"/>
      <c r="FG34" s="34"/>
      <c r="FH34" s="34"/>
      <c r="FI34" s="34"/>
      <c r="FJ34" s="34"/>
      <c r="FK34" s="34"/>
      <c r="FL34" s="34"/>
      <c r="FM34" s="34"/>
      <c r="FN34" s="34"/>
      <c r="FO34" s="34"/>
      <c r="FP34" s="34"/>
      <c r="FQ34" s="34"/>
      <c r="FR34" s="34"/>
      <c r="FS34" s="34"/>
      <c r="FT34" s="34"/>
      <c r="FU34" s="34"/>
      <c r="FV34" s="34"/>
      <c r="FW34" s="34"/>
      <c r="FX34" s="34"/>
      <c r="FY34" s="34"/>
      <c r="FZ34" s="34"/>
      <c r="GA34" s="34"/>
      <c r="GB34" s="34"/>
      <c r="GC34" s="34"/>
      <c r="GD34" s="34"/>
      <c r="GE34" s="34"/>
      <c r="GF34" s="34"/>
      <c r="GG34" s="34"/>
      <c r="GH34" s="34"/>
      <c r="GI34" s="34"/>
      <c r="GJ34" s="34"/>
      <c r="GK34" s="34"/>
      <c r="GL34" s="34"/>
      <c r="GM34" s="34"/>
      <c r="GN34" s="34"/>
      <c r="GO34" s="34"/>
      <c r="GP34" s="34"/>
      <c r="GQ34" s="34"/>
      <c r="GR34" s="34"/>
      <c r="GS34" s="34"/>
      <c r="GT34" s="34"/>
      <c r="GU34" s="34"/>
      <c r="GV34" s="34"/>
      <c r="GW34" s="34"/>
      <c r="GX34" s="34"/>
      <c r="GY34" s="34"/>
      <c r="GZ34" s="34"/>
      <c r="HA34" s="34"/>
      <c r="HB34" s="34"/>
      <c r="HC34" s="34"/>
      <c r="HD34" s="34"/>
      <c r="HE34" s="34"/>
      <c r="HF34" s="34"/>
      <c r="HG34" s="34"/>
      <c r="HH34" s="34"/>
      <c r="HI34" s="34"/>
      <c r="HJ34" s="34"/>
      <c r="HK34" s="34"/>
      <c r="HL34" s="34"/>
      <c r="HM34" s="34"/>
    </row>
    <row r="35" spans="1:221" s="46" customFormat="1" ht="31.5" customHeight="1">
      <c r="A35" s="76" t="s">
        <v>181</v>
      </c>
      <c r="B35" s="76"/>
      <c r="C35" s="37">
        <f t="shared" si="8"/>
        <v>400001.73277</v>
      </c>
      <c r="D35" s="37">
        <f t="shared" si="9"/>
        <v>0</v>
      </c>
      <c r="E35" s="37">
        <f t="shared" si="4"/>
        <v>0</v>
      </c>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49"/>
      <c r="AH35" s="50"/>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4"/>
      <c r="BW35" s="37"/>
      <c r="BX35" s="37"/>
      <c r="BY35" s="34"/>
      <c r="BZ35" s="37"/>
      <c r="CA35" s="37"/>
      <c r="CB35" s="34"/>
      <c r="CC35" s="37"/>
      <c r="CD35" s="37"/>
      <c r="CE35" s="34"/>
      <c r="CF35" s="37"/>
      <c r="CG35" s="37"/>
      <c r="CH35" s="37"/>
      <c r="CI35" s="37"/>
      <c r="CJ35" s="37"/>
      <c r="CK35" s="37"/>
      <c r="CL35" s="37"/>
      <c r="CM35" s="37"/>
      <c r="CN35" s="37"/>
      <c r="CO35" s="37"/>
      <c r="CP35" s="37"/>
      <c r="CQ35" s="34"/>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4"/>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c r="GT35" s="37"/>
      <c r="GU35" s="37"/>
      <c r="GV35" s="37"/>
      <c r="GW35" s="37"/>
      <c r="GX35" s="37"/>
      <c r="GY35" s="37"/>
      <c r="GZ35" s="37"/>
      <c r="HA35" s="37"/>
      <c r="HB35" s="37">
        <v>198489.83277000001</v>
      </c>
      <c r="HC35" s="37"/>
      <c r="HD35" s="37"/>
      <c r="HE35" s="37">
        <v>619.6</v>
      </c>
      <c r="HF35" s="37">
        <v>0</v>
      </c>
      <c r="HG35" s="37">
        <v>0</v>
      </c>
      <c r="HH35" s="37">
        <v>200000</v>
      </c>
      <c r="HI35" s="37">
        <v>0</v>
      </c>
      <c r="HJ35" s="37">
        <v>0</v>
      </c>
      <c r="HK35" s="37">
        <v>892.3</v>
      </c>
      <c r="HL35" s="37">
        <v>0</v>
      </c>
      <c r="HM35" s="37">
        <v>0</v>
      </c>
    </row>
    <row r="36" spans="1:221" s="10" customFormat="1" ht="33.75" customHeight="1">
      <c r="A36" s="72" t="s">
        <v>50</v>
      </c>
      <c r="B36" s="72"/>
      <c r="C36" s="37">
        <f>SUM(C6+C28+C35)</f>
        <v>11377582.199999997</v>
      </c>
      <c r="D36" s="37">
        <f t="shared" ref="D36:BO36" si="24">SUM(D6+D28+D35)</f>
        <v>217366.5</v>
      </c>
      <c r="E36" s="37">
        <f t="shared" si="4"/>
        <v>1.9104805940228675</v>
      </c>
      <c r="F36" s="37">
        <f t="shared" si="24"/>
        <v>80000</v>
      </c>
      <c r="G36" s="37">
        <f t="shared" si="24"/>
        <v>0</v>
      </c>
      <c r="H36" s="37">
        <f t="shared" si="24"/>
        <v>0</v>
      </c>
      <c r="I36" s="37">
        <f t="shared" si="24"/>
        <v>258254</v>
      </c>
      <c r="J36" s="37">
        <f t="shared" si="24"/>
        <v>0</v>
      </c>
      <c r="K36" s="37">
        <f t="shared" si="24"/>
        <v>0</v>
      </c>
      <c r="L36" s="37">
        <f t="shared" si="24"/>
        <v>313746</v>
      </c>
      <c r="M36" s="37">
        <f t="shared" si="24"/>
        <v>56618.400000000016</v>
      </c>
      <c r="N36" s="37">
        <f>SUM(M36/L36*100)</f>
        <v>18.045935246983234</v>
      </c>
      <c r="O36" s="37">
        <f t="shared" si="24"/>
        <v>116519.99999999999</v>
      </c>
      <c r="P36" s="37">
        <f t="shared" si="24"/>
        <v>0</v>
      </c>
      <c r="Q36" s="37">
        <f t="shared" si="24"/>
        <v>0</v>
      </c>
      <c r="R36" s="37">
        <f t="shared" si="24"/>
        <v>89999.999999999985</v>
      </c>
      <c r="S36" s="37">
        <f t="shared" si="24"/>
        <v>19113.200000000004</v>
      </c>
      <c r="T36" s="37">
        <f>SUM(S36/R36*100)</f>
        <v>21.236888888888895</v>
      </c>
      <c r="U36" s="37">
        <f t="shared" si="24"/>
        <v>100000</v>
      </c>
      <c r="V36" s="37">
        <f t="shared" si="24"/>
        <v>0</v>
      </c>
      <c r="W36" s="37">
        <f t="shared" si="24"/>
        <v>0</v>
      </c>
      <c r="X36" s="37">
        <f t="shared" si="24"/>
        <v>1234745.7</v>
      </c>
      <c r="Y36" s="37">
        <f t="shared" si="24"/>
        <v>0</v>
      </c>
      <c r="Z36" s="37">
        <f t="shared" si="24"/>
        <v>0</v>
      </c>
      <c r="AA36" s="37">
        <f t="shared" si="24"/>
        <v>110000</v>
      </c>
      <c r="AB36" s="37">
        <f t="shared" si="24"/>
        <v>0</v>
      </c>
      <c r="AC36" s="37">
        <f t="shared" si="24"/>
        <v>0</v>
      </c>
      <c r="AD36" s="37">
        <f t="shared" si="24"/>
        <v>62680.9</v>
      </c>
      <c r="AE36" s="37">
        <f t="shared" si="24"/>
        <v>0</v>
      </c>
      <c r="AF36" s="37">
        <f t="shared" si="24"/>
        <v>0</v>
      </c>
      <c r="AG36" s="37">
        <f t="shared" si="24"/>
        <v>247213.6</v>
      </c>
      <c r="AH36" s="37">
        <f t="shared" si="24"/>
        <v>22125.4</v>
      </c>
      <c r="AI36" s="37">
        <f>AH36/AG36*100</f>
        <v>8.9499121407560107</v>
      </c>
      <c r="AJ36" s="37">
        <f t="shared" si="24"/>
        <v>35070.5</v>
      </c>
      <c r="AK36" s="37">
        <f t="shared" si="24"/>
        <v>0</v>
      </c>
      <c r="AL36" s="37">
        <f t="shared" si="24"/>
        <v>0</v>
      </c>
      <c r="AM36" s="37">
        <f t="shared" si="24"/>
        <v>22622.2</v>
      </c>
      <c r="AN36" s="37">
        <f t="shared" si="24"/>
        <v>0</v>
      </c>
      <c r="AO36" s="37">
        <f t="shared" si="24"/>
        <v>0</v>
      </c>
      <c r="AP36" s="37">
        <f t="shared" si="24"/>
        <v>2003.5</v>
      </c>
      <c r="AQ36" s="37">
        <f t="shared" si="24"/>
        <v>0</v>
      </c>
      <c r="AR36" s="37">
        <f t="shared" si="24"/>
        <v>0</v>
      </c>
      <c r="AS36" s="37">
        <f t="shared" si="24"/>
        <v>980.2</v>
      </c>
      <c r="AT36" s="37">
        <f t="shared" si="24"/>
        <v>0</v>
      </c>
      <c r="AU36" s="37">
        <f t="shared" si="24"/>
        <v>0</v>
      </c>
      <c r="AV36" s="37">
        <f t="shared" si="24"/>
        <v>1111.1000000000004</v>
      </c>
      <c r="AW36" s="37">
        <f t="shared" si="24"/>
        <v>0</v>
      </c>
      <c r="AX36" s="37">
        <f t="shared" si="24"/>
        <v>0</v>
      </c>
      <c r="AY36" s="37">
        <f t="shared" si="24"/>
        <v>28470.699999999997</v>
      </c>
      <c r="AZ36" s="37">
        <f t="shared" si="24"/>
        <v>0</v>
      </c>
      <c r="BA36" s="37">
        <f t="shared" si="24"/>
        <v>0</v>
      </c>
      <c r="BB36" s="37">
        <f t="shared" si="24"/>
        <v>275052.19999999995</v>
      </c>
      <c r="BC36" s="37">
        <f t="shared" si="24"/>
        <v>0</v>
      </c>
      <c r="BD36" s="37">
        <f t="shared" si="24"/>
        <v>0</v>
      </c>
      <c r="BE36" s="37">
        <f t="shared" si="24"/>
        <v>4941.3999999999996</v>
      </c>
      <c r="BF36" s="37">
        <f t="shared" si="24"/>
        <v>0</v>
      </c>
      <c r="BG36" s="37">
        <f t="shared" si="24"/>
        <v>0</v>
      </c>
      <c r="BH36" s="37">
        <f t="shared" si="24"/>
        <v>198193.2</v>
      </c>
      <c r="BI36" s="37">
        <f t="shared" si="24"/>
        <v>0</v>
      </c>
      <c r="BJ36" s="37">
        <f t="shared" si="24"/>
        <v>0</v>
      </c>
      <c r="BK36" s="37">
        <f t="shared" si="24"/>
        <v>521524.40000000014</v>
      </c>
      <c r="BL36" s="37">
        <f t="shared" si="24"/>
        <v>0</v>
      </c>
      <c r="BM36" s="37">
        <f t="shared" si="24"/>
        <v>0</v>
      </c>
      <c r="BN36" s="37">
        <f t="shared" si="24"/>
        <v>747377.2</v>
      </c>
      <c r="BO36" s="37">
        <f t="shared" si="24"/>
        <v>0</v>
      </c>
      <c r="BP36" s="37">
        <f t="shared" ref="BP36:EA36" si="25">SUM(BP6+BP28+BP35)</f>
        <v>0</v>
      </c>
      <c r="BQ36" s="37">
        <f t="shared" si="25"/>
        <v>14845.9</v>
      </c>
      <c r="BR36" s="37">
        <f t="shared" si="25"/>
        <v>0</v>
      </c>
      <c r="BS36" s="37">
        <f t="shared" si="25"/>
        <v>0</v>
      </c>
      <c r="BT36" s="37">
        <f t="shared" si="25"/>
        <v>157919.1</v>
      </c>
      <c r="BU36" s="37">
        <f t="shared" si="25"/>
        <v>1873.6000000000001</v>
      </c>
      <c r="BV36" s="37">
        <f t="shared" si="12"/>
        <v>1.1864302671431131</v>
      </c>
      <c r="BW36" s="37">
        <f t="shared" si="25"/>
        <v>261374.3</v>
      </c>
      <c r="BX36" s="37">
        <f t="shared" si="25"/>
        <v>8973.4000000000015</v>
      </c>
      <c r="BY36" s="37">
        <f t="shared" si="13"/>
        <v>3.4331607966047164</v>
      </c>
      <c r="BZ36" s="37">
        <f t="shared" si="25"/>
        <v>140754.29999999999</v>
      </c>
      <c r="CA36" s="37">
        <f t="shared" si="25"/>
        <v>9972.2999999999993</v>
      </c>
      <c r="CB36" s="37">
        <f t="shared" si="14"/>
        <v>7.084899004861664</v>
      </c>
      <c r="CC36" s="37">
        <f t="shared" si="25"/>
        <v>15000</v>
      </c>
      <c r="CD36" s="37">
        <f t="shared" si="25"/>
        <v>381.2</v>
      </c>
      <c r="CE36" s="37">
        <f t="shared" si="15"/>
        <v>2.5413333333333332</v>
      </c>
      <c r="CF36" s="37">
        <f t="shared" si="25"/>
        <v>103600</v>
      </c>
      <c r="CG36" s="37">
        <f t="shared" si="25"/>
        <v>0</v>
      </c>
      <c r="CH36" s="37">
        <f t="shared" si="25"/>
        <v>0</v>
      </c>
      <c r="CI36" s="37">
        <f t="shared" si="25"/>
        <v>355414.5</v>
      </c>
      <c r="CJ36" s="37">
        <f t="shared" si="25"/>
        <v>0</v>
      </c>
      <c r="CK36" s="37">
        <f t="shared" si="25"/>
        <v>0</v>
      </c>
      <c r="CL36" s="37">
        <f t="shared" si="25"/>
        <v>85999.9</v>
      </c>
      <c r="CM36" s="37">
        <f t="shared" si="25"/>
        <v>0</v>
      </c>
      <c r="CN36" s="37">
        <f t="shared" si="25"/>
        <v>0</v>
      </c>
      <c r="CO36" s="37">
        <f t="shared" si="25"/>
        <v>377980.8</v>
      </c>
      <c r="CP36" s="37">
        <f t="shared" si="25"/>
        <v>15450.6</v>
      </c>
      <c r="CQ36" s="34">
        <f t="shared" ref="CQ36" si="26">CP36/CO36*100</f>
        <v>4.0876679450384783</v>
      </c>
      <c r="CR36" s="37">
        <f t="shared" si="25"/>
        <v>118860.8</v>
      </c>
      <c r="CS36" s="37">
        <f t="shared" si="25"/>
        <v>0</v>
      </c>
      <c r="CT36" s="37">
        <f t="shared" si="25"/>
        <v>0</v>
      </c>
      <c r="CU36" s="37">
        <f t="shared" si="25"/>
        <v>84996.3</v>
      </c>
      <c r="CV36" s="37">
        <f t="shared" si="25"/>
        <v>0</v>
      </c>
      <c r="CW36" s="37">
        <f t="shared" si="25"/>
        <v>0</v>
      </c>
      <c r="CX36" s="37">
        <f t="shared" si="25"/>
        <v>307047.3</v>
      </c>
      <c r="CY36" s="37">
        <f t="shared" si="25"/>
        <v>41845</v>
      </c>
      <c r="CZ36" s="37">
        <f t="shared" si="22"/>
        <v>13.628193441205966</v>
      </c>
      <c r="DA36" s="37">
        <f t="shared" si="25"/>
        <v>630082.89999999991</v>
      </c>
      <c r="DB36" s="37">
        <f t="shared" si="25"/>
        <v>0</v>
      </c>
      <c r="DC36" s="37">
        <f t="shared" si="25"/>
        <v>0</v>
      </c>
      <c r="DD36" s="37">
        <f t="shared" si="25"/>
        <v>164515.20000000001</v>
      </c>
      <c r="DE36" s="37">
        <f t="shared" si="25"/>
        <v>34856.5</v>
      </c>
      <c r="DF36" s="37">
        <f t="shared" si="23"/>
        <v>21.187403960241973</v>
      </c>
      <c r="DG36" s="37">
        <f t="shared" si="25"/>
        <v>113465</v>
      </c>
      <c r="DH36" s="37">
        <f t="shared" si="25"/>
        <v>0</v>
      </c>
      <c r="DI36" s="37">
        <f t="shared" si="25"/>
        <v>0</v>
      </c>
      <c r="DJ36" s="37">
        <f t="shared" si="25"/>
        <v>343950.8</v>
      </c>
      <c r="DK36" s="37">
        <f t="shared" si="25"/>
        <v>0</v>
      </c>
      <c r="DL36" s="37">
        <f t="shared" si="25"/>
        <v>0</v>
      </c>
      <c r="DM36" s="37">
        <f t="shared" si="25"/>
        <v>47837</v>
      </c>
      <c r="DN36" s="37">
        <f t="shared" si="25"/>
        <v>0</v>
      </c>
      <c r="DO36" s="37">
        <f t="shared" si="25"/>
        <v>0</v>
      </c>
      <c r="DP36" s="37">
        <f t="shared" si="25"/>
        <v>7766.2</v>
      </c>
      <c r="DQ36" s="37">
        <f t="shared" si="25"/>
        <v>0</v>
      </c>
      <c r="DR36" s="37">
        <f t="shared" si="25"/>
        <v>0</v>
      </c>
      <c r="DS36" s="37">
        <f t="shared" si="25"/>
        <v>1608.6</v>
      </c>
      <c r="DT36" s="37">
        <f t="shared" si="25"/>
        <v>0</v>
      </c>
      <c r="DU36" s="37">
        <f t="shared" si="25"/>
        <v>0</v>
      </c>
      <c r="DV36" s="37">
        <f t="shared" si="25"/>
        <v>47171.200000000004</v>
      </c>
      <c r="DW36" s="37">
        <f t="shared" si="25"/>
        <v>6156.9</v>
      </c>
      <c r="DX36" s="37">
        <f t="shared" ref="DX36" si="27">DW36/DV36*100</f>
        <v>13.052243741944237</v>
      </c>
      <c r="DY36" s="37">
        <f t="shared" si="25"/>
        <v>10000</v>
      </c>
      <c r="DZ36" s="37">
        <f t="shared" si="25"/>
        <v>0</v>
      </c>
      <c r="EA36" s="37">
        <f t="shared" si="25"/>
        <v>0</v>
      </c>
      <c r="EB36" s="37">
        <f t="shared" ref="EB36:GM36" si="28">SUM(EB6+EB28+EB35)</f>
        <v>4384.6000000000004</v>
      </c>
      <c r="EC36" s="37">
        <f t="shared" si="28"/>
        <v>0</v>
      </c>
      <c r="ED36" s="37">
        <f t="shared" si="28"/>
        <v>0</v>
      </c>
      <c r="EE36" s="37">
        <f t="shared" si="28"/>
        <v>56866.1</v>
      </c>
      <c r="EF36" s="37">
        <f t="shared" si="28"/>
        <v>0</v>
      </c>
      <c r="EG36" s="37">
        <f t="shared" si="28"/>
        <v>0</v>
      </c>
      <c r="EH36" s="37">
        <f t="shared" si="28"/>
        <v>78685.8</v>
      </c>
      <c r="EI36" s="37">
        <f t="shared" si="28"/>
        <v>0</v>
      </c>
      <c r="EJ36" s="37">
        <f t="shared" si="28"/>
        <v>0</v>
      </c>
      <c r="EK36" s="37">
        <f t="shared" si="28"/>
        <v>65.3</v>
      </c>
      <c r="EL36" s="37">
        <f t="shared" si="28"/>
        <v>0</v>
      </c>
      <c r="EM36" s="37">
        <f t="shared" si="28"/>
        <v>0</v>
      </c>
      <c r="EN36" s="37">
        <f t="shared" si="28"/>
        <v>1568.5</v>
      </c>
      <c r="EO36" s="37">
        <f t="shared" si="28"/>
        <v>0</v>
      </c>
      <c r="EP36" s="37">
        <f t="shared" si="28"/>
        <v>0</v>
      </c>
      <c r="EQ36" s="37">
        <f t="shared" si="28"/>
        <v>65961.399999999994</v>
      </c>
      <c r="ER36" s="37">
        <f t="shared" si="28"/>
        <v>0</v>
      </c>
      <c r="ES36" s="37">
        <f t="shared" si="28"/>
        <v>0</v>
      </c>
      <c r="ET36" s="37">
        <f t="shared" si="28"/>
        <v>27866.400000000001</v>
      </c>
      <c r="EU36" s="37">
        <f t="shared" si="28"/>
        <v>0</v>
      </c>
      <c r="EV36" s="37">
        <f t="shared" si="28"/>
        <v>0</v>
      </c>
      <c r="EW36" s="37">
        <f t="shared" si="28"/>
        <v>10000</v>
      </c>
      <c r="EX36" s="37">
        <f t="shared" si="28"/>
        <v>0</v>
      </c>
      <c r="EY36" s="37">
        <f t="shared" si="28"/>
        <v>0</v>
      </c>
      <c r="EZ36" s="37">
        <f t="shared" si="28"/>
        <v>272930.59999999998</v>
      </c>
      <c r="FA36" s="37">
        <f t="shared" si="28"/>
        <v>0</v>
      </c>
      <c r="FB36" s="37">
        <f t="shared" si="28"/>
        <v>0</v>
      </c>
      <c r="FC36" s="37">
        <f t="shared" si="28"/>
        <v>11304.1</v>
      </c>
      <c r="FD36" s="37">
        <f t="shared" si="28"/>
        <v>0</v>
      </c>
      <c r="FE36" s="37">
        <f t="shared" si="28"/>
        <v>0</v>
      </c>
      <c r="FF36" s="37">
        <f t="shared" si="28"/>
        <v>39212.5</v>
      </c>
      <c r="FG36" s="37">
        <f t="shared" si="28"/>
        <v>0</v>
      </c>
      <c r="FH36" s="37">
        <f t="shared" si="28"/>
        <v>0</v>
      </c>
      <c r="FI36" s="37">
        <f t="shared" si="28"/>
        <v>1500000</v>
      </c>
      <c r="FJ36" s="37">
        <f t="shared" si="28"/>
        <v>0</v>
      </c>
      <c r="FK36" s="37">
        <f t="shared" si="28"/>
        <v>0</v>
      </c>
      <c r="FL36" s="37">
        <f t="shared" si="28"/>
        <v>41688.199999999997</v>
      </c>
      <c r="FM36" s="37">
        <f t="shared" si="28"/>
        <v>0</v>
      </c>
      <c r="FN36" s="37">
        <f t="shared" si="28"/>
        <v>0</v>
      </c>
      <c r="FO36" s="37">
        <f t="shared" si="28"/>
        <v>35327.5</v>
      </c>
      <c r="FP36" s="37">
        <f t="shared" si="28"/>
        <v>0</v>
      </c>
      <c r="FQ36" s="37">
        <f t="shared" si="28"/>
        <v>0</v>
      </c>
      <c r="FR36" s="37">
        <f t="shared" si="28"/>
        <v>300000</v>
      </c>
      <c r="FS36" s="37">
        <f t="shared" si="28"/>
        <v>0</v>
      </c>
      <c r="FT36" s="37">
        <f t="shared" si="28"/>
        <v>0</v>
      </c>
      <c r="FU36" s="37">
        <f t="shared" si="28"/>
        <v>12878.4</v>
      </c>
      <c r="FV36" s="37">
        <f t="shared" si="28"/>
        <v>0</v>
      </c>
      <c r="FW36" s="37">
        <f t="shared" si="28"/>
        <v>0</v>
      </c>
      <c r="FX36" s="37">
        <f t="shared" si="28"/>
        <v>50104.7</v>
      </c>
      <c r="FY36" s="37">
        <f t="shared" si="28"/>
        <v>0</v>
      </c>
      <c r="FZ36" s="37">
        <f t="shared" si="28"/>
        <v>0</v>
      </c>
      <c r="GA36" s="37">
        <f t="shared" si="28"/>
        <v>36489.5</v>
      </c>
      <c r="GB36" s="37">
        <f t="shared" si="28"/>
        <v>0</v>
      </c>
      <c r="GC36" s="37">
        <f t="shared" si="28"/>
        <v>0</v>
      </c>
      <c r="GD36" s="37">
        <f t="shared" si="28"/>
        <v>45917.5</v>
      </c>
      <c r="GE36" s="37">
        <f t="shared" si="28"/>
        <v>0</v>
      </c>
      <c r="GF36" s="37">
        <f t="shared" si="28"/>
        <v>0</v>
      </c>
      <c r="GG36" s="37">
        <f t="shared" si="28"/>
        <v>27050.5</v>
      </c>
      <c r="GH36" s="37">
        <f t="shared" si="28"/>
        <v>0</v>
      </c>
      <c r="GI36" s="37">
        <f t="shared" si="28"/>
        <v>0</v>
      </c>
      <c r="GJ36" s="37">
        <f t="shared" si="28"/>
        <v>34868.800000000003</v>
      </c>
      <c r="GK36" s="37">
        <f t="shared" si="28"/>
        <v>0</v>
      </c>
      <c r="GL36" s="37">
        <f t="shared" si="28"/>
        <v>0</v>
      </c>
      <c r="GM36" s="37">
        <f t="shared" si="28"/>
        <v>6175.5</v>
      </c>
      <c r="GN36" s="37">
        <f t="shared" ref="GN36:HM36" si="29">SUM(GN6+GN28+GN35)</f>
        <v>0</v>
      </c>
      <c r="GO36" s="37">
        <f t="shared" si="29"/>
        <v>0</v>
      </c>
      <c r="GP36" s="37">
        <f t="shared" si="29"/>
        <v>51044.7</v>
      </c>
      <c r="GQ36" s="37">
        <f t="shared" si="29"/>
        <v>0</v>
      </c>
      <c r="GR36" s="37">
        <f t="shared" si="29"/>
        <v>0</v>
      </c>
      <c r="GS36" s="37">
        <f t="shared" si="29"/>
        <v>32799.699999999997</v>
      </c>
      <c r="GT36" s="37">
        <f t="shared" si="29"/>
        <v>0</v>
      </c>
      <c r="GU36" s="37">
        <f t="shared" si="29"/>
        <v>0</v>
      </c>
      <c r="GV36" s="37">
        <f t="shared" si="29"/>
        <v>3600</v>
      </c>
      <c r="GW36" s="37">
        <f t="shared" si="29"/>
        <v>0</v>
      </c>
      <c r="GX36" s="37">
        <f t="shared" si="29"/>
        <v>0</v>
      </c>
      <c r="GY36" s="37">
        <f t="shared" si="29"/>
        <v>50438.1</v>
      </c>
      <c r="GZ36" s="37">
        <f t="shared" si="29"/>
        <v>0</v>
      </c>
      <c r="HA36" s="37">
        <f t="shared" si="29"/>
        <v>0</v>
      </c>
      <c r="HB36" s="37">
        <f t="shared" si="29"/>
        <v>463764.6</v>
      </c>
      <c r="HC36" s="37">
        <f t="shared" si="29"/>
        <v>0</v>
      </c>
      <c r="HD36" s="37">
        <f t="shared" si="29"/>
        <v>0</v>
      </c>
      <c r="HE36" s="37">
        <f t="shared" si="29"/>
        <v>75000</v>
      </c>
      <c r="HF36" s="37">
        <f t="shared" si="29"/>
        <v>0</v>
      </c>
      <c r="HG36" s="37">
        <f t="shared" si="29"/>
        <v>0</v>
      </c>
      <c r="HH36" s="37">
        <f t="shared" si="29"/>
        <v>200000</v>
      </c>
      <c r="HI36" s="37">
        <f t="shared" si="29"/>
        <v>0</v>
      </c>
      <c r="HJ36" s="37">
        <f t="shared" si="29"/>
        <v>0</v>
      </c>
      <c r="HK36" s="37">
        <f t="shared" si="29"/>
        <v>892.3</v>
      </c>
      <c r="HL36" s="37">
        <f t="shared" si="29"/>
        <v>0</v>
      </c>
      <c r="HM36" s="37">
        <f t="shared" si="29"/>
        <v>0</v>
      </c>
    </row>
    <row r="37" spans="1:221" ht="14">
      <c r="A37" s="51"/>
      <c r="B37" s="52"/>
      <c r="C37" s="34">
        <v>11377582122.84</v>
      </c>
      <c r="D37" s="34">
        <v>217366472.16000003</v>
      </c>
      <c r="E37" s="34">
        <v>1.910480362287575</v>
      </c>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c r="GN37" s="52"/>
      <c r="GO37" s="52"/>
      <c r="GP37" s="52"/>
      <c r="GQ37" s="52"/>
      <c r="GR37" s="52"/>
      <c r="GS37" s="52"/>
      <c r="GT37" s="52"/>
      <c r="GU37" s="52"/>
      <c r="GV37" s="52"/>
      <c r="GW37" s="52"/>
      <c r="GX37" s="52"/>
      <c r="GY37" s="52"/>
      <c r="GZ37" s="52"/>
      <c r="HA37" s="52"/>
      <c r="HB37" s="52"/>
      <c r="HC37" s="52"/>
      <c r="HD37" s="52"/>
      <c r="HE37" s="52"/>
      <c r="HF37" s="52"/>
      <c r="HG37" s="52"/>
      <c r="HH37" s="52"/>
      <c r="HI37" s="52"/>
      <c r="HJ37" s="52"/>
      <c r="HK37" s="52"/>
      <c r="HL37" s="52"/>
      <c r="HM37" s="52"/>
    </row>
    <row r="38" spans="1:221" ht="14">
      <c r="A38" s="51"/>
      <c r="B38" s="52"/>
      <c r="C38" s="34">
        <v>11377582.1</v>
      </c>
      <c r="D38" s="34">
        <v>217366.5</v>
      </c>
      <c r="E38" s="34"/>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52"/>
      <c r="DP38" s="52"/>
      <c r="DQ38" s="52"/>
      <c r="DR38" s="52"/>
      <c r="DS38" s="52"/>
      <c r="DT38" s="52"/>
      <c r="DU38" s="52"/>
      <c r="DV38" s="52"/>
      <c r="DW38" s="52"/>
      <c r="DX38" s="52"/>
      <c r="DY38" s="52"/>
      <c r="DZ38" s="52"/>
      <c r="EA38" s="52"/>
      <c r="EB38" s="52"/>
      <c r="EC38" s="52"/>
      <c r="ED38" s="52"/>
      <c r="EE38" s="52"/>
      <c r="EF38" s="52"/>
      <c r="EG38" s="52"/>
      <c r="EH38" s="52"/>
      <c r="EI38" s="52"/>
      <c r="EJ38" s="52"/>
      <c r="EK38" s="52"/>
      <c r="EL38" s="52"/>
      <c r="EM38" s="52"/>
      <c r="EN38" s="52"/>
      <c r="EO38" s="52"/>
      <c r="EP38" s="52"/>
      <c r="EQ38" s="52"/>
      <c r="ER38" s="52"/>
      <c r="ES38" s="52"/>
      <c r="ET38" s="52"/>
      <c r="EU38" s="52"/>
      <c r="EV38" s="52"/>
      <c r="EW38" s="52"/>
      <c r="EX38" s="52"/>
      <c r="EY38" s="52"/>
      <c r="EZ38" s="52"/>
      <c r="FA38" s="52"/>
      <c r="FB38" s="52"/>
      <c r="FC38" s="52"/>
      <c r="FD38" s="52"/>
      <c r="FE38" s="52"/>
      <c r="FF38" s="52"/>
      <c r="FG38" s="52"/>
      <c r="FH38" s="52"/>
      <c r="FI38" s="52"/>
      <c r="FJ38" s="52"/>
      <c r="FK38" s="52"/>
      <c r="FL38" s="52"/>
      <c r="FM38" s="52"/>
      <c r="FN38" s="52"/>
      <c r="FO38" s="52"/>
      <c r="FP38" s="52"/>
      <c r="FQ38" s="52"/>
      <c r="FR38" s="52"/>
      <c r="FS38" s="52"/>
      <c r="FT38" s="52"/>
      <c r="FU38" s="52"/>
      <c r="FV38" s="52"/>
      <c r="FW38" s="52"/>
      <c r="FX38" s="52"/>
      <c r="FY38" s="52"/>
      <c r="FZ38" s="52"/>
      <c r="GA38" s="52"/>
      <c r="GB38" s="52"/>
      <c r="GC38" s="52"/>
      <c r="GD38" s="52"/>
      <c r="GE38" s="52"/>
      <c r="GF38" s="52"/>
      <c r="GG38" s="52"/>
      <c r="GH38" s="52"/>
      <c r="GI38" s="52"/>
      <c r="GJ38" s="52"/>
      <c r="GK38" s="52"/>
      <c r="GL38" s="52"/>
      <c r="GM38" s="52"/>
      <c r="GN38" s="52"/>
      <c r="GO38" s="52"/>
      <c r="GP38" s="52"/>
      <c r="GQ38" s="52"/>
      <c r="GR38" s="52"/>
      <c r="GS38" s="52"/>
      <c r="GT38" s="52"/>
      <c r="GU38" s="52"/>
      <c r="GV38" s="52"/>
      <c r="GW38" s="52"/>
      <c r="GX38" s="52"/>
      <c r="GY38" s="52"/>
      <c r="GZ38" s="52"/>
      <c r="HA38" s="52"/>
      <c r="HB38" s="52"/>
      <c r="HC38" s="52"/>
      <c r="HD38" s="52"/>
      <c r="HE38" s="52"/>
      <c r="HF38" s="52"/>
      <c r="HG38" s="52"/>
      <c r="HH38" s="52"/>
      <c r="HI38" s="52"/>
      <c r="HJ38" s="52"/>
      <c r="HK38" s="52"/>
      <c r="HL38" s="52"/>
      <c r="HM38" s="52"/>
    </row>
    <row r="39" spans="1:221">
      <c r="C39" s="6">
        <f>C38-C36</f>
        <v>-9.9999997764825821E-2</v>
      </c>
      <c r="D39" s="6">
        <f>D38-D36</f>
        <v>0</v>
      </c>
    </row>
  </sheetData>
  <mergeCells count="83">
    <mergeCell ref="HK4:HM4"/>
    <mergeCell ref="AY4:BA4"/>
    <mergeCell ref="BB4:BD4"/>
    <mergeCell ref="CO4:CQ4"/>
    <mergeCell ref="BH4:BJ4"/>
    <mergeCell ref="BK4:BM4"/>
    <mergeCell ref="BE4:BG4"/>
    <mergeCell ref="CI4:CK4"/>
    <mergeCell ref="CL4:CN4"/>
    <mergeCell ref="CR4:CT4"/>
    <mergeCell ref="CU4:CW4"/>
    <mergeCell ref="CX4:CZ4"/>
    <mergeCell ref="DA4:DC4"/>
    <mergeCell ref="DD4:DF4"/>
    <mergeCell ref="FX4:FZ4"/>
    <mergeCell ref="ET4:EV4"/>
    <mergeCell ref="HB4:HD4"/>
    <mergeCell ref="HE4:HG4"/>
    <mergeCell ref="HH4:HJ4"/>
    <mergeCell ref="AS3:AV3"/>
    <mergeCell ref="AM4:AO4"/>
    <mergeCell ref="AP4:AR4"/>
    <mergeCell ref="AS4:AU4"/>
    <mergeCell ref="AV4:AX4"/>
    <mergeCell ref="BN4:BP4"/>
    <mergeCell ref="BQ4:BS4"/>
    <mergeCell ref="BT4:BV4"/>
    <mergeCell ref="BW4:BY4"/>
    <mergeCell ref="BZ4:CB4"/>
    <mergeCell ref="CC4:CE4"/>
    <mergeCell ref="CF4:CH4"/>
    <mergeCell ref="AG4:AI4"/>
    <mergeCell ref="AJ4:AL4"/>
    <mergeCell ref="C2:Q2"/>
    <mergeCell ref="P3:Q3"/>
    <mergeCell ref="F4:H4"/>
    <mergeCell ref="I4:K4"/>
    <mergeCell ref="L4:N4"/>
    <mergeCell ref="O4:Q4"/>
    <mergeCell ref="X4:Z4"/>
    <mergeCell ref="C1:W1"/>
    <mergeCell ref="W3:Z3"/>
    <mergeCell ref="AD3:AF3"/>
    <mergeCell ref="AA4:AC4"/>
    <mergeCell ref="AD4:AF4"/>
    <mergeCell ref="R4:T4"/>
    <mergeCell ref="U4:W4"/>
    <mergeCell ref="C4:E4"/>
    <mergeCell ref="EN4:EP4"/>
    <mergeCell ref="DG4:DI4"/>
    <mergeCell ref="DJ4:DL4"/>
    <mergeCell ref="DM4:DO4"/>
    <mergeCell ref="DP4:DR4"/>
    <mergeCell ref="DS4:DU4"/>
    <mergeCell ref="DV4:DX4"/>
    <mergeCell ref="DY4:EA4"/>
    <mergeCell ref="EB4:ED4"/>
    <mergeCell ref="EE4:EG4"/>
    <mergeCell ref="EH4:EJ4"/>
    <mergeCell ref="EK4:EM4"/>
    <mergeCell ref="GY4:HA4"/>
    <mergeCell ref="GD4:GF4"/>
    <mergeCell ref="GG4:GI4"/>
    <mergeCell ref="GJ4:GL4"/>
    <mergeCell ref="GM4:GO4"/>
    <mergeCell ref="GP4:GR4"/>
    <mergeCell ref="GS4:GU4"/>
    <mergeCell ref="A35:B35"/>
    <mergeCell ref="A36:B36"/>
    <mergeCell ref="B4:B5"/>
    <mergeCell ref="A4:A5"/>
    <mergeCell ref="GV4:GX4"/>
    <mergeCell ref="GA4:GC4"/>
    <mergeCell ref="EQ4:ES4"/>
    <mergeCell ref="EW4:EY4"/>
    <mergeCell ref="EZ4:FB4"/>
    <mergeCell ref="FC4:FE4"/>
    <mergeCell ref="FF4:FH4"/>
    <mergeCell ref="FI4:FK4"/>
    <mergeCell ref="FL4:FN4"/>
    <mergeCell ref="FO4:FQ4"/>
    <mergeCell ref="FR4:FT4"/>
    <mergeCell ref="FU4:FW4"/>
  </mergeCells>
  <pageMargins left="0" right="0" top="0" bottom="0" header="0" footer="0"/>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38"/>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B4" sqref="B4:B5"/>
    </sheetView>
  </sheetViews>
  <sheetFormatPr defaultColWidth="9.1796875" defaultRowHeight="13"/>
  <cols>
    <col min="1" max="1" width="4.81640625" style="1" customWidth="1"/>
    <col min="2" max="2" width="19" style="2" customWidth="1"/>
    <col min="3" max="3" width="16.1796875" style="2" customWidth="1"/>
    <col min="4" max="4" width="12" style="2" customWidth="1"/>
    <col min="5" max="5" width="13.54296875" style="2" customWidth="1"/>
    <col min="6" max="6" width="13.1796875" style="2" customWidth="1"/>
    <col min="7" max="7" width="13" style="2" customWidth="1"/>
    <col min="8" max="8" width="13.1796875" style="2" customWidth="1"/>
    <col min="9" max="9" width="13.453125" style="2" customWidth="1"/>
    <col min="10" max="10" width="13" style="2" customWidth="1"/>
    <col min="11" max="11" width="11.54296875" style="2" customWidth="1"/>
    <col min="12" max="12" width="13.1796875" style="2" customWidth="1"/>
    <col min="13" max="13" width="12.81640625" style="2" customWidth="1"/>
    <col min="14" max="14" width="11.54296875" style="2" customWidth="1"/>
    <col min="15" max="15" width="16" style="2" customWidth="1"/>
    <col min="16" max="16" width="12.7265625" style="2" customWidth="1"/>
    <col min="17" max="17" width="12.453125" style="2" customWidth="1"/>
    <col min="18" max="19" width="14.453125" style="2" customWidth="1"/>
    <col min="20" max="20" width="12.81640625" style="2" customWidth="1"/>
    <col min="21" max="22" width="16.453125" style="2" customWidth="1"/>
    <col min="23" max="23" width="11" style="2" customWidth="1"/>
    <col min="24" max="24" width="14" style="2" customWidth="1"/>
    <col min="25" max="25" width="15.1796875" style="2" customWidth="1"/>
    <col min="26" max="26" width="11.54296875" style="2" customWidth="1"/>
    <col min="27" max="27" width="14.1796875" style="2" customWidth="1"/>
    <col min="28" max="28" width="12.453125" style="2" customWidth="1"/>
    <col min="29" max="29" width="11.453125" style="2" customWidth="1"/>
    <col min="30" max="30" width="14.26953125" style="2" customWidth="1"/>
    <col min="31" max="31" width="12.26953125" style="2" customWidth="1"/>
    <col min="32" max="32" width="12" style="2" customWidth="1"/>
    <col min="33" max="33" width="16.1796875" style="2" customWidth="1"/>
    <col min="34" max="34" width="14.1796875" style="2" customWidth="1"/>
    <col min="35" max="35" width="11.26953125" style="2" customWidth="1"/>
    <col min="36" max="37" width="16.453125" style="2" customWidth="1"/>
    <col min="38" max="38" width="12" style="2" customWidth="1"/>
    <col min="39" max="39" width="14.453125" style="2" customWidth="1"/>
    <col min="40" max="40" width="13.54296875" style="2" customWidth="1"/>
    <col min="41" max="41" width="11.7265625" style="2" customWidth="1"/>
    <col min="42" max="43" width="12.7265625" style="2" customWidth="1"/>
    <col min="44" max="44" width="11.1796875" style="2" customWidth="1"/>
    <col min="45" max="45" width="14.1796875" style="2" customWidth="1"/>
    <col min="46" max="46" width="12" style="2" customWidth="1"/>
    <col min="47" max="47" width="11.26953125" style="2" customWidth="1"/>
    <col min="48" max="48" width="13.81640625" style="2" customWidth="1"/>
    <col min="49" max="49" width="13.54296875" style="2" customWidth="1"/>
    <col min="50" max="50" width="11.54296875" style="2" customWidth="1"/>
    <col min="51" max="52" width="14.7265625" style="2" customWidth="1"/>
    <col min="53" max="53" width="12.26953125" style="2" customWidth="1"/>
    <col min="54" max="55" width="14.453125" style="2" customWidth="1"/>
    <col min="56" max="56" width="11.1796875" style="2" customWidth="1"/>
    <col min="57" max="58" width="13.81640625" style="2" customWidth="1"/>
    <col min="59" max="59" width="11" style="2" customWidth="1"/>
    <col min="60" max="61" width="15.7265625" style="2" customWidth="1"/>
    <col min="62" max="62" width="11" style="2" customWidth="1"/>
    <col min="63" max="63" width="14.453125" style="2" customWidth="1"/>
    <col min="64" max="64" width="13.54296875" style="2" customWidth="1"/>
    <col min="65" max="65" width="11.81640625" style="2" customWidth="1"/>
    <col min="66" max="67" width="14.81640625" style="2" customWidth="1"/>
    <col min="68" max="68" width="11.1796875" style="2" customWidth="1"/>
    <col min="69" max="70" width="14.81640625" style="2" customWidth="1"/>
    <col min="71" max="71" width="11.1796875" style="2" customWidth="1"/>
    <col min="72" max="16384" width="9.1796875" style="5"/>
  </cols>
  <sheetData>
    <row r="1" spans="1:71" ht="26.25" hidden="1" customHeight="1">
      <c r="A1" s="1" t="s">
        <v>0</v>
      </c>
      <c r="F1" s="3"/>
      <c r="G1" s="3"/>
      <c r="H1" s="3"/>
      <c r="L1" s="55"/>
      <c r="M1" s="4"/>
      <c r="N1" s="4"/>
      <c r="O1" s="4"/>
      <c r="P1" s="4"/>
    </row>
    <row r="2" spans="1:71" ht="53.25" customHeight="1">
      <c r="A2" s="1" t="s">
        <v>1</v>
      </c>
      <c r="C2" s="92" t="s">
        <v>197</v>
      </c>
      <c r="D2" s="92"/>
      <c r="E2" s="92"/>
      <c r="F2" s="92"/>
      <c r="G2" s="92"/>
      <c r="H2" s="92"/>
      <c r="I2" s="92"/>
      <c r="J2" s="92"/>
      <c r="K2" s="92"/>
      <c r="L2" s="92"/>
      <c r="M2" s="92"/>
      <c r="N2" s="92"/>
      <c r="O2" s="92"/>
      <c r="P2" s="92"/>
      <c r="Q2" s="92"/>
    </row>
    <row r="3" spans="1:71" ht="38.25" customHeight="1">
      <c r="P3" s="87" t="s">
        <v>175</v>
      </c>
      <c r="Q3" s="87"/>
    </row>
    <row r="4" spans="1:71" ht="207.75" customHeight="1">
      <c r="A4" s="79" t="s">
        <v>52</v>
      </c>
      <c r="B4" s="77" t="s">
        <v>179</v>
      </c>
      <c r="C4" s="84" t="s">
        <v>183</v>
      </c>
      <c r="D4" s="85"/>
      <c r="E4" s="86"/>
      <c r="F4" s="73" t="s">
        <v>2</v>
      </c>
      <c r="G4" s="74"/>
      <c r="H4" s="75"/>
      <c r="I4" s="73" t="s">
        <v>168</v>
      </c>
      <c r="J4" s="74"/>
      <c r="K4" s="74"/>
      <c r="L4" s="81" t="s">
        <v>3</v>
      </c>
      <c r="M4" s="81"/>
      <c r="N4" s="81"/>
      <c r="O4" s="81" t="s">
        <v>4</v>
      </c>
      <c r="P4" s="81"/>
      <c r="Q4" s="81"/>
      <c r="R4" s="88" t="s">
        <v>5</v>
      </c>
      <c r="S4" s="89"/>
      <c r="T4" s="90"/>
      <c r="U4" s="73" t="s">
        <v>6</v>
      </c>
      <c r="V4" s="74"/>
      <c r="W4" s="74"/>
      <c r="X4" s="73" t="s">
        <v>7</v>
      </c>
      <c r="Y4" s="74"/>
      <c r="Z4" s="75"/>
      <c r="AA4" s="73" t="s">
        <v>8</v>
      </c>
      <c r="AB4" s="74"/>
      <c r="AC4" s="75"/>
      <c r="AD4" s="81" t="s">
        <v>9</v>
      </c>
      <c r="AE4" s="81"/>
      <c r="AF4" s="81"/>
      <c r="AG4" s="73" t="s">
        <v>10</v>
      </c>
      <c r="AH4" s="74"/>
      <c r="AI4" s="75"/>
      <c r="AJ4" s="73" t="s">
        <v>11</v>
      </c>
      <c r="AK4" s="74"/>
      <c r="AL4" s="75"/>
      <c r="AM4" s="73" t="s">
        <v>12</v>
      </c>
      <c r="AN4" s="74"/>
      <c r="AO4" s="75"/>
      <c r="AP4" s="73" t="s">
        <v>13</v>
      </c>
      <c r="AQ4" s="74"/>
      <c r="AR4" s="74"/>
      <c r="AS4" s="81" t="s">
        <v>170</v>
      </c>
      <c r="AT4" s="81"/>
      <c r="AU4" s="81"/>
      <c r="AV4" s="73" t="s">
        <v>14</v>
      </c>
      <c r="AW4" s="74"/>
      <c r="AX4" s="75"/>
      <c r="AY4" s="73" t="s">
        <v>15</v>
      </c>
      <c r="AZ4" s="74"/>
      <c r="BA4" s="75"/>
      <c r="BB4" s="73" t="s">
        <v>16</v>
      </c>
      <c r="BC4" s="74"/>
      <c r="BD4" s="75"/>
      <c r="BE4" s="73" t="s">
        <v>17</v>
      </c>
      <c r="BF4" s="74"/>
      <c r="BG4" s="75"/>
      <c r="BH4" s="81" t="s">
        <v>18</v>
      </c>
      <c r="BI4" s="81"/>
      <c r="BJ4" s="81"/>
      <c r="BK4" s="73" t="s">
        <v>19</v>
      </c>
      <c r="BL4" s="74"/>
      <c r="BM4" s="75"/>
      <c r="BN4" s="93" t="s">
        <v>172</v>
      </c>
      <c r="BO4" s="94"/>
      <c r="BP4" s="95"/>
      <c r="BQ4" s="91" t="s">
        <v>196</v>
      </c>
      <c r="BR4" s="91"/>
      <c r="BS4" s="91"/>
    </row>
    <row r="5" spans="1:71" s="44" customFormat="1" ht="63.75" customHeight="1">
      <c r="A5" s="80"/>
      <c r="B5" s="78"/>
      <c r="C5" s="43" t="s">
        <v>174</v>
      </c>
      <c r="D5" s="43" t="s">
        <v>186</v>
      </c>
      <c r="E5" s="43" t="s">
        <v>187</v>
      </c>
      <c r="F5" s="43" t="s">
        <v>174</v>
      </c>
      <c r="G5" s="43" t="s">
        <v>186</v>
      </c>
      <c r="H5" s="43" t="s">
        <v>187</v>
      </c>
      <c r="I5" s="43" t="s">
        <v>174</v>
      </c>
      <c r="J5" s="43" t="s">
        <v>186</v>
      </c>
      <c r="K5" s="43" t="s">
        <v>187</v>
      </c>
      <c r="L5" s="43" t="s">
        <v>174</v>
      </c>
      <c r="M5" s="43" t="s">
        <v>186</v>
      </c>
      <c r="N5" s="43" t="s">
        <v>187</v>
      </c>
      <c r="O5" s="43" t="s">
        <v>174</v>
      </c>
      <c r="P5" s="43" t="s">
        <v>186</v>
      </c>
      <c r="Q5" s="43" t="s">
        <v>187</v>
      </c>
      <c r="R5" s="43" t="s">
        <v>174</v>
      </c>
      <c r="S5" s="43" t="s">
        <v>186</v>
      </c>
      <c r="T5" s="43" t="s">
        <v>187</v>
      </c>
      <c r="U5" s="43" t="s">
        <v>174</v>
      </c>
      <c r="V5" s="43" t="s">
        <v>186</v>
      </c>
      <c r="W5" s="43" t="s">
        <v>187</v>
      </c>
      <c r="X5" s="43" t="s">
        <v>174</v>
      </c>
      <c r="Y5" s="43" t="s">
        <v>186</v>
      </c>
      <c r="Z5" s="43" t="s">
        <v>187</v>
      </c>
      <c r="AA5" s="43" t="s">
        <v>174</v>
      </c>
      <c r="AB5" s="43" t="s">
        <v>186</v>
      </c>
      <c r="AC5" s="43" t="s">
        <v>187</v>
      </c>
      <c r="AD5" s="43" t="s">
        <v>174</v>
      </c>
      <c r="AE5" s="43" t="s">
        <v>186</v>
      </c>
      <c r="AF5" s="43" t="s">
        <v>187</v>
      </c>
      <c r="AG5" s="43" t="s">
        <v>174</v>
      </c>
      <c r="AH5" s="43" t="s">
        <v>186</v>
      </c>
      <c r="AI5" s="43" t="s">
        <v>187</v>
      </c>
      <c r="AJ5" s="43" t="s">
        <v>174</v>
      </c>
      <c r="AK5" s="43" t="s">
        <v>186</v>
      </c>
      <c r="AL5" s="43" t="s">
        <v>187</v>
      </c>
      <c r="AM5" s="43" t="s">
        <v>174</v>
      </c>
      <c r="AN5" s="43" t="s">
        <v>186</v>
      </c>
      <c r="AO5" s="43" t="s">
        <v>187</v>
      </c>
      <c r="AP5" s="43" t="s">
        <v>174</v>
      </c>
      <c r="AQ5" s="43" t="s">
        <v>186</v>
      </c>
      <c r="AR5" s="43" t="s">
        <v>187</v>
      </c>
      <c r="AS5" s="43" t="s">
        <v>174</v>
      </c>
      <c r="AT5" s="43" t="s">
        <v>186</v>
      </c>
      <c r="AU5" s="43" t="s">
        <v>187</v>
      </c>
      <c r="AV5" s="43" t="s">
        <v>174</v>
      </c>
      <c r="AW5" s="43" t="s">
        <v>186</v>
      </c>
      <c r="AX5" s="43" t="s">
        <v>187</v>
      </c>
      <c r="AY5" s="43" t="s">
        <v>174</v>
      </c>
      <c r="AZ5" s="43" t="s">
        <v>186</v>
      </c>
      <c r="BA5" s="43" t="s">
        <v>187</v>
      </c>
      <c r="BB5" s="43" t="s">
        <v>174</v>
      </c>
      <c r="BC5" s="43" t="s">
        <v>186</v>
      </c>
      <c r="BD5" s="43" t="s">
        <v>187</v>
      </c>
      <c r="BE5" s="43" t="s">
        <v>174</v>
      </c>
      <c r="BF5" s="43" t="s">
        <v>186</v>
      </c>
      <c r="BG5" s="43" t="s">
        <v>187</v>
      </c>
      <c r="BH5" s="43" t="s">
        <v>174</v>
      </c>
      <c r="BI5" s="43" t="s">
        <v>186</v>
      </c>
      <c r="BJ5" s="43" t="s">
        <v>187</v>
      </c>
      <c r="BK5" s="43" t="s">
        <v>174</v>
      </c>
      <c r="BL5" s="43" t="s">
        <v>186</v>
      </c>
      <c r="BM5" s="43" t="s">
        <v>187</v>
      </c>
      <c r="BN5" s="43" t="s">
        <v>174</v>
      </c>
      <c r="BO5" s="43" t="s">
        <v>186</v>
      </c>
      <c r="BP5" s="43" t="s">
        <v>187</v>
      </c>
      <c r="BQ5" s="43" t="s">
        <v>174</v>
      </c>
      <c r="BR5" s="43" t="s">
        <v>186</v>
      </c>
      <c r="BS5" s="43" t="s">
        <v>187</v>
      </c>
    </row>
    <row r="6" spans="1:71" s="8" customFormat="1" ht="35.25" customHeight="1">
      <c r="A6" s="35"/>
      <c r="B6" s="36" t="s">
        <v>180</v>
      </c>
      <c r="C6" s="56">
        <f>SUM(C7:C27)</f>
        <v>5169634.3</v>
      </c>
      <c r="D6" s="56">
        <f t="shared" ref="D6:BO6" si="0">SUM(D7:D27)</f>
        <v>1295314.5</v>
      </c>
      <c r="E6" s="37">
        <f t="shared" ref="E6:E34" si="1">D6/C6*100</f>
        <v>25.056211422924058</v>
      </c>
      <c r="F6" s="56">
        <f t="shared" si="0"/>
        <v>23.000000000000004</v>
      </c>
      <c r="G6" s="56">
        <f t="shared" si="0"/>
        <v>1.5</v>
      </c>
      <c r="H6" s="56">
        <f>G6/F6*100</f>
        <v>6.5217391304347814</v>
      </c>
      <c r="I6" s="56">
        <f t="shared" si="0"/>
        <v>31579.000000000004</v>
      </c>
      <c r="J6" s="56">
        <f t="shared" si="0"/>
        <v>6418.9999999999991</v>
      </c>
      <c r="K6" s="56">
        <f>J6/I6*100</f>
        <v>20.326799455334235</v>
      </c>
      <c r="L6" s="56">
        <f t="shared" si="0"/>
        <v>754.6</v>
      </c>
      <c r="M6" s="56">
        <f t="shared" si="0"/>
        <v>0</v>
      </c>
      <c r="N6" s="56">
        <f t="shared" si="0"/>
        <v>0</v>
      </c>
      <c r="O6" s="37">
        <f t="shared" si="0"/>
        <v>53091.3</v>
      </c>
      <c r="P6" s="37">
        <f t="shared" si="0"/>
        <v>6099.8</v>
      </c>
      <c r="Q6" s="37">
        <f>P6/O6*100</f>
        <v>11.489264719454976</v>
      </c>
      <c r="R6" s="56">
        <f t="shared" si="0"/>
        <v>52.1</v>
      </c>
      <c r="S6" s="56">
        <f t="shared" si="0"/>
        <v>4.8999999999999995</v>
      </c>
      <c r="T6" s="56">
        <f>S6/R6*100</f>
        <v>9.4049904030710163</v>
      </c>
      <c r="U6" s="56">
        <f t="shared" si="0"/>
        <v>170367.00000000006</v>
      </c>
      <c r="V6" s="56">
        <f t="shared" si="0"/>
        <v>16200.099999999999</v>
      </c>
      <c r="W6" s="56">
        <f>V6/U6*100</f>
        <v>9.5089424595138698</v>
      </c>
      <c r="X6" s="56">
        <f t="shared" si="0"/>
        <v>1323.4999999999998</v>
      </c>
      <c r="Y6" s="56">
        <f t="shared" si="0"/>
        <v>224.99999999999997</v>
      </c>
      <c r="Z6" s="56">
        <f>Y6/X6*100</f>
        <v>17.000377786173026</v>
      </c>
      <c r="AA6" s="56">
        <f t="shared" si="0"/>
        <v>9282.1000000000022</v>
      </c>
      <c r="AB6" s="56">
        <f t="shared" si="0"/>
        <v>1824.0000000000002</v>
      </c>
      <c r="AC6" s="56">
        <f>AB6/AA6*100</f>
        <v>19.650725590114305</v>
      </c>
      <c r="AD6" s="37">
        <f t="shared" si="0"/>
        <v>14108.2</v>
      </c>
      <c r="AE6" s="37">
        <f t="shared" si="0"/>
        <v>2629.5</v>
      </c>
      <c r="AF6" s="37">
        <f>AE6/AD6*100</f>
        <v>18.638096993237973</v>
      </c>
      <c r="AG6" s="56">
        <f t="shared" si="0"/>
        <v>1017994.4000000004</v>
      </c>
      <c r="AH6" s="56">
        <f t="shared" si="0"/>
        <v>254198.6</v>
      </c>
      <c r="AI6" s="56">
        <f>AH6/AG6*100</f>
        <v>24.970530289754041</v>
      </c>
      <c r="AJ6" s="56">
        <f t="shared" si="0"/>
        <v>3252454</v>
      </c>
      <c r="AK6" s="56">
        <f t="shared" si="0"/>
        <v>865635.29999999993</v>
      </c>
      <c r="AL6" s="56">
        <f>AK6/AJ6*100</f>
        <v>26.614836059172546</v>
      </c>
      <c r="AM6" s="56">
        <f t="shared" si="0"/>
        <v>10185.699999999999</v>
      </c>
      <c r="AN6" s="56">
        <f t="shared" si="0"/>
        <v>1551.6999999999998</v>
      </c>
      <c r="AO6" s="56">
        <f>AN6/AM6*100</f>
        <v>15.234102712626527</v>
      </c>
      <c r="AP6" s="56">
        <f t="shared" si="0"/>
        <v>2493.6999999999998</v>
      </c>
      <c r="AQ6" s="56">
        <f t="shared" si="0"/>
        <v>0</v>
      </c>
      <c r="AR6" s="56">
        <v>0</v>
      </c>
      <c r="AS6" s="37">
        <f t="shared" si="0"/>
        <v>32794</v>
      </c>
      <c r="AT6" s="37">
        <f t="shared" si="0"/>
        <v>8198.5</v>
      </c>
      <c r="AU6" s="37">
        <f>AT6/AS6*100</f>
        <v>25</v>
      </c>
      <c r="AV6" s="56">
        <f t="shared" si="0"/>
        <v>3273.9</v>
      </c>
      <c r="AW6" s="56">
        <f t="shared" si="0"/>
        <v>1691.7000000000003</v>
      </c>
      <c r="AX6" s="56">
        <f>AW6/AV6*100</f>
        <v>51.672317419591316</v>
      </c>
      <c r="AY6" s="56">
        <f t="shared" si="0"/>
        <v>2400</v>
      </c>
      <c r="AZ6" s="56">
        <f t="shared" si="0"/>
        <v>0</v>
      </c>
      <c r="BA6" s="56">
        <f>AZ6/AY6*100</f>
        <v>0</v>
      </c>
      <c r="BB6" s="56">
        <f t="shared" si="0"/>
        <v>85245.700000000012</v>
      </c>
      <c r="BC6" s="56">
        <f t="shared" si="0"/>
        <v>15975.800000000003</v>
      </c>
      <c r="BD6" s="56">
        <f>BC6/BB6*100</f>
        <v>18.74088663709724</v>
      </c>
      <c r="BE6" s="56">
        <f t="shared" si="0"/>
        <v>19482.599999999999</v>
      </c>
      <c r="BF6" s="56">
        <f t="shared" si="0"/>
        <v>2775</v>
      </c>
      <c r="BG6" s="56">
        <f>BF6/BE6*100</f>
        <v>14.24347879646454</v>
      </c>
      <c r="BH6" s="37">
        <f t="shared" si="0"/>
        <v>447534.00000000012</v>
      </c>
      <c r="BI6" s="37">
        <f t="shared" si="0"/>
        <v>111884.09999999999</v>
      </c>
      <c r="BJ6" s="37">
        <f>BI6/BH6*100</f>
        <v>25.00013406802611</v>
      </c>
      <c r="BK6" s="56">
        <f t="shared" si="0"/>
        <v>228.8</v>
      </c>
      <c r="BL6" s="56">
        <f t="shared" si="0"/>
        <v>0</v>
      </c>
      <c r="BM6" s="56">
        <f>BL6/BK6*100</f>
        <v>0</v>
      </c>
      <c r="BN6" s="56">
        <f t="shared" si="0"/>
        <v>0</v>
      </c>
      <c r="BO6" s="56">
        <f t="shared" si="0"/>
        <v>0</v>
      </c>
      <c r="BP6" s="56">
        <v>0</v>
      </c>
      <c r="BQ6" s="37">
        <f>SUM(BQ7:BQ27)</f>
        <v>14966.7</v>
      </c>
      <c r="BR6" s="37">
        <f>SUM(BR7:BR27)</f>
        <v>0</v>
      </c>
      <c r="BS6" s="37">
        <v>0</v>
      </c>
    </row>
    <row r="7" spans="1:71" ht="17.25" customHeight="1">
      <c r="A7" s="38">
        <v>1</v>
      </c>
      <c r="B7" s="39" t="s">
        <v>24</v>
      </c>
      <c r="C7" s="34">
        <f>F7+I7+L7+O7+R7+X7+AA7+AD7+AG7+AJ7+AM7+AP7+AS7+AV7+AY7+BB7+BE7+BH7+BK7+BN7+U7+BQ7</f>
        <v>154589.29999999999</v>
      </c>
      <c r="D7" s="34">
        <f>G7+J7+M7+P7+S7+Y7+AB7+AE7+AH7+AK7+AN7+AQ7+AT7+AW7+AZ7+BC7+BF7+BI7+BL7+BO7+V7+BR7</f>
        <v>39004.599999999991</v>
      </c>
      <c r="E7" s="34">
        <f t="shared" si="1"/>
        <v>25.231112373236698</v>
      </c>
      <c r="F7" s="57">
        <v>2.8</v>
      </c>
      <c r="G7" s="57">
        <v>0.7</v>
      </c>
      <c r="H7" s="57">
        <f>G7/F7*100</f>
        <v>25</v>
      </c>
      <c r="I7" s="57"/>
      <c r="J7" s="57"/>
      <c r="K7" s="57"/>
      <c r="L7" s="57"/>
      <c r="M7" s="57"/>
      <c r="N7" s="57"/>
      <c r="O7" s="57">
        <v>3173.3</v>
      </c>
      <c r="P7" s="57">
        <v>0</v>
      </c>
      <c r="Q7" s="34">
        <f t="shared" ref="Q7:Q34" si="2">P7/O7*100</f>
        <v>0</v>
      </c>
      <c r="R7" s="57">
        <v>2.6</v>
      </c>
      <c r="S7" s="57">
        <v>0</v>
      </c>
      <c r="T7" s="57">
        <f>S7/R7*100</f>
        <v>0</v>
      </c>
      <c r="U7" s="57">
        <v>5070.5</v>
      </c>
      <c r="V7" s="57">
        <v>0</v>
      </c>
      <c r="W7" s="57">
        <f>V7/U7*100</f>
        <v>0</v>
      </c>
      <c r="X7" s="57">
        <v>57.6</v>
      </c>
      <c r="Y7" s="57">
        <v>9.6</v>
      </c>
      <c r="Z7" s="57">
        <f>Y7/X7*100</f>
        <v>16.666666666666664</v>
      </c>
      <c r="AA7" s="57">
        <v>321.60000000000002</v>
      </c>
      <c r="AB7" s="57">
        <v>61.8</v>
      </c>
      <c r="AC7" s="57">
        <f>AB7/AA7*100</f>
        <v>19.21641791044776</v>
      </c>
      <c r="AD7" s="57">
        <v>598</v>
      </c>
      <c r="AE7" s="57">
        <v>83.3</v>
      </c>
      <c r="AF7" s="57">
        <f>AE7/AD7*100</f>
        <v>13.929765886287626</v>
      </c>
      <c r="AG7" s="57">
        <v>7762.5</v>
      </c>
      <c r="AH7" s="57">
        <v>2713.8</v>
      </c>
      <c r="AI7" s="58">
        <f>AH7/AG7*100</f>
        <v>34.960386473429956</v>
      </c>
      <c r="AJ7" s="57">
        <v>119151</v>
      </c>
      <c r="AK7" s="57">
        <v>31754.9</v>
      </c>
      <c r="AL7" s="57">
        <f>AK7/AJ7*100</f>
        <v>26.650972295658455</v>
      </c>
      <c r="AM7" s="57">
        <v>151</v>
      </c>
      <c r="AN7" s="57">
        <v>24.1</v>
      </c>
      <c r="AO7" s="57">
        <f>AN7/AM7*100</f>
        <v>15.960264900662253</v>
      </c>
      <c r="AP7" s="57"/>
      <c r="AQ7" s="57"/>
      <c r="AR7" s="57">
        <v>0</v>
      </c>
      <c r="AS7" s="57">
        <v>1445.5</v>
      </c>
      <c r="AT7" s="57">
        <v>358.6</v>
      </c>
      <c r="AU7" s="57">
        <f>AT7/AS7*100</f>
        <v>24.808024904877207</v>
      </c>
      <c r="AV7" s="57">
        <v>126</v>
      </c>
      <c r="AW7" s="57">
        <v>35.5</v>
      </c>
      <c r="AX7" s="57">
        <f>AW7/AV7*100</f>
        <v>28.174603174603174</v>
      </c>
      <c r="AY7" s="57"/>
      <c r="AZ7" s="57"/>
      <c r="BA7" s="57"/>
      <c r="BB7" s="57">
        <v>2122.3000000000002</v>
      </c>
      <c r="BC7" s="57">
        <v>511.2</v>
      </c>
      <c r="BD7" s="57">
        <f>BC7/BB7*100</f>
        <v>24.087075342788481</v>
      </c>
      <c r="BE7" s="57">
        <v>477</v>
      </c>
      <c r="BF7" s="57">
        <v>70.7</v>
      </c>
      <c r="BG7" s="57">
        <f>BF7/BE7*100</f>
        <v>14.821802935010483</v>
      </c>
      <c r="BH7" s="57">
        <v>13521.3</v>
      </c>
      <c r="BI7" s="57">
        <v>3380.4</v>
      </c>
      <c r="BJ7" s="57">
        <f>BI7/BH7*100</f>
        <v>25.000554680393162</v>
      </c>
      <c r="BK7" s="57">
        <v>2.7</v>
      </c>
      <c r="BL7" s="57">
        <v>0</v>
      </c>
      <c r="BM7" s="57">
        <f>BL7/BK7*100</f>
        <v>0</v>
      </c>
      <c r="BN7" s="57"/>
      <c r="BO7" s="57"/>
      <c r="BP7" s="57"/>
      <c r="BQ7" s="57">
        <v>603.6</v>
      </c>
      <c r="BR7" s="57">
        <v>0</v>
      </c>
      <c r="BS7" s="57"/>
    </row>
    <row r="8" spans="1:71" ht="17.25" customHeight="1">
      <c r="A8" s="38">
        <v>2</v>
      </c>
      <c r="B8" s="39" t="s">
        <v>25</v>
      </c>
      <c r="C8" s="34">
        <f t="shared" ref="C8:C33" si="3">F8+I8+L8+O8+R8+X8+AA8+AD8+AG8+AJ8+AM8+AP8+AS8+AV8+AY8+BB8+BE8+BH8+BK8+BN8+U8+BQ8</f>
        <v>174263.2</v>
      </c>
      <c r="D8" s="34">
        <f t="shared" ref="D8:D33" si="4">G8+J8+M8+P8+S8+Y8+AB8+AE8+AH8+AK8+AN8+AQ8+AT8+AW8+AZ8+BC8+BF8+BI8+BL8+BO8+V8+BR8</f>
        <v>41632</v>
      </c>
      <c r="E8" s="34">
        <f t="shared" si="1"/>
        <v>23.890299271446867</v>
      </c>
      <c r="F8" s="57">
        <v>0.2</v>
      </c>
      <c r="G8" s="57">
        <v>0</v>
      </c>
      <c r="H8" s="57">
        <f t="shared" ref="H8:H34" si="5">G8/F8*100</f>
        <v>0</v>
      </c>
      <c r="I8" s="57">
        <v>1229</v>
      </c>
      <c r="J8" s="57">
        <v>300</v>
      </c>
      <c r="K8" s="57">
        <f t="shared" ref="K8:K34" si="6">J8/I8*100</f>
        <v>24.410089503661514</v>
      </c>
      <c r="L8" s="57"/>
      <c r="M8" s="57"/>
      <c r="N8" s="57"/>
      <c r="O8" s="57">
        <v>6229.3</v>
      </c>
      <c r="P8" s="57">
        <v>0</v>
      </c>
      <c r="Q8" s="34">
        <f t="shared" si="2"/>
        <v>0</v>
      </c>
      <c r="R8" s="57">
        <v>2.8</v>
      </c>
      <c r="S8" s="57">
        <v>0</v>
      </c>
      <c r="T8" s="57">
        <f t="shared" ref="T8:T34" si="7">S8/R8*100</f>
        <v>0</v>
      </c>
      <c r="U8" s="57">
        <v>8112.6</v>
      </c>
      <c r="V8" s="57">
        <v>0</v>
      </c>
      <c r="W8" s="57">
        <f t="shared" ref="W8:W34" si="8">V8/U8*100</f>
        <v>0</v>
      </c>
      <c r="X8" s="57">
        <v>57.6</v>
      </c>
      <c r="Y8" s="57">
        <v>7.8</v>
      </c>
      <c r="Z8" s="57">
        <f t="shared" ref="Z8:Z34" si="9">Y8/X8*100</f>
        <v>13.541666666666666</v>
      </c>
      <c r="AA8" s="57">
        <v>321.60000000000002</v>
      </c>
      <c r="AB8" s="57">
        <v>65.900000000000006</v>
      </c>
      <c r="AC8" s="57">
        <f t="shared" ref="AC8:AC34" si="10">AB8/AA8*100</f>
        <v>20.491293532338307</v>
      </c>
      <c r="AD8" s="57">
        <v>598</v>
      </c>
      <c r="AE8" s="57">
        <v>125.9</v>
      </c>
      <c r="AF8" s="57">
        <f>AE8/AD8*100</f>
        <v>21.053511705685622</v>
      </c>
      <c r="AG8" s="57">
        <v>22005.1</v>
      </c>
      <c r="AH8" s="57">
        <v>5744.4</v>
      </c>
      <c r="AI8" s="57">
        <f t="shared" ref="AI8:AI34" si="11">AH8/AG8*100</f>
        <v>26.104857510304431</v>
      </c>
      <c r="AJ8" s="57">
        <v>114000.8</v>
      </c>
      <c r="AK8" s="57">
        <v>30276.5</v>
      </c>
      <c r="AL8" s="57">
        <f t="shared" ref="AL8:AL34" si="12">AK8/AJ8*100</f>
        <v>26.558146960372209</v>
      </c>
      <c r="AM8" s="57">
        <v>546.9</v>
      </c>
      <c r="AN8" s="57">
        <v>105</v>
      </c>
      <c r="AO8" s="57">
        <f t="shared" ref="AO8:AO34" si="13">AN8/AM8*100</f>
        <v>19.199122325836534</v>
      </c>
      <c r="AP8" s="57">
        <v>171.8</v>
      </c>
      <c r="AQ8" s="57">
        <v>0</v>
      </c>
      <c r="AR8" s="57">
        <f t="shared" ref="AR8:AR33" si="14">AQ8/AP8*100</f>
        <v>0</v>
      </c>
      <c r="AS8" s="57">
        <v>1626.1</v>
      </c>
      <c r="AT8" s="57">
        <v>403.2</v>
      </c>
      <c r="AU8" s="57">
        <f t="shared" ref="AU8:AU34" si="15">AT8/AS8*100</f>
        <v>24.795523030563928</v>
      </c>
      <c r="AV8" s="57">
        <v>198</v>
      </c>
      <c r="AW8" s="57">
        <v>139.80000000000001</v>
      </c>
      <c r="AX8" s="57">
        <f t="shared" ref="AX8:AX34" si="16">AW8/AV8*100</f>
        <v>70.606060606060623</v>
      </c>
      <c r="AY8" s="57"/>
      <c r="AZ8" s="57"/>
      <c r="BA8" s="57"/>
      <c r="BB8" s="57">
        <v>3244.4</v>
      </c>
      <c r="BC8" s="57">
        <v>732.2</v>
      </c>
      <c r="BD8" s="57">
        <f t="shared" ref="BD8:BD34" si="17">BC8/BB8*100</f>
        <v>22.568117371470841</v>
      </c>
      <c r="BE8" s="57">
        <v>1012.6</v>
      </c>
      <c r="BF8" s="57">
        <v>144.5</v>
      </c>
      <c r="BG8" s="57">
        <f t="shared" ref="BG8:BG34" si="18">BF8/BE8*100</f>
        <v>14.270195536243332</v>
      </c>
      <c r="BH8" s="57">
        <v>14347.2</v>
      </c>
      <c r="BI8" s="57">
        <v>3586.8</v>
      </c>
      <c r="BJ8" s="57">
        <f t="shared" ref="BJ8:BJ34" si="19">BI8/BH8*100</f>
        <v>25</v>
      </c>
      <c r="BK8" s="57">
        <v>8.5</v>
      </c>
      <c r="BL8" s="57">
        <v>0</v>
      </c>
      <c r="BM8" s="57">
        <f t="shared" ref="BM8:BM33" si="20">BL8/BK8*100</f>
        <v>0</v>
      </c>
      <c r="BN8" s="57"/>
      <c r="BO8" s="57"/>
      <c r="BP8" s="57"/>
      <c r="BQ8" s="57">
        <v>550.70000000000005</v>
      </c>
      <c r="BR8" s="57">
        <v>0</v>
      </c>
      <c r="BS8" s="57"/>
    </row>
    <row r="9" spans="1:71" ht="17.25" customHeight="1">
      <c r="A9" s="38">
        <v>3</v>
      </c>
      <c r="B9" s="39" t="s">
        <v>26</v>
      </c>
      <c r="C9" s="34">
        <f t="shared" si="3"/>
        <v>411242.1</v>
      </c>
      <c r="D9" s="34">
        <f t="shared" si="4"/>
        <v>113859.6</v>
      </c>
      <c r="E9" s="34">
        <f t="shared" si="1"/>
        <v>27.686756779036003</v>
      </c>
      <c r="F9" s="57">
        <v>1.7</v>
      </c>
      <c r="G9" s="57">
        <v>0</v>
      </c>
      <c r="H9" s="57">
        <f t="shared" si="5"/>
        <v>0</v>
      </c>
      <c r="I9" s="57">
        <v>2493.5</v>
      </c>
      <c r="J9" s="57">
        <v>495.6</v>
      </c>
      <c r="K9" s="57">
        <f t="shared" si="6"/>
        <v>19.875676759574894</v>
      </c>
      <c r="L9" s="57"/>
      <c r="M9" s="57"/>
      <c r="N9" s="57"/>
      <c r="O9" s="57">
        <v>6751.6</v>
      </c>
      <c r="P9" s="57">
        <v>0</v>
      </c>
      <c r="Q9" s="34">
        <f t="shared" si="2"/>
        <v>0</v>
      </c>
      <c r="R9" s="57">
        <v>2.9</v>
      </c>
      <c r="S9" s="57">
        <v>0.7</v>
      </c>
      <c r="T9" s="57">
        <f t="shared" si="7"/>
        <v>24.137931034482758</v>
      </c>
      <c r="U9" s="57">
        <v>6084.6</v>
      </c>
      <c r="V9" s="57">
        <v>0</v>
      </c>
      <c r="W9" s="57">
        <f t="shared" si="8"/>
        <v>0</v>
      </c>
      <c r="X9" s="57">
        <v>86.1</v>
      </c>
      <c r="Y9" s="57">
        <v>11.2</v>
      </c>
      <c r="Z9" s="57">
        <f t="shared" si="9"/>
        <v>13.008130081300814</v>
      </c>
      <c r="AA9" s="57">
        <v>643.29999999999995</v>
      </c>
      <c r="AB9" s="57">
        <v>110.3</v>
      </c>
      <c r="AC9" s="57">
        <f t="shared" si="10"/>
        <v>17.145966112233797</v>
      </c>
      <c r="AD9" s="57">
        <v>874.5</v>
      </c>
      <c r="AE9" s="57">
        <v>162.30000000000001</v>
      </c>
      <c r="AF9" s="57">
        <f>AE9/AD9*100</f>
        <v>18.559176672384218</v>
      </c>
      <c r="AG9" s="57">
        <v>71273.600000000006</v>
      </c>
      <c r="AH9" s="57">
        <v>21408.9</v>
      </c>
      <c r="AI9" s="57">
        <f t="shared" si="11"/>
        <v>30.037629641269696</v>
      </c>
      <c r="AJ9" s="57">
        <v>275872.40000000002</v>
      </c>
      <c r="AK9" s="57">
        <v>81450.5</v>
      </c>
      <c r="AL9" s="57">
        <f t="shared" si="12"/>
        <v>29.5247005499644</v>
      </c>
      <c r="AM9" s="57">
        <v>785.6</v>
      </c>
      <c r="AN9" s="57">
        <v>173.2</v>
      </c>
      <c r="AO9" s="57">
        <f t="shared" si="13"/>
        <v>22.046843177189405</v>
      </c>
      <c r="AP9" s="57">
        <v>329.5</v>
      </c>
      <c r="AQ9" s="57">
        <v>0</v>
      </c>
      <c r="AR9" s="57">
        <f t="shared" si="14"/>
        <v>0</v>
      </c>
      <c r="AS9" s="57">
        <v>2439.1999999999998</v>
      </c>
      <c r="AT9" s="57">
        <v>604.79999999999995</v>
      </c>
      <c r="AU9" s="57">
        <f t="shared" si="15"/>
        <v>24.795014758937356</v>
      </c>
      <c r="AV9" s="57">
        <v>90</v>
      </c>
      <c r="AW9" s="57">
        <v>35</v>
      </c>
      <c r="AX9" s="57">
        <f t="shared" si="16"/>
        <v>38.888888888888893</v>
      </c>
      <c r="AY9" s="57">
        <v>600</v>
      </c>
      <c r="AZ9" s="57">
        <v>0</v>
      </c>
      <c r="BA9" s="57">
        <f>AZ9/AY9*100</f>
        <v>0</v>
      </c>
      <c r="BB9" s="57">
        <v>8611.1</v>
      </c>
      <c r="BC9" s="57">
        <v>1304.7</v>
      </c>
      <c r="BD9" s="57">
        <f t="shared" si="17"/>
        <v>15.151374388870179</v>
      </c>
      <c r="BE9" s="57">
        <v>1570.3</v>
      </c>
      <c r="BF9" s="57">
        <v>223.8</v>
      </c>
      <c r="BG9" s="57">
        <f t="shared" si="18"/>
        <v>14.252053747691527</v>
      </c>
      <c r="BH9" s="57">
        <v>31514.5</v>
      </c>
      <c r="BI9" s="57">
        <v>7878.6</v>
      </c>
      <c r="BJ9" s="57">
        <f t="shared" si="19"/>
        <v>24.999920671436961</v>
      </c>
      <c r="BK9" s="57">
        <v>15</v>
      </c>
      <c r="BL9" s="57">
        <v>0</v>
      </c>
      <c r="BM9" s="57">
        <f t="shared" si="20"/>
        <v>0</v>
      </c>
      <c r="BN9" s="57"/>
      <c r="BO9" s="57"/>
      <c r="BP9" s="57"/>
      <c r="BQ9" s="57">
        <v>1202.7</v>
      </c>
      <c r="BR9" s="57">
        <v>0</v>
      </c>
      <c r="BS9" s="57"/>
    </row>
    <row r="10" spans="1:71" ht="17.25" customHeight="1">
      <c r="A10" s="38">
        <v>4</v>
      </c>
      <c r="B10" s="39" t="s">
        <v>27</v>
      </c>
      <c r="C10" s="34">
        <f t="shared" si="3"/>
        <v>347634.10000000003</v>
      </c>
      <c r="D10" s="34">
        <f t="shared" si="4"/>
        <v>88062.399999999994</v>
      </c>
      <c r="E10" s="34">
        <f t="shared" si="1"/>
        <v>25.331922271146585</v>
      </c>
      <c r="F10" s="57">
        <v>1.3</v>
      </c>
      <c r="G10" s="57">
        <v>0</v>
      </c>
      <c r="H10" s="57">
        <f t="shared" si="5"/>
        <v>0</v>
      </c>
      <c r="I10" s="57">
        <v>2308.6999999999998</v>
      </c>
      <c r="J10" s="57">
        <v>335</v>
      </c>
      <c r="K10" s="57">
        <f t="shared" si="6"/>
        <v>14.510330489019797</v>
      </c>
      <c r="L10" s="57"/>
      <c r="M10" s="57"/>
      <c r="N10" s="57"/>
      <c r="O10" s="57">
        <v>14359.7</v>
      </c>
      <c r="P10" s="57">
        <v>6099.8</v>
      </c>
      <c r="Q10" s="34">
        <f t="shared" si="2"/>
        <v>42.478603313439692</v>
      </c>
      <c r="R10" s="57">
        <v>5.2</v>
      </c>
      <c r="S10" s="57">
        <v>0</v>
      </c>
      <c r="T10" s="57">
        <f t="shared" si="7"/>
        <v>0</v>
      </c>
      <c r="U10" s="57">
        <v>7098.7</v>
      </c>
      <c r="V10" s="57">
        <v>0</v>
      </c>
      <c r="W10" s="57">
        <f t="shared" si="8"/>
        <v>0</v>
      </c>
      <c r="X10" s="57">
        <v>71.8</v>
      </c>
      <c r="Y10" s="57">
        <v>13.4</v>
      </c>
      <c r="Z10" s="57">
        <f t="shared" si="9"/>
        <v>18.662952646239557</v>
      </c>
      <c r="AA10" s="57">
        <v>643.29999999999995</v>
      </c>
      <c r="AB10" s="57">
        <v>144.69999999999999</v>
      </c>
      <c r="AC10" s="57">
        <f t="shared" si="10"/>
        <v>22.493393440074616</v>
      </c>
      <c r="AD10" s="57">
        <v>874.5</v>
      </c>
      <c r="AE10" s="57">
        <v>73.3</v>
      </c>
      <c r="AF10" s="57">
        <f>AE10/AD10*100</f>
        <v>8.3819325328759291</v>
      </c>
      <c r="AG10" s="57">
        <v>61039.3</v>
      </c>
      <c r="AH10" s="57">
        <v>16576.400000000001</v>
      </c>
      <c r="AI10" s="57">
        <f t="shared" si="11"/>
        <v>27.156930043431039</v>
      </c>
      <c r="AJ10" s="57">
        <v>221082.9</v>
      </c>
      <c r="AK10" s="57">
        <v>55412</v>
      </c>
      <c r="AL10" s="57">
        <f t="shared" si="12"/>
        <v>25.06390136912443</v>
      </c>
      <c r="AM10" s="57">
        <v>354</v>
      </c>
      <c r="AN10" s="57">
        <v>120.8</v>
      </c>
      <c r="AO10" s="57">
        <f t="shared" si="13"/>
        <v>34.124293785310734</v>
      </c>
      <c r="AP10" s="57">
        <v>253.9</v>
      </c>
      <c r="AQ10" s="57">
        <v>0</v>
      </c>
      <c r="AR10" s="57">
        <f t="shared" si="14"/>
        <v>0</v>
      </c>
      <c r="AS10" s="57">
        <v>2077.8000000000002</v>
      </c>
      <c r="AT10" s="57">
        <v>515.4</v>
      </c>
      <c r="AU10" s="57">
        <f t="shared" si="15"/>
        <v>24.805082298585038</v>
      </c>
      <c r="AV10" s="57">
        <v>162</v>
      </c>
      <c r="AW10" s="57">
        <v>106.5</v>
      </c>
      <c r="AX10" s="57">
        <f t="shared" si="16"/>
        <v>65.740740740740748</v>
      </c>
      <c r="AY10" s="57">
        <v>600</v>
      </c>
      <c r="AZ10" s="57">
        <v>0</v>
      </c>
      <c r="BA10" s="57">
        <f>AZ10/AY10*100</f>
        <v>0</v>
      </c>
      <c r="BB10" s="57">
        <v>6313</v>
      </c>
      <c r="BC10" s="57">
        <v>1407.9</v>
      </c>
      <c r="BD10" s="57">
        <f t="shared" si="17"/>
        <v>22.301599873277368</v>
      </c>
      <c r="BE10" s="57">
        <v>1533.7</v>
      </c>
      <c r="BF10" s="57">
        <v>205.7</v>
      </c>
      <c r="BG10" s="57">
        <f t="shared" si="18"/>
        <v>13.412010171480732</v>
      </c>
      <c r="BH10" s="57">
        <v>28206.400000000001</v>
      </c>
      <c r="BI10" s="57">
        <v>7051.5</v>
      </c>
      <c r="BJ10" s="57">
        <f t="shared" si="19"/>
        <v>24.999645470531508</v>
      </c>
      <c r="BK10" s="57">
        <v>19.100000000000001</v>
      </c>
      <c r="BL10" s="57">
        <v>0</v>
      </c>
      <c r="BM10" s="57">
        <f t="shared" si="20"/>
        <v>0</v>
      </c>
      <c r="BN10" s="57"/>
      <c r="BO10" s="57"/>
      <c r="BP10" s="57"/>
      <c r="BQ10" s="57">
        <v>628.79999999999995</v>
      </c>
      <c r="BR10" s="57">
        <v>0</v>
      </c>
      <c r="BS10" s="57"/>
    </row>
    <row r="11" spans="1:71" ht="17.25" customHeight="1">
      <c r="A11" s="38">
        <v>5</v>
      </c>
      <c r="B11" s="39" t="s">
        <v>28</v>
      </c>
      <c r="C11" s="34">
        <f t="shared" si="3"/>
        <v>247010.1</v>
      </c>
      <c r="D11" s="34">
        <f t="shared" si="4"/>
        <v>60024.500000000015</v>
      </c>
      <c r="E11" s="34">
        <f t="shared" si="1"/>
        <v>24.300423343013104</v>
      </c>
      <c r="F11" s="57">
        <v>1.6</v>
      </c>
      <c r="G11" s="57">
        <v>0.4</v>
      </c>
      <c r="H11" s="57">
        <f t="shared" si="5"/>
        <v>25</v>
      </c>
      <c r="I11" s="57">
        <v>1653.8</v>
      </c>
      <c r="J11" s="57">
        <v>419.1</v>
      </c>
      <c r="K11" s="57">
        <f t="shared" si="6"/>
        <v>25.341637441044867</v>
      </c>
      <c r="L11" s="57"/>
      <c r="M11" s="57"/>
      <c r="N11" s="57"/>
      <c r="O11" s="57">
        <v>6394.3</v>
      </c>
      <c r="P11" s="57">
        <v>0</v>
      </c>
      <c r="Q11" s="34">
        <f t="shared" si="2"/>
        <v>0</v>
      </c>
      <c r="R11" s="57">
        <v>2.1</v>
      </c>
      <c r="S11" s="57">
        <v>0</v>
      </c>
      <c r="T11" s="57">
        <f t="shared" si="7"/>
        <v>0</v>
      </c>
      <c r="U11" s="57">
        <v>7098.6</v>
      </c>
      <c r="V11" s="57">
        <v>2028.2</v>
      </c>
      <c r="W11" s="57">
        <f t="shared" si="8"/>
        <v>28.571831065280477</v>
      </c>
      <c r="X11" s="57">
        <v>57.6</v>
      </c>
      <c r="Y11" s="57">
        <v>13.5</v>
      </c>
      <c r="Z11" s="57">
        <f t="shared" si="9"/>
        <v>23.4375</v>
      </c>
      <c r="AA11" s="57">
        <v>321.60000000000002</v>
      </c>
      <c r="AB11" s="57">
        <v>79.8</v>
      </c>
      <c r="AC11" s="57">
        <f t="shared" si="10"/>
        <v>24.81343283582089</v>
      </c>
      <c r="AD11" s="57">
        <v>598</v>
      </c>
      <c r="AE11" s="57">
        <v>111.6</v>
      </c>
      <c r="AF11" s="57">
        <f t="shared" ref="AF11:AF34" si="21">AE11/AD11*100</f>
        <v>18.662207357859533</v>
      </c>
      <c r="AG11" s="57">
        <v>52437.9</v>
      </c>
      <c r="AH11" s="57">
        <v>12854.6</v>
      </c>
      <c r="AI11" s="57">
        <f t="shared" si="11"/>
        <v>24.513948880485298</v>
      </c>
      <c r="AJ11" s="57">
        <v>148221.4</v>
      </c>
      <c r="AK11" s="57">
        <v>37505.9</v>
      </c>
      <c r="AL11" s="57">
        <f t="shared" si="12"/>
        <v>25.303970951563002</v>
      </c>
      <c r="AM11" s="57">
        <v>588</v>
      </c>
      <c r="AN11" s="57">
        <v>47.8</v>
      </c>
      <c r="AO11" s="57">
        <f t="shared" si="13"/>
        <v>8.1292517006802711</v>
      </c>
      <c r="AP11" s="57">
        <v>135.6</v>
      </c>
      <c r="AQ11" s="57">
        <v>0</v>
      </c>
      <c r="AR11" s="57">
        <f t="shared" si="14"/>
        <v>0</v>
      </c>
      <c r="AS11" s="57">
        <v>1174.5</v>
      </c>
      <c r="AT11" s="57">
        <v>291.3</v>
      </c>
      <c r="AU11" s="57">
        <f t="shared" si="15"/>
        <v>24.802043422733078</v>
      </c>
      <c r="AV11" s="57">
        <v>126</v>
      </c>
      <c r="AW11" s="57">
        <v>123.9</v>
      </c>
      <c r="AX11" s="57">
        <f t="shared" si="16"/>
        <v>98.333333333333343</v>
      </c>
      <c r="AY11" s="57"/>
      <c r="AZ11" s="57"/>
      <c r="BA11" s="57"/>
      <c r="BB11" s="57">
        <v>4596.2</v>
      </c>
      <c r="BC11" s="57">
        <v>1001.8</v>
      </c>
      <c r="BD11" s="57">
        <f t="shared" si="17"/>
        <v>21.79626648100605</v>
      </c>
      <c r="BE11" s="57">
        <v>1071.4000000000001</v>
      </c>
      <c r="BF11" s="57">
        <v>159.80000000000001</v>
      </c>
      <c r="BG11" s="57">
        <f t="shared" si="18"/>
        <v>14.915064401717379</v>
      </c>
      <c r="BH11" s="57">
        <v>21546.6</v>
      </c>
      <c r="BI11" s="57">
        <v>5386.8</v>
      </c>
      <c r="BJ11" s="57">
        <f t="shared" si="19"/>
        <v>25.000696165520313</v>
      </c>
      <c r="BK11" s="57">
        <v>13.3</v>
      </c>
      <c r="BL11" s="57">
        <v>0</v>
      </c>
      <c r="BM11" s="57">
        <f t="shared" si="20"/>
        <v>0</v>
      </c>
      <c r="BN11" s="57"/>
      <c r="BO11" s="57"/>
      <c r="BP11" s="57"/>
      <c r="BQ11" s="57">
        <v>971.6</v>
      </c>
      <c r="BR11" s="57">
        <v>0</v>
      </c>
      <c r="BS11" s="57"/>
    </row>
    <row r="12" spans="1:71" ht="17.25" customHeight="1">
      <c r="A12" s="38">
        <v>6</v>
      </c>
      <c r="B12" s="39" t="s">
        <v>29</v>
      </c>
      <c r="C12" s="34">
        <f t="shared" si="3"/>
        <v>376286.60000000003</v>
      </c>
      <c r="D12" s="34">
        <f t="shared" si="4"/>
        <v>102085.9</v>
      </c>
      <c r="E12" s="34">
        <f t="shared" si="1"/>
        <v>27.129826042171047</v>
      </c>
      <c r="F12" s="57">
        <v>0.9</v>
      </c>
      <c r="G12" s="57">
        <v>0</v>
      </c>
      <c r="H12" s="57">
        <f t="shared" si="5"/>
        <v>0</v>
      </c>
      <c r="I12" s="57"/>
      <c r="J12" s="57"/>
      <c r="K12" s="57"/>
      <c r="L12" s="57"/>
      <c r="M12" s="57"/>
      <c r="N12" s="57"/>
      <c r="O12" s="57">
        <v>1140.2</v>
      </c>
      <c r="P12" s="57">
        <v>0</v>
      </c>
      <c r="Q12" s="34">
        <f t="shared" si="2"/>
        <v>0</v>
      </c>
      <c r="R12" s="57">
        <v>2.9</v>
      </c>
      <c r="S12" s="57">
        <v>0</v>
      </c>
      <c r="T12" s="57">
        <f t="shared" si="7"/>
        <v>0</v>
      </c>
      <c r="U12" s="57">
        <v>14197.2</v>
      </c>
      <c r="V12" s="57">
        <v>0</v>
      </c>
      <c r="W12" s="57">
        <f t="shared" si="8"/>
        <v>0</v>
      </c>
      <c r="X12" s="57">
        <v>57.6</v>
      </c>
      <c r="Y12" s="57">
        <v>9.1</v>
      </c>
      <c r="Z12" s="57">
        <f t="shared" si="9"/>
        <v>15.798611111111111</v>
      </c>
      <c r="AA12" s="57">
        <v>643.29999999999995</v>
      </c>
      <c r="AB12" s="57">
        <v>110.1</v>
      </c>
      <c r="AC12" s="57">
        <f t="shared" si="10"/>
        <v>17.114876418467279</v>
      </c>
      <c r="AD12" s="57">
        <v>874.5</v>
      </c>
      <c r="AE12" s="57">
        <v>168.2</v>
      </c>
      <c r="AF12" s="57">
        <f t="shared" si="21"/>
        <v>19.233847913093193</v>
      </c>
      <c r="AG12" s="57">
        <v>69893.7</v>
      </c>
      <c r="AH12" s="57">
        <v>22772.7</v>
      </c>
      <c r="AI12" s="57">
        <f t="shared" si="11"/>
        <v>32.581906523763948</v>
      </c>
      <c r="AJ12" s="57">
        <v>243436.5</v>
      </c>
      <c r="AK12" s="57">
        <v>68380.7</v>
      </c>
      <c r="AL12" s="57">
        <f t="shared" si="12"/>
        <v>28.08974825057048</v>
      </c>
      <c r="AM12" s="57">
        <v>910.9</v>
      </c>
      <c r="AN12" s="57">
        <v>85.9</v>
      </c>
      <c r="AO12" s="57">
        <f t="shared" si="13"/>
        <v>9.4302338346690089</v>
      </c>
      <c r="AP12" s="57">
        <v>106</v>
      </c>
      <c r="AQ12" s="57">
        <v>0</v>
      </c>
      <c r="AR12" s="57">
        <f t="shared" si="14"/>
        <v>0</v>
      </c>
      <c r="AS12" s="57">
        <v>2619.9</v>
      </c>
      <c r="AT12" s="57">
        <v>649.5</v>
      </c>
      <c r="AU12" s="57">
        <f t="shared" si="15"/>
        <v>24.791022558112903</v>
      </c>
      <c r="AV12" s="57">
        <v>162</v>
      </c>
      <c r="AW12" s="57">
        <v>70.400000000000006</v>
      </c>
      <c r="AX12" s="57">
        <f t="shared" si="16"/>
        <v>43.456790123456798</v>
      </c>
      <c r="AY12" s="57"/>
      <c r="AZ12" s="57"/>
      <c r="BA12" s="57"/>
      <c r="BB12" s="57">
        <v>6326.5</v>
      </c>
      <c r="BC12" s="57">
        <v>1369</v>
      </c>
      <c r="BD12" s="57">
        <f t="shared" si="17"/>
        <v>21.639136963565953</v>
      </c>
      <c r="BE12" s="57">
        <v>1541</v>
      </c>
      <c r="BF12" s="57">
        <v>233.8</v>
      </c>
      <c r="BG12" s="57">
        <f t="shared" si="18"/>
        <v>15.171966255678132</v>
      </c>
      <c r="BH12" s="57">
        <v>32946.5</v>
      </c>
      <c r="BI12" s="57">
        <v>8236.5</v>
      </c>
      <c r="BJ12" s="57">
        <f t="shared" si="19"/>
        <v>24.999620597028517</v>
      </c>
      <c r="BK12" s="57">
        <v>18.8</v>
      </c>
      <c r="BL12" s="57">
        <v>0</v>
      </c>
      <c r="BM12" s="57">
        <f t="shared" si="20"/>
        <v>0</v>
      </c>
      <c r="BN12" s="57"/>
      <c r="BO12" s="57"/>
      <c r="BP12" s="57"/>
      <c r="BQ12" s="57">
        <v>1408.2</v>
      </c>
      <c r="BR12" s="57">
        <v>0</v>
      </c>
      <c r="BS12" s="57"/>
    </row>
    <row r="13" spans="1:71" ht="17.25" customHeight="1">
      <c r="A13" s="38">
        <v>7</v>
      </c>
      <c r="B13" s="39" t="s">
        <v>30</v>
      </c>
      <c r="C13" s="34">
        <f t="shared" si="3"/>
        <v>177734.89999999997</v>
      </c>
      <c r="D13" s="34">
        <f t="shared" si="4"/>
        <v>44042.9</v>
      </c>
      <c r="E13" s="34">
        <f t="shared" si="1"/>
        <v>24.780107902274686</v>
      </c>
      <c r="F13" s="57">
        <v>1.5</v>
      </c>
      <c r="G13" s="57">
        <v>0</v>
      </c>
      <c r="H13" s="57">
        <f t="shared" si="5"/>
        <v>0</v>
      </c>
      <c r="I13" s="57">
        <v>1458.5</v>
      </c>
      <c r="J13" s="57">
        <v>285</v>
      </c>
      <c r="K13" s="57">
        <f t="shared" si="6"/>
        <v>19.540623928693865</v>
      </c>
      <c r="L13" s="57"/>
      <c r="M13" s="57"/>
      <c r="N13" s="57"/>
      <c r="O13" s="57"/>
      <c r="P13" s="57"/>
      <c r="Q13" s="34"/>
      <c r="R13" s="57">
        <v>1.4</v>
      </c>
      <c r="S13" s="57">
        <v>0.3</v>
      </c>
      <c r="T13" s="57">
        <f t="shared" si="7"/>
        <v>21.428571428571431</v>
      </c>
      <c r="U13" s="57">
        <v>8112.7</v>
      </c>
      <c r="V13" s="57">
        <v>0</v>
      </c>
      <c r="W13" s="57">
        <f t="shared" si="8"/>
        <v>0</v>
      </c>
      <c r="X13" s="57">
        <v>57.6</v>
      </c>
      <c r="Y13" s="57">
        <v>8.9</v>
      </c>
      <c r="Z13" s="57">
        <f t="shared" si="9"/>
        <v>15.451388888888889</v>
      </c>
      <c r="AA13" s="57">
        <v>321.60000000000002</v>
      </c>
      <c r="AB13" s="57">
        <v>43.2</v>
      </c>
      <c r="AC13" s="57">
        <f t="shared" si="10"/>
        <v>13.432835820895523</v>
      </c>
      <c r="AD13" s="57">
        <v>598</v>
      </c>
      <c r="AE13" s="57">
        <v>106.1</v>
      </c>
      <c r="AF13" s="57">
        <f t="shared" si="21"/>
        <v>17.742474916387959</v>
      </c>
      <c r="AG13" s="57">
        <v>37117.300000000003</v>
      </c>
      <c r="AH13" s="57">
        <v>10146.9</v>
      </c>
      <c r="AI13" s="57">
        <f t="shared" si="11"/>
        <v>27.337387148310892</v>
      </c>
      <c r="AJ13" s="57">
        <v>108579.5</v>
      </c>
      <c r="AK13" s="57">
        <v>28393.8</v>
      </c>
      <c r="AL13" s="57">
        <f t="shared" si="12"/>
        <v>26.150240146620678</v>
      </c>
      <c r="AM13" s="57">
        <v>281.3</v>
      </c>
      <c r="AN13" s="57">
        <v>22.4</v>
      </c>
      <c r="AO13" s="57">
        <f t="shared" si="13"/>
        <v>7.9630287948809091</v>
      </c>
      <c r="AP13" s="57">
        <v>125.8</v>
      </c>
      <c r="AQ13" s="57">
        <v>0</v>
      </c>
      <c r="AR13" s="57">
        <f t="shared" si="14"/>
        <v>0</v>
      </c>
      <c r="AS13" s="57">
        <v>1264.8</v>
      </c>
      <c r="AT13" s="57">
        <v>313.5</v>
      </c>
      <c r="AU13" s="57">
        <f t="shared" si="15"/>
        <v>24.786527514231498</v>
      </c>
      <c r="AV13" s="57">
        <v>144</v>
      </c>
      <c r="AW13" s="57">
        <v>69.900000000000006</v>
      </c>
      <c r="AX13" s="57">
        <f t="shared" si="16"/>
        <v>48.541666666666671</v>
      </c>
      <c r="AY13" s="57"/>
      <c r="AZ13" s="57"/>
      <c r="BA13" s="57"/>
      <c r="BB13" s="57">
        <v>1635.7</v>
      </c>
      <c r="BC13" s="57">
        <v>333.9</v>
      </c>
      <c r="BD13" s="57">
        <f t="shared" si="17"/>
        <v>20.413278718591428</v>
      </c>
      <c r="BE13" s="57">
        <v>609.1</v>
      </c>
      <c r="BF13" s="57">
        <v>83.3</v>
      </c>
      <c r="BG13" s="57">
        <f t="shared" si="18"/>
        <v>13.675915284846493</v>
      </c>
      <c r="BH13" s="57">
        <v>16942.400000000001</v>
      </c>
      <c r="BI13" s="57">
        <v>4235.7</v>
      </c>
      <c r="BJ13" s="57">
        <f t="shared" si="19"/>
        <v>25.000590235149676</v>
      </c>
      <c r="BK13" s="57">
        <v>13.3</v>
      </c>
      <c r="BL13" s="57">
        <v>0</v>
      </c>
      <c r="BM13" s="57">
        <f t="shared" si="20"/>
        <v>0</v>
      </c>
      <c r="BN13" s="57"/>
      <c r="BO13" s="57"/>
      <c r="BP13" s="57"/>
      <c r="BQ13" s="57">
        <v>470.4</v>
      </c>
      <c r="BR13" s="57">
        <v>0</v>
      </c>
      <c r="BS13" s="57"/>
    </row>
    <row r="14" spans="1:71" ht="17.25" customHeight="1">
      <c r="A14" s="38">
        <v>8</v>
      </c>
      <c r="B14" s="39" t="s">
        <v>31</v>
      </c>
      <c r="C14" s="34">
        <f t="shared" si="3"/>
        <v>261003.6</v>
      </c>
      <c r="D14" s="34">
        <f t="shared" si="4"/>
        <v>72106.600000000006</v>
      </c>
      <c r="E14" s="34">
        <f t="shared" si="1"/>
        <v>27.626668750929106</v>
      </c>
      <c r="F14" s="57">
        <v>0.5</v>
      </c>
      <c r="G14" s="57">
        <v>0</v>
      </c>
      <c r="H14" s="57">
        <f t="shared" si="5"/>
        <v>0</v>
      </c>
      <c r="I14" s="57">
        <v>1368</v>
      </c>
      <c r="J14" s="57">
        <v>320</v>
      </c>
      <c r="K14" s="57">
        <f t="shared" si="6"/>
        <v>23.391812865497073</v>
      </c>
      <c r="L14" s="57"/>
      <c r="M14" s="57"/>
      <c r="N14" s="57"/>
      <c r="O14" s="57"/>
      <c r="P14" s="57"/>
      <c r="Q14" s="34"/>
      <c r="R14" s="57">
        <v>1.9</v>
      </c>
      <c r="S14" s="57">
        <v>0.5</v>
      </c>
      <c r="T14" s="57">
        <f t="shared" si="7"/>
        <v>26.315789473684209</v>
      </c>
      <c r="U14" s="57">
        <v>3042.3</v>
      </c>
      <c r="V14" s="57">
        <v>0</v>
      </c>
      <c r="W14" s="57">
        <f t="shared" si="8"/>
        <v>0</v>
      </c>
      <c r="X14" s="57">
        <v>57.6</v>
      </c>
      <c r="Y14" s="57">
        <v>12.1</v>
      </c>
      <c r="Z14" s="57">
        <f t="shared" si="9"/>
        <v>21.006944444444443</v>
      </c>
      <c r="AA14" s="57">
        <v>643.29999999999995</v>
      </c>
      <c r="AB14" s="57">
        <v>95.8</v>
      </c>
      <c r="AC14" s="57">
        <f t="shared" si="10"/>
        <v>14.891963314161355</v>
      </c>
      <c r="AD14" s="57">
        <v>598</v>
      </c>
      <c r="AE14" s="57">
        <v>98.6</v>
      </c>
      <c r="AF14" s="57">
        <f t="shared" si="21"/>
        <v>16.488294314381267</v>
      </c>
      <c r="AG14" s="57">
        <v>39113.199999999997</v>
      </c>
      <c r="AH14" s="57">
        <v>11002.1</v>
      </c>
      <c r="AI14" s="57">
        <f t="shared" si="11"/>
        <v>28.128866980968066</v>
      </c>
      <c r="AJ14" s="57">
        <v>183641.1</v>
      </c>
      <c r="AK14" s="57">
        <v>53011.7</v>
      </c>
      <c r="AL14" s="57">
        <f t="shared" si="12"/>
        <v>28.867012885459737</v>
      </c>
      <c r="AM14" s="57">
        <v>605.6</v>
      </c>
      <c r="AN14" s="57">
        <v>43.9</v>
      </c>
      <c r="AO14" s="57">
        <f t="shared" si="13"/>
        <v>7.2490092470277405</v>
      </c>
      <c r="AP14" s="57">
        <v>37</v>
      </c>
      <c r="AQ14" s="57">
        <v>0</v>
      </c>
      <c r="AR14" s="57">
        <f t="shared" si="14"/>
        <v>0</v>
      </c>
      <c r="AS14" s="57">
        <v>1264.8</v>
      </c>
      <c r="AT14" s="57">
        <v>313.5</v>
      </c>
      <c r="AU14" s="57">
        <f t="shared" si="15"/>
        <v>24.786527514231498</v>
      </c>
      <c r="AV14" s="57">
        <v>227.6</v>
      </c>
      <c r="AW14" s="57">
        <v>105.4</v>
      </c>
      <c r="AX14" s="57">
        <f t="shared" si="16"/>
        <v>46.309314586994731</v>
      </c>
      <c r="AY14" s="57">
        <v>300</v>
      </c>
      <c r="AZ14" s="57">
        <v>0</v>
      </c>
      <c r="BA14" s="57">
        <f>AZ14/AY14*100</f>
        <v>0</v>
      </c>
      <c r="BB14" s="57">
        <v>5583</v>
      </c>
      <c r="BC14" s="57">
        <v>1227.5</v>
      </c>
      <c r="BD14" s="57">
        <f t="shared" si="17"/>
        <v>21.986387246999819</v>
      </c>
      <c r="BE14" s="57">
        <v>851.2</v>
      </c>
      <c r="BF14" s="57">
        <v>120.3</v>
      </c>
      <c r="BG14" s="57">
        <f t="shared" si="18"/>
        <v>14.13298872180451</v>
      </c>
      <c r="BH14" s="57">
        <v>23020.6</v>
      </c>
      <c r="BI14" s="57">
        <v>5755.2</v>
      </c>
      <c r="BJ14" s="57">
        <f t="shared" si="19"/>
        <v>25.00021719677159</v>
      </c>
      <c r="BK14" s="57">
        <v>4.9000000000000004</v>
      </c>
      <c r="BL14" s="57">
        <v>0</v>
      </c>
      <c r="BM14" s="57">
        <f t="shared" si="20"/>
        <v>0</v>
      </c>
      <c r="BN14" s="57"/>
      <c r="BO14" s="57"/>
      <c r="BP14" s="57"/>
      <c r="BQ14" s="57">
        <v>643</v>
      </c>
      <c r="BR14" s="57">
        <v>0</v>
      </c>
      <c r="BS14" s="57"/>
    </row>
    <row r="15" spans="1:71" ht="17.25" customHeight="1">
      <c r="A15" s="38">
        <v>9</v>
      </c>
      <c r="B15" s="39" t="s">
        <v>32</v>
      </c>
      <c r="C15" s="34">
        <f t="shared" si="3"/>
        <v>147789.6</v>
      </c>
      <c r="D15" s="34">
        <f t="shared" si="4"/>
        <v>39337.4</v>
      </c>
      <c r="E15" s="34">
        <f t="shared" si="1"/>
        <v>26.617163859973907</v>
      </c>
      <c r="F15" s="57">
        <v>0.8</v>
      </c>
      <c r="G15" s="57">
        <v>0.2</v>
      </c>
      <c r="H15" s="57">
        <f t="shared" si="5"/>
        <v>25</v>
      </c>
      <c r="I15" s="57">
        <v>1536.6</v>
      </c>
      <c r="J15" s="57">
        <v>300</v>
      </c>
      <c r="K15" s="57">
        <f t="shared" si="6"/>
        <v>19.52362358453729</v>
      </c>
      <c r="L15" s="57"/>
      <c r="M15" s="57"/>
      <c r="N15" s="57"/>
      <c r="O15" s="57"/>
      <c r="P15" s="57"/>
      <c r="Q15" s="34"/>
      <c r="R15" s="57">
        <v>1.6</v>
      </c>
      <c r="S15" s="57">
        <v>0.4</v>
      </c>
      <c r="T15" s="57">
        <f t="shared" si="7"/>
        <v>25</v>
      </c>
      <c r="U15" s="57">
        <v>5070.5</v>
      </c>
      <c r="V15" s="57">
        <v>2028.2</v>
      </c>
      <c r="W15" s="57">
        <f t="shared" si="8"/>
        <v>40</v>
      </c>
      <c r="X15" s="57">
        <v>57.6</v>
      </c>
      <c r="Y15" s="57">
        <v>8</v>
      </c>
      <c r="Z15" s="57">
        <f t="shared" si="9"/>
        <v>13.888888888888889</v>
      </c>
      <c r="AA15" s="57">
        <v>321.60000000000002</v>
      </c>
      <c r="AB15" s="57">
        <v>72.5</v>
      </c>
      <c r="AC15" s="57">
        <f t="shared" si="10"/>
        <v>22.543532338308456</v>
      </c>
      <c r="AD15" s="57">
        <v>598</v>
      </c>
      <c r="AE15" s="57">
        <v>112.4</v>
      </c>
      <c r="AF15" s="57">
        <f t="shared" si="21"/>
        <v>18.795986622073578</v>
      </c>
      <c r="AG15" s="57">
        <v>27348.2</v>
      </c>
      <c r="AH15" s="57">
        <v>6773.9</v>
      </c>
      <c r="AI15" s="57">
        <f t="shared" si="11"/>
        <v>24.769089007686063</v>
      </c>
      <c r="AJ15" s="57">
        <v>94695.6</v>
      </c>
      <c r="AK15" s="57">
        <v>25872</v>
      </c>
      <c r="AL15" s="57">
        <f t="shared" si="12"/>
        <v>27.321227174229847</v>
      </c>
      <c r="AM15" s="57">
        <v>515.9</v>
      </c>
      <c r="AN15" s="57">
        <v>55</v>
      </c>
      <c r="AO15" s="57">
        <f t="shared" si="13"/>
        <v>10.660980810234543</v>
      </c>
      <c r="AP15" s="57">
        <v>63.3</v>
      </c>
      <c r="AQ15" s="57">
        <v>0</v>
      </c>
      <c r="AR15" s="57">
        <f t="shared" si="14"/>
        <v>0</v>
      </c>
      <c r="AS15" s="57">
        <v>903.4</v>
      </c>
      <c r="AT15" s="57">
        <v>224.1</v>
      </c>
      <c r="AU15" s="57">
        <f t="shared" si="15"/>
        <v>24.806287358866506</v>
      </c>
      <c r="AV15" s="57">
        <v>144</v>
      </c>
      <c r="AW15" s="57">
        <v>69.900000000000006</v>
      </c>
      <c r="AX15" s="57">
        <f t="shared" si="16"/>
        <v>48.541666666666671</v>
      </c>
      <c r="AY15" s="57"/>
      <c r="AZ15" s="57"/>
      <c r="BA15" s="57"/>
      <c r="BB15" s="57">
        <v>3041.6</v>
      </c>
      <c r="BC15" s="57">
        <v>631.4</v>
      </c>
      <c r="BD15" s="57">
        <f t="shared" si="17"/>
        <v>20.758811152025249</v>
      </c>
      <c r="BE15" s="57">
        <v>675.1</v>
      </c>
      <c r="BF15" s="57">
        <v>88.6</v>
      </c>
      <c r="BG15" s="57">
        <f t="shared" si="18"/>
        <v>13.123981632350763</v>
      </c>
      <c r="BH15" s="57">
        <v>12402.6</v>
      </c>
      <c r="BI15" s="57">
        <v>3100.8</v>
      </c>
      <c r="BJ15" s="57">
        <f t="shared" si="19"/>
        <v>25.001209423830488</v>
      </c>
      <c r="BK15" s="57">
        <v>11.2</v>
      </c>
      <c r="BL15" s="57">
        <v>0</v>
      </c>
      <c r="BM15" s="57">
        <f t="shared" si="20"/>
        <v>0</v>
      </c>
      <c r="BN15" s="57"/>
      <c r="BO15" s="57"/>
      <c r="BP15" s="57"/>
      <c r="BQ15" s="57">
        <v>402</v>
      </c>
      <c r="BR15" s="57">
        <v>0</v>
      </c>
      <c r="BS15" s="57"/>
    </row>
    <row r="16" spans="1:71" ht="17.25" customHeight="1">
      <c r="A16" s="38">
        <v>10</v>
      </c>
      <c r="B16" s="39" t="s">
        <v>33</v>
      </c>
      <c r="C16" s="34">
        <f t="shared" si="3"/>
        <v>146493.9</v>
      </c>
      <c r="D16" s="34">
        <f t="shared" si="4"/>
        <v>38436.700000000004</v>
      </c>
      <c r="E16" s="34">
        <f t="shared" si="1"/>
        <v>26.237747783354802</v>
      </c>
      <c r="F16" s="57">
        <v>0.5</v>
      </c>
      <c r="G16" s="57">
        <v>0</v>
      </c>
      <c r="H16" s="57">
        <f t="shared" si="5"/>
        <v>0</v>
      </c>
      <c r="I16" s="57">
        <v>1572.1</v>
      </c>
      <c r="J16" s="57">
        <v>385</v>
      </c>
      <c r="K16" s="57">
        <f t="shared" si="6"/>
        <v>24.489536289040139</v>
      </c>
      <c r="L16" s="57"/>
      <c r="M16" s="57"/>
      <c r="N16" s="57"/>
      <c r="O16" s="57"/>
      <c r="P16" s="57"/>
      <c r="Q16" s="34"/>
      <c r="R16" s="57">
        <v>1.8</v>
      </c>
      <c r="S16" s="57">
        <v>0</v>
      </c>
      <c r="T16" s="57">
        <f t="shared" si="7"/>
        <v>0</v>
      </c>
      <c r="U16" s="57">
        <v>12169</v>
      </c>
      <c r="V16" s="57">
        <v>1014.1</v>
      </c>
      <c r="W16" s="57">
        <f t="shared" si="8"/>
        <v>8.3334702933683946</v>
      </c>
      <c r="X16" s="57">
        <v>57.6</v>
      </c>
      <c r="Y16" s="57">
        <v>12.9</v>
      </c>
      <c r="Z16" s="57">
        <f t="shared" si="9"/>
        <v>22.395833333333336</v>
      </c>
      <c r="AA16" s="57">
        <v>321.60000000000002</v>
      </c>
      <c r="AB16" s="57">
        <v>76</v>
      </c>
      <c r="AC16" s="57">
        <f t="shared" si="10"/>
        <v>23.631840796019898</v>
      </c>
      <c r="AD16" s="57">
        <v>598</v>
      </c>
      <c r="AE16" s="57">
        <v>148.19999999999999</v>
      </c>
      <c r="AF16" s="57">
        <f t="shared" si="21"/>
        <v>24.782608695652172</v>
      </c>
      <c r="AG16" s="57">
        <v>24640.2</v>
      </c>
      <c r="AH16" s="57">
        <v>7463.3</v>
      </c>
      <c r="AI16" s="57">
        <f t="shared" si="11"/>
        <v>30.289121029861771</v>
      </c>
      <c r="AJ16" s="57">
        <v>88603.7</v>
      </c>
      <c r="AK16" s="57">
        <v>25262</v>
      </c>
      <c r="AL16" s="57">
        <f t="shared" si="12"/>
        <v>28.511224700548627</v>
      </c>
      <c r="AM16" s="57">
        <v>304.39999999999998</v>
      </c>
      <c r="AN16" s="57">
        <v>39.6</v>
      </c>
      <c r="AO16" s="57">
        <f t="shared" si="13"/>
        <v>13.009198423127465</v>
      </c>
      <c r="AP16" s="57">
        <v>40.299999999999997</v>
      </c>
      <c r="AQ16" s="57">
        <v>0</v>
      </c>
      <c r="AR16" s="57">
        <v>0</v>
      </c>
      <c r="AS16" s="57">
        <v>1084.0999999999999</v>
      </c>
      <c r="AT16" s="57">
        <v>268.8</v>
      </c>
      <c r="AU16" s="57">
        <f t="shared" si="15"/>
        <v>24.794760630938111</v>
      </c>
      <c r="AV16" s="57">
        <v>144</v>
      </c>
      <c r="AW16" s="57">
        <v>35</v>
      </c>
      <c r="AX16" s="57">
        <f t="shared" si="16"/>
        <v>24.305555555555554</v>
      </c>
      <c r="AY16" s="57"/>
      <c r="AZ16" s="57"/>
      <c r="BA16" s="57"/>
      <c r="BB16" s="57">
        <v>2906.4</v>
      </c>
      <c r="BC16" s="57">
        <v>421.7</v>
      </c>
      <c r="BD16" s="57">
        <f t="shared" si="17"/>
        <v>14.509358656757501</v>
      </c>
      <c r="BE16" s="57">
        <v>770.5</v>
      </c>
      <c r="BF16" s="57">
        <v>105.8</v>
      </c>
      <c r="BG16" s="57">
        <f t="shared" si="18"/>
        <v>13.73134328358209</v>
      </c>
      <c r="BH16" s="57">
        <v>12816.8</v>
      </c>
      <c r="BI16" s="57">
        <v>3204.3</v>
      </c>
      <c r="BJ16" s="57">
        <f t="shared" si="19"/>
        <v>25.000780225953438</v>
      </c>
      <c r="BK16" s="57">
        <v>6.6</v>
      </c>
      <c r="BL16" s="57">
        <v>0</v>
      </c>
      <c r="BM16" s="57">
        <f t="shared" si="20"/>
        <v>0</v>
      </c>
      <c r="BN16" s="57"/>
      <c r="BO16" s="57"/>
      <c r="BP16" s="57"/>
      <c r="BQ16" s="57">
        <v>456.3</v>
      </c>
      <c r="BR16" s="57">
        <v>0</v>
      </c>
      <c r="BS16" s="57"/>
    </row>
    <row r="17" spans="1:71" ht="17.25" customHeight="1">
      <c r="A17" s="38">
        <v>11</v>
      </c>
      <c r="B17" s="39" t="s">
        <v>34</v>
      </c>
      <c r="C17" s="34">
        <f t="shared" si="3"/>
        <v>208082.09999999995</v>
      </c>
      <c r="D17" s="34">
        <f t="shared" si="4"/>
        <v>45632.6</v>
      </c>
      <c r="E17" s="34">
        <f t="shared" si="1"/>
        <v>21.930093938882784</v>
      </c>
      <c r="F17" s="57">
        <v>1.5</v>
      </c>
      <c r="G17" s="57">
        <v>0</v>
      </c>
      <c r="H17" s="57">
        <f t="shared" si="5"/>
        <v>0</v>
      </c>
      <c r="I17" s="57">
        <v>1685.2</v>
      </c>
      <c r="J17" s="57">
        <v>330</v>
      </c>
      <c r="K17" s="57">
        <f t="shared" si="6"/>
        <v>19.582245430809401</v>
      </c>
      <c r="L17" s="57">
        <v>472.5</v>
      </c>
      <c r="M17" s="57">
        <v>0</v>
      </c>
      <c r="N17" s="57">
        <v>0</v>
      </c>
      <c r="O17" s="57">
        <v>2212.6999999999998</v>
      </c>
      <c r="P17" s="57">
        <v>0</v>
      </c>
      <c r="Q17" s="34">
        <f t="shared" si="2"/>
        <v>0</v>
      </c>
      <c r="R17" s="57">
        <v>2.6</v>
      </c>
      <c r="S17" s="57">
        <v>0.7</v>
      </c>
      <c r="T17" s="57">
        <f t="shared" si="7"/>
        <v>26.923076923076923</v>
      </c>
      <c r="U17" s="57">
        <v>10140.799999999999</v>
      </c>
      <c r="V17" s="57">
        <v>0</v>
      </c>
      <c r="W17" s="57">
        <f t="shared" si="8"/>
        <v>0</v>
      </c>
      <c r="X17" s="57">
        <v>57.6</v>
      </c>
      <c r="Y17" s="57">
        <v>7</v>
      </c>
      <c r="Z17" s="57">
        <f t="shared" si="9"/>
        <v>12.152777777777777</v>
      </c>
      <c r="AA17" s="57">
        <v>321.60000000000002</v>
      </c>
      <c r="AB17" s="57">
        <v>46</v>
      </c>
      <c r="AC17" s="57">
        <f t="shared" si="10"/>
        <v>14.303482587064675</v>
      </c>
      <c r="AD17" s="57">
        <v>598</v>
      </c>
      <c r="AE17" s="57">
        <v>106.3</v>
      </c>
      <c r="AF17" s="57">
        <f t="shared" si="21"/>
        <v>17.775919732441469</v>
      </c>
      <c r="AG17" s="57">
        <v>46206</v>
      </c>
      <c r="AH17" s="57">
        <v>10790.5</v>
      </c>
      <c r="AI17" s="57">
        <f t="shared" si="11"/>
        <v>23.35302774531446</v>
      </c>
      <c r="AJ17" s="57">
        <v>119887.9</v>
      </c>
      <c r="AK17" s="57">
        <v>28109.1</v>
      </c>
      <c r="AL17" s="57">
        <f t="shared" si="12"/>
        <v>23.446152614233799</v>
      </c>
      <c r="AM17" s="57">
        <v>595.79999999999995</v>
      </c>
      <c r="AN17" s="57">
        <v>63</v>
      </c>
      <c r="AO17" s="57">
        <f t="shared" si="13"/>
        <v>10.574018126888218</v>
      </c>
      <c r="AP17" s="57">
        <v>86.3</v>
      </c>
      <c r="AQ17" s="57">
        <v>0</v>
      </c>
      <c r="AR17" s="57">
        <f t="shared" si="14"/>
        <v>0</v>
      </c>
      <c r="AS17" s="57">
        <v>1806.8</v>
      </c>
      <c r="AT17" s="57">
        <v>447.9</v>
      </c>
      <c r="AU17" s="57">
        <f t="shared" si="15"/>
        <v>24.789683418197921</v>
      </c>
      <c r="AV17" s="57">
        <v>334.7</v>
      </c>
      <c r="AW17" s="57">
        <v>262.7</v>
      </c>
      <c r="AX17" s="57">
        <f t="shared" si="16"/>
        <v>78.488198386614883</v>
      </c>
      <c r="AY17" s="57"/>
      <c r="AZ17" s="57"/>
      <c r="BA17" s="57"/>
      <c r="BB17" s="57">
        <v>2027.7</v>
      </c>
      <c r="BC17" s="57">
        <v>295</v>
      </c>
      <c r="BD17" s="57">
        <f t="shared" si="17"/>
        <v>14.548503230260886</v>
      </c>
      <c r="BE17" s="57">
        <v>623.70000000000005</v>
      </c>
      <c r="BF17" s="57">
        <v>93.9</v>
      </c>
      <c r="BG17" s="57">
        <f t="shared" si="18"/>
        <v>15.055315055315056</v>
      </c>
      <c r="BH17" s="57">
        <v>20321.900000000001</v>
      </c>
      <c r="BI17" s="57">
        <v>5080.5</v>
      </c>
      <c r="BJ17" s="57">
        <f t="shared" si="19"/>
        <v>25.000123019993207</v>
      </c>
      <c r="BK17" s="57">
        <v>14.3</v>
      </c>
      <c r="BL17" s="57">
        <v>0</v>
      </c>
      <c r="BM17" s="57">
        <f t="shared" si="20"/>
        <v>0</v>
      </c>
      <c r="BN17" s="57"/>
      <c r="BO17" s="57"/>
      <c r="BP17" s="57"/>
      <c r="BQ17" s="57">
        <v>684.5</v>
      </c>
      <c r="BR17" s="57">
        <v>0</v>
      </c>
      <c r="BS17" s="57"/>
    </row>
    <row r="18" spans="1:71" ht="17.25" customHeight="1">
      <c r="A18" s="38">
        <v>12</v>
      </c>
      <c r="B18" s="39" t="s">
        <v>35</v>
      </c>
      <c r="C18" s="34">
        <f t="shared" si="3"/>
        <v>368859.5</v>
      </c>
      <c r="D18" s="34">
        <f t="shared" si="4"/>
        <v>92202.4</v>
      </c>
      <c r="E18" s="34">
        <f t="shared" si="1"/>
        <v>24.996617953448396</v>
      </c>
      <c r="F18" s="57">
        <v>1.5</v>
      </c>
      <c r="G18" s="57">
        <v>0</v>
      </c>
      <c r="H18" s="57">
        <f t="shared" si="5"/>
        <v>0</v>
      </c>
      <c r="I18" s="57">
        <v>1597.7</v>
      </c>
      <c r="J18" s="57">
        <v>400</v>
      </c>
      <c r="K18" s="57">
        <f t="shared" si="6"/>
        <v>25.035989234524632</v>
      </c>
      <c r="L18" s="57"/>
      <c r="M18" s="57"/>
      <c r="N18" s="57"/>
      <c r="O18" s="57"/>
      <c r="P18" s="57"/>
      <c r="Q18" s="34"/>
      <c r="R18" s="57">
        <v>3</v>
      </c>
      <c r="S18" s="57">
        <v>0</v>
      </c>
      <c r="T18" s="57">
        <f t="shared" si="7"/>
        <v>0</v>
      </c>
      <c r="U18" s="57">
        <v>11154.8</v>
      </c>
      <c r="V18" s="57">
        <v>0</v>
      </c>
      <c r="W18" s="57">
        <f t="shared" si="8"/>
        <v>0</v>
      </c>
      <c r="X18" s="57">
        <v>57.6</v>
      </c>
      <c r="Y18" s="57">
        <v>10.3</v>
      </c>
      <c r="Z18" s="57">
        <f t="shared" si="9"/>
        <v>17.881944444444446</v>
      </c>
      <c r="AA18" s="57">
        <v>643.29999999999995</v>
      </c>
      <c r="AB18" s="57">
        <v>113.1</v>
      </c>
      <c r="AC18" s="57">
        <f t="shared" si="10"/>
        <v>17.581221824965024</v>
      </c>
      <c r="AD18" s="57">
        <v>598</v>
      </c>
      <c r="AE18" s="57">
        <v>109.2</v>
      </c>
      <c r="AF18" s="57">
        <f t="shared" si="21"/>
        <v>18.260869565217391</v>
      </c>
      <c r="AG18" s="57">
        <v>85738.4</v>
      </c>
      <c r="AH18" s="57">
        <v>20823.900000000001</v>
      </c>
      <c r="AI18" s="57">
        <f t="shared" si="11"/>
        <v>24.287717055601693</v>
      </c>
      <c r="AJ18" s="57">
        <v>227545.3</v>
      </c>
      <c r="AK18" s="57">
        <v>61099.199999999997</v>
      </c>
      <c r="AL18" s="57">
        <f t="shared" si="12"/>
        <v>26.851444525551614</v>
      </c>
      <c r="AM18" s="57">
        <v>585.20000000000005</v>
      </c>
      <c r="AN18" s="57">
        <v>180</v>
      </c>
      <c r="AO18" s="57">
        <f t="shared" si="13"/>
        <v>30.758714969241286</v>
      </c>
      <c r="AP18" s="57">
        <v>69.900000000000006</v>
      </c>
      <c r="AQ18" s="57">
        <v>0</v>
      </c>
      <c r="AR18" s="57">
        <f t="shared" si="14"/>
        <v>0</v>
      </c>
      <c r="AS18" s="57">
        <v>2168.1999999999998</v>
      </c>
      <c r="AT18" s="57">
        <v>537.6</v>
      </c>
      <c r="AU18" s="57">
        <f t="shared" si="15"/>
        <v>24.794760630938111</v>
      </c>
      <c r="AV18" s="57">
        <v>90</v>
      </c>
      <c r="AW18" s="57">
        <v>89</v>
      </c>
      <c r="AX18" s="57">
        <f t="shared" si="16"/>
        <v>98.888888888888886</v>
      </c>
      <c r="AY18" s="57"/>
      <c r="AZ18" s="57"/>
      <c r="BA18" s="57"/>
      <c r="BB18" s="57">
        <v>6786.1</v>
      </c>
      <c r="BC18" s="57">
        <v>1259.3</v>
      </c>
      <c r="BD18" s="57">
        <f t="shared" si="17"/>
        <v>18.557050441343332</v>
      </c>
      <c r="BE18" s="57">
        <v>1218.0999999999999</v>
      </c>
      <c r="BF18" s="57">
        <v>169.9</v>
      </c>
      <c r="BG18" s="57">
        <f t="shared" si="18"/>
        <v>13.947951728101144</v>
      </c>
      <c r="BH18" s="57">
        <v>29644.1</v>
      </c>
      <c r="BI18" s="57">
        <v>7410.9</v>
      </c>
      <c r="BJ18" s="57">
        <f t="shared" si="19"/>
        <v>24.999578330932632</v>
      </c>
      <c r="BK18" s="57">
        <v>15.9</v>
      </c>
      <c r="BL18" s="57">
        <v>0</v>
      </c>
      <c r="BM18" s="57">
        <f t="shared" si="20"/>
        <v>0</v>
      </c>
      <c r="BN18" s="57"/>
      <c r="BO18" s="57"/>
      <c r="BP18" s="57"/>
      <c r="BQ18" s="57">
        <v>942.4</v>
      </c>
      <c r="BR18" s="57">
        <v>0</v>
      </c>
      <c r="BS18" s="57"/>
    </row>
    <row r="19" spans="1:71" ht="17.25" customHeight="1">
      <c r="A19" s="38">
        <v>13</v>
      </c>
      <c r="B19" s="39" t="s">
        <v>36</v>
      </c>
      <c r="C19" s="34">
        <f t="shared" si="3"/>
        <v>106103.1</v>
      </c>
      <c r="D19" s="34">
        <f t="shared" si="4"/>
        <v>24684.100000000002</v>
      </c>
      <c r="E19" s="34">
        <f t="shared" si="1"/>
        <v>23.264259008454985</v>
      </c>
      <c r="F19" s="57">
        <v>1.1000000000000001</v>
      </c>
      <c r="G19" s="57">
        <v>0</v>
      </c>
      <c r="H19" s="57">
        <f t="shared" si="5"/>
        <v>0</v>
      </c>
      <c r="I19" s="57">
        <v>1273.4000000000001</v>
      </c>
      <c r="J19" s="57">
        <v>280</v>
      </c>
      <c r="K19" s="57">
        <f t="shared" si="6"/>
        <v>21.988377571854876</v>
      </c>
      <c r="L19" s="57"/>
      <c r="M19" s="57"/>
      <c r="N19" s="57"/>
      <c r="O19" s="57">
        <v>2704.3</v>
      </c>
      <c r="P19" s="57">
        <v>0</v>
      </c>
      <c r="Q19" s="34">
        <f t="shared" si="2"/>
        <v>0</v>
      </c>
      <c r="R19" s="57">
        <v>1.5</v>
      </c>
      <c r="S19" s="57">
        <v>0</v>
      </c>
      <c r="T19" s="57">
        <f t="shared" si="7"/>
        <v>0</v>
      </c>
      <c r="U19" s="57">
        <v>3042.3</v>
      </c>
      <c r="V19" s="57">
        <v>0</v>
      </c>
      <c r="W19" s="57">
        <f t="shared" si="8"/>
        <v>0</v>
      </c>
      <c r="X19" s="57">
        <v>57.6</v>
      </c>
      <c r="Y19" s="57">
        <v>8.1</v>
      </c>
      <c r="Z19" s="57">
        <f t="shared" si="9"/>
        <v>14.0625</v>
      </c>
      <c r="AA19" s="57">
        <v>321.60000000000002</v>
      </c>
      <c r="AB19" s="57">
        <v>65.900000000000006</v>
      </c>
      <c r="AC19" s="57">
        <f t="shared" si="10"/>
        <v>20.491293532338307</v>
      </c>
      <c r="AD19" s="57">
        <v>321.60000000000002</v>
      </c>
      <c r="AE19" s="57">
        <v>57.9</v>
      </c>
      <c r="AF19" s="57">
        <f t="shared" si="21"/>
        <v>18.003731343283579</v>
      </c>
      <c r="AG19" s="57">
        <v>13259.3</v>
      </c>
      <c r="AH19" s="57">
        <v>3334.1</v>
      </c>
      <c r="AI19" s="57">
        <f t="shared" si="11"/>
        <v>25.145369665065274</v>
      </c>
      <c r="AJ19" s="57">
        <v>69221.2</v>
      </c>
      <c r="AK19" s="57">
        <v>17295.5</v>
      </c>
      <c r="AL19" s="57">
        <f t="shared" si="12"/>
        <v>24.985842487561616</v>
      </c>
      <c r="AM19" s="57">
        <v>109.9</v>
      </c>
      <c r="AN19" s="57">
        <v>0</v>
      </c>
      <c r="AO19" s="57">
        <f t="shared" si="13"/>
        <v>0</v>
      </c>
      <c r="AP19" s="57"/>
      <c r="AQ19" s="57"/>
      <c r="AR19" s="57"/>
      <c r="AS19" s="57">
        <v>1174.5</v>
      </c>
      <c r="AT19" s="57">
        <v>291.3</v>
      </c>
      <c r="AU19" s="57">
        <f t="shared" si="15"/>
        <v>24.802043422733078</v>
      </c>
      <c r="AV19" s="57">
        <v>90</v>
      </c>
      <c r="AW19" s="57">
        <v>34.9</v>
      </c>
      <c r="AX19" s="57">
        <f t="shared" si="16"/>
        <v>38.777777777777779</v>
      </c>
      <c r="AY19" s="57">
        <v>300</v>
      </c>
      <c r="AZ19" s="57">
        <v>0</v>
      </c>
      <c r="BA19" s="57">
        <f>AZ19/AY19*100</f>
        <v>0</v>
      </c>
      <c r="BB19" s="57">
        <v>2041.3</v>
      </c>
      <c r="BC19" s="57">
        <v>446.4</v>
      </c>
      <c r="BD19" s="57">
        <f t="shared" si="17"/>
        <v>21.868417185127122</v>
      </c>
      <c r="BE19" s="57">
        <v>748.5</v>
      </c>
      <c r="BF19" s="57">
        <v>105.5</v>
      </c>
      <c r="BG19" s="57">
        <f t="shared" si="18"/>
        <v>14.094856379425519</v>
      </c>
      <c r="BH19" s="57">
        <v>11057.5</v>
      </c>
      <c r="BI19" s="57">
        <v>2764.5</v>
      </c>
      <c r="BJ19" s="57">
        <f t="shared" si="19"/>
        <v>25.001130454442688</v>
      </c>
      <c r="BK19" s="57">
        <v>4.5</v>
      </c>
      <c r="BL19" s="57">
        <v>0</v>
      </c>
      <c r="BM19" s="57">
        <f t="shared" si="20"/>
        <v>0</v>
      </c>
      <c r="BN19" s="57"/>
      <c r="BO19" s="57"/>
      <c r="BP19" s="57"/>
      <c r="BQ19" s="57">
        <v>373</v>
      </c>
      <c r="BR19" s="57">
        <v>0</v>
      </c>
      <c r="BS19" s="57"/>
    </row>
    <row r="20" spans="1:71" ht="17.25" customHeight="1">
      <c r="A20" s="38">
        <v>14</v>
      </c>
      <c r="B20" s="39" t="s">
        <v>37</v>
      </c>
      <c r="C20" s="34">
        <f t="shared" si="3"/>
        <v>249705.1</v>
      </c>
      <c r="D20" s="34">
        <f t="shared" si="4"/>
        <v>59914.299999999988</v>
      </c>
      <c r="E20" s="34">
        <f t="shared" si="1"/>
        <v>23.994023349943589</v>
      </c>
      <c r="F20" s="57">
        <v>1.1000000000000001</v>
      </c>
      <c r="G20" s="57">
        <v>0</v>
      </c>
      <c r="H20" s="57">
        <f t="shared" si="5"/>
        <v>0</v>
      </c>
      <c r="I20" s="57">
        <v>1464.2</v>
      </c>
      <c r="J20" s="57">
        <v>252.3</v>
      </c>
      <c r="K20" s="57">
        <f t="shared" si="6"/>
        <v>17.23125256112553</v>
      </c>
      <c r="L20" s="57"/>
      <c r="M20" s="57"/>
      <c r="N20" s="57"/>
      <c r="O20" s="57">
        <v>4920</v>
      </c>
      <c r="P20" s="57">
        <v>0</v>
      </c>
      <c r="Q20" s="34">
        <f t="shared" si="2"/>
        <v>0</v>
      </c>
      <c r="R20" s="57">
        <v>1.5</v>
      </c>
      <c r="S20" s="57">
        <v>0</v>
      </c>
      <c r="T20" s="57">
        <f t="shared" si="7"/>
        <v>0</v>
      </c>
      <c r="U20" s="57">
        <v>13183.1</v>
      </c>
      <c r="V20" s="57">
        <v>1014.1</v>
      </c>
      <c r="W20" s="57">
        <f t="shared" si="8"/>
        <v>7.6924243918350008</v>
      </c>
      <c r="X20" s="57">
        <v>57.6</v>
      </c>
      <c r="Y20" s="57">
        <v>5.5</v>
      </c>
      <c r="Z20" s="57">
        <f t="shared" si="9"/>
        <v>9.5486111111111107</v>
      </c>
      <c r="AA20" s="57">
        <v>321.60000000000002</v>
      </c>
      <c r="AB20" s="57">
        <v>64.900000000000006</v>
      </c>
      <c r="AC20" s="57">
        <f t="shared" si="10"/>
        <v>20.180348258706466</v>
      </c>
      <c r="AD20" s="57">
        <v>598</v>
      </c>
      <c r="AE20" s="57">
        <v>114.4</v>
      </c>
      <c r="AF20" s="57">
        <f t="shared" si="21"/>
        <v>19.130434782608695</v>
      </c>
      <c r="AG20" s="57">
        <v>41883.300000000003</v>
      </c>
      <c r="AH20" s="57">
        <v>11438.9</v>
      </c>
      <c r="AI20" s="57">
        <f t="shared" si="11"/>
        <v>27.311362762724041</v>
      </c>
      <c r="AJ20" s="57">
        <v>157454.1</v>
      </c>
      <c r="AK20" s="57">
        <v>39989.599999999999</v>
      </c>
      <c r="AL20" s="57">
        <f t="shared" si="12"/>
        <v>25.397623815448441</v>
      </c>
      <c r="AM20" s="57">
        <v>389.2</v>
      </c>
      <c r="AN20" s="57">
        <v>60</v>
      </c>
      <c r="AO20" s="57">
        <f t="shared" si="13"/>
        <v>15.416238437821173</v>
      </c>
      <c r="AP20" s="57">
        <v>56.8</v>
      </c>
      <c r="AQ20" s="57">
        <v>0</v>
      </c>
      <c r="AR20" s="57">
        <f t="shared" si="14"/>
        <v>0</v>
      </c>
      <c r="AS20" s="57">
        <v>1626.1</v>
      </c>
      <c r="AT20" s="57">
        <v>403.2</v>
      </c>
      <c r="AU20" s="57">
        <f t="shared" si="15"/>
        <v>24.795523030563928</v>
      </c>
      <c r="AV20" s="57">
        <v>126</v>
      </c>
      <c r="AW20" s="57">
        <v>108</v>
      </c>
      <c r="AX20" s="57">
        <f t="shared" si="16"/>
        <v>85.714285714285708</v>
      </c>
      <c r="AY20" s="57"/>
      <c r="AZ20" s="57"/>
      <c r="BA20" s="57"/>
      <c r="BB20" s="57">
        <v>5042.3</v>
      </c>
      <c r="BC20" s="57">
        <v>1097.7</v>
      </c>
      <c r="BD20" s="57">
        <f t="shared" si="17"/>
        <v>21.769827261368821</v>
      </c>
      <c r="BE20" s="57">
        <v>939.3</v>
      </c>
      <c r="BF20" s="57">
        <v>136.1</v>
      </c>
      <c r="BG20" s="57">
        <f t="shared" si="18"/>
        <v>14.489513467475778</v>
      </c>
      <c r="BH20" s="57">
        <v>20918.400000000001</v>
      </c>
      <c r="BI20" s="57">
        <v>5229.6000000000004</v>
      </c>
      <c r="BJ20" s="57">
        <f t="shared" si="19"/>
        <v>25</v>
      </c>
      <c r="BK20" s="57">
        <v>9.5</v>
      </c>
      <c r="BL20" s="57">
        <v>0</v>
      </c>
      <c r="BM20" s="57">
        <f t="shared" si="20"/>
        <v>0</v>
      </c>
      <c r="BN20" s="57"/>
      <c r="BO20" s="57"/>
      <c r="BP20" s="57"/>
      <c r="BQ20" s="57">
        <v>713</v>
      </c>
      <c r="BR20" s="57">
        <v>0</v>
      </c>
      <c r="BS20" s="57"/>
    </row>
    <row r="21" spans="1:71" ht="17.25" customHeight="1">
      <c r="A21" s="38">
        <v>15</v>
      </c>
      <c r="B21" s="39" t="s">
        <v>38</v>
      </c>
      <c r="C21" s="34">
        <f t="shared" si="3"/>
        <v>385954.2</v>
      </c>
      <c r="D21" s="34">
        <f t="shared" si="4"/>
        <v>92098.10000000002</v>
      </c>
      <c r="E21" s="34">
        <f t="shared" si="1"/>
        <v>23.862442745797306</v>
      </c>
      <c r="F21" s="57">
        <v>1.1000000000000001</v>
      </c>
      <c r="G21" s="57">
        <v>0</v>
      </c>
      <c r="H21" s="57">
        <f t="shared" si="5"/>
        <v>0</v>
      </c>
      <c r="I21" s="57">
        <v>1889.2</v>
      </c>
      <c r="J21" s="57">
        <v>386.9</v>
      </c>
      <c r="K21" s="57">
        <f t="shared" si="6"/>
        <v>20.479568071141223</v>
      </c>
      <c r="L21" s="57"/>
      <c r="M21" s="57"/>
      <c r="N21" s="57"/>
      <c r="O21" s="57">
        <v>3872.1</v>
      </c>
      <c r="P21" s="57">
        <v>0</v>
      </c>
      <c r="Q21" s="34">
        <f t="shared" si="2"/>
        <v>0</v>
      </c>
      <c r="R21" s="57">
        <v>3.3</v>
      </c>
      <c r="S21" s="57">
        <v>0</v>
      </c>
      <c r="T21" s="57">
        <f t="shared" si="7"/>
        <v>0</v>
      </c>
      <c r="U21" s="57">
        <v>11155</v>
      </c>
      <c r="V21" s="57">
        <v>3042.2</v>
      </c>
      <c r="W21" s="57">
        <f t="shared" si="8"/>
        <v>27.272075302554903</v>
      </c>
      <c r="X21" s="57">
        <v>71.8</v>
      </c>
      <c r="Y21" s="57">
        <v>11.9</v>
      </c>
      <c r="Z21" s="57">
        <f t="shared" si="9"/>
        <v>16.573816155988862</v>
      </c>
      <c r="AA21" s="57">
        <v>643.29999999999995</v>
      </c>
      <c r="AB21" s="57">
        <v>139.80000000000001</v>
      </c>
      <c r="AC21" s="57">
        <f t="shared" si="10"/>
        <v>21.731695942794968</v>
      </c>
      <c r="AD21" s="57">
        <v>874.5</v>
      </c>
      <c r="AE21" s="57">
        <v>192.6</v>
      </c>
      <c r="AF21" s="57">
        <f t="shared" si="21"/>
        <v>22.024013722126927</v>
      </c>
      <c r="AG21" s="57">
        <v>127829.3</v>
      </c>
      <c r="AH21" s="57">
        <v>25465.4</v>
      </c>
      <c r="AI21" s="57">
        <f t="shared" si="11"/>
        <v>19.921410818959348</v>
      </c>
      <c r="AJ21" s="57">
        <v>199826.4</v>
      </c>
      <c r="AK21" s="57">
        <v>53759.3</v>
      </c>
      <c r="AL21" s="57">
        <f t="shared" si="12"/>
        <v>26.903001805567232</v>
      </c>
      <c r="AM21" s="57">
        <v>995.6</v>
      </c>
      <c r="AN21" s="57">
        <v>155.6</v>
      </c>
      <c r="AO21" s="57">
        <f t="shared" si="13"/>
        <v>15.628766572920853</v>
      </c>
      <c r="AP21" s="57">
        <v>102.8</v>
      </c>
      <c r="AQ21" s="57">
        <v>0</v>
      </c>
      <c r="AR21" s="57">
        <f t="shared" si="14"/>
        <v>0</v>
      </c>
      <c r="AS21" s="57">
        <v>1626.1</v>
      </c>
      <c r="AT21" s="57">
        <v>403.2</v>
      </c>
      <c r="AU21" s="57">
        <f t="shared" si="15"/>
        <v>24.795523030563928</v>
      </c>
      <c r="AV21" s="57">
        <v>108</v>
      </c>
      <c r="AW21" s="57">
        <v>0</v>
      </c>
      <c r="AX21" s="57">
        <f t="shared" si="16"/>
        <v>0</v>
      </c>
      <c r="AY21" s="57"/>
      <c r="AZ21" s="57"/>
      <c r="BA21" s="57"/>
      <c r="BB21" s="57">
        <v>3244.4</v>
      </c>
      <c r="BC21" s="57">
        <v>443.1</v>
      </c>
      <c r="BD21" s="57">
        <f t="shared" si="17"/>
        <v>13.657378868203674</v>
      </c>
      <c r="BE21" s="57">
        <v>1012.6</v>
      </c>
      <c r="BF21" s="57">
        <v>140.30000000000001</v>
      </c>
      <c r="BG21" s="57">
        <f t="shared" si="18"/>
        <v>13.855421686746988</v>
      </c>
      <c r="BH21" s="57">
        <v>31830.9</v>
      </c>
      <c r="BI21" s="57">
        <v>7957.8</v>
      </c>
      <c r="BJ21" s="57">
        <f t="shared" si="19"/>
        <v>25.000235620104995</v>
      </c>
      <c r="BK21" s="57">
        <v>15.9</v>
      </c>
      <c r="BL21" s="57">
        <v>0</v>
      </c>
      <c r="BM21" s="57">
        <f t="shared" si="20"/>
        <v>0</v>
      </c>
      <c r="BN21" s="57"/>
      <c r="BO21" s="57"/>
      <c r="BP21" s="57"/>
      <c r="BQ21" s="57">
        <v>851.9</v>
      </c>
      <c r="BR21" s="57">
        <v>0</v>
      </c>
      <c r="BS21" s="57"/>
    </row>
    <row r="22" spans="1:71" ht="17.25" customHeight="1">
      <c r="A22" s="38">
        <v>16</v>
      </c>
      <c r="B22" s="39" t="s">
        <v>39</v>
      </c>
      <c r="C22" s="34">
        <f t="shared" si="3"/>
        <v>596474.30000000005</v>
      </c>
      <c r="D22" s="34">
        <f t="shared" si="4"/>
        <v>136586.59999999998</v>
      </c>
      <c r="E22" s="34">
        <f t="shared" si="1"/>
        <v>22.898991624618191</v>
      </c>
      <c r="F22" s="57">
        <v>1.1000000000000001</v>
      </c>
      <c r="G22" s="57">
        <v>0</v>
      </c>
      <c r="H22" s="57">
        <f t="shared" si="5"/>
        <v>0</v>
      </c>
      <c r="I22" s="57">
        <v>2501.3000000000002</v>
      </c>
      <c r="J22" s="57">
        <v>544</v>
      </c>
      <c r="K22" s="57">
        <f t="shared" si="6"/>
        <v>21.748690680845957</v>
      </c>
      <c r="L22" s="57"/>
      <c r="M22" s="57"/>
      <c r="N22" s="57"/>
      <c r="O22" s="57">
        <v>1333.8</v>
      </c>
      <c r="P22" s="57">
        <v>0</v>
      </c>
      <c r="Q22" s="34">
        <f t="shared" si="2"/>
        <v>0</v>
      </c>
      <c r="R22" s="57">
        <v>4.5</v>
      </c>
      <c r="S22" s="57">
        <v>1.1000000000000001</v>
      </c>
      <c r="T22" s="57">
        <f t="shared" si="7"/>
        <v>24.444444444444446</v>
      </c>
      <c r="U22" s="57">
        <v>13183.2</v>
      </c>
      <c r="V22" s="57">
        <v>7073.3</v>
      </c>
      <c r="W22" s="57">
        <f t="shared" si="8"/>
        <v>53.653892833302983</v>
      </c>
      <c r="X22" s="57">
        <v>86.1</v>
      </c>
      <c r="Y22" s="57">
        <v>19.100000000000001</v>
      </c>
      <c r="Z22" s="57">
        <f t="shared" si="9"/>
        <v>22.183507549361213</v>
      </c>
      <c r="AA22" s="57">
        <v>919.9</v>
      </c>
      <c r="AB22" s="57">
        <v>198.7</v>
      </c>
      <c r="AC22" s="57">
        <f t="shared" si="10"/>
        <v>21.600173931949122</v>
      </c>
      <c r="AD22" s="57">
        <v>1595</v>
      </c>
      <c r="AE22" s="57">
        <v>293.7</v>
      </c>
      <c r="AF22" s="57">
        <f t="shared" si="21"/>
        <v>18.413793103448274</v>
      </c>
      <c r="AG22" s="57">
        <v>176648.7</v>
      </c>
      <c r="AH22" s="57">
        <v>34516.800000000003</v>
      </c>
      <c r="AI22" s="57">
        <f t="shared" si="11"/>
        <v>19.539798481392729</v>
      </c>
      <c r="AJ22" s="57">
        <v>327055.59999999998</v>
      </c>
      <c r="AK22" s="57">
        <v>77427.899999999994</v>
      </c>
      <c r="AL22" s="57">
        <f t="shared" si="12"/>
        <v>23.674231537389971</v>
      </c>
      <c r="AM22" s="57">
        <v>1240.4000000000001</v>
      </c>
      <c r="AN22" s="57">
        <v>129.6</v>
      </c>
      <c r="AO22" s="57">
        <f t="shared" si="13"/>
        <v>10.448242502418575</v>
      </c>
      <c r="AP22" s="57">
        <v>700.8</v>
      </c>
      <c r="AQ22" s="57">
        <v>0</v>
      </c>
      <c r="AR22" s="57">
        <f t="shared" si="14"/>
        <v>0</v>
      </c>
      <c r="AS22" s="57">
        <v>2710.2</v>
      </c>
      <c r="AT22" s="57">
        <v>672</v>
      </c>
      <c r="AU22" s="57">
        <f t="shared" si="15"/>
        <v>24.79521806508745</v>
      </c>
      <c r="AV22" s="57">
        <v>335.6</v>
      </c>
      <c r="AW22" s="57">
        <v>158.9</v>
      </c>
      <c r="AX22" s="57">
        <f t="shared" si="16"/>
        <v>47.348033373063167</v>
      </c>
      <c r="AY22" s="57">
        <v>300</v>
      </c>
      <c r="AZ22" s="57">
        <v>0</v>
      </c>
      <c r="BA22" s="57">
        <f>AZ22/AY22*100</f>
        <v>0</v>
      </c>
      <c r="BB22" s="57">
        <v>9165.2999999999993</v>
      </c>
      <c r="BC22" s="57">
        <v>1338.2</v>
      </c>
      <c r="BD22" s="57">
        <f t="shared" si="17"/>
        <v>14.600722289504983</v>
      </c>
      <c r="BE22" s="57">
        <v>1687.8</v>
      </c>
      <c r="BF22" s="57">
        <v>250.4</v>
      </c>
      <c r="BG22" s="57">
        <f t="shared" si="18"/>
        <v>14.835881028557887</v>
      </c>
      <c r="BH22" s="57">
        <v>55852</v>
      </c>
      <c r="BI22" s="57">
        <v>13962.9</v>
      </c>
      <c r="BJ22" s="57">
        <f t="shared" si="19"/>
        <v>24.999820955382081</v>
      </c>
      <c r="BK22" s="57">
        <v>22.5</v>
      </c>
      <c r="BL22" s="57">
        <v>0</v>
      </c>
      <c r="BM22" s="57">
        <f t="shared" si="20"/>
        <v>0</v>
      </c>
      <c r="BN22" s="57"/>
      <c r="BO22" s="57"/>
      <c r="BP22" s="57"/>
      <c r="BQ22" s="57">
        <v>1130.5</v>
      </c>
      <c r="BR22" s="57">
        <v>0</v>
      </c>
      <c r="BS22" s="57"/>
    </row>
    <row r="23" spans="1:71" ht="17.25" customHeight="1">
      <c r="A23" s="38">
        <v>17</v>
      </c>
      <c r="B23" s="39" t="s">
        <v>40</v>
      </c>
      <c r="C23" s="34">
        <f t="shared" si="3"/>
        <v>143600.80000000002</v>
      </c>
      <c r="D23" s="34">
        <f t="shared" si="4"/>
        <v>36289.899999999987</v>
      </c>
      <c r="E23" s="34">
        <f t="shared" si="1"/>
        <v>25.271377318232197</v>
      </c>
      <c r="F23" s="57">
        <v>1</v>
      </c>
      <c r="G23" s="57">
        <v>0.2</v>
      </c>
      <c r="H23" s="57">
        <f t="shared" si="5"/>
        <v>20</v>
      </c>
      <c r="I23" s="57">
        <v>2046.1</v>
      </c>
      <c r="J23" s="57">
        <v>373.7</v>
      </c>
      <c r="K23" s="57">
        <f t="shared" si="6"/>
        <v>18.264014466546115</v>
      </c>
      <c r="L23" s="57"/>
      <c r="M23" s="57"/>
      <c r="N23" s="57"/>
      <c r="O23" s="57"/>
      <c r="P23" s="57"/>
      <c r="Q23" s="34"/>
      <c r="R23" s="57">
        <v>2.7</v>
      </c>
      <c r="S23" s="57">
        <v>0.7</v>
      </c>
      <c r="T23" s="57">
        <f t="shared" si="7"/>
        <v>25.925925925925924</v>
      </c>
      <c r="U23" s="57">
        <v>4056.4</v>
      </c>
      <c r="V23" s="57">
        <v>0</v>
      </c>
      <c r="W23" s="57">
        <f t="shared" si="8"/>
        <v>0</v>
      </c>
      <c r="X23" s="57">
        <v>57.6</v>
      </c>
      <c r="Y23" s="57">
        <v>12.7</v>
      </c>
      <c r="Z23" s="57">
        <f t="shared" si="9"/>
        <v>22.048611111111111</v>
      </c>
      <c r="AA23" s="57">
        <v>321.60000000000002</v>
      </c>
      <c r="AB23" s="57">
        <v>79.8</v>
      </c>
      <c r="AC23" s="57">
        <f t="shared" si="10"/>
        <v>24.81343283582089</v>
      </c>
      <c r="AD23" s="57">
        <v>598</v>
      </c>
      <c r="AE23" s="57">
        <v>107.1</v>
      </c>
      <c r="AF23" s="57">
        <f t="shared" si="21"/>
        <v>17.909698996655518</v>
      </c>
      <c r="AG23" s="57">
        <v>21945.3</v>
      </c>
      <c r="AH23" s="57">
        <v>5509.7</v>
      </c>
      <c r="AI23" s="57">
        <f t="shared" si="11"/>
        <v>25.106514834611509</v>
      </c>
      <c r="AJ23" s="57">
        <v>98424.4</v>
      </c>
      <c r="AK23" s="57">
        <v>26379.3</v>
      </c>
      <c r="AL23" s="57">
        <f t="shared" si="12"/>
        <v>26.801585785638522</v>
      </c>
      <c r="AM23" s="57">
        <v>124.7</v>
      </c>
      <c r="AN23" s="57">
        <v>48.1</v>
      </c>
      <c r="AO23" s="57">
        <f t="shared" si="13"/>
        <v>38.572574178027267</v>
      </c>
      <c r="AP23" s="57"/>
      <c r="AQ23" s="57"/>
      <c r="AR23" s="57"/>
      <c r="AS23" s="57">
        <v>903.4</v>
      </c>
      <c r="AT23" s="57">
        <v>246.3</v>
      </c>
      <c r="AU23" s="57">
        <f t="shared" si="15"/>
        <v>27.263670577817141</v>
      </c>
      <c r="AV23" s="57">
        <v>162</v>
      </c>
      <c r="AW23" s="57">
        <v>52.4</v>
      </c>
      <c r="AX23" s="57">
        <f t="shared" si="16"/>
        <v>32.345679012345677</v>
      </c>
      <c r="AY23" s="57"/>
      <c r="AZ23" s="57"/>
      <c r="BA23" s="57"/>
      <c r="BB23" s="57">
        <v>2703.6</v>
      </c>
      <c r="BC23" s="57">
        <v>575</v>
      </c>
      <c r="BD23" s="57">
        <f t="shared" si="17"/>
        <v>21.267939044237313</v>
      </c>
      <c r="BE23" s="57">
        <v>506.3</v>
      </c>
      <c r="BF23" s="57">
        <v>71.7</v>
      </c>
      <c r="BG23" s="57">
        <f t="shared" si="18"/>
        <v>14.161564289946671</v>
      </c>
      <c r="BH23" s="57">
        <v>11333.4</v>
      </c>
      <c r="BI23" s="57">
        <v>2833.2</v>
      </c>
      <c r="BJ23" s="57">
        <f t="shared" si="19"/>
        <v>24.998676478373653</v>
      </c>
      <c r="BK23" s="57">
        <v>4.2</v>
      </c>
      <c r="BL23" s="57">
        <v>0</v>
      </c>
      <c r="BM23" s="57">
        <f t="shared" si="20"/>
        <v>0</v>
      </c>
      <c r="BN23" s="57"/>
      <c r="BO23" s="57"/>
      <c r="BP23" s="57"/>
      <c r="BQ23" s="57">
        <v>410.1</v>
      </c>
      <c r="BR23" s="57">
        <v>0</v>
      </c>
      <c r="BS23" s="57"/>
    </row>
    <row r="24" spans="1:71" ht="17.25" customHeight="1">
      <c r="A24" s="38">
        <v>18</v>
      </c>
      <c r="B24" s="39" t="s">
        <v>41</v>
      </c>
      <c r="C24" s="34">
        <f t="shared" si="3"/>
        <v>69909.299999999988</v>
      </c>
      <c r="D24" s="34">
        <f t="shared" si="4"/>
        <v>19562.699999999997</v>
      </c>
      <c r="E24" s="34">
        <f t="shared" si="1"/>
        <v>27.982972222579829</v>
      </c>
      <c r="F24" s="57">
        <v>0.2</v>
      </c>
      <c r="G24" s="57">
        <v>0</v>
      </c>
      <c r="H24" s="57">
        <f t="shared" si="5"/>
        <v>0</v>
      </c>
      <c r="I24" s="57"/>
      <c r="J24" s="57"/>
      <c r="K24" s="57"/>
      <c r="L24" s="57"/>
      <c r="M24" s="57"/>
      <c r="N24" s="57"/>
      <c r="O24" s="57"/>
      <c r="P24" s="57"/>
      <c r="Q24" s="34"/>
      <c r="R24" s="57">
        <v>0.6</v>
      </c>
      <c r="S24" s="57">
        <v>0</v>
      </c>
      <c r="T24" s="57">
        <f t="shared" si="7"/>
        <v>0</v>
      </c>
      <c r="U24" s="57">
        <v>2028.2</v>
      </c>
      <c r="V24" s="57">
        <v>0</v>
      </c>
      <c r="W24" s="57">
        <f t="shared" si="8"/>
        <v>0</v>
      </c>
      <c r="X24" s="57">
        <v>57.6</v>
      </c>
      <c r="Y24" s="57">
        <v>8.1</v>
      </c>
      <c r="Z24" s="57">
        <f t="shared" si="9"/>
        <v>14.0625</v>
      </c>
      <c r="AA24" s="57">
        <v>321.60000000000002</v>
      </c>
      <c r="AB24" s="57">
        <v>68.599999999999994</v>
      </c>
      <c r="AC24" s="57">
        <f t="shared" si="10"/>
        <v>21.330845771144276</v>
      </c>
      <c r="AD24" s="57">
        <v>321.60000000000002</v>
      </c>
      <c r="AE24" s="57">
        <v>60</v>
      </c>
      <c r="AF24" s="57">
        <f t="shared" si="21"/>
        <v>18.656716417910445</v>
      </c>
      <c r="AG24" s="57"/>
      <c r="AH24" s="57"/>
      <c r="AI24" s="57"/>
      <c r="AJ24" s="57">
        <v>55595.1</v>
      </c>
      <c r="AK24" s="57">
        <v>16803.599999999999</v>
      </c>
      <c r="AL24" s="57">
        <f t="shared" si="12"/>
        <v>30.224965869294234</v>
      </c>
      <c r="AM24" s="57">
        <v>218.1</v>
      </c>
      <c r="AN24" s="57">
        <v>15.1</v>
      </c>
      <c r="AO24" s="57">
        <f t="shared" si="13"/>
        <v>6.9234296194406237</v>
      </c>
      <c r="AP24" s="57">
        <v>50.2</v>
      </c>
      <c r="AQ24" s="57">
        <v>0</v>
      </c>
      <c r="AR24" s="57">
        <f t="shared" si="14"/>
        <v>0</v>
      </c>
      <c r="AS24" s="57">
        <v>993.8</v>
      </c>
      <c r="AT24" s="57">
        <v>246.3</v>
      </c>
      <c r="AU24" s="57">
        <f t="shared" si="15"/>
        <v>24.783658683839811</v>
      </c>
      <c r="AV24" s="57">
        <v>72</v>
      </c>
      <c r="AW24" s="57">
        <v>71</v>
      </c>
      <c r="AX24" s="57">
        <f t="shared" si="16"/>
        <v>98.611111111111114</v>
      </c>
      <c r="AY24" s="57"/>
      <c r="AZ24" s="57"/>
      <c r="BA24" s="57"/>
      <c r="BB24" s="57">
        <v>1257.2</v>
      </c>
      <c r="BC24" s="57">
        <v>188.8</v>
      </c>
      <c r="BD24" s="57">
        <f t="shared" si="17"/>
        <v>15.017499204581611</v>
      </c>
      <c r="BE24" s="57">
        <v>425.6</v>
      </c>
      <c r="BF24" s="57">
        <v>57</v>
      </c>
      <c r="BG24" s="57">
        <f t="shared" si="18"/>
        <v>13.392857142857142</v>
      </c>
      <c r="BH24" s="57">
        <v>8176.3</v>
      </c>
      <c r="BI24" s="57">
        <v>2044.2</v>
      </c>
      <c r="BJ24" s="57">
        <f t="shared" si="19"/>
        <v>25.001528808874429</v>
      </c>
      <c r="BK24" s="57">
        <v>3.3</v>
      </c>
      <c r="BL24" s="57">
        <v>0</v>
      </c>
      <c r="BM24" s="57">
        <f t="shared" si="20"/>
        <v>0</v>
      </c>
      <c r="BN24" s="57"/>
      <c r="BO24" s="57"/>
      <c r="BP24" s="57"/>
      <c r="BQ24" s="57">
        <v>387.9</v>
      </c>
      <c r="BR24" s="57">
        <v>0</v>
      </c>
      <c r="BS24" s="57"/>
    </row>
    <row r="25" spans="1:71" ht="17.25" customHeight="1">
      <c r="A25" s="38">
        <v>19</v>
      </c>
      <c r="B25" s="39" t="s">
        <v>42</v>
      </c>
      <c r="C25" s="34">
        <f t="shared" si="3"/>
        <v>257146.39999999997</v>
      </c>
      <c r="D25" s="34">
        <f t="shared" si="4"/>
        <v>66565.999999999985</v>
      </c>
      <c r="E25" s="34">
        <f t="shared" si="1"/>
        <v>25.886421120420117</v>
      </c>
      <c r="F25" s="57">
        <v>1.8</v>
      </c>
      <c r="G25" s="57">
        <v>0</v>
      </c>
      <c r="H25" s="57">
        <f t="shared" si="5"/>
        <v>0</v>
      </c>
      <c r="I25" s="57">
        <v>1790.9</v>
      </c>
      <c r="J25" s="57">
        <v>420</v>
      </c>
      <c r="K25" s="57">
        <f t="shared" si="6"/>
        <v>23.451895694902003</v>
      </c>
      <c r="L25" s="57">
        <v>282.10000000000002</v>
      </c>
      <c r="M25" s="57">
        <v>0</v>
      </c>
      <c r="N25" s="57">
        <v>0</v>
      </c>
      <c r="O25" s="57"/>
      <c r="P25" s="57"/>
      <c r="Q25" s="34"/>
      <c r="R25" s="57">
        <v>4</v>
      </c>
      <c r="S25" s="57">
        <v>0</v>
      </c>
      <c r="T25" s="57">
        <f t="shared" si="7"/>
        <v>0</v>
      </c>
      <c r="U25" s="57">
        <v>13183.2</v>
      </c>
      <c r="V25" s="57">
        <v>0</v>
      </c>
      <c r="W25" s="57">
        <f t="shared" si="8"/>
        <v>0</v>
      </c>
      <c r="X25" s="57">
        <v>86.1</v>
      </c>
      <c r="Y25" s="57">
        <v>18.399999999999999</v>
      </c>
      <c r="Z25" s="57">
        <f t="shared" si="9"/>
        <v>21.370499419279906</v>
      </c>
      <c r="AA25" s="57">
        <v>321.60000000000002</v>
      </c>
      <c r="AB25" s="57">
        <v>66.7</v>
      </c>
      <c r="AC25" s="57">
        <f t="shared" si="10"/>
        <v>20.740049751243781</v>
      </c>
      <c r="AD25" s="57">
        <v>598</v>
      </c>
      <c r="AE25" s="57">
        <v>147.9</v>
      </c>
      <c r="AF25" s="57">
        <f t="shared" si="21"/>
        <v>24.732441471571907</v>
      </c>
      <c r="AG25" s="57">
        <v>48635</v>
      </c>
      <c r="AH25" s="57">
        <v>13693.7</v>
      </c>
      <c r="AI25" s="57">
        <f t="shared" si="11"/>
        <v>28.156060450293001</v>
      </c>
      <c r="AJ25" s="57">
        <v>163430.5</v>
      </c>
      <c r="AK25" s="57">
        <v>45446.7</v>
      </c>
      <c r="AL25" s="57">
        <f t="shared" si="12"/>
        <v>27.807967301085167</v>
      </c>
      <c r="AM25" s="57">
        <v>279.3</v>
      </c>
      <c r="AN25" s="57">
        <v>76.2</v>
      </c>
      <c r="AO25" s="57">
        <f t="shared" si="13"/>
        <v>27.282491944146081</v>
      </c>
      <c r="AP25" s="57">
        <v>99.5</v>
      </c>
      <c r="AQ25" s="57">
        <v>0</v>
      </c>
      <c r="AR25" s="57">
        <f t="shared" si="14"/>
        <v>0</v>
      </c>
      <c r="AS25" s="57">
        <v>1535.9</v>
      </c>
      <c r="AT25" s="57">
        <v>403.2</v>
      </c>
      <c r="AU25" s="57">
        <f t="shared" si="15"/>
        <v>26.251709095644244</v>
      </c>
      <c r="AV25" s="57">
        <v>108</v>
      </c>
      <c r="AW25" s="57">
        <v>71</v>
      </c>
      <c r="AX25" s="57">
        <f t="shared" si="16"/>
        <v>65.740740740740748</v>
      </c>
      <c r="AY25" s="57">
        <v>300</v>
      </c>
      <c r="AZ25" s="57">
        <v>0</v>
      </c>
      <c r="BA25" s="57">
        <f>AZ25/AY25*100</f>
        <v>0</v>
      </c>
      <c r="BB25" s="57">
        <v>2325.1</v>
      </c>
      <c r="BC25" s="57">
        <v>483.7</v>
      </c>
      <c r="BD25" s="57">
        <f t="shared" si="17"/>
        <v>20.803406305105156</v>
      </c>
      <c r="BE25" s="57">
        <v>689.8</v>
      </c>
      <c r="BF25" s="57">
        <v>97.6</v>
      </c>
      <c r="BG25" s="57">
        <f t="shared" si="18"/>
        <v>14.149028703972167</v>
      </c>
      <c r="BH25" s="57">
        <v>22563.3</v>
      </c>
      <c r="BI25" s="57">
        <v>5640.9</v>
      </c>
      <c r="BJ25" s="57">
        <f t="shared" si="19"/>
        <v>25.000332398186437</v>
      </c>
      <c r="BK25" s="57">
        <v>15.9</v>
      </c>
      <c r="BL25" s="57">
        <v>0</v>
      </c>
      <c r="BM25" s="57">
        <f t="shared" si="20"/>
        <v>0</v>
      </c>
      <c r="BN25" s="57"/>
      <c r="BO25" s="57"/>
      <c r="BP25" s="57"/>
      <c r="BQ25" s="57">
        <v>896.4</v>
      </c>
      <c r="BR25" s="57">
        <v>0</v>
      </c>
      <c r="BS25" s="57"/>
    </row>
    <row r="26" spans="1:71" ht="17.25" customHeight="1">
      <c r="A26" s="38">
        <v>20</v>
      </c>
      <c r="B26" s="39" t="s">
        <v>43</v>
      </c>
      <c r="C26" s="34">
        <f t="shared" si="3"/>
        <v>177060.6</v>
      </c>
      <c r="D26" s="34">
        <f t="shared" si="4"/>
        <v>41616.1</v>
      </c>
      <c r="E26" s="34">
        <f t="shared" si="1"/>
        <v>23.503873814953749</v>
      </c>
      <c r="F26" s="57">
        <v>0.5</v>
      </c>
      <c r="G26" s="57">
        <v>0</v>
      </c>
      <c r="H26" s="57">
        <f t="shared" si="5"/>
        <v>0</v>
      </c>
      <c r="I26" s="57">
        <v>2210.3000000000002</v>
      </c>
      <c r="J26" s="57">
        <v>220</v>
      </c>
      <c r="K26" s="57">
        <f t="shared" si="6"/>
        <v>9.9533999909514534</v>
      </c>
      <c r="L26" s="57"/>
      <c r="M26" s="57"/>
      <c r="N26" s="57"/>
      <c r="O26" s="57"/>
      <c r="P26" s="57"/>
      <c r="Q26" s="34"/>
      <c r="R26" s="57">
        <v>1.2</v>
      </c>
      <c r="S26" s="57">
        <v>0</v>
      </c>
      <c r="T26" s="57">
        <f t="shared" si="7"/>
        <v>0</v>
      </c>
      <c r="U26" s="57">
        <v>7098.7</v>
      </c>
      <c r="V26" s="57">
        <v>0</v>
      </c>
      <c r="W26" s="57">
        <f t="shared" si="8"/>
        <v>0</v>
      </c>
      <c r="X26" s="57">
        <v>57.6</v>
      </c>
      <c r="Y26" s="57">
        <v>8.6999999999999993</v>
      </c>
      <c r="Z26" s="57">
        <f t="shared" si="9"/>
        <v>15.104166666666666</v>
      </c>
      <c r="AA26" s="57">
        <v>321.60000000000002</v>
      </c>
      <c r="AB26" s="57">
        <v>60.4</v>
      </c>
      <c r="AC26" s="57">
        <f t="shared" si="10"/>
        <v>18.78109452736318</v>
      </c>
      <c r="AD26" s="57">
        <v>598</v>
      </c>
      <c r="AE26" s="57">
        <v>58.9</v>
      </c>
      <c r="AF26" s="57">
        <f t="shared" si="21"/>
        <v>9.8494983277591963</v>
      </c>
      <c r="AG26" s="57">
        <v>13897.8</v>
      </c>
      <c r="AH26" s="57">
        <v>3643.7</v>
      </c>
      <c r="AI26" s="57">
        <f t="shared" si="11"/>
        <v>26.217818647555731</v>
      </c>
      <c r="AJ26" s="57">
        <v>130744.1</v>
      </c>
      <c r="AK26" s="57">
        <v>32762.1</v>
      </c>
      <c r="AL26" s="57">
        <f t="shared" si="12"/>
        <v>25.058186182015096</v>
      </c>
      <c r="AM26" s="57">
        <v>380.8</v>
      </c>
      <c r="AN26" s="57">
        <v>86.4</v>
      </c>
      <c r="AO26" s="57">
        <f t="shared" si="13"/>
        <v>22.689075630252102</v>
      </c>
      <c r="AP26" s="57">
        <v>50.2</v>
      </c>
      <c r="AQ26" s="57">
        <v>0</v>
      </c>
      <c r="AR26" s="57">
        <f t="shared" si="14"/>
        <v>0</v>
      </c>
      <c r="AS26" s="57">
        <v>1355.1</v>
      </c>
      <c r="AT26" s="57">
        <v>336</v>
      </c>
      <c r="AU26" s="57">
        <f t="shared" si="15"/>
        <v>24.79521806508745</v>
      </c>
      <c r="AV26" s="57">
        <v>162</v>
      </c>
      <c r="AW26" s="57">
        <v>35</v>
      </c>
      <c r="AX26" s="57">
        <f t="shared" si="16"/>
        <v>21.604938271604937</v>
      </c>
      <c r="AY26" s="57"/>
      <c r="AZ26" s="57"/>
      <c r="BA26" s="57"/>
      <c r="BB26" s="57">
        <v>3352.5</v>
      </c>
      <c r="BC26" s="57">
        <v>473.7</v>
      </c>
      <c r="BD26" s="57">
        <f t="shared" si="17"/>
        <v>14.129753914988813</v>
      </c>
      <c r="BE26" s="57">
        <v>843.9</v>
      </c>
      <c r="BF26" s="57">
        <v>122.4</v>
      </c>
      <c r="BG26" s="57">
        <f t="shared" si="18"/>
        <v>14.504088162104518</v>
      </c>
      <c r="BH26" s="57">
        <v>15234.9</v>
      </c>
      <c r="BI26" s="57">
        <v>3808.8</v>
      </c>
      <c r="BJ26" s="57">
        <f t="shared" si="19"/>
        <v>25.000492290727212</v>
      </c>
      <c r="BK26" s="57">
        <v>4.9000000000000004</v>
      </c>
      <c r="BL26" s="57">
        <v>0</v>
      </c>
      <c r="BM26" s="57">
        <f t="shared" si="20"/>
        <v>0</v>
      </c>
      <c r="BN26" s="57"/>
      <c r="BO26" s="57"/>
      <c r="BP26" s="57"/>
      <c r="BQ26" s="57">
        <v>746.5</v>
      </c>
      <c r="BR26" s="57">
        <v>0</v>
      </c>
      <c r="BS26" s="57"/>
    </row>
    <row r="27" spans="1:71" ht="17.25" customHeight="1">
      <c r="A27" s="38">
        <v>21</v>
      </c>
      <c r="B27" s="39" t="s">
        <v>44</v>
      </c>
      <c r="C27" s="34">
        <f t="shared" si="3"/>
        <v>162691.5</v>
      </c>
      <c r="D27" s="34">
        <f t="shared" si="4"/>
        <v>41569.1</v>
      </c>
      <c r="E27" s="34">
        <f t="shared" si="1"/>
        <v>25.550873893227365</v>
      </c>
      <c r="F27" s="57">
        <v>0.3</v>
      </c>
      <c r="G27" s="57">
        <v>0</v>
      </c>
      <c r="H27" s="57">
        <f t="shared" si="5"/>
        <v>0</v>
      </c>
      <c r="I27" s="57">
        <v>1500.5</v>
      </c>
      <c r="J27" s="57">
        <v>372.4</v>
      </c>
      <c r="K27" s="57">
        <f t="shared" si="6"/>
        <v>24.818393868710427</v>
      </c>
      <c r="L27" s="57"/>
      <c r="M27" s="57"/>
      <c r="N27" s="57"/>
      <c r="O27" s="57"/>
      <c r="P27" s="57"/>
      <c r="Q27" s="34"/>
      <c r="R27" s="57">
        <v>2</v>
      </c>
      <c r="S27" s="57">
        <v>0.5</v>
      </c>
      <c r="T27" s="57">
        <f t="shared" si="7"/>
        <v>25</v>
      </c>
      <c r="U27" s="57">
        <v>6084.6</v>
      </c>
      <c r="V27" s="57">
        <v>0</v>
      </c>
      <c r="W27" s="57">
        <f t="shared" si="8"/>
        <v>0</v>
      </c>
      <c r="X27" s="57">
        <v>57.6</v>
      </c>
      <c r="Y27" s="57">
        <v>8.6999999999999993</v>
      </c>
      <c r="Z27" s="57">
        <f t="shared" si="9"/>
        <v>15.104166666666666</v>
      </c>
      <c r="AA27" s="57">
        <v>321.60000000000002</v>
      </c>
      <c r="AB27" s="57">
        <v>60</v>
      </c>
      <c r="AC27" s="57">
        <f t="shared" si="10"/>
        <v>18.656716417910445</v>
      </c>
      <c r="AD27" s="57">
        <v>598</v>
      </c>
      <c r="AE27" s="57">
        <v>191.6</v>
      </c>
      <c r="AF27" s="57">
        <f t="shared" si="21"/>
        <v>32.04013377926421</v>
      </c>
      <c r="AG27" s="57">
        <v>29320.3</v>
      </c>
      <c r="AH27" s="57">
        <v>7524.9</v>
      </c>
      <c r="AI27" s="57">
        <f t="shared" si="11"/>
        <v>25.66447137307599</v>
      </c>
      <c r="AJ27" s="57">
        <v>105984.5</v>
      </c>
      <c r="AK27" s="57">
        <v>29243</v>
      </c>
      <c r="AL27" s="57">
        <f t="shared" si="12"/>
        <v>27.591770494742157</v>
      </c>
      <c r="AM27" s="57">
        <v>223.1</v>
      </c>
      <c r="AN27" s="57">
        <v>20</v>
      </c>
      <c r="AO27" s="57">
        <f t="shared" si="13"/>
        <v>8.9645898700134463</v>
      </c>
      <c r="AP27" s="57">
        <v>14</v>
      </c>
      <c r="AQ27" s="57">
        <v>0</v>
      </c>
      <c r="AR27" s="57">
        <f t="shared" si="14"/>
        <v>0</v>
      </c>
      <c r="AS27" s="57">
        <v>993.8</v>
      </c>
      <c r="AT27" s="57">
        <v>268.8</v>
      </c>
      <c r="AU27" s="57">
        <f t="shared" si="15"/>
        <v>27.047695713423224</v>
      </c>
      <c r="AV27" s="57">
        <v>162</v>
      </c>
      <c r="AW27" s="57">
        <v>17.5</v>
      </c>
      <c r="AX27" s="57">
        <f t="shared" si="16"/>
        <v>10.802469135802468</v>
      </c>
      <c r="AY27" s="57"/>
      <c r="AZ27" s="57"/>
      <c r="BA27" s="57"/>
      <c r="BB27" s="57">
        <v>2920</v>
      </c>
      <c r="BC27" s="57">
        <v>433.6</v>
      </c>
      <c r="BD27" s="57">
        <f t="shared" si="17"/>
        <v>14.849315068493151</v>
      </c>
      <c r="BE27" s="57">
        <v>675.1</v>
      </c>
      <c r="BF27" s="57">
        <v>93.9</v>
      </c>
      <c r="BG27" s="57">
        <f t="shared" si="18"/>
        <v>13.909050511035403</v>
      </c>
      <c r="BH27" s="57">
        <v>13336.4</v>
      </c>
      <c r="BI27" s="57">
        <v>3334.2</v>
      </c>
      <c r="BJ27" s="57">
        <f t="shared" si="19"/>
        <v>25.000749827539664</v>
      </c>
      <c r="BK27" s="57">
        <v>4.5</v>
      </c>
      <c r="BL27" s="57">
        <v>0</v>
      </c>
      <c r="BM27" s="57">
        <f t="shared" si="20"/>
        <v>0</v>
      </c>
      <c r="BN27" s="57"/>
      <c r="BO27" s="57"/>
      <c r="BP27" s="57"/>
      <c r="BQ27" s="57">
        <v>493.2</v>
      </c>
      <c r="BR27" s="57">
        <v>0</v>
      </c>
      <c r="BS27" s="57"/>
    </row>
    <row r="28" spans="1:71" s="8" customFormat="1" ht="17.25" customHeight="1">
      <c r="A28" s="68"/>
      <c r="B28" s="41" t="s">
        <v>177</v>
      </c>
      <c r="C28" s="37">
        <f>SUM(C29:C33)</f>
        <v>6626422.6000000006</v>
      </c>
      <c r="D28" s="37">
        <f t="shared" ref="D28:BO28" si="22">SUM(D29:D33)</f>
        <v>1567381.3</v>
      </c>
      <c r="E28" s="37">
        <f t="shared" si="1"/>
        <v>23.653506493835753</v>
      </c>
      <c r="F28" s="37">
        <f t="shared" si="22"/>
        <v>192.8</v>
      </c>
      <c r="G28" s="37">
        <f t="shared" si="22"/>
        <v>0.7</v>
      </c>
      <c r="H28" s="69">
        <f t="shared" si="5"/>
        <v>0.36307053941908712</v>
      </c>
      <c r="I28" s="37">
        <f t="shared" si="22"/>
        <v>29741</v>
      </c>
      <c r="J28" s="37">
        <f t="shared" si="22"/>
        <v>5784.5</v>
      </c>
      <c r="K28" s="69">
        <f t="shared" si="6"/>
        <v>19.449581385965502</v>
      </c>
      <c r="L28" s="37">
        <f t="shared" si="22"/>
        <v>168.5</v>
      </c>
      <c r="M28" s="37">
        <f t="shared" si="22"/>
        <v>0</v>
      </c>
      <c r="N28" s="37">
        <f t="shared" si="22"/>
        <v>0</v>
      </c>
      <c r="O28" s="37">
        <f t="shared" si="22"/>
        <v>57060.700000000004</v>
      </c>
      <c r="P28" s="37">
        <f t="shared" si="22"/>
        <v>2636.3</v>
      </c>
      <c r="Q28" s="37">
        <f t="shared" si="2"/>
        <v>4.6201676460330843</v>
      </c>
      <c r="R28" s="37">
        <f t="shared" si="22"/>
        <v>73.900000000000006</v>
      </c>
      <c r="S28" s="37">
        <f t="shared" si="22"/>
        <v>4.5</v>
      </c>
      <c r="T28" s="69">
        <f t="shared" si="7"/>
        <v>6.0893098782138022</v>
      </c>
      <c r="U28" s="37">
        <f t="shared" si="22"/>
        <v>208080.89999999997</v>
      </c>
      <c r="V28" s="37">
        <f t="shared" si="22"/>
        <v>5163.8999999999996</v>
      </c>
      <c r="W28" s="69">
        <f t="shared" si="8"/>
        <v>2.4816790008117038</v>
      </c>
      <c r="X28" s="37">
        <f t="shared" si="22"/>
        <v>727.1</v>
      </c>
      <c r="Y28" s="37">
        <f t="shared" si="22"/>
        <v>119.89999999999999</v>
      </c>
      <c r="Z28" s="69">
        <f t="shared" si="9"/>
        <v>16.490166414523447</v>
      </c>
      <c r="AA28" s="37">
        <f t="shared" si="22"/>
        <v>7783.8</v>
      </c>
      <c r="AB28" s="37">
        <f t="shared" si="22"/>
        <v>1411.9</v>
      </c>
      <c r="AC28" s="69">
        <f t="shared" si="10"/>
        <v>18.13895526606542</v>
      </c>
      <c r="AD28" s="37">
        <f t="shared" si="22"/>
        <v>15300.5</v>
      </c>
      <c r="AE28" s="37">
        <f t="shared" si="22"/>
        <v>2736.2999999999997</v>
      </c>
      <c r="AF28" s="69">
        <f t="shared" si="21"/>
        <v>17.883729289892486</v>
      </c>
      <c r="AG28" s="37">
        <f t="shared" si="22"/>
        <v>3103604.4000000004</v>
      </c>
      <c r="AH28" s="37">
        <f t="shared" si="22"/>
        <v>766241.6</v>
      </c>
      <c r="AI28" s="69">
        <f t="shared" si="11"/>
        <v>24.688765101634726</v>
      </c>
      <c r="AJ28" s="37">
        <f t="shared" si="22"/>
        <v>3163297.7</v>
      </c>
      <c r="AK28" s="37">
        <f t="shared" si="22"/>
        <v>777821.8</v>
      </c>
      <c r="AL28" s="69">
        <f t="shared" si="12"/>
        <v>24.588953483575068</v>
      </c>
      <c r="AM28" s="37">
        <f t="shared" si="22"/>
        <v>19998.600000000002</v>
      </c>
      <c r="AN28" s="37">
        <f t="shared" si="22"/>
        <v>3656.7999999999997</v>
      </c>
      <c r="AO28" s="69">
        <f t="shared" si="13"/>
        <v>18.285279969597866</v>
      </c>
      <c r="AP28" s="37">
        <f t="shared" si="22"/>
        <v>3737.4999999999995</v>
      </c>
      <c r="AQ28" s="37">
        <f t="shared" si="22"/>
        <v>0</v>
      </c>
      <c r="AR28" s="69">
        <f t="shared" si="14"/>
        <v>0</v>
      </c>
      <c r="AS28" s="37">
        <f t="shared" si="22"/>
        <v>0</v>
      </c>
      <c r="AT28" s="37">
        <f t="shared" si="22"/>
        <v>0</v>
      </c>
      <c r="AU28" s="69">
        <v>0</v>
      </c>
      <c r="AV28" s="37">
        <f t="shared" si="22"/>
        <v>3221.4</v>
      </c>
      <c r="AW28" s="37">
        <f t="shared" si="22"/>
        <v>1022.6999999999999</v>
      </c>
      <c r="AX28" s="69">
        <f t="shared" si="16"/>
        <v>31.747066492829202</v>
      </c>
      <c r="AY28" s="37">
        <f t="shared" si="22"/>
        <v>7275</v>
      </c>
      <c r="AZ28" s="37">
        <f t="shared" si="22"/>
        <v>600</v>
      </c>
      <c r="BA28" s="69">
        <f t="shared" ref="BA28:BA34" si="23">AZ28/AY28*100</f>
        <v>8.2474226804123703</v>
      </c>
      <c r="BB28" s="37">
        <f t="shared" si="22"/>
        <v>946.3</v>
      </c>
      <c r="BC28" s="37">
        <f t="shared" si="22"/>
        <v>163.5</v>
      </c>
      <c r="BD28" s="69">
        <f t="shared" si="17"/>
        <v>17.277818873507343</v>
      </c>
      <c r="BE28" s="37">
        <f t="shared" si="22"/>
        <v>117.4</v>
      </c>
      <c r="BF28" s="37">
        <f t="shared" si="22"/>
        <v>16.899999999999999</v>
      </c>
      <c r="BG28" s="69">
        <f t="shared" si="18"/>
        <v>14.395229982964223</v>
      </c>
      <c r="BH28" s="37">
        <f t="shared" si="22"/>
        <v>0</v>
      </c>
      <c r="BI28" s="37">
        <f t="shared" si="22"/>
        <v>0</v>
      </c>
      <c r="BJ28" s="69">
        <v>0</v>
      </c>
      <c r="BK28" s="37">
        <f t="shared" si="22"/>
        <v>272.8</v>
      </c>
      <c r="BL28" s="37">
        <f t="shared" si="22"/>
        <v>0</v>
      </c>
      <c r="BM28" s="37">
        <f t="shared" si="22"/>
        <v>0</v>
      </c>
      <c r="BN28" s="37">
        <f t="shared" si="22"/>
        <v>21</v>
      </c>
      <c r="BO28" s="37">
        <f t="shared" si="22"/>
        <v>0</v>
      </c>
      <c r="BP28" s="37">
        <f t="shared" ref="BP28:BS28" si="24">SUM(BP29:BP33)</f>
        <v>0</v>
      </c>
      <c r="BQ28" s="37">
        <f t="shared" si="24"/>
        <v>4801.3</v>
      </c>
      <c r="BR28" s="37">
        <f t="shared" si="24"/>
        <v>0</v>
      </c>
      <c r="BS28" s="37">
        <f t="shared" si="24"/>
        <v>0</v>
      </c>
    </row>
    <row r="29" spans="1:71" ht="17.25" customHeight="1">
      <c r="A29" s="38">
        <v>22</v>
      </c>
      <c r="B29" s="39" t="s">
        <v>45</v>
      </c>
      <c r="C29" s="34">
        <f t="shared" si="3"/>
        <v>245181.6</v>
      </c>
      <c r="D29" s="34">
        <f t="shared" si="4"/>
        <v>66899.400000000009</v>
      </c>
      <c r="E29" s="34">
        <f t="shared" si="1"/>
        <v>27.285652756976873</v>
      </c>
      <c r="F29" s="57">
        <v>4.5999999999999996</v>
      </c>
      <c r="G29" s="57">
        <v>0</v>
      </c>
      <c r="H29" s="57">
        <f t="shared" si="5"/>
        <v>0</v>
      </c>
      <c r="I29" s="57">
        <v>3242</v>
      </c>
      <c r="J29" s="57">
        <v>750</v>
      </c>
      <c r="K29" s="57">
        <f t="shared" si="6"/>
        <v>23.133867982726709</v>
      </c>
      <c r="L29" s="57">
        <v>168.5</v>
      </c>
      <c r="M29" s="57">
        <v>0</v>
      </c>
      <c r="N29" s="57">
        <v>0</v>
      </c>
      <c r="O29" s="57">
        <v>3231.8</v>
      </c>
      <c r="P29" s="57">
        <v>2636.3</v>
      </c>
      <c r="Q29" s="34">
        <f t="shared" si="2"/>
        <v>81.573735998514763</v>
      </c>
      <c r="R29" s="57">
        <v>1.8</v>
      </c>
      <c r="S29" s="57">
        <v>0.5</v>
      </c>
      <c r="T29" s="57">
        <f t="shared" si="7"/>
        <v>27.777777777777779</v>
      </c>
      <c r="U29" s="57">
        <v>8348.5</v>
      </c>
      <c r="V29" s="57">
        <v>2975.9</v>
      </c>
      <c r="W29" s="57">
        <f t="shared" si="8"/>
        <v>35.645924417560046</v>
      </c>
      <c r="X29" s="57">
        <v>86.1</v>
      </c>
      <c r="Y29" s="57">
        <v>11.1</v>
      </c>
      <c r="Z29" s="57">
        <f t="shared" si="9"/>
        <v>12.89198606271777</v>
      </c>
      <c r="AA29" s="57">
        <v>643.29999999999995</v>
      </c>
      <c r="AB29" s="57">
        <v>109.3</v>
      </c>
      <c r="AC29" s="57">
        <f t="shared" si="10"/>
        <v>16.990517643401212</v>
      </c>
      <c r="AD29" s="57">
        <v>598</v>
      </c>
      <c r="AE29" s="57">
        <v>92.6</v>
      </c>
      <c r="AF29" s="57">
        <f t="shared" si="21"/>
        <v>15.484949832775918</v>
      </c>
      <c r="AG29" s="57">
        <v>89945.3</v>
      </c>
      <c r="AH29" s="57">
        <v>25741.4</v>
      </c>
      <c r="AI29" s="57">
        <f t="shared" si="11"/>
        <v>28.618949517095395</v>
      </c>
      <c r="AJ29" s="57">
        <v>137163.1</v>
      </c>
      <c r="AK29" s="57">
        <v>34470.9</v>
      </c>
      <c r="AL29" s="57">
        <f t="shared" si="12"/>
        <v>25.131321762194059</v>
      </c>
      <c r="AM29" s="57">
        <v>1002.4</v>
      </c>
      <c r="AN29" s="57">
        <v>58.4</v>
      </c>
      <c r="AO29" s="57">
        <f t="shared" si="13"/>
        <v>5.8260175578611326</v>
      </c>
      <c r="AP29" s="57">
        <v>39.4</v>
      </c>
      <c r="AQ29" s="57">
        <v>0</v>
      </c>
      <c r="AR29" s="57">
        <f t="shared" si="14"/>
        <v>0</v>
      </c>
      <c r="AS29" s="57"/>
      <c r="AT29" s="57"/>
      <c r="AU29" s="57"/>
      <c r="AV29" s="57">
        <v>365.2</v>
      </c>
      <c r="AW29" s="57">
        <v>53</v>
      </c>
      <c r="AX29" s="57">
        <f t="shared" si="16"/>
        <v>14.512595837897043</v>
      </c>
      <c r="AY29" s="57"/>
      <c r="AZ29" s="57"/>
      <c r="BA29" s="57"/>
      <c r="BB29" s="57"/>
      <c r="BC29" s="57"/>
      <c r="BD29" s="57"/>
      <c r="BE29" s="57"/>
      <c r="BF29" s="57"/>
      <c r="BG29" s="57"/>
      <c r="BH29" s="57"/>
      <c r="BI29" s="57"/>
      <c r="BJ29" s="57"/>
      <c r="BK29" s="57">
        <v>7.7</v>
      </c>
      <c r="BL29" s="57">
        <v>0</v>
      </c>
      <c r="BM29" s="57">
        <f t="shared" si="20"/>
        <v>0</v>
      </c>
      <c r="BN29" s="57">
        <v>0.3</v>
      </c>
      <c r="BO29" s="57">
        <v>0</v>
      </c>
      <c r="BP29" s="34">
        <f>BO29/BN29*100</f>
        <v>0</v>
      </c>
      <c r="BQ29" s="57">
        <v>333.6</v>
      </c>
      <c r="BR29" s="57">
        <v>0</v>
      </c>
      <c r="BS29" s="34"/>
    </row>
    <row r="30" spans="1:71" ht="17.25" customHeight="1">
      <c r="A30" s="38">
        <v>23</v>
      </c>
      <c r="B30" s="39" t="s">
        <v>46</v>
      </c>
      <c r="C30" s="34">
        <f t="shared" si="3"/>
        <v>435207.39999999997</v>
      </c>
      <c r="D30" s="34">
        <f t="shared" si="4"/>
        <v>97124.099999999991</v>
      </c>
      <c r="E30" s="34">
        <f t="shared" si="1"/>
        <v>22.316739099564941</v>
      </c>
      <c r="F30" s="57">
        <v>7.8</v>
      </c>
      <c r="G30" s="57">
        <v>0.7</v>
      </c>
      <c r="H30" s="57">
        <f t="shared" si="5"/>
        <v>8.9743589743589745</v>
      </c>
      <c r="I30" s="57">
        <v>4366</v>
      </c>
      <c r="J30" s="57">
        <v>1155</v>
      </c>
      <c r="K30" s="57">
        <f t="shared" si="6"/>
        <v>26.454420522217131</v>
      </c>
      <c r="L30" s="57"/>
      <c r="M30" s="57"/>
      <c r="N30" s="57"/>
      <c r="O30" s="57"/>
      <c r="P30" s="57"/>
      <c r="Q30" s="34"/>
      <c r="R30" s="57">
        <v>3.3</v>
      </c>
      <c r="S30" s="57">
        <v>0.8</v>
      </c>
      <c r="T30" s="57">
        <f t="shared" si="7"/>
        <v>24.242424242424246</v>
      </c>
      <c r="U30" s="57">
        <v>13566.2</v>
      </c>
      <c r="V30" s="57">
        <v>0</v>
      </c>
      <c r="W30" s="57">
        <f t="shared" si="8"/>
        <v>0</v>
      </c>
      <c r="X30" s="57">
        <v>86.1</v>
      </c>
      <c r="Y30" s="57">
        <v>21.3</v>
      </c>
      <c r="Z30" s="57">
        <f t="shared" si="9"/>
        <v>24.738675958188157</v>
      </c>
      <c r="AA30" s="57">
        <v>919.9</v>
      </c>
      <c r="AB30" s="57">
        <v>187.9</v>
      </c>
      <c r="AC30" s="57">
        <f t="shared" si="10"/>
        <v>20.426133275356019</v>
      </c>
      <c r="AD30" s="57">
        <v>1318.5</v>
      </c>
      <c r="AE30" s="57">
        <v>327.10000000000002</v>
      </c>
      <c r="AF30" s="57">
        <f t="shared" si="21"/>
        <v>24.808494501327267</v>
      </c>
      <c r="AG30" s="57">
        <v>167806.3</v>
      </c>
      <c r="AH30" s="57">
        <v>42340.2</v>
      </c>
      <c r="AI30" s="57">
        <f t="shared" si="11"/>
        <v>25.231591424159877</v>
      </c>
      <c r="AJ30" s="57">
        <v>244504.2</v>
      </c>
      <c r="AK30" s="57">
        <v>52782.5</v>
      </c>
      <c r="AL30" s="57">
        <f t="shared" si="12"/>
        <v>21.587563731011571</v>
      </c>
      <c r="AM30" s="57">
        <v>1715.9</v>
      </c>
      <c r="AN30" s="57">
        <v>167.2</v>
      </c>
      <c r="AO30" s="57">
        <f t="shared" si="13"/>
        <v>9.7441575849408455</v>
      </c>
      <c r="AP30" s="57">
        <v>302.3</v>
      </c>
      <c r="AQ30" s="57">
        <v>0</v>
      </c>
      <c r="AR30" s="57">
        <f t="shared" si="14"/>
        <v>0</v>
      </c>
      <c r="AS30" s="57"/>
      <c r="AT30" s="57"/>
      <c r="AU30" s="57"/>
      <c r="AV30" s="57">
        <v>216.1</v>
      </c>
      <c r="AW30" s="57">
        <v>141.4</v>
      </c>
      <c r="AX30" s="57">
        <f t="shared" si="16"/>
        <v>65.432670060157335</v>
      </c>
      <c r="AY30" s="57"/>
      <c r="AZ30" s="57"/>
      <c r="BA30" s="57"/>
      <c r="BB30" s="57"/>
      <c r="BC30" s="57"/>
      <c r="BD30" s="57"/>
      <c r="BE30" s="57"/>
      <c r="BF30" s="57"/>
      <c r="BG30" s="57"/>
      <c r="BH30" s="57"/>
      <c r="BI30" s="57"/>
      <c r="BJ30" s="57"/>
      <c r="BK30" s="57">
        <v>34.299999999999997</v>
      </c>
      <c r="BL30" s="57">
        <v>0</v>
      </c>
      <c r="BM30" s="57">
        <f t="shared" si="20"/>
        <v>0</v>
      </c>
      <c r="BN30" s="57">
        <v>2.2000000000000002</v>
      </c>
      <c r="BO30" s="57">
        <v>0</v>
      </c>
      <c r="BP30" s="34">
        <f>BO30/BN30*100</f>
        <v>0</v>
      </c>
      <c r="BQ30" s="57">
        <v>358.3</v>
      </c>
      <c r="BR30" s="57">
        <v>0</v>
      </c>
      <c r="BS30" s="34"/>
    </row>
    <row r="31" spans="1:71" ht="17.25" customHeight="1">
      <c r="A31" s="38">
        <v>24</v>
      </c>
      <c r="B31" s="39" t="s">
        <v>47</v>
      </c>
      <c r="C31" s="34">
        <f t="shared" si="3"/>
        <v>1156942.3999999999</v>
      </c>
      <c r="D31" s="34">
        <f t="shared" si="4"/>
        <v>276777.89999999997</v>
      </c>
      <c r="E31" s="34">
        <f t="shared" si="1"/>
        <v>23.923222106822255</v>
      </c>
      <c r="F31" s="57">
        <v>13.1</v>
      </c>
      <c r="G31" s="57">
        <v>0</v>
      </c>
      <c r="H31" s="57">
        <f t="shared" si="5"/>
        <v>0</v>
      </c>
      <c r="I31" s="57">
        <v>4631.5</v>
      </c>
      <c r="J31" s="57">
        <v>1120</v>
      </c>
      <c r="K31" s="57">
        <f t="shared" si="6"/>
        <v>24.182230378926914</v>
      </c>
      <c r="L31" s="57"/>
      <c r="M31" s="57"/>
      <c r="N31" s="57"/>
      <c r="O31" s="57"/>
      <c r="P31" s="57"/>
      <c r="Q31" s="34"/>
      <c r="R31" s="57">
        <v>12.8</v>
      </c>
      <c r="S31" s="57">
        <v>3.2</v>
      </c>
      <c r="T31" s="57">
        <f t="shared" si="7"/>
        <v>25</v>
      </c>
      <c r="U31" s="57">
        <v>21400.6</v>
      </c>
      <c r="V31" s="57">
        <v>1190.0999999999999</v>
      </c>
      <c r="W31" s="57">
        <f t="shared" si="8"/>
        <v>5.5610590357279701</v>
      </c>
      <c r="X31" s="57">
        <v>143.5</v>
      </c>
      <c r="Y31" s="57">
        <v>5.3</v>
      </c>
      <c r="Z31" s="57">
        <f t="shared" si="9"/>
        <v>3.6933797909407664</v>
      </c>
      <c r="AA31" s="57">
        <v>1241.4000000000001</v>
      </c>
      <c r="AB31" s="57">
        <v>293.3</v>
      </c>
      <c r="AC31" s="57">
        <f t="shared" si="10"/>
        <v>23.626550668599965</v>
      </c>
      <c r="AD31" s="57">
        <v>2554.6</v>
      </c>
      <c r="AE31" s="57">
        <v>470.1</v>
      </c>
      <c r="AF31" s="57">
        <f t="shared" si="21"/>
        <v>18.402098175839662</v>
      </c>
      <c r="AG31" s="57">
        <v>556623.6</v>
      </c>
      <c r="AH31" s="57">
        <v>144881</v>
      </c>
      <c r="AI31" s="57">
        <f t="shared" si="11"/>
        <v>26.028540651168942</v>
      </c>
      <c r="AJ31" s="57">
        <v>562913.19999999995</v>
      </c>
      <c r="AK31" s="57">
        <v>127718</v>
      </c>
      <c r="AL31" s="57">
        <f t="shared" si="12"/>
        <v>22.688755566577584</v>
      </c>
      <c r="AM31" s="57">
        <v>3449.4</v>
      </c>
      <c r="AN31" s="57">
        <v>974.6</v>
      </c>
      <c r="AO31" s="57">
        <f t="shared" si="13"/>
        <v>28.254189134342205</v>
      </c>
      <c r="AP31" s="57">
        <v>864.1</v>
      </c>
      <c r="AQ31" s="57">
        <v>0</v>
      </c>
      <c r="AR31" s="57">
        <f t="shared" si="14"/>
        <v>0</v>
      </c>
      <c r="AS31" s="57"/>
      <c r="AT31" s="57"/>
      <c r="AU31" s="57"/>
      <c r="AV31" s="57">
        <v>551.70000000000005</v>
      </c>
      <c r="AW31" s="57">
        <v>122.3</v>
      </c>
      <c r="AX31" s="57">
        <f t="shared" si="16"/>
        <v>22.167844843211888</v>
      </c>
      <c r="AY31" s="57">
        <v>1800</v>
      </c>
      <c r="AZ31" s="57">
        <v>0</v>
      </c>
      <c r="BA31" s="57">
        <f t="shared" si="23"/>
        <v>0</v>
      </c>
      <c r="BB31" s="57"/>
      <c r="BC31" s="57"/>
      <c r="BD31" s="57"/>
      <c r="BE31" s="57"/>
      <c r="BF31" s="57"/>
      <c r="BG31" s="57"/>
      <c r="BH31" s="57"/>
      <c r="BI31" s="57"/>
      <c r="BJ31" s="57"/>
      <c r="BK31" s="57">
        <v>46.6</v>
      </c>
      <c r="BL31" s="57">
        <v>0</v>
      </c>
      <c r="BM31" s="57">
        <f t="shared" si="20"/>
        <v>0</v>
      </c>
      <c r="BN31" s="57">
        <v>0.9</v>
      </c>
      <c r="BO31" s="57">
        <v>0</v>
      </c>
      <c r="BP31" s="34">
        <f>BO31/BN31*100</f>
        <v>0</v>
      </c>
      <c r="BQ31" s="57">
        <v>695.4</v>
      </c>
      <c r="BR31" s="57">
        <v>0</v>
      </c>
      <c r="BS31" s="34"/>
    </row>
    <row r="32" spans="1:71" s="2" customFormat="1" ht="17.25" customHeight="1">
      <c r="A32" s="38">
        <v>26</v>
      </c>
      <c r="B32" s="39" t="s">
        <v>48</v>
      </c>
      <c r="C32" s="34">
        <f t="shared" si="3"/>
        <v>4555025.5</v>
      </c>
      <c r="D32" s="34">
        <f t="shared" si="4"/>
        <v>1069290.6000000001</v>
      </c>
      <c r="E32" s="34">
        <f t="shared" si="1"/>
        <v>23.474964080881659</v>
      </c>
      <c r="F32" s="57">
        <v>162</v>
      </c>
      <c r="G32" s="57">
        <v>0</v>
      </c>
      <c r="H32" s="57">
        <f t="shared" si="5"/>
        <v>0</v>
      </c>
      <c r="I32" s="57">
        <v>14236.9</v>
      </c>
      <c r="J32" s="57">
        <v>2309.5</v>
      </c>
      <c r="K32" s="57">
        <f t="shared" si="6"/>
        <v>16.221930335957968</v>
      </c>
      <c r="L32" s="57"/>
      <c r="M32" s="57"/>
      <c r="N32" s="57"/>
      <c r="O32" s="57">
        <v>51985.3</v>
      </c>
      <c r="P32" s="57">
        <v>0</v>
      </c>
      <c r="Q32" s="34">
        <f t="shared" si="2"/>
        <v>0</v>
      </c>
      <c r="R32" s="57">
        <v>52</v>
      </c>
      <c r="S32" s="57">
        <v>0</v>
      </c>
      <c r="T32" s="57">
        <f t="shared" si="7"/>
        <v>0</v>
      </c>
      <c r="U32" s="57">
        <v>161634.79999999999</v>
      </c>
      <c r="V32" s="57">
        <v>0</v>
      </c>
      <c r="W32" s="57">
        <f t="shared" si="8"/>
        <v>0</v>
      </c>
      <c r="X32" s="57">
        <v>325.3</v>
      </c>
      <c r="Y32" s="57">
        <v>60.9</v>
      </c>
      <c r="Z32" s="57">
        <f t="shared" si="9"/>
        <v>18.721180448816476</v>
      </c>
      <c r="AA32" s="57">
        <v>4335.8999999999996</v>
      </c>
      <c r="AB32" s="57">
        <v>686.7</v>
      </c>
      <c r="AC32" s="57">
        <f t="shared" si="10"/>
        <v>15.837542378744901</v>
      </c>
      <c r="AD32" s="57">
        <v>10231.4</v>
      </c>
      <c r="AE32" s="57">
        <v>1725.8</v>
      </c>
      <c r="AF32" s="57">
        <f t="shared" si="21"/>
        <v>16.867681842172136</v>
      </c>
      <c r="AG32" s="57">
        <v>2195846.5</v>
      </c>
      <c r="AH32" s="57">
        <v>526254.4</v>
      </c>
      <c r="AI32" s="57">
        <f t="shared" si="11"/>
        <v>23.965901077329406</v>
      </c>
      <c r="AJ32" s="57">
        <v>2089109.2</v>
      </c>
      <c r="AK32" s="57">
        <v>534493.30000000005</v>
      </c>
      <c r="AL32" s="57">
        <f t="shared" si="12"/>
        <v>25.58474683850897</v>
      </c>
      <c r="AM32" s="57">
        <v>13437.5</v>
      </c>
      <c r="AN32" s="57">
        <v>2361.5</v>
      </c>
      <c r="AO32" s="57">
        <f t="shared" si="13"/>
        <v>17.573953488372094</v>
      </c>
      <c r="AP32" s="57">
        <v>1828.6</v>
      </c>
      <c r="AQ32" s="57">
        <v>0</v>
      </c>
      <c r="AR32" s="57">
        <f t="shared" si="14"/>
        <v>0</v>
      </c>
      <c r="AS32" s="57"/>
      <c r="AT32" s="57"/>
      <c r="AU32" s="57"/>
      <c r="AV32" s="57">
        <v>1944.4</v>
      </c>
      <c r="AW32" s="57">
        <v>618.1</v>
      </c>
      <c r="AX32" s="57">
        <f t="shared" si="16"/>
        <v>31.788726599465129</v>
      </c>
      <c r="AY32" s="57">
        <v>5475</v>
      </c>
      <c r="AZ32" s="57">
        <v>600</v>
      </c>
      <c r="BA32" s="57">
        <f t="shared" si="23"/>
        <v>10.95890410958904</v>
      </c>
      <c r="BB32" s="57">
        <v>946.3</v>
      </c>
      <c r="BC32" s="57">
        <v>163.5</v>
      </c>
      <c r="BD32" s="57">
        <f t="shared" si="17"/>
        <v>17.277818873507343</v>
      </c>
      <c r="BE32" s="57">
        <v>117.4</v>
      </c>
      <c r="BF32" s="57">
        <v>16.899999999999999</v>
      </c>
      <c r="BG32" s="57">
        <f t="shared" si="18"/>
        <v>14.395229982964223</v>
      </c>
      <c r="BH32" s="57"/>
      <c r="BI32" s="57"/>
      <c r="BJ32" s="57"/>
      <c r="BK32" s="57">
        <v>169.5</v>
      </c>
      <c r="BL32" s="57">
        <v>0</v>
      </c>
      <c r="BM32" s="57">
        <f t="shared" si="20"/>
        <v>0</v>
      </c>
      <c r="BN32" s="57">
        <v>15</v>
      </c>
      <c r="BO32" s="57">
        <v>0</v>
      </c>
      <c r="BP32" s="34">
        <f>BO32/BN32*100</f>
        <v>0</v>
      </c>
      <c r="BQ32" s="57">
        <v>3172.5</v>
      </c>
      <c r="BR32" s="57">
        <v>0</v>
      </c>
      <c r="BS32" s="34"/>
    </row>
    <row r="33" spans="1:71" ht="17.25" customHeight="1">
      <c r="A33" s="38">
        <v>25</v>
      </c>
      <c r="B33" s="39" t="s">
        <v>49</v>
      </c>
      <c r="C33" s="34">
        <f t="shared" si="3"/>
        <v>234065.69999999998</v>
      </c>
      <c r="D33" s="34">
        <f t="shared" si="4"/>
        <v>57289.299999999996</v>
      </c>
      <c r="E33" s="34">
        <f t="shared" si="1"/>
        <v>24.475734804373303</v>
      </c>
      <c r="F33" s="57">
        <v>5.3</v>
      </c>
      <c r="G33" s="57">
        <v>0</v>
      </c>
      <c r="H33" s="57">
        <f t="shared" si="5"/>
        <v>0</v>
      </c>
      <c r="I33" s="57">
        <v>3264.6</v>
      </c>
      <c r="J33" s="57">
        <v>450</v>
      </c>
      <c r="K33" s="57">
        <f t="shared" si="6"/>
        <v>13.784230839919132</v>
      </c>
      <c r="L33" s="57"/>
      <c r="M33" s="57"/>
      <c r="N33" s="57"/>
      <c r="O33" s="57">
        <v>1843.6</v>
      </c>
      <c r="P33" s="57">
        <v>0</v>
      </c>
      <c r="Q33" s="34">
        <f t="shared" si="2"/>
        <v>0</v>
      </c>
      <c r="R33" s="57">
        <v>4</v>
      </c>
      <c r="S33" s="57">
        <v>0</v>
      </c>
      <c r="T33" s="57">
        <f t="shared" si="7"/>
        <v>0</v>
      </c>
      <c r="U33" s="57">
        <v>3130.8</v>
      </c>
      <c r="V33" s="57">
        <v>997.9</v>
      </c>
      <c r="W33" s="57">
        <f t="shared" si="8"/>
        <v>31.873642519483838</v>
      </c>
      <c r="X33" s="57">
        <v>86.1</v>
      </c>
      <c r="Y33" s="57">
        <v>21.3</v>
      </c>
      <c r="Z33" s="57">
        <f t="shared" si="9"/>
        <v>24.738675958188157</v>
      </c>
      <c r="AA33" s="57">
        <v>643.29999999999995</v>
      </c>
      <c r="AB33" s="57">
        <v>134.69999999999999</v>
      </c>
      <c r="AC33" s="57">
        <f t="shared" si="10"/>
        <v>20.938908751748794</v>
      </c>
      <c r="AD33" s="57">
        <v>598</v>
      </c>
      <c r="AE33" s="57">
        <v>120.7</v>
      </c>
      <c r="AF33" s="57">
        <f t="shared" si="21"/>
        <v>20.183946488294318</v>
      </c>
      <c r="AG33" s="57">
        <v>93382.7</v>
      </c>
      <c r="AH33" s="57">
        <v>27024.6</v>
      </c>
      <c r="AI33" s="57">
        <f t="shared" si="11"/>
        <v>28.939621578729252</v>
      </c>
      <c r="AJ33" s="57">
        <v>129608</v>
      </c>
      <c r="AK33" s="57">
        <v>28357.1</v>
      </c>
      <c r="AL33" s="57">
        <f t="shared" si="12"/>
        <v>21.879127831615332</v>
      </c>
      <c r="AM33" s="57">
        <v>393.4</v>
      </c>
      <c r="AN33" s="57">
        <v>95.1</v>
      </c>
      <c r="AO33" s="57">
        <f t="shared" si="13"/>
        <v>24.173868835790543</v>
      </c>
      <c r="AP33" s="57">
        <v>703.1</v>
      </c>
      <c r="AQ33" s="57"/>
      <c r="AR33" s="57">
        <f t="shared" si="14"/>
        <v>0</v>
      </c>
      <c r="AS33" s="57"/>
      <c r="AT33" s="57"/>
      <c r="AU33" s="57"/>
      <c r="AV33" s="57">
        <v>144</v>
      </c>
      <c r="AW33" s="57">
        <v>87.9</v>
      </c>
      <c r="AX33" s="57">
        <f t="shared" si="16"/>
        <v>61.041666666666671</v>
      </c>
      <c r="AY33" s="57"/>
      <c r="AZ33" s="57"/>
      <c r="BA33" s="57"/>
      <c r="BB33" s="57"/>
      <c r="BC33" s="57"/>
      <c r="BD33" s="57"/>
      <c r="BE33" s="57"/>
      <c r="BF33" s="57"/>
      <c r="BG33" s="57"/>
      <c r="BH33" s="57"/>
      <c r="BI33" s="57"/>
      <c r="BJ33" s="57"/>
      <c r="BK33" s="57">
        <v>14.7</v>
      </c>
      <c r="BL33" s="57">
        <v>0</v>
      </c>
      <c r="BM33" s="57">
        <f t="shared" si="20"/>
        <v>0</v>
      </c>
      <c r="BN33" s="57">
        <v>2.6</v>
      </c>
      <c r="BO33" s="57">
        <v>0</v>
      </c>
      <c r="BP33" s="34">
        <f>BO33/BN33*100</f>
        <v>0</v>
      </c>
      <c r="BQ33" s="57">
        <v>241.5</v>
      </c>
      <c r="BR33" s="57">
        <v>0</v>
      </c>
      <c r="BS33" s="34"/>
    </row>
    <row r="34" spans="1:71" s="10" customFormat="1" ht="33.75" customHeight="1">
      <c r="A34" s="72" t="s">
        <v>50</v>
      </c>
      <c r="B34" s="72"/>
      <c r="C34" s="37">
        <f>SUM(C6+C28)</f>
        <v>11796056.9</v>
      </c>
      <c r="D34" s="37">
        <f t="shared" ref="D34:BO34" si="25">SUM(D6+D28)</f>
        <v>2862695.8</v>
      </c>
      <c r="E34" s="37">
        <f t="shared" si="1"/>
        <v>24.268243399198926</v>
      </c>
      <c r="F34" s="37">
        <f t="shared" si="25"/>
        <v>215.8</v>
      </c>
      <c r="G34" s="37">
        <f t="shared" si="25"/>
        <v>2.2000000000000002</v>
      </c>
      <c r="H34" s="37">
        <f t="shared" si="5"/>
        <v>1.0194624652455977</v>
      </c>
      <c r="I34" s="37">
        <f t="shared" si="25"/>
        <v>61320</v>
      </c>
      <c r="J34" s="37">
        <f t="shared" si="25"/>
        <v>12203.5</v>
      </c>
      <c r="K34" s="37">
        <f t="shared" si="6"/>
        <v>19.901337247227659</v>
      </c>
      <c r="L34" s="37">
        <f t="shared" si="25"/>
        <v>923.1</v>
      </c>
      <c r="M34" s="37">
        <f t="shared" si="25"/>
        <v>0</v>
      </c>
      <c r="N34" s="37">
        <f t="shared" si="25"/>
        <v>0</v>
      </c>
      <c r="O34" s="37">
        <f t="shared" si="25"/>
        <v>110152</v>
      </c>
      <c r="P34" s="37">
        <f t="shared" si="25"/>
        <v>8736.1</v>
      </c>
      <c r="Q34" s="37">
        <f t="shared" si="2"/>
        <v>7.9309499600551971</v>
      </c>
      <c r="R34" s="37">
        <f t="shared" si="25"/>
        <v>126</v>
      </c>
      <c r="S34" s="37">
        <f t="shared" si="25"/>
        <v>9.3999999999999986</v>
      </c>
      <c r="T34" s="37">
        <f t="shared" si="7"/>
        <v>7.4603174603174587</v>
      </c>
      <c r="U34" s="37">
        <f t="shared" si="25"/>
        <v>378447.9</v>
      </c>
      <c r="V34" s="37">
        <f t="shared" si="25"/>
        <v>21364</v>
      </c>
      <c r="W34" s="37">
        <f t="shared" si="8"/>
        <v>5.6451627819839931</v>
      </c>
      <c r="X34" s="37">
        <f t="shared" si="25"/>
        <v>2050.6</v>
      </c>
      <c r="Y34" s="37">
        <f t="shared" si="25"/>
        <v>344.9</v>
      </c>
      <c r="Z34" s="37">
        <f t="shared" si="9"/>
        <v>16.81946747293475</v>
      </c>
      <c r="AA34" s="37">
        <f t="shared" si="25"/>
        <v>17065.900000000001</v>
      </c>
      <c r="AB34" s="37">
        <f t="shared" si="25"/>
        <v>3235.9000000000005</v>
      </c>
      <c r="AC34" s="37">
        <f t="shared" si="10"/>
        <v>18.961203335306077</v>
      </c>
      <c r="AD34" s="37">
        <f t="shared" si="25"/>
        <v>29408.7</v>
      </c>
      <c r="AE34" s="37">
        <f t="shared" si="25"/>
        <v>5365.7999999999993</v>
      </c>
      <c r="AF34" s="37">
        <f t="shared" si="21"/>
        <v>18.245621193728383</v>
      </c>
      <c r="AG34" s="37">
        <f t="shared" si="25"/>
        <v>4121598.8000000007</v>
      </c>
      <c r="AH34" s="37">
        <f t="shared" si="25"/>
        <v>1020440.2</v>
      </c>
      <c r="AI34" s="37">
        <f t="shared" si="11"/>
        <v>24.758358334149356</v>
      </c>
      <c r="AJ34" s="37">
        <f t="shared" si="25"/>
        <v>6415751.7000000002</v>
      </c>
      <c r="AK34" s="37">
        <f t="shared" si="25"/>
        <v>1643457.1</v>
      </c>
      <c r="AL34" s="37">
        <f t="shared" si="12"/>
        <v>25.6159710794294</v>
      </c>
      <c r="AM34" s="37">
        <f t="shared" si="25"/>
        <v>30184.300000000003</v>
      </c>
      <c r="AN34" s="37">
        <f t="shared" si="25"/>
        <v>5208.5</v>
      </c>
      <c r="AO34" s="37">
        <f t="shared" si="13"/>
        <v>17.255659399091581</v>
      </c>
      <c r="AP34" s="37">
        <f t="shared" si="25"/>
        <v>6231.1999999999989</v>
      </c>
      <c r="AQ34" s="37">
        <f t="shared" si="25"/>
        <v>0</v>
      </c>
      <c r="AR34" s="37">
        <f t="shared" si="25"/>
        <v>0</v>
      </c>
      <c r="AS34" s="37">
        <f t="shared" si="25"/>
        <v>32794</v>
      </c>
      <c r="AT34" s="37">
        <f t="shared" si="25"/>
        <v>8198.5</v>
      </c>
      <c r="AU34" s="37">
        <f t="shared" si="15"/>
        <v>25</v>
      </c>
      <c r="AV34" s="37">
        <f t="shared" si="25"/>
        <v>6495.3</v>
      </c>
      <c r="AW34" s="37">
        <f t="shared" si="25"/>
        <v>2714.4</v>
      </c>
      <c r="AX34" s="37">
        <f t="shared" si="16"/>
        <v>41.790217541914927</v>
      </c>
      <c r="AY34" s="37">
        <f t="shared" si="25"/>
        <v>9675</v>
      </c>
      <c r="AZ34" s="37">
        <f t="shared" si="25"/>
        <v>600</v>
      </c>
      <c r="BA34" s="37">
        <f t="shared" si="23"/>
        <v>6.2015503875968996</v>
      </c>
      <c r="BB34" s="37">
        <f t="shared" si="25"/>
        <v>86192.000000000015</v>
      </c>
      <c r="BC34" s="37">
        <f t="shared" si="25"/>
        <v>16139.300000000003</v>
      </c>
      <c r="BD34" s="37">
        <f t="shared" si="17"/>
        <v>18.724823649526641</v>
      </c>
      <c r="BE34" s="37">
        <f t="shared" si="25"/>
        <v>19600</v>
      </c>
      <c r="BF34" s="37">
        <f t="shared" si="25"/>
        <v>2791.9</v>
      </c>
      <c r="BG34" s="37">
        <f t="shared" si="18"/>
        <v>14.244387755102043</v>
      </c>
      <c r="BH34" s="37">
        <f t="shared" si="25"/>
        <v>447534.00000000012</v>
      </c>
      <c r="BI34" s="37">
        <f t="shared" si="25"/>
        <v>111884.09999999999</v>
      </c>
      <c r="BJ34" s="37">
        <f t="shared" si="19"/>
        <v>25.00013406802611</v>
      </c>
      <c r="BK34" s="37">
        <f t="shared" si="25"/>
        <v>501.6</v>
      </c>
      <c r="BL34" s="37">
        <f t="shared" si="25"/>
        <v>0</v>
      </c>
      <c r="BM34" s="37">
        <f t="shared" si="25"/>
        <v>0</v>
      </c>
      <c r="BN34" s="37">
        <f t="shared" si="25"/>
        <v>21</v>
      </c>
      <c r="BO34" s="37">
        <f t="shared" si="25"/>
        <v>0</v>
      </c>
      <c r="BP34" s="37">
        <f t="shared" ref="BP34:BS34" si="26">SUM(BP6+BP28)</f>
        <v>0</v>
      </c>
      <c r="BQ34" s="37">
        <f t="shared" si="26"/>
        <v>19768</v>
      </c>
      <c r="BR34" s="37">
        <f t="shared" si="26"/>
        <v>0</v>
      </c>
      <c r="BS34" s="37">
        <f t="shared" si="26"/>
        <v>0</v>
      </c>
    </row>
    <row r="35" spans="1:71" ht="14">
      <c r="C35" s="34">
        <v>11796056969.16</v>
      </c>
      <c r="D35" s="34">
        <v>2862695720.7299995</v>
      </c>
    </row>
    <row r="36" spans="1:71" ht="14">
      <c r="C36" s="34">
        <v>11796057</v>
      </c>
      <c r="D36" s="34">
        <v>2862695.7</v>
      </c>
    </row>
    <row r="38" spans="1:71">
      <c r="C38" s="2">
        <f>C36-C34</f>
        <v>9.999999962747097E-2</v>
      </c>
      <c r="D38" s="2">
        <f>D36-D34</f>
        <v>-9.999999962747097E-2</v>
      </c>
    </row>
  </sheetData>
  <mergeCells count="28">
    <mergeCell ref="BQ4:BS4"/>
    <mergeCell ref="P3:Q3"/>
    <mergeCell ref="C2:Q2"/>
    <mergeCell ref="BE4:BG4"/>
    <mergeCell ref="BH4:BJ4"/>
    <mergeCell ref="BK4:BM4"/>
    <mergeCell ref="BN4:BP4"/>
    <mergeCell ref="AG4:AI4"/>
    <mergeCell ref="AJ4:AL4"/>
    <mergeCell ref="AM4:AO4"/>
    <mergeCell ref="AP4:AR4"/>
    <mergeCell ref="AS4:AU4"/>
    <mergeCell ref="AV4:AX4"/>
    <mergeCell ref="A34:B34"/>
    <mergeCell ref="B4:B5"/>
    <mergeCell ref="A4:A5"/>
    <mergeCell ref="AY4:BA4"/>
    <mergeCell ref="BB4:BD4"/>
    <mergeCell ref="O4:Q4"/>
    <mergeCell ref="R4:T4"/>
    <mergeCell ref="U4:W4"/>
    <mergeCell ref="X4:Z4"/>
    <mergeCell ref="AA4:AC4"/>
    <mergeCell ref="AD4:AF4"/>
    <mergeCell ref="F4:H4"/>
    <mergeCell ref="I4:K4"/>
    <mergeCell ref="L4:N4"/>
    <mergeCell ref="C4:E4"/>
  </mergeCells>
  <pageMargins left="0" right="0" top="0" bottom="0" header="0" footer="0"/>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0"/>
  <sheetViews>
    <sheetView showGridLines="0" view="pageBreakPreview" zoomScale="70" zoomScaleNormal="100" zoomScaleSheetLayoutView="70" workbookViewId="0">
      <pane xSplit="2" ySplit="4" topLeftCell="C5" activePane="bottomRight" state="frozen"/>
      <selection pane="topRight" activeCell="C1" sqref="C1"/>
      <selection pane="bottomLeft" activeCell="A11" sqref="A11"/>
      <selection pane="bottomRight" activeCell="B6" sqref="B6"/>
    </sheetView>
  </sheetViews>
  <sheetFormatPr defaultColWidth="9.1796875" defaultRowHeight="13"/>
  <cols>
    <col min="1" max="1" width="4.81640625" style="1" customWidth="1"/>
    <col min="2" max="2" width="18.54296875" style="2" customWidth="1"/>
    <col min="3" max="3" width="13.7265625" style="11" customWidth="1"/>
    <col min="4" max="4" width="15.26953125" style="11" customWidth="1"/>
    <col min="5" max="5" width="12.1796875" style="11" customWidth="1"/>
    <col min="6" max="7" width="12.81640625" style="5" customWidth="1"/>
    <col min="8" max="8" width="12" style="5" customWidth="1"/>
    <col min="9" max="10" width="12.81640625" style="2" customWidth="1"/>
    <col min="11" max="11" width="11.54296875" style="2" customWidth="1"/>
    <col min="12" max="12" width="13.26953125" style="5" customWidth="1"/>
    <col min="13" max="13" width="14.1796875" style="5" customWidth="1"/>
    <col min="14" max="14" width="13.7265625" style="5" customWidth="1"/>
    <col min="15" max="15" width="16" style="5" customWidth="1"/>
    <col min="16" max="16" width="12.453125" style="5" customWidth="1"/>
    <col min="17" max="17" width="11" style="5" customWidth="1"/>
    <col min="18" max="35" width="13.54296875" style="5" customWidth="1"/>
    <col min="36" max="16384" width="9.1796875" style="5"/>
  </cols>
  <sheetData>
    <row r="1" spans="1:35" ht="26.25" hidden="1" customHeight="1">
      <c r="A1" s="1" t="s">
        <v>0</v>
      </c>
      <c r="C1" s="2"/>
      <c r="D1" s="2"/>
      <c r="E1" s="2"/>
    </row>
    <row r="2" spans="1:35" ht="59.25" customHeight="1">
      <c r="A2" s="51" t="s">
        <v>1</v>
      </c>
      <c r="B2" s="52"/>
      <c r="C2" s="92" t="s">
        <v>198</v>
      </c>
      <c r="D2" s="92"/>
      <c r="E2" s="92"/>
      <c r="F2" s="92"/>
      <c r="G2" s="92"/>
      <c r="H2" s="92"/>
      <c r="I2" s="92"/>
      <c r="J2" s="92"/>
      <c r="K2" s="92"/>
      <c r="L2" s="92"/>
      <c r="M2" s="92"/>
      <c r="N2" s="92"/>
      <c r="O2" s="92"/>
      <c r="P2" s="92"/>
      <c r="Q2" s="92"/>
      <c r="R2" s="64"/>
      <c r="S2" s="64"/>
      <c r="T2" s="64"/>
      <c r="U2" s="59"/>
      <c r="V2" s="59"/>
      <c r="W2" s="59"/>
      <c r="X2" s="59"/>
      <c r="Y2" s="59"/>
      <c r="Z2" s="59"/>
      <c r="AA2" s="59"/>
      <c r="AB2" s="59"/>
      <c r="AC2" s="59"/>
      <c r="AD2" s="59"/>
      <c r="AE2" s="59"/>
      <c r="AF2" s="59"/>
      <c r="AG2" s="59"/>
      <c r="AH2" s="59"/>
      <c r="AI2" s="59"/>
    </row>
    <row r="3" spans="1:35" ht="30" customHeight="1">
      <c r="A3" s="51"/>
      <c r="B3" s="52"/>
      <c r="C3" s="59"/>
      <c r="D3" s="59"/>
      <c r="E3" s="59"/>
      <c r="F3" s="59"/>
      <c r="G3" s="59"/>
      <c r="H3" s="59"/>
      <c r="I3" s="52"/>
      <c r="J3" s="52"/>
      <c r="K3" s="52"/>
      <c r="L3" s="59"/>
      <c r="M3" s="59"/>
      <c r="N3" s="59"/>
      <c r="O3" s="59"/>
      <c r="P3" s="99" t="s">
        <v>175</v>
      </c>
      <c r="Q3" s="99"/>
      <c r="R3" s="66"/>
      <c r="S3" s="66"/>
      <c r="T3" s="66"/>
      <c r="U3" s="59"/>
      <c r="V3" s="59"/>
      <c r="W3" s="59"/>
      <c r="X3" s="59"/>
      <c r="Y3" s="59"/>
      <c r="Z3" s="59"/>
      <c r="AA3" s="59"/>
      <c r="AB3" s="59"/>
      <c r="AC3" s="59"/>
      <c r="AD3" s="59"/>
      <c r="AE3" s="59"/>
      <c r="AF3" s="59"/>
      <c r="AG3" s="59"/>
      <c r="AH3" s="59"/>
      <c r="AI3" s="59"/>
    </row>
    <row r="4" spans="1:35" ht="151.5" customHeight="1">
      <c r="A4" s="32" t="s">
        <v>52</v>
      </c>
      <c r="B4" s="33" t="s">
        <v>179</v>
      </c>
      <c r="C4" s="84" t="s">
        <v>20</v>
      </c>
      <c r="D4" s="85"/>
      <c r="E4" s="86"/>
      <c r="F4" s="73" t="s">
        <v>271</v>
      </c>
      <c r="G4" s="74"/>
      <c r="H4" s="75"/>
      <c r="I4" s="73" t="s">
        <v>272</v>
      </c>
      <c r="J4" s="74"/>
      <c r="K4" s="75"/>
      <c r="L4" s="96" t="s">
        <v>273</v>
      </c>
      <c r="M4" s="97"/>
      <c r="N4" s="98"/>
      <c r="O4" s="81" t="s">
        <v>277</v>
      </c>
      <c r="P4" s="81"/>
      <c r="Q4" s="81"/>
      <c r="R4" s="73" t="s">
        <v>22</v>
      </c>
      <c r="S4" s="74"/>
      <c r="T4" s="75"/>
      <c r="U4" s="96" t="s">
        <v>23</v>
      </c>
      <c r="V4" s="97"/>
      <c r="W4" s="98"/>
      <c r="X4" s="96" t="s">
        <v>274</v>
      </c>
      <c r="Y4" s="97"/>
      <c r="Z4" s="98"/>
      <c r="AA4" s="96" t="s">
        <v>21</v>
      </c>
      <c r="AB4" s="97"/>
      <c r="AC4" s="98"/>
      <c r="AD4" s="73" t="s">
        <v>275</v>
      </c>
      <c r="AE4" s="74"/>
      <c r="AF4" s="75"/>
      <c r="AG4" s="81" t="s">
        <v>276</v>
      </c>
      <c r="AH4" s="81"/>
      <c r="AI4" s="81"/>
    </row>
    <row r="5" spans="1:35" ht="66.75" customHeight="1">
      <c r="A5" s="32"/>
      <c r="B5" s="33"/>
      <c r="C5" s="43" t="s">
        <v>174</v>
      </c>
      <c r="D5" s="43" t="s">
        <v>186</v>
      </c>
      <c r="E5" s="43" t="s">
        <v>199</v>
      </c>
      <c r="F5" s="43" t="s">
        <v>174</v>
      </c>
      <c r="G5" s="43" t="s">
        <v>186</v>
      </c>
      <c r="H5" s="43" t="s">
        <v>199</v>
      </c>
      <c r="I5" s="43" t="s">
        <v>174</v>
      </c>
      <c r="J5" s="43" t="s">
        <v>186</v>
      </c>
      <c r="K5" s="43" t="s">
        <v>199</v>
      </c>
      <c r="L5" s="43" t="s">
        <v>174</v>
      </c>
      <c r="M5" s="43" t="s">
        <v>186</v>
      </c>
      <c r="N5" s="43" t="s">
        <v>199</v>
      </c>
      <c r="O5" s="43" t="s">
        <v>174</v>
      </c>
      <c r="P5" s="43" t="s">
        <v>186</v>
      </c>
      <c r="Q5" s="43" t="s">
        <v>199</v>
      </c>
      <c r="R5" s="43" t="s">
        <v>174</v>
      </c>
      <c r="S5" s="43" t="s">
        <v>186</v>
      </c>
      <c r="T5" s="43" t="s">
        <v>199</v>
      </c>
      <c r="U5" s="43" t="s">
        <v>174</v>
      </c>
      <c r="V5" s="43" t="s">
        <v>186</v>
      </c>
      <c r="W5" s="43" t="s">
        <v>199</v>
      </c>
      <c r="X5" s="43" t="s">
        <v>174</v>
      </c>
      <c r="Y5" s="43" t="s">
        <v>186</v>
      </c>
      <c r="Z5" s="43" t="s">
        <v>199</v>
      </c>
      <c r="AA5" s="43" t="s">
        <v>174</v>
      </c>
      <c r="AB5" s="43" t="s">
        <v>186</v>
      </c>
      <c r="AC5" s="43" t="s">
        <v>199</v>
      </c>
      <c r="AD5" s="43" t="s">
        <v>174</v>
      </c>
      <c r="AE5" s="43" t="s">
        <v>186</v>
      </c>
      <c r="AF5" s="43" t="s">
        <v>199</v>
      </c>
      <c r="AG5" s="43" t="s">
        <v>174</v>
      </c>
      <c r="AH5" s="43" t="s">
        <v>186</v>
      </c>
      <c r="AI5" s="43" t="s">
        <v>199</v>
      </c>
    </row>
    <row r="6" spans="1:35" ht="31.5" customHeight="1">
      <c r="A6" s="32"/>
      <c r="B6" s="53" t="s">
        <v>184</v>
      </c>
      <c r="C6" s="56">
        <f>SUM(C7:C27)</f>
        <v>109378.7</v>
      </c>
      <c r="D6" s="56">
        <f t="shared" ref="D6:AI6" si="0">SUM(D7:D27)</f>
        <v>11322.6</v>
      </c>
      <c r="E6" s="56">
        <f>D6/C6*100</f>
        <v>10.351741243953349</v>
      </c>
      <c r="F6" s="56">
        <f t="shared" si="0"/>
        <v>1000</v>
      </c>
      <c r="G6" s="56">
        <f t="shared" si="0"/>
        <v>0</v>
      </c>
      <c r="H6" s="56">
        <f t="shared" si="0"/>
        <v>0</v>
      </c>
      <c r="I6" s="56">
        <f t="shared" si="0"/>
        <v>10000</v>
      </c>
      <c r="J6" s="56">
        <f t="shared" si="0"/>
        <v>1319.4</v>
      </c>
      <c r="K6" s="56">
        <f>J6/I6*100</f>
        <v>13.194000000000001</v>
      </c>
      <c r="L6" s="56">
        <f t="shared" si="0"/>
        <v>0</v>
      </c>
      <c r="M6" s="56">
        <f t="shared" si="0"/>
        <v>0</v>
      </c>
      <c r="N6" s="56">
        <f t="shared" si="0"/>
        <v>0</v>
      </c>
      <c r="O6" s="37">
        <f t="shared" si="0"/>
        <v>0</v>
      </c>
      <c r="P6" s="37">
        <f t="shared" si="0"/>
        <v>0</v>
      </c>
      <c r="Q6" s="37">
        <f t="shared" si="0"/>
        <v>0</v>
      </c>
      <c r="R6" s="56">
        <f t="shared" si="0"/>
        <v>0</v>
      </c>
      <c r="S6" s="56">
        <f t="shared" si="0"/>
        <v>0</v>
      </c>
      <c r="T6" s="56">
        <f t="shared" si="0"/>
        <v>0</v>
      </c>
      <c r="U6" s="56">
        <f t="shared" si="0"/>
        <v>51.1</v>
      </c>
      <c r="V6" s="56">
        <f t="shared" si="0"/>
        <v>3.2</v>
      </c>
      <c r="W6" s="56">
        <f>V6/U6*100</f>
        <v>6.262230919765166</v>
      </c>
      <c r="X6" s="56">
        <f t="shared" ref="X6:Z6" si="1">SUM(X7:X27)</f>
        <v>0</v>
      </c>
      <c r="Y6" s="56">
        <f t="shared" si="1"/>
        <v>0</v>
      </c>
      <c r="Z6" s="56">
        <f t="shared" si="1"/>
        <v>0</v>
      </c>
      <c r="AA6" s="56">
        <f>SUM(AA7:AA27)</f>
        <v>10000</v>
      </c>
      <c r="AB6" s="56">
        <f>SUM(AB7:AB27)</f>
        <v>10000</v>
      </c>
      <c r="AC6" s="56">
        <f>AB6/AA6*100</f>
        <v>100</v>
      </c>
      <c r="AD6" s="56">
        <f t="shared" si="0"/>
        <v>0</v>
      </c>
      <c r="AE6" s="56">
        <f t="shared" si="0"/>
        <v>0</v>
      </c>
      <c r="AF6" s="56">
        <f t="shared" si="0"/>
        <v>0</v>
      </c>
      <c r="AG6" s="37">
        <f t="shared" si="0"/>
        <v>88327.599999999991</v>
      </c>
      <c r="AH6" s="37">
        <f t="shared" si="0"/>
        <v>0</v>
      </c>
      <c r="AI6" s="37">
        <f t="shared" si="0"/>
        <v>0</v>
      </c>
    </row>
    <row r="7" spans="1:35" ht="18.75" customHeight="1">
      <c r="A7" s="38">
        <v>1</v>
      </c>
      <c r="B7" s="39" t="s">
        <v>24</v>
      </c>
      <c r="C7" s="57">
        <f>SUM(F7+I7+L7+O7+U7+AD7+AG7+R7+X7+AA7)</f>
        <v>3411.2</v>
      </c>
      <c r="D7" s="57">
        <f>SUM(G7+J7+M7+P7+V7+AE7+AH7+S7+Y7+AB7)</f>
        <v>0</v>
      </c>
      <c r="E7" s="57">
        <f>D7/C7*100</f>
        <v>0</v>
      </c>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v>3411.2</v>
      </c>
      <c r="AH7" s="60">
        <v>0</v>
      </c>
      <c r="AI7" s="60"/>
    </row>
    <row r="8" spans="1:35" ht="18.75" customHeight="1">
      <c r="A8" s="38">
        <v>2</v>
      </c>
      <c r="B8" s="39" t="s">
        <v>25</v>
      </c>
      <c r="C8" s="57">
        <f t="shared" ref="C8:C34" si="2">SUM(F8+I8+L8+O8+U8+AD8+AG8+R8+X8+AA8)</f>
        <v>3242.9</v>
      </c>
      <c r="D8" s="57">
        <f t="shared" ref="D8:D34" si="3">SUM(G8+J8+M8+P8+V8+AE8+AH8+S8+Y8+AB8)</f>
        <v>0</v>
      </c>
      <c r="E8" s="57">
        <f t="shared" ref="E8:E35" si="4">D8/C8*100</f>
        <v>0</v>
      </c>
      <c r="F8" s="60"/>
      <c r="G8" s="60"/>
      <c r="H8" s="60"/>
      <c r="I8" s="60"/>
      <c r="J8" s="60"/>
      <c r="K8" s="60"/>
      <c r="L8" s="60"/>
      <c r="M8" s="60"/>
      <c r="N8" s="60"/>
      <c r="O8" s="60"/>
      <c r="P8" s="60"/>
      <c r="Q8" s="60"/>
      <c r="R8" s="60"/>
      <c r="S8" s="60"/>
      <c r="T8" s="60"/>
      <c r="U8" s="60">
        <v>13.9</v>
      </c>
      <c r="V8" s="60">
        <v>0</v>
      </c>
      <c r="W8" s="60">
        <f>V8/U8*100</f>
        <v>0</v>
      </c>
      <c r="X8" s="60"/>
      <c r="Y8" s="60"/>
      <c r="Z8" s="60"/>
      <c r="AA8" s="60"/>
      <c r="AB8" s="60"/>
      <c r="AC8" s="60"/>
      <c r="AD8" s="60"/>
      <c r="AE8" s="60"/>
      <c r="AF8" s="60"/>
      <c r="AG8" s="60">
        <v>3229</v>
      </c>
      <c r="AH8" s="60">
        <v>0</v>
      </c>
      <c r="AI8" s="60"/>
    </row>
    <row r="9" spans="1:35" ht="18.75" customHeight="1">
      <c r="A9" s="38">
        <v>3</v>
      </c>
      <c r="B9" s="39" t="s">
        <v>26</v>
      </c>
      <c r="C9" s="57">
        <f t="shared" si="2"/>
        <v>7108.9</v>
      </c>
      <c r="D9" s="57">
        <f t="shared" si="3"/>
        <v>0</v>
      </c>
      <c r="E9" s="57"/>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v>7108.9</v>
      </c>
      <c r="AH9" s="60">
        <v>0</v>
      </c>
      <c r="AI9" s="60"/>
    </row>
    <row r="10" spans="1:35" ht="18.75" customHeight="1">
      <c r="A10" s="38">
        <v>4</v>
      </c>
      <c r="B10" s="39" t="s">
        <v>27</v>
      </c>
      <c r="C10" s="57">
        <f t="shared" si="2"/>
        <v>5885</v>
      </c>
      <c r="D10" s="57">
        <f t="shared" si="3"/>
        <v>0</v>
      </c>
      <c r="E10" s="57">
        <f t="shared" si="4"/>
        <v>0</v>
      </c>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v>5885</v>
      </c>
      <c r="AH10" s="60">
        <v>0</v>
      </c>
      <c r="AI10" s="60"/>
    </row>
    <row r="11" spans="1:35" ht="18.75" customHeight="1">
      <c r="A11" s="38">
        <v>5</v>
      </c>
      <c r="B11" s="39" t="s">
        <v>28</v>
      </c>
      <c r="C11" s="57">
        <f t="shared" si="2"/>
        <v>4244.5</v>
      </c>
      <c r="D11" s="57">
        <f t="shared" si="3"/>
        <v>0</v>
      </c>
      <c r="E11" s="57"/>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v>4244.5</v>
      </c>
      <c r="AH11" s="60">
        <v>0</v>
      </c>
      <c r="AI11" s="60"/>
    </row>
    <row r="12" spans="1:35" ht="18.75" customHeight="1">
      <c r="A12" s="38">
        <v>6</v>
      </c>
      <c r="B12" s="39" t="s">
        <v>29</v>
      </c>
      <c r="C12" s="57">
        <f t="shared" si="2"/>
        <v>7082.9</v>
      </c>
      <c r="D12" s="57">
        <f t="shared" si="3"/>
        <v>0</v>
      </c>
      <c r="E12" s="57"/>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v>7082.9</v>
      </c>
      <c r="AH12" s="60">
        <v>0</v>
      </c>
      <c r="AI12" s="60"/>
    </row>
    <row r="13" spans="1:35" ht="18.75" customHeight="1">
      <c r="A13" s="38">
        <v>7</v>
      </c>
      <c r="B13" s="39" t="s">
        <v>30</v>
      </c>
      <c r="C13" s="57">
        <f t="shared" si="2"/>
        <v>3968.6</v>
      </c>
      <c r="D13" s="57">
        <f t="shared" si="3"/>
        <v>0</v>
      </c>
      <c r="E13" s="57">
        <f t="shared" si="4"/>
        <v>0</v>
      </c>
      <c r="F13" s="60">
        <v>1000</v>
      </c>
      <c r="G13" s="60">
        <v>0</v>
      </c>
      <c r="H13" s="60">
        <v>0</v>
      </c>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v>2968.6</v>
      </c>
      <c r="AH13" s="60">
        <v>0</v>
      </c>
      <c r="AI13" s="60"/>
    </row>
    <row r="14" spans="1:35" ht="18.75" customHeight="1">
      <c r="A14" s="38">
        <v>8</v>
      </c>
      <c r="B14" s="39" t="s">
        <v>31</v>
      </c>
      <c r="C14" s="57">
        <f t="shared" si="2"/>
        <v>5286.1</v>
      </c>
      <c r="D14" s="57">
        <f t="shared" si="3"/>
        <v>0</v>
      </c>
      <c r="E14" s="57"/>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v>5286.1</v>
      </c>
      <c r="AH14" s="60">
        <v>0</v>
      </c>
      <c r="AI14" s="60"/>
    </row>
    <row r="15" spans="1:35" ht="18.75" customHeight="1">
      <c r="A15" s="38">
        <v>9</v>
      </c>
      <c r="B15" s="39" t="s">
        <v>32</v>
      </c>
      <c r="C15" s="57">
        <f t="shared" si="2"/>
        <v>2760.2</v>
      </c>
      <c r="D15" s="57">
        <f t="shared" si="3"/>
        <v>0</v>
      </c>
      <c r="E15" s="57">
        <f t="shared" si="4"/>
        <v>0</v>
      </c>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v>2760.2</v>
      </c>
      <c r="AH15" s="60">
        <v>0</v>
      </c>
      <c r="AI15" s="60"/>
    </row>
    <row r="16" spans="1:35" ht="18.75" customHeight="1">
      <c r="A16" s="38">
        <v>10</v>
      </c>
      <c r="B16" s="39" t="s">
        <v>33</v>
      </c>
      <c r="C16" s="57">
        <f t="shared" si="2"/>
        <v>12551.9</v>
      </c>
      <c r="D16" s="57">
        <f t="shared" si="3"/>
        <v>10000</v>
      </c>
      <c r="E16" s="57"/>
      <c r="F16" s="60"/>
      <c r="G16" s="60"/>
      <c r="H16" s="60"/>
      <c r="I16" s="60"/>
      <c r="J16" s="60"/>
      <c r="K16" s="60"/>
      <c r="L16" s="60"/>
      <c r="M16" s="60"/>
      <c r="N16" s="60"/>
      <c r="O16" s="60"/>
      <c r="P16" s="60"/>
      <c r="Q16" s="60"/>
      <c r="R16" s="60"/>
      <c r="S16" s="60"/>
      <c r="T16" s="60"/>
      <c r="U16" s="60"/>
      <c r="V16" s="60"/>
      <c r="W16" s="60"/>
      <c r="X16" s="60"/>
      <c r="Y16" s="60"/>
      <c r="Z16" s="60"/>
      <c r="AA16" s="60">
        <v>10000</v>
      </c>
      <c r="AB16" s="60">
        <v>10000</v>
      </c>
      <c r="AC16" s="60">
        <f>AB16/AA16*100</f>
        <v>100</v>
      </c>
      <c r="AD16" s="60"/>
      <c r="AE16" s="60"/>
      <c r="AF16" s="60"/>
      <c r="AG16" s="60">
        <v>2551.9</v>
      </c>
      <c r="AH16" s="60">
        <v>0</v>
      </c>
      <c r="AI16" s="60"/>
    </row>
    <row r="17" spans="1:35" ht="18.75" customHeight="1">
      <c r="A17" s="38">
        <v>11</v>
      </c>
      <c r="B17" s="39" t="s">
        <v>34</v>
      </c>
      <c r="C17" s="57">
        <f t="shared" si="2"/>
        <v>2994.6</v>
      </c>
      <c r="D17" s="57">
        <f t="shared" si="3"/>
        <v>0</v>
      </c>
      <c r="E17" s="57">
        <f t="shared" si="4"/>
        <v>0</v>
      </c>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v>2994.6</v>
      </c>
      <c r="AH17" s="60">
        <v>0</v>
      </c>
      <c r="AI17" s="60"/>
    </row>
    <row r="18" spans="1:35" ht="18.75" customHeight="1">
      <c r="A18" s="38">
        <v>12</v>
      </c>
      <c r="B18" s="39" t="s">
        <v>35</v>
      </c>
      <c r="C18" s="57">
        <f t="shared" si="2"/>
        <v>11041.3</v>
      </c>
      <c r="D18" s="57">
        <f t="shared" si="3"/>
        <v>574.1</v>
      </c>
      <c r="E18" s="57"/>
      <c r="F18" s="60"/>
      <c r="G18" s="60"/>
      <c r="H18" s="60"/>
      <c r="I18" s="60">
        <v>5000</v>
      </c>
      <c r="J18" s="60">
        <v>574.1</v>
      </c>
      <c r="K18" s="60">
        <f>SUM(J18/I18*100)</f>
        <v>11.482000000000001</v>
      </c>
      <c r="L18" s="60"/>
      <c r="M18" s="60"/>
      <c r="N18" s="60"/>
      <c r="O18" s="60"/>
      <c r="P18" s="60"/>
      <c r="Q18" s="60"/>
      <c r="R18" s="60"/>
      <c r="S18" s="60"/>
      <c r="T18" s="60"/>
      <c r="U18" s="60"/>
      <c r="V18" s="60"/>
      <c r="W18" s="60"/>
      <c r="X18" s="60"/>
      <c r="Y18" s="60"/>
      <c r="Z18" s="60"/>
      <c r="AA18" s="60"/>
      <c r="AB18" s="60"/>
      <c r="AC18" s="60"/>
      <c r="AD18" s="60"/>
      <c r="AE18" s="60"/>
      <c r="AF18" s="60"/>
      <c r="AG18" s="60">
        <v>6041.3</v>
      </c>
      <c r="AH18" s="60">
        <v>0</v>
      </c>
      <c r="AI18" s="60"/>
    </row>
    <row r="19" spans="1:35" ht="18.75" customHeight="1">
      <c r="A19" s="38">
        <v>13</v>
      </c>
      <c r="B19" s="39" t="s">
        <v>36</v>
      </c>
      <c r="C19" s="57">
        <f t="shared" si="2"/>
        <v>1718.6</v>
      </c>
      <c r="D19" s="57">
        <f t="shared" si="3"/>
        <v>0</v>
      </c>
      <c r="E19" s="57"/>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v>1718.6</v>
      </c>
      <c r="AH19" s="60">
        <v>0</v>
      </c>
      <c r="AI19" s="60"/>
    </row>
    <row r="20" spans="1:35" ht="18.75" customHeight="1">
      <c r="A20" s="38">
        <v>14</v>
      </c>
      <c r="B20" s="39" t="s">
        <v>37</v>
      </c>
      <c r="C20" s="57">
        <f t="shared" si="2"/>
        <v>3958.1</v>
      </c>
      <c r="D20" s="57">
        <f t="shared" si="3"/>
        <v>0</v>
      </c>
      <c r="E20" s="57">
        <f t="shared" si="4"/>
        <v>0</v>
      </c>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v>3958.1</v>
      </c>
      <c r="AH20" s="60">
        <v>0</v>
      </c>
      <c r="AI20" s="60"/>
    </row>
    <row r="21" spans="1:35" ht="18.75" customHeight="1">
      <c r="A21" s="38">
        <v>15</v>
      </c>
      <c r="B21" s="39" t="s">
        <v>38</v>
      </c>
      <c r="C21" s="57">
        <f t="shared" si="2"/>
        <v>5390.3</v>
      </c>
      <c r="D21" s="57">
        <f t="shared" si="3"/>
        <v>0</v>
      </c>
      <c r="E21" s="57">
        <f t="shared" si="4"/>
        <v>0</v>
      </c>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v>5390.3</v>
      </c>
      <c r="AH21" s="60">
        <v>0</v>
      </c>
      <c r="AI21" s="60"/>
    </row>
    <row r="22" spans="1:35" ht="18.75" customHeight="1">
      <c r="A22" s="38">
        <v>16</v>
      </c>
      <c r="B22" s="39" t="s">
        <v>39</v>
      </c>
      <c r="C22" s="57">
        <f t="shared" si="2"/>
        <v>13567.2</v>
      </c>
      <c r="D22" s="57">
        <f t="shared" si="3"/>
        <v>745.3</v>
      </c>
      <c r="E22" s="57"/>
      <c r="F22" s="60"/>
      <c r="G22" s="60"/>
      <c r="H22" s="60"/>
      <c r="I22" s="60">
        <v>5000</v>
      </c>
      <c r="J22" s="60">
        <v>745.3</v>
      </c>
      <c r="K22" s="60">
        <f>SUM(J22/I22*100)</f>
        <v>14.906000000000001</v>
      </c>
      <c r="L22" s="60"/>
      <c r="M22" s="60"/>
      <c r="N22" s="60"/>
      <c r="O22" s="60"/>
      <c r="P22" s="60"/>
      <c r="Q22" s="60"/>
      <c r="R22" s="60"/>
      <c r="S22" s="60"/>
      <c r="T22" s="60"/>
      <c r="U22" s="60"/>
      <c r="V22" s="60"/>
      <c r="W22" s="60"/>
      <c r="X22" s="60"/>
      <c r="Y22" s="60"/>
      <c r="Z22" s="60"/>
      <c r="AA22" s="60"/>
      <c r="AB22" s="60"/>
      <c r="AC22" s="60"/>
      <c r="AD22" s="60"/>
      <c r="AE22" s="60"/>
      <c r="AF22" s="60"/>
      <c r="AG22" s="60">
        <v>8567.2000000000007</v>
      </c>
      <c r="AH22" s="60">
        <v>0</v>
      </c>
      <c r="AI22" s="60"/>
    </row>
    <row r="23" spans="1:35" ht="18.75" customHeight="1">
      <c r="A23" s="38">
        <v>17</v>
      </c>
      <c r="B23" s="39" t="s">
        <v>40</v>
      </c>
      <c r="C23" s="57">
        <f t="shared" si="2"/>
        <v>2447.8000000000002</v>
      </c>
      <c r="D23" s="57">
        <f t="shared" si="3"/>
        <v>0</v>
      </c>
      <c r="E23" s="57"/>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v>2447.8000000000002</v>
      </c>
      <c r="AH23" s="60">
        <v>0</v>
      </c>
      <c r="AI23" s="60"/>
    </row>
    <row r="24" spans="1:35" ht="18.75" customHeight="1">
      <c r="A24" s="38">
        <v>18</v>
      </c>
      <c r="B24" s="39" t="s">
        <v>41</v>
      </c>
      <c r="C24" s="57">
        <f t="shared" si="2"/>
        <v>1744.7</v>
      </c>
      <c r="D24" s="57">
        <f t="shared" si="3"/>
        <v>0</v>
      </c>
      <c r="E24" s="57"/>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v>1744.7</v>
      </c>
      <c r="AH24" s="60">
        <v>0</v>
      </c>
      <c r="AI24" s="60"/>
    </row>
    <row r="25" spans="1:35" ht="18.75" customHeight="1">
      <c r="A25" s="38">
        <v>19</v>
      </c>
      <c r="B25" s="39" t="s">
        <v>42</v>
      </c>
      <c r="C25" s="57">
        <f t="shared" si="2"/>
        <v>4750.3999999999996</v>
      </c>
      <c r="D25" s="57">
        <f t="shared" si="3"/>
        <v>3.2</v>
      </c>
      <c r="E25" s="57">
        <f t="shared" si="4"/>
        <v>6.7362748400134731E-2</v>
      </c>
      <c r="F25" s="60"/>
      <c r="G25" s="60"/>
      <c r="H25" s="60"/>
      <c r="I25" s="60"/>
      <c r="J25" s="60"/>
      <c r="K25" s="60"/>
      <c r="L25" s="60"/>
      <c r="M25" s="60"/>
      <c r="N25" s="60"/>
      <c r="O25" s="60"/>
      <c r="P25" s="60"/>
      <c r="Q25" s="60"/>
      <c r="R25" s="60"/>
      <c r="S25" s="60"/>
      <c r="T25" s="60"/>
      <c r="U25" s="60">
        <v>37.200000000000003</v>
      </c>
      <c r="V25" s="60">
        <v>3.2</v>
      </c>
      <c r="W25" s="60">
        <f>V25/U25*100</f>
        <v>8.6021505376344081</v>
      </c>
      <c r="X25" s="60"/>
      <c r="Y25" s="60"/>
      <c r="Z25" s="60"/>
      <c r="AA25" s="60"/>
      <c r="AB25" s="60"/>
      <c r="AC25" s="60"/>
      <c r="AD25" s="60"/>
      <c r="AE25" s="60"/>
      <c r="AF25" s="60"/>
      <c r="AG25" s="60">
        <v>4713.2</v>
      </c>
      <c r="AH25" s="60">
        <v>0</v>
      </c>
      <c r="AI25" s="60"/>
    </row>
    <row r="26" spans="1:35" ht="18.75" customHeight="1">
      <c r="A26" s="38">
        <v>20</v>
      </c>
      <c r="B26" s="39" t="s">
        <v>43</v>
      </c>
      <c r="C26" s="57">
        <f t="shared" si="2"/>
        <v>3202.9</v>
      </c>
      <c r="D26" s="57">
        <f t="shared" si="3"/>
        <v>0</v>
      </c>
      <c r="E26" s="57">
        <f t="shared" si="4"/>
        <v>0</v>
      </c>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v>3202.9</v>
      </c>
      <c r="AH26" s="60">
        <v>0</v>
      </c>
      <c r="AI26" s="60"/>
    </row>
    <row r="27" spans="1:35" ht="18.75" customHeight="1">
      <c r="A27" s="38">
        <v>21</v>
      </c>
      <c r="B27" s="39" t="s">
        <v>44</v>
      </c>
      <c r="C27" s="57">
        <f t="shared" si="2"/>
        <v>3020.6</v>
      </c>
      <c r="D27" s="57">
        <f t="shared" si="3"/>
        <v>0</v>
      </c>
      <c r="E27" s="57">
        <f t="shared" si="4"/>
        <v>0</v>
      </c>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v>3020.6</v>
      </c>
      <c r="AH27" s="60">
        <v>0</v>
      </c>
      <c r="AI27" s="60"/>
    </row>
    <row r="28" spans="1:35" ht="23.25" customHeight="1">
      <c r="A28" s="38"/>
      <c r="B28" s="41" t="s">
        <v>177</v>
      </c>
      <c r="C28" s="49">
        <f>SUM(C29:C33)</f>
        <v>189992</v>
      </c>
      <c r="D28" s="49">
        <f t="shared" ref="D28:AI28" si="5">SUM(D29:D33)</f>
        <v>771.4</v>
      </c>
      <c r="E28" s="49">
        <f t="shared" si="4"/>
        <v>0.40601709545665077</v>
      </c>
      <c r="F28" s="49">
        <f t="shared" si="5"/>
        <v>1000</v>
      </c>
      <c r="G28" s="49">
        <f t="shared" si="5"/>
        <v>0</v>
      </c>
      <c r="H28" s="49">
        <f t="shared" si="5"/>
        <v>0</v>
      </c>
      <c r="I28" s="49">
        <f t="shared" si="5"/>
        <v>0</v>
      </c>
      <c r="J28" s="49">
        <f t="shared" si="5"/>
        <v>0</v>
      </c>
      <c r="K28" s="49">
        <f t="shared" si="5"/>
        <v>0</v>
      </c>
      <c r="L28" s="49">
        <f t="shared" si="5"/>
        <v>100000</v>
      </c>
      <c r="M28" s="49">
        <f t="shared" si="5"/>
        <v>0</v>
      </c>
      <c r="N28" s="49">
        <f t="shared" si="5"/>
        <v>0</v>
      </c>
      <c r="O28" s="49">
        <f t="shared" si="5"/>
        <v>0</v>
      </c>
      <c r="P28" s="49">
        <f t="shared" si="5"/>
        <v>0</v>
      </c>
      <c r="Q28" s="49">
        <f t="shared" si="5"/>
        <v>0</v>
      </c>
      <c r="R28" s="49">
        <f t="shared" si="5"/>
        <v>0</v>
      </c>
      <c r="S28" s="49">
        <f t="shared" si="5"/>
        <v>0</v>
      </c>
      <c r="T28" s="49">
        <f t="shared" si="5"/>
        <v>0</v>
      </c>
      <c r="U28" s="49">
        <f t="shared" si="5"/>
        <v>2617.1999999999998</v>
      </c>
      <c r="V28" s="49">
        <f t="shared" si="5"/>
        <v>771.4</v>
      </c>
      <c r="W28" s="60">
        <f t="shared" ref="W28" si="6">V28/U28*100</f>
        <v>29.474247287177135</v>
      </c>
      <c r="X28" s="49">
        <f t="shared" si="5"/>
        <v>0</v>
      </c>
      <c r="Y28" s="49">
        <f t="shared" si="5"/>
        <v>0</v>
      </c>
      <c r="Z28" s="49">
        <f t="shared" si="5"/>
        <v>0</v>
      </c>
      <c r="AA28" s="49">
        <f t="shared" si="5"/>
        <v>0</v>
      </c>
      <c r="AB28" s="49">
        <f t="shared" si="5"/>
        <v>0</v>
      </c>
      <c r="AC28" s="49">
        <f t="shared" si="5"/>
        <v>0</v>
      </c>
      <c r="AD28" s="49">
        <f t="shared" si="5"/>
        <v>0</v>
      </c>
      <c r="AE28" s="49">
        <f t="shared" si="5"/>
        <v>0</v>
      </c>
      <c r="AF28" s="49">
        <f t="shared" si="5"/>
        <v>0</v>
      </c>
      <c r="AG28" s="49">
        <f t="shared" si="5"/>
        <v>86374.800000000017</v>
      </c>
      <c r="AH28" s="49">
        <f t="shared" si="5"/>
        <v>0</v>
      </c>
      <c r="AI28" s="49">
        <f t="shared" si="5"/>
        <v>0</v>
      </c>
    </row>
    <row r="29" spans="1:35" ht="18" customHeight="1">
      <c r="A29" s="38">
        <v>22</v>
      </c>
      <c r="B29" s="39" t="s">
        <v>45</v>
      </c>
      <c r="C29" s="57">
        <f t="shared" si="2"/>
        <v>5218.5</v>
      </c>
      <c r="D29" s="57">
        <f t="shared" si="3"/>
        <v>0</v>
      </c>
      <c r="E29" s="57">
        <f t="shared" si="4"/>
        <v>0</v>
      </c>
      <c r="F29" s="60">
        <v>1000</v>
      </c>
      <c r="G29" s="60">
        <v>0</v>
      </c>
      <c r="H29" s="60">
        <v>0</v>
      </c>
      <c r="I29" s="60"/>
      <c r="J29" s="60"/>
      <c r="K29" s="60"/>
      <c r="L29" s="60"/>
      <c r="M29" s="60"/>
      <c r="N29" s="60"/>
      <c r="O29" s="60"/>
      <c r="P29" s="60"/>
      <c r="Q29" s="60"/>
      <c r="R29" s="60"/>
      <c r="S29" s="60"/>
      <c r="T29" s="60"/>
      <c r="U29" s="60"/>
      <c r="V29" s="60"/>
      <c r="W29" s="60"/>
      <c r="X29" s="60"/>
      <c r="Y29" s="60"/>
      <c r="Z29" s="60"/>
      <c r="AA29" s="60"/>
      <c r="AB29" s="60"/>
      <c r="AC29" s="60"/>
      <c r="AD29" s="60"/>
      <c r="AE29" s="60"/>
      <c r="AF29" s="60"/>
      <c r="AG29" s="60">
        <v>4218.5</v>
      </c>
      <c r="AH29" s="60">
        <v>0</v>
      </c>
      <c r="AI29" s="60"/>
    </row>
    <row r="30" spans="1:35" ht="18" customHeight="1">
      <c r="A30" s="38">
        <v>23</v>
      </c>
      <c r="B30" s="39" t="s">
        <v>46</v>
      </c>
      <c r="C30" s="57">
        <f t="shared" si="2"/>
        <v>6658.8</v>
      </c>
      <c r="D30" s="57">
        <f t="shared" si="3"/>
        <v>0</v>
      </c>
      <c r="E30" s="57">
        <f t="shared" si="4"/>
        <v>0</v>
      </c>
      <c r="F30" s="60"/>
      <c r="G30" s="60"/>
      <c r="H30" s="60"/>
      <c r="I30" s="60"/>
      <c r="J30" s="60"/>
      <c r="K30" s="60"/>
      <c r="L30" s="60"/>
      <c r="M30" s="60"/>
      <c r="N30" s="60"/>
      <c r="O30" s="60"/>
      <c r="P30" s="60"/>
      <c r="Q30" s="60"/>
      <c r="R30" s="60"/>
      <c r="S30" s="60"/>
      <c r="T30" s="60"/>
      <c r="U30" s="60">
        <v>18.600000000000001</v>
      </c>
      <c r="V30" s="60">
        <v>0</v>
      </c>
      <c r="W30" s="60">
        <f>V30/U30*100</f>
        <v>0</v>
      </c>
      <c r="X30" s="60"/>
      <c r="Y30" s="60"/>
      <c r="Z30" s="60"/>
      <c r="AA30" s="60"/>
      <c r="AB30" s="60"/>
      <c r="AC30" s="60"/>
      <c r="AD30" s="60"/>
      <c r="AE30" s="60"/>
      <c r="AF30" s="60"/>
      <c r="AG30" s="60">
        <v>6640.2</v>
      </c>
      <c r="AH30" s="60">
        <v>0</v>
      </c>
      <c r="AI30" s="60"/>
    </row>
    <row r="31" spans="1:35" ht="18" customHeight="1">
      <c r="A31" s="38">
        <v>24</v>
      </c>
      <c r="B31" s="39" t="s">
        <v>47</v>
      </c>
      <c r="C31" s="57">
        <f t="shared" si="2"/>
        <v>14903.2</v>
      </c>
      <c r="D31" s="57">
        <f t="shared" si="3"/>
        <v>18.899999999999999</v>
      </c>
      <c r="E31" s="57">
        <f t="shared" si="4"/>
        <v>0.12681840141714529</v>
      </c>
      <c r="F31" s="60"/>
      <c r="G31" s="60"/>
      <c r="H31" s="60"/>
      <c r="I31" s="60"/>
      <c r="J31" s="60"/>
      <c r="K31" s="60"/>
      <c r="L31" s="60"/>
      <c r="M31" s="60"/>
      <c r="N31" s="60"/>
      <c r="O31" s="60"/>
      <c r="P31" s="60"/>
      <c r="Q31" s="60"/>
      <c r="R31" s="60"/>
      <c r="S31" s="60"/>
      <c r="T31" s="60"/>
      <c r="U31" s="60">
        <v>190.6</v>
      </c>
      <c r="V31" s="60">
        <v>18.899999999999999</v>
      </c>
      <c r="W31" s="60">
        <f>V31/U31*100</f>
        <v>9.9160545645330522</v>
      </c>
      <c r="X31" s="60"/>
      <c r="Y31" s="60"/>
      <c r="Z31" s="60"/>
      <c r="AA31" s="60"/>
      <c r="AB31" s="60"/>
      <c r="AC31" s="60"/>
      <c r="AD31" s="60"/>
      <c r="AE31" s="60"/>
      <c r="AF31" s="60"/>
      <c r="AG31" s="60">
        <v>14712.6</v>
      </c>
      <c r="AH31" s="60">
        <v>0</v>
      </c>
      <c r="AI31" s="60"/>
    </row>
    <row r="32" spans="1:35" s="2" customFormat="1" ht="18" customHeight="1">
      <c r="A32" s="38">
        <v>26</v>
      </c>
      <c r="B32" s="39" t="s">
        <v>48</v>
      </c>
      <c r="C32" s="57">
        <f t="shared" si="2"/>
        <v>159565.9</v>
      </c>
      <c r="D32" s="57">
        <f t="shared" si="3"/>
        <v>752.5</v>
      </c>
      <c r="E32" s="57">
        <f t="shared" si="4"/>
        <v>0.47159198801247637</v>
      </c>
      <c r="F32" s="47"/>
      <c r="G32" s="47"/>
      <c r="H32" s="47"/>
      <c r="I32" s="47"/>
      <c r="J32" s="47"/>
      <c r="K32" s="60"/>
      <c r="L32" s="47">
        <v>100000</v>
      </c>
      <c r="M32" s="47">
        <v>0</v>
      </c>
      <c r="N32" s="47">
        <v>0</v>
      </c>
      <c r="O32" s="47"/>
      <c r="P32" s="47"/>
      <c r="Q32" s="47"/>
      <c r="R32" s="47"/>
      <c r="S32" s="47"/>
      <c r="T32" s="47"/>
      <c r="U32" s="47">
        <v>2408</v>
      </c>
      <c r="V32" s="47">
        <v>752.5</v>
      </c>
      <c r="W32" s="60">
        <f>V32/U32*100</f>
        <v>31.25</v>
      </c>
      <c r="X32" s="60"/>
      <c r="Y32" s="60"/>
      <c r="Z32" s="60"/>
      <c r="AA32" s="60"/>
      <c r="AB32" s="60"/>
      <c r="AC32" s="60"/>
      <c r="AD32" s="47"/>
      <c r="AE32" s="47"/>
      <c r="AF32" s="47"/>
      <c r="AG32" s="47">
        <v>57157.9</v>
      </c>
      <c r="AH32" s="47">
        <v>0</v>
      </c>
      <c r="AI32" s="47"/>
    </row>
    <row r="33" spans="1:35" ht="18" customHeight="1">
      <c r="A33" s="38">
        <v>25</v>
      </c>
      <c r="B33" s="39" t="s">
        <v>49</v>
      </c>
      <c r="C33" s="57">
        <f t="shared" si="2"/>
        <v>3645.6</v>
      </c>
      <c r="D33" s="57">
        <f t="shared" si="3"/>
        <v>0</v>
      </c>
      <c r="E33" s="57">
        <f t="shared" si="4"/>
        <v>0</v>
      </c>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v>3645.6</v>
      </c>
      <c r="AH33" s="60">
        <v>0</v>
      </c>
      <c r="AI33" s="60">
        <v>0</v>
      </c>
    </row>
    <row r="34" spans="1:35" s="9" customFormat="1" ht="30.75" customHeight="1">
      <c r="A34" s="76" t="s">
        <v>181</v>
      </c>
      <c r="B34" s="76"/>
      <c r="C34" s="49">
        <f t="shared" si="2"/>
        <v>58375</v>
      </c>
      <c r="D34" s="49">
        <f t="shared" si="3"/>
        <v>0</v>
      </c>
      <c r="E34" s="49">
        <f t="shared" si="4"/>
        <v>0</v>
      </c>
      <c r="F34" s="49"/>
      <c r="G34" s="49"/>
      <c r="H34" s="49"/>
      <c r="I34" s="49"/>
      <c r="J34" s="49"/>
      <c r="K34" s="60"/>
      <c r="L34" s="49"/>
      <c r="M34" s="49"/>
      <c r="N34" s="49"/>
      <c r="O34" s="49">
        <v>50000</v>
      </c>
      <c r="P34" s="49">
        <v>0</v>
      </c>
      <c r="Q34" s="49">
        <v>0</v>
      </c>
      <c r="R34" s="49">
        <v>5000</v>
      </c>
      <c r="S34" s="49">
        <v>0</v>
      </c>
      <c r="T34" s="49">
        <v>0</v>
      </c>
      <c r="U34" s="49"/>
      <c r="V34" s="49"/>
      <c r="W34" s="60"/>
      <c r="X34" s="60">
        <v>3120</v>
      </c>
      <c r="Y34" s="60">
        <v>0</v>
      </c>
      <c r="Z34" s="60">
        <f>SUM(Y34/X34*100)</f>
        <v>0</v>
      </c>
      <c r="AA34" s="60"/>
      <c r="AB34" s="60"/>
      <c r="AC34" s="60"/>
      <c r="AD34" s="49">
        <v>255</v>
      </c>
      <c r="AE34" s="49">
        <v>0</v>
      </c>
      <c r="AF34" s="49">
        <v>0</v>
      </c>
      <c r="AG34" s="49"/>
      <c r="AH34" s="49"/>
      <c r="AI34" s="49"/>
    </row>
    <row r="35" spans="1:35" s="10" customFormat="1" ht="26.25" customHeight="1">
      <c r="A35" s="72" t="s">
        <v>50</v>
      </c>
      <c r="B35" s="72"/>
      <c r="C35" s="37">
        <f>SUM(C6+C28+C34)</f>
        <v>357745.7</v>
      </c>
      <c r="D35" s="37">
        <f>SUM(D6+D28+D34)</f>
        <v>12094</v>
      </c>
      <c r="E35" s="49">
        <f t="shared" si="4"/>
        <v>3.3806136593675338</v>
      </c>
      <c r="F35" s="37">
        <f t="shared" ref="F35:AI35" si="7">SUM(F6+F28+F34)</f>
        <v>2000</v>
      </c>
      <c r="G35" s="37">
        <f t="shared" si="7"/>
        <v>0</v>
      </c>
      <c r="H35" s="37">
        <f t="shared" si="7"/>
        <v>0</v>
      </c>
      <c r="I35" s="37">
        <f t="shared" si="7"/>
        <v>10000</v>
      </c>
      <c r="J35" s="37">
        <f t="shared" si="7"/>
        <v>1319.4</v>
      </c>
      <c r="K35" s="37">
        <f>J35/I35*100</f>
        <v>13.194000000000001</v>
      </c>
      <c r="L35" s="37">
        <f t="shared" si="7"/>
        <v>100000</v>
      </c>
      <c r="M35" s="37">
        <f t="shared" si="7"/>
        <v>0</v>
      </c>
      <c r="N35" s="37">
        <f t="shared" si="7"/>
        <v>0</v>
      </c>
      <c r="O35" s="37">
        <f t="shared" si="7"/>
        <v>50000</v>
      </c>
      <c r="P35" s="37">
        <f t="shared" si="7"/>
        <v>0</v>
      </c>
      <c r="Q35" s="37">
        <f t="shared" si="7"/>
        <v>0</v>
      </c>
      <c r="R35" s="37">
        <f t="shared" si="7"/>
        <v>5000</v>
      </c>
      <c r="S35" s="37">
        <f t="shared" si="7"/>
        <v>0</v>
      </c>
      <c r="T35" s="37">
        <f t="shared" si="7"/>
        <v>0</v>
      </c>
      <c r="U35" s="37">
        <f t="shared" si="7"/>
        <v>2668.2999999999997</v>
      </c>
      <c r="V35" s="37">
        <f t="shared" si="7"/>
        <v>774.6</v>
      </c>
      <c r="W35" s="37">
        <f>V35/U35*100</f>
        <v>29.029719296930633</v>
      </c>
      <c r="X35" s="37">
        <f t="shared" si="7"/>
        <v>3120</v>
      </c>
      <c r="Y35" s="37">
        <f t="shared" si="7"/>
        <v>0</v>
      </c>
      <c r="Z35" s="37">
        <f t="shared" si="7"/>
        <v>0</v>
      </c>
      <c r="AA35" s="37">
        <f t="shared" si="7"/>
        <v>10000</v>
      </c>
      <c r="AB35" s="37">
        <f t="shared" si="7"/>
        <v>10000</v>
      </c>
      <c r="AC35" s="37">
        <f>AB35/AA35*100</f>
        <v>100</v>
      </c>
      <c r="AD35" s="37">
        <f t="shared" si="7"/>
        <v>255</v>
      </c>
      <c r="AE35" s="37">
        <f t="shared" si="7"/>
        <v>0</v>
      </c>
      <c r="AF35" s="37">
        <f t="shared" si="7"/>
        <v>0</v>
      </c>
      <c r="AG35" s="37">
        <f t="shared" si="7"/>
        <v>174702.40000000002</v>
      </c>
      <c r="AH35" s="37">
        <f t="shared" si="7"/>
        <v>0</v>
      </c>
      <c r="AI35" s="37">
        <f t="shared" si="7"/>
        <v>0</v>
      </c>
    </row>
    <row r="36" spans="1:35">
      <c r="C36" s="2"/>
      <c r="D36" s="2"/>
      <c r="E36" s="2"/>
    </row>
    <row r="37" spans="1:35" ht="14">
      <c r="C37" s="37">
        <v>357745.7</v>
      </c>
      <c r="D37" s="37">
        <v>12093.97265</v>
      </c>
      <c r="E37" s="2"/>
    </row>
    <row r="40" spans="1:35">
      <c r="C40" s="11">
        <f>C37-C35</f>
        <v>0</v>
      </c>
      <c r="D40" s="11">
        <f>D37-D35</f>
        <v>-2.7350000000296859E-2</v>
      </c>
    </row>
  </sheetData>
  <mergeCells count="15">
    <mergeCell ref="C2:Q2"/>
    <mergeCell ref="P3:Q3"/>
    <mergeCell ref="AD4:AF4"/>
    <mergeCell ref="AG4:AI4"/>
    <mergeCell ref="A34:B34"/>
    <mergeCell ref="O4:Q4"/>
    <mergeCell ref="U4:W4"/>
    <mergeCell ref="X4:Z4"/>
    <mergeCell ref="AA4:AC4"/>
    <mergeCell ref="R4:T4"/>
    <mergeCell ref="A35:B35"/>
    <mergeCell ref="C4:E4"/>
    <mergeCell ref="F4:H4"/>
    <mergeCell ref="I4:K4"/>
    <mergeCell ref="L4:N4"/>
  </mergeCells>
  <pageMargins left="0" right="0" top="0" bottom="0"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таблица Г5</vt:lpstr>
      <vt:lpstr>дотации</vt:lpstr>
      <vt:lpstr>субсидии</vt:lpstr>
      <vt:lpstr>субвенции</vt:lpstr>
      <vt:lpstr>иные</vt:lpstr>
      <vt:lpstr>дотации!Заголовки_для_печати</vt:lpstr>
      <vt:lpstr>иные!Заголовки_для_печати</vt:lpstr>
      <vt:lpstr>субвенции!Заголовки_для_печати</vt:lpstr>
      <vt:lpstr>субсидии!Заголовки_для_печати</vt:lpstr>
      <vt:lpstr>'таблица Г5'!Заголовки_для_печати</vt:lpstr>
      <vt:lpstr>дотации!Область_печати</vt:lpstr>
      <vt:lpstr>иные!Область_печати</vt:lpstr>
      <vt:lpstr>субвенции!Область_печати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Светлана Александровна</dc:creator>
  <cp:lastModifiedBy>Смирнов Игорь Николаевич</cp:lastModifiedBy>
  <cp:lastPrinted>2020-05-18T12:54:20Z</cp:lastPrinted>
  <dcterms:created xsi:type="dcterms:W3CDTF">2019-04-18T08:29:34Z</dcterms:created>
  <dcterms:modified xsi:type="dcterms:W3CDTF">2020-05-19T13:40:59Z</dcterms:modified>
</cp:coreProperties>
</file>