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420" windowHeight="11020"/>
  </bookViews>
  <sheets>
    <sheet name="таблица Г5" sheetId="4" r:id="rId1"/>
    <sheet name="дот" sheetId="8" r:id="rId2"/>
    <sheet name="субсидии" sheetId="6" r:id="rId3"/>
    <sheet name="субвенции" sheetId="7" r:id="rId4"/>
    <sheet name="иные" sheetId="5" r:id="rId5"/>
  </sheets>
  <definedNames>
    <definedName name="_xlnm.Print_Titles" localSheetId="1">дот!$A:$A</definedName>
    <definedName name="_xlnm.Print_Titles" localSheetId="4">иные!$A:$A</definedName>
    <definedName name="_xlnm.Print_Titles" localSheetId="3">субвенции!$A:$A</definedName>
    <definedName name="_xlnm.Print_Titles" localSheetId="2">субсидии!$A:$A</definedName>
    <definedName name="_xlnm.Print_Titles" localSheetId="0">'таблица Г5'!$A:$A,'таблица Г5'!$4:$4</definedName>
    <definedName name="_xlnm.Print_Area" localSheetId="4">иные!$A$1:$AN$34</definedName>
    <definedName name="_xlnm.Print_Area" localSheetId="0">'таблица Г5'!$A$1:$F$137</definedName>
  </definedNames>
  <calcPr calcId="145621"/>
</workbook>
</file>

<file path=xl/calcChain.xml><?xml version="1.0" encoding="utf-8"?>
<calcChain xmlns="http://schemas.openxmlformats.org/spreadsheetml/2006/main">
  <c r="D34" i="6" l="1"/>
  <c r="F30" i="4" l="1"/>
  <c r="F31" i="4"/>
  <c r="F32" i="4"/>
  <c r="F33" i="4"/>
  <c r="F34" i="4"/>
  <c r="D123" i="4" l="1"/>
  <c r="F136" i="4"/>
  <c r="F135" i="4"/>
  <c r="F134" i="4"/>
  <c r="G34" i="5"/>
  <c r="E11" i="4"/>
  <c r="D11" i="4"/>
  <c r="F97" i="4"/>
  <c r="F98" i="4"/>
  <c r="F53" i="4"/>
  <c r="F50" i="4"/>
  <c r="F46" i="4"/>
  <c r="F26" i="4"/>
  <c r="B7" i="6" l="1"/>
  <c r="C7" i="6"/>
  <c r="B8" i="6"/>
  <c r="C8" i="6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8" i="6"/>
  <c r="B27" i="6" s="1"/>
  <c r="C28" i="6"/>
  <c r="C27" i="6" s="1"/>
  <c r="B29" i="6"/>
  <c r="C29" i="6"/>
  <c r="B30" i="6"/>
  <c r="C30" i="6"/>
  <c r="B31" i="6"/>
  <c r="C31" i="6"/>
  <c r="B32" i="6"/>
  <c r="C32" i="6"/>
  <c r="B33" i="6"/>
  <c r="C33" i="6"/>
  <c r="C6" i="6"/>
  <c r="B6" i="6"/>
  <c r="AH27" i="6"/>
  <c r="AH28" i="6"/>
  <c r="AH29" i="6"/>
  <c r="AH30" i="6"/>
  <c r="AH31" i="6"/>
  <c r="AH32" i="6"/>
  <c r="F47" i="4"/>
  <c r="D33" i="5" l="1"/>
  <c r="Y26" i="5"/>
  <c r="Y30" i="5"/>
  <c r="Y31" i="5"/>
  <c r="Y32" i="5"/>
  <c r="S9" i="5"/>
  <c r="S25" i="5"/>
  <c r="S32" i="5"/>
  <c r="P6" i="5"/>
  <c r="M32" i="5"/>
  <c r="J6" i="5"/>
  <c r="E27" i="5"/>
  <c r="F27" i="5"/>
  <c r="H27" i="5"/>
  <c r="H34" i="5" s="1"/>
  <c r="I27" i="5"/>
  <c r="K27" i="5"/>
  <c r="L27" i="5"/>
  <c r="M27" i="5" s="1"/>
  <c r="N27" i="5"/>
  <c r="N34" i="5" s="1"/>
  <c r="O27" i="5"/>
  <c r="Q27" i="5"/>
  <c r="R27" i="5"/>
  <c r="T27" i="5"/>
  <c r="U27" i="5"/>
  <c r="W27" i="5"/>
  <c r="X27" i="5"/>
  <c r="Y27" i="5" s="1"/>
  <c r="Z27" i="5"/>
  <c r="Z34" i="5" s="1"/>
  <c r="AA27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N27" i="5"/>
  <c r="E5" i="5"/>
  <c r="F5" i="5"/>
  <c r="G5" i="5" s="1"/>
  <c r="H5" i="5"/>
  <c r="I5" i="5"/>
  <c r="J5" i="5" s="1"/>
  <c r="K5" i="5"/>
  <c r="L5" i="5"/>
  <c r="L34" i="5" s="1"/>
  <c r="N5" i="5"/>
  <c r="O5" i="5"/>
  <c r="P5" i="5" s="1"/>
  <c r="Q5" i="5"/>
  <c r="R5" i="5"/>
  <c r="T5" i="5"/>
  <c r="U5" i="5"/>
  <c r="W5" i="5"/>
  <c r="X5" i="5"/>
  <c r="Z5" i="5"/>
  <c r="AA5" i="5"/>
  <c r="AB5" i="5"/>
  <c r="AC5" i="5"/>
  <c r="AD5" i="5"/>
  <c r="AE5" i="5"/>
  <c r="AE34" i="5" s="1"/>
  <c r="AF5" i="5"/>
  <c r="AG5" i="5"/>
  <c r="AG34" i="5" s="1"/>
  <c r="AH5" i="5"/>
  <c r="AI5" i="5"/>
  <c r="AJ5" i="5"/>
  <c r="AK5" i="5"/>
  <c r="AL5" i="5"/>
  <c r="AM5" i="5"/>
  <c r="AN5" i="5"/>
  <c r="B7" i="5"/>
  <c r="C7" i="5"/>
  <c r="B8" i="5"/>
  <c r="C8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20" i="5"/>
  <c r="C20" i="5"/>
  <c r="B21" i="5"/>
  <c r="C21" i="5"/>
  <c r="B22" i="5"/>
  <c r="C22" i="5"/>
  <c r="B23" i="5"/>
  <c r="C23" i="5"/>
  <c r="B24" i="5"/>
  <c r="C24" i="5"/>
  <c r="B25" i="5"/>
  <c r="C25" i="5"/>
  <c r="B26" i="5"/>
  <c r="C26" i="5"/>
  <c r="B28" i="5"/>
  <c r="C28" i="5"/>
  <c r="B29" i="5"/>
  <c r="C29" i="5"/>
  <c r="B30" i="5"/>
  <c r="C30" i="5"/>
  <c r="B31" i="5"/>
  <c r="C31" i="5"/>
  <c r="D31" i="5" s="1"/>
  <c r="B32" i="5"/>
  <c r="C32" i="5"/>
  <c r="C6" i="5"/>
  <c r="B6" i="5"/>
  <c r="E34" i="5" l="1"/>
  <c r="AM34" i="5"/>
  <c r="AN34" i="5"/>
  <c r="AL34" i="5"/>
  <c r="AK34" i="5"/>
  <c r="AI34" i="5"/>
  <c r="AJ34" i="5"/>
  <c r="D29" i="5"/>
  <c r="AF34" i="5"/>
  <c r="AH34" i="5"/>
  <c r="AD34" i="5"/>
  <c r="AC34" i="5"/>
  <c r="AA34" i="5"/>
  <c r="AB34" i="5"/>
  <c r="W34" i="5"/>
  <c r="Y5" i="5"/>
  <c r="U34" i="5"/>
  <c r="T34" i="5"/>
  <c r="Q34" i="5"/>
  <c r="S5" i="5"/>
  <c r="M5" i="5"/>
  <c r="K34" i="5"/>
  <c r="M34" i="5" s="1"/>
  <c r="V34" i="5"/>
  <c r="B27" i="5"/>
  <c r="D32" i="5"/>
  <c r="D30" i="5"/>
  <c r="C27" i="5"/>
  <c r="C5" i="5"/>
  <c r="B5" i="5"/>
  <c r="X34" i="5"/>
  <c r="R34" i="5"/>
  <c r="S34" i="5" s="1"/>
  <c r="F34" i="5"/>
  <c r="V5" i="5"/>
  <c r="V27" i="5"/>
  <c r="O34" i="5"/>
  <c r="P34" i="5" s="1"/>
  <c r="I34" i="5"/>
  <c r="J34" i="5" s="1"/>
  <c r="AZ29" i="7"/>
  <c r="AN28" i="7"/>
  <c r="P29" i="7"/>
  <c r="AW7" i="7"/>
  <c r="AW8" i="7"/>
  <c r="AW9" i="7"/>
  <c r="AW10" i="7"/>
  <c r="AW11" i="7"/>
  <c r="AW12" i="7"/>
  <c r="AW13" i="7"/>
  <c r="AW14" i="7"/>
  <c r="AW15" i="7"/>
  <c r="AW16" i="7"/>
  <c r="AW17" i="7"/>
  <c r="AW18" i="7"/>
  <c r="AW19" i="7"/>
  <c r="AW20" i="7"/>
  <c r="AW21" i="7"/>
  <c r="AW22" i="7"/>
  <c r="AW23" i="7"/>
  <c r="AW24" i="7"/>
  <c r="AW25" i="7"/>
  <c r="AW26" i="7"/>
  <c r="AW28" i="7"/>
  <c r="AW29" i="7"/>
  <c r="AW30" i="7"/>
  <c r="AW31" i="7"/>
  <c r="AW32" i="7"/>
  <c r="AQ7" i="7"/>
  <c r="E27" i="7"/>
  <c r="F27" i="7"/>
  <c r="H27" i="7"/>
  <c r="I27" i="7"/>
  <c r="J27" i="7" s="1"/>
  <c r="K27" i="7"/>
  <c r="L27" i="7"/>
  <c r="M27" i="7"/>
  <c r="N27" i="7"/>
  <c r="N34" i="7" s="1"/>
  <c r="O27" i="7"/>
  <c r="O34" i="7" s="1"/>
  <c r="Q27" i="7"/>
  <c r="R27" i="7"/>
  <c r="S27" i="7" s="1"/>
  <c r="T27" i="7"/>
  <c r="U27" i="7"/>
  <c r="W27" i="7"/>
  <c r="X27" i="7"/>
  <c r="Y27" i="7" s="1"/>
  <c r="Z27" i="7"/>
  <c r="AA27" i="7"/>
  <c r="AC27" i="7"/>
  <c r="AD27" i="7"/>
  <c r="AE27" i="7" s="1"/>
  <c r="AF27" i="7"/>
  <c r="AG27" i="7"/>
  <c r="AI27" i="7"/>
  <c r="AJ27" i="7"/>
  <c r="AK27" i="7" s="1"/>
  <c r="AL27" i="7"/>
  <c r="AM27" i="7"/>
  <c r="AO27" i="7"/>
  <c r="AP27" i="7"/>
  <c r="AQ27" i="7" s="1"/>
  <c r="AR27" i="7"/>
  <c r="AS27" i="7"/>
  <c r="AU27" i="7"/>
  <c r="AV27" i="7"/>
  <c r="AW27" i="7" s="1"/>
  <c r="AX27" i="7"/>
  <c r="AY27" i="7"/>
  <c r="BA27" i="7"/>
  <c r="BB27" i="7"/>
  <c r="BC27" i="7" s="1"/>
  <c r="BD27" i="7"/>
  <c r="BE27" i="7"/>
  <c r="BG27" i="7"/>
  <c r="BH27" i="7"/>
  <c r="BJ27" i="7"/>
  <c r="BK27" i="7"/>
  <c r="BL27" i="7"/>
  <c r="BM27" i="7"/>
  <c r="BN27" i="7"/>
  <c r="BO27" i="7"/>
  <c r="BO5" i="7"/>
  <c r="E5" i="7"/>
  <c r="F5" i="7"/>
  <c r="H5" i="7"/>
  <c r="H34" i="7" s="1"/>
  <c r="I5" i="7"/>
  <c r="K5" i="7"/>
  <c r="L5" i="7"/>
  <c r="L34" i="7" s="1"/>
  <c r="M5" i="7"/>
  <c r="M34" i="7" s="1"/>
  <c r="N5" i="7"/>
  <c r="O5" i="7"/>
  <c r="Q5" i="7"/>
  <c r="Q34" i="7" s="1"/>
  <c r="R5" i="7"/>
  <c r="R34" i="7" s="1"/>
  <c r="S34" i="7" s="1"/>
  <c r="T5" i="7"/>
  <c r="U5" i="7"/>
  <c r="W5" i="7"/>
  <c r="W34" i="7" s="1"/>
  <c r="X5" i="7"/>
  <c r="X34" i="7" s="1"/>
  <c r="Y34" i="7" s="1"/>
  <c r="Z5" i="7"/>
  <c r="AA5" i="7"/>
  <c r="AC5" i="7"/>
  <c r="AC34" i="7" s="1"/>
  <c r="AD5" i="7"/>
  <c r="AD34" i="7" s="1"/>
  <c r="AE34" i="7" s="1"/>
  <c r="AF5" i="7"/>
  <c r="AG5" i="7"/>
  <c r="AI5" i="7"/>
  <c r="AI34" i="7" s="1"/>
  <c r="AJ5" i="7"/>
  <c r="AJ34" i="7" s="1"/>
  <c r="AK34" i="7" s="1"/>
  <c r="AL5" i="7"/>
  <c r="AM5" i="7"/>
  <c r="AO5" i="7"/>
  <c r="AO34" i="7" s="1"/>
  <c r="AP5" i="7"/>
  <c r="AP34" i="7" s="1"/>
  <c r="AQ34" i="7" s="1"/>
  <c r="AR5" i="7"/>
  <c r="AS5" i="7"/>
  <c r="AU5" i="7"/>
  <c r="AU34" i="7" s="1"/>
  <c r="AV5" i="7"/>
  <c r="AV34" i="7" s="1"/>
  <c r="AW34" i="7" s="1"/>
  <c r="AX5" i="7"/>
  <c r="AY5" i="7"/>
  <c r="BA5" i="7"/>
  <c r="BA34" i="7" s="1"/>
  <c r="BB5" i="7"/>
  <c r="BB34" i="7" s="1"/>
  <c r="BC34" i="7" s="1"/>
  <c r="BD5" i="7"/>
  <c r="BE5" i="7"/>
  <c r="BG5" i="7"/>
  <c r="BG34" i="7" s="1"/>
  <c r="BH5" i="7"/>
  <c r="BH34" i="7" s="1"/>
  <c r="BI34" i="7" s="1"/>
  <c r="BJ5" i="7"/>
  <c r="BK5" i="7"/>
  <c r="BL5" i="7"/>
  <c r="BL34" i="7" s="1"/>
  <c r="BM5" i="7"/>
  <c r="BM34" i="7" s="1"/>
  <c r="BN5" i="7"/>
  <c r="B7" i="7"/>
  <c r="C7" i="7"/>
  <c r="B8" i="7"/>
  <c r="C8" i="7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D17" i="7" s="1"/>
  <c r="B18" i="7"/>
  <c r="C18" i="7"/>
  <c r="B19" i="7"/>
  <c r="C19" i="7"/>
  <c r="B20" i="7"/>
  <c r="C20" i="7"/>
  <c r="B21" i="7"/>
  <c r="C21" i="7"/>
  <c r="B22" i="7"/>
  <c r="C22" i="7"/>
  <c r="B23" i="7"/>
  <c r="C23" i="7"/>
  <c r="B24" i="7"/>
  <c r="C24" i="7"/>
  <c r="B25" i="7"/>
  <c r="C25" i="7"/>
  <c r="B26" i="7"/>
  <c r="C26" i="7"/>
  <c r="B28" i="7"/>
  <c r="C28" i="7"/>
  <c r="B29" i="7"/>
  <c r="C29" i="7"/>
  <c r="B30" i="7"/>
  <c r="C30" i="7"/>
  <c r="B31" i="7"/>
  <c r="C31" i="7"/>
  <c r="B32" i="7"/>
  <c r="C32" i="7"/>
  <c r="D32" i="7" s="1"/>
  <c r="C6" i="7"/>
  <c r="B6" i="7"/>
  <c r="G5" i="7" l="1"/>
  <c r="F34" i="7"/>
  <c r="D24" i="7"/>
  <c r="D20" i="7"/>
  <c r="D16" i="7"/>
  <c r="D14" i="7"/>
  <c r="D8" i="7"/>
  <c r="BN34" i="7"/>
  <c r="BJ34" i="7"/>
  <c r="BD34" i="7"/>
  <c r="AX34" i="7"/>
  <c r="AR34" i="7"/>
  <c r="AL34" i="7"/>
  <c r="AF34" i="7"/>
  <c r="Z34" i="7"/>
  <c r="I34" i="7"/>
  <c r="J34" i="7" s="1"/>
  <c r="BO34" i="7"/>
  <c r="J5" i="7"/>
  <c r="BK34" i="7"/>
  <c r="AZ5" i="7"/>
  <c r="AY34" i="7"/>
  <c r="AT5" i="7"/>
  <c r="AS34" i="7"/>
  <c r="AT34" i="7" s="1"/>
  <c r="AH5" i="7"/>
  <c r="AG34" i="7"/>
  <c r="AB5" i="7"/>
  <c r="AA34" i="7"/>
  <c r="AB34" i="7" s="1"/>
  <c r="U34" i="7"/>
  <c r="K34" i="7"/>
  <c r="E34" i="7"/>
  <c r="BF5" i="7"/>
  <c r="BE34" i="7"/>
  <c r="BC5" i="7"/>
  <c r="Y5" i="7"/>
  <c r="AK5" i="7"/>
  <c r="AN5" i="7"/>
  <c r="AM34" i="7"/>
  <c r="AN34" i="7" s="1"/>
  <c r="P34" i="7"/>
  <c r="D30" i="7"/>
  <c r="T34" i="7"/>
  <c r="V34" i="7" s="1"/>
  <c r="D19" i="7"/>
  <c r="D18" i="7"/>
  <c r="V5" i="7"/>
  <c r="B34" i="5"/>
  <c r="Y34" i="5"/>
  <c r="C34" i="5"/>
  <c r="D5" i="5"/>
  <c r="D27" i="5"/>
  <c r="D10" i="7"/>
  <c r="D29" i="7"/>
  <c r="D26" i="7"/>
  <c r="D22" i="7"/>
  <c r="P5" i="7"/>
  <c r="D12" i="7"/>
  <c r="B27" i="7"/>
  <c r="D31" i="7"/>
  <c r="D25" i="7"/>
  <c r="D23" i="7"/>
  <c r="D21" i="7"/>
  <c r="B5" i="7"/>
  <c r="D15" i="7"/>
  <c r="D13" i="7"/>
  <c r="D11" i="7"/>
  <c r="D9" i="7"/>
  <c r="D7" i="7"/>
  <c r="C27" i="7"/>
  <c r="D6" i="7"/>
  <c r="BI5" i="7"/>
  <c r="AW5" i="7"/>
  <c r="AQ5" i="7"/>
  <c r="AE5" i="7"/>
  <c r="S5" i="7"/>
  <c r="BF27" i="7"/>
  <c r="AZ27" i="7"/>
  <c r="AN27" i="7"/>
  <c r="AH27" i="7"/>
  <c r="AB27" i="7"/>
  <c r="V27" i="7"/>
  <c r="P27" i="7"/>
  <c r="G27" i="7"/>
  <c r="C5" i="7"/>
  <c r="D28" i="7"/>
  <c r="E27" i="6"/>
  <c r="F27" i="6"/>
  <c r="G27" i="6" s="1"/>
  <c r="H27" i="6"/>
  <c r="I27" i="6"/>
  <c r="K27" i="6"/>
  <c r="L27" i="6"/>
  <c r="N27" i="6"/>
  <c r="O27" i="6"/>
  <c r="Q27" i="6"/>
  <c r="R27" i="6"/>
  <c r="S27" i="6"/>
  <c r="T27" i="6"/>
  <c r="U27" i="6"/>
  <c r="W27" i="6"/>
  <c r="X27" i="6"/>
  <c r="Y27" i="6"/>
  <c r="Z27" i="6"/>
  <c r="AA27" i="6"/>
  <c r="AB27" i="6"/>
  <c r="AC27" i="6"/>
  <c r="AD27" i="6"/>
  <c r="AE27" i="6"/>
  <c r="AI27" i="6"/>
  <c r="AJ27" i="6"/>
  <c r="AL27" i="6"/>
  <c r="AM27" i="6"/>
  <c r="AO27" i="6"/>
  <c r="AP27" i="6"/>
  <c r="AR27" i="6"/>
  <c r="AS27" i="6"/>
  <c r="AU27" i="6"/>
  <c r="AV27" i="6"/>
  <c r="AX27" i="6"/>
  <c r="AY27" i="6"/>
  <c r="BA27" i="6"/>
  <c r="BB27" i="6"/>
  <c r="BD27" i="6"/>
  <c r="BE27" i="6"/>
  <c r="BG27" i="6"/>
  <c r="BH27" i="6"/>
  <c r="BI27" i="6"/>
  <c r="BJ27" i="6"/>
  <c r="BK27" i="6"/>
  <c r="BM27" i="6"/>
  <c r="BN27" i="6"/>
  <c r="BO27" i="6"/>
  <c r="BP27" i="6"/>
  <c r="BQ27" i="6"/>
  <c r="BR27" i="6"/>
  <c r="BS27" i="6"/>
  <c r="BT27" i="6"/>
  <c r="BU27" i="6"/>
  <c r="BV27" i="6"/>
  <c r="BW27" i="6"/>
  <c r="BX27" i="6"/>
  <c r="BY27" i="6"/>
  <c r="BZ27" i="6"/>
  <c r="CB27" i="6"/>
  <c r="CC27" i="6"/>
  <c r="CD27" i="6"/>
  <c r="CE27" i="6"/>
  <c r="CF27" i="6"/>
  <c r="CG27" i="6"/>
  <c r="CH27" i="6"/>
  <c r="CI27" i="6"/>
  <c r="CJ27" i="6"/>
  <c r="CK27" i="6"/>
  <c r="CL27" i="6"/>
  <c r="CN27" i="6"/>
  <c r="CO27" i="6"/>
  <c r="CP27" i="6" s="1"/>
  <c r="CQ27" i="6"/>
  <c r="CR27" i="6"/>
  <c r="CT27" i="6"/>
  <c r="CU27" i="6"/>
  <c r="CV27" i="6" s="1"/>
  <c r="CW27" i="6"/>
  <c r="CX27" i="6"/>
  <c r="CZ27" i="6"/>
  <c r="DA27" i="6"/>
  <c r="DC27" i="6"/>
  <c r="DD27" i="6"/>
  <c r="DE27" i="6"/>
  <c r="DF27" i="6"/>
  <c r="DG27" i="6"/>
  <c r="DH27" i="6"/>
  <c r="DI27" i="6"/>
  <c r="DJ27" i="6"/>
  <c r="DK27" i="6"/>
  <c r="DL27" i="6"/>
  <c r="DM27" i="6"/>
  <c r="DN27" i="6"/>
  <c r="DO27" i="6"/>
  <c r="DP27" i="6"/>
  <c r="DQ27" i="6"/>
  <c r="DR27" i="6"/>
  <c r="DS27" i="6"/>
  <c r="DT27" i="6"/>
  <c r="DU27" i="6"/>
  <c r="DV27" i="6"/>
  <c r="DW27" i="6"/>
  <c r="DX27" i="6"/>
  <c r="DY27" i="6"/>
  <c r="DZ27" i="6"/>
  <c r="EA27" i="6"/>
  <c r="EB27" i="6"/>
  <c r="EC27" i="6"/>
  <c r="ED27" i="6"/>
  <c r="EE27" i="6"/>
  <c r="EF27" i="6"/>
  <c r="EG27" i="6"/>
  <c r="EH27" i="6"/>
  <c r="EI27" i="6"/>
  <c r="EJ27" i="6"/>
  <c r="EK27" i="6"/>
  <c r="EL27" i="6"/>
  <c r="EM27" i="6"/>
  <c r="EN27" i="6"/>
  <c r="EO27" i="6"/>
  <c r="EP27" i="6"/>
  <c r="EQ27" i="6"/>
  <c r="ER27" i="6"/>
  <c r="ES27" i="6"/>
  <c r="ET27" i="6"/>
  <c r="EU27" i="6"/>
  <c r="EV27" i="6"/>
  <c r="EW27" i="6"/>
  <c r="EX27" i="6"/>
  <c r="EY27" i="6"/>
  <c r="EZ27" i="6"/>
  <c r="FA27" i="6"/>
  <c r="FB27" i="6"/>
  <c r="FC27" i="6"/>
  <c r="FD27" i="6"/>
  <c r="FE27" i="6"/>
  <c r="FF27" i="6"/>
  <c r="FG27" i="6"/>
  <c r="FH27" i="6"/>
  <c r="FI27" i="6"/>
  <c r="FK27" i="6"/>
  <c r="FL27" i="6"/>
  <c r="FM27" i="6"/>
  <c r="FN27" i="6"/>
  <c r="FO27" i="6"/>
  <c r="FQ27" i="6"/>
  <c r="FR27" i="6"/>
  <c r="FS27" i="6" s="1"/>
  <c r="FT27" i="6"/>
  <c r="FU27" i="6"/>
  <c r="FW27" i="6"/>
  <c r="FX27" i="6"/>
  <c r="FZ27" i="6"/>
  <c r="GA27" i="6"/>
  <c r="GB27" i="6" s="1"/>
  <c r="GC27" i="6"/>
  <c r="GD27" i="6"/>
  <c r="GF27" i="6"/>
  <c r="GG27" i="6"/>
  <c r="GH27" i="6" s="1"/>
  <c r="GI27" i="6"/>
  <c r="GJ27" i="6"/>
  <c r="GL27" i="6"/>
  <c r="GM27" i="6"/>
  <c r="GN27" i="6"/>
  <c r="GO27" i="6"/>
  <c r="GP27" i="6"/>
  <c r="GR27" i="6"/>
  <c r="GS27" i="6"/>
  <c r="GU27" i="6"/>
  <c r="GV27" i="6"/>
  <c r="GW27" i="6"/>
  <c r="GX27" i="6"/>
  <c r="GY27" i="6"/>
  <c r="GZ27" i="6" s="1"/>
  <c r="HA27" i="6"/>
  <c r="HB27" i="6"/>
  <c r="HC27" i="6" s="1"/>
  <c r="HD27" i="6"/>
  <c r="HE27" i="6"/>
  <c r="HG27" i="6"/>
  <c r="HH27" i="6"/>
  <c r="HJ27" i="6"/>
  <c r="HK27" i="6"/>
  <c r="HM27" i="6"/>
  <c r="HN27" i="6"/>
  <c r="HP27" i="6"/>
  <c r="HQ27" i="6"/>
  <c r="HS27" i="6"/>
  <c r="HT27" i="6"/>
  <c r="HU27" i="6" s="1"/>
  <c r="HV27" i="6"/>
  <c r="HW27" i="6"/>
  <c r="HX27" i="6" s="1"/>
  <c r="HY27" i="6"/>
  <c r="HZ27" i="6"/>
  <c r="IA27" i="6" s="1"/>
  <c r="IB27" i="6"/>
  <c r="IC27" i="6"/>
  <c r="ID27" i="6"/>
  <c r="IE27" i="6"/>
  <c r="IF27" i="6"/>
  <c r="IG27" i="6"/>
  <c r="IH27" i="6"/>
  <c r="II27" i="6"/>
  <c r="IJ27" i="6"/>
  <c r="IK27" i="6"/>
  <c r="IL27" i="6"/>
  <c r="IM27" i="6"/>
  <c r="IN27" i="6"/>
  <c r="IO27" i="6"/>
  <c r="IP27" i="6"/>
  <c r="IQ27" i="6"/>
  <c r="IR27" i="6"/>
  <c r="IS27" i="6"/>
  <c r="IT27" i="6"/>
  <c r="IU27" i="6"/>
  <c r="IV27" i="6"/>
  <c r="IW27" i="6"/>
  <c r="IX27" i="6"/>
  <c r="IY27" i="6"/>
  <c r="IZ27" i="6"/>
  <c r="JA27" i="6"/>
  <c r="JB27" i="6"/>
  <c r="FA8" i="6"/>
  <c r="EU13" i="6"/>
  <c r="ER11" i="6"/>
  <c r="EO7" i="6"/>
  <c r="EO16" i="6"/>
  <c r="EL10" i="6"/>
  <c r="EL13" i="6"/>
  <c r="EL19" i="6"/>
  <c r="EL20" i="6"/>
  <c r="AK6" i="6"/>
  <c r="AB6" i="6"/>
  <c r="E5" i="6"/>
  <c r="E34" i="6" s="1"/>
  <c r="F5" i="6"/>
  <c r="G5" i="6" s="1"/>
  <c r="H5" i="6"/>
  <c r="H34" i="6" s="1"/>
  <c r="I5" i="6"/>
  <c r="I34" i="6" s="1"/>
  <c r="J34" i="6" s="1"/>
  <c r="K5" i="6"/>
  <c r="K34" i="6" s="1"/>
  <c r="L5" i="6"/>
  <c r="N5" i="6"/>
  <c r="N34" i="6" s="1"/>
  <c r="O5" i="6"/>
  <c r="O34" i="6" s="1"/>
  <c r="P34" i="6" s="1"/>
  <c r="P5" i="6"/>
  <c r="Q5" i="6"/>
  <c r="Q34" i="6" s="1"/>
  <c r="R5" i="6"/>
  <c r="S5" i="6"/>
  <c r="S34" i="6" s="1"/>
  <c r="T5" i="6"/>
  <c r="U5" i="6"/>
  <c r="U34" i="6" s="1"/>
  <c r="W5" i="6"/>
  <c r="X5" i="6"/>
  <c r="X34" i="6" s="1"/>
  <c r="Z5" i="6"/>
  <c r="Z34" i="6" s="1"/>
  <c r="AA5" i="6"/>
  <c r="AC5" i="6"/>
  <c r="AD5" i="6"/>
  <c r="AD34" i="6" s="1"/>
  <c r="AE5" i="6"/>
  <c r="AF5" i="6"/>
  <c r="AF34" i="6" s="1"/>
  <c r="AG5" i="6"/>
  <c r="AI5" i="6"/>
  <c r="AJ5" i="6"/>
  <c r="AL5" i="6"/>
  <c r="AL34" i="6" s="1"/>
  <c r="AM5" i="6"/>
  <c r="AO5" i="6"/>
  <c r="AP5" i="6"/>
  <c r="AQ5" i="6"/>
  <c r="AR5" i="6"/>
  <c r="AR34" i="6" s="1"/>
  <c r="AS5" i="6"/>
  <c r="AU5" i="6"/>
  <c r="AV5" i="6"/>
  <c r="AV34" i="6" s="1"/>
  <c r="AX5" i="6"/>
  <c r="AX34" i="6" s="1"/>
  <c r="AY5" i="6"/>
  <c r="BA5" i="6"/>
  <c r="BA34" i="6" s="1"/>
  <c r="BB5" i="6"/>
  <c r="BB34" i="6" s="1"/>
  <c r="BD5" i="6"/>
  <c r="BD34" i="6" s="1"/>
  <c r="BE5" i="6"/>
  <c r="BF5" i="6"/>
  <c r="BG5" i="6"/>
  <c r="BH5" i="6"/>
  <c r="BI5" i="6"/>
  <c r="BI34" i="6" s="1"/>
  <c r="BJ5" i="6"/>
  <c r="BK5" i="6"/>
  <c r="BM5" i="6"/>
  <c r="BN5" i="6"/>
  <c r="BN34" i="6" s="1"/>
  <c r="BO5" i="6"/>
  <c r="BP5" i="6"/>
  <c r="BP34" i="6" s="1"/>
  <c r="BQ5" i="6"/>
  <c r="BR5" i="6"/>
  <c r="BR34" i="6" s="1"/>
  <c r="BS5" i="6"/>
  <c r="BT5" i="6"/>
  <c r="BT34" i="6" s="1"/>
  <c r="BU5" i="6"/>
  <c r="BV5" i="6"/>
  <c r="BW5" i="6"/>
  <c r="BY5" i="6"/>
  <c r="BY34" i="6" s="1"/>
  <c r="BZ5" i="6"/>
  <c r="BZ34" i="6" s="1"/>
  <c r="CB5" i="6"/>
  <c r="CC5" i="6"/>
  <c r="CC34" i="6" s="1"/>
  <c r="CE5" i="6"/>
  <c r="CE34" i="6" s="1"/>
  <c r="CF5" i="6"/>
  <c r="CG5" i="6"/>
  <c r="CG34" i="6" s="1"/>
  <c r="CH5" i="6"/>
  <c r="CI5" i="6"/>
  <c r="CI34" i="6" s="1"/>
  <c r="CJ5" i="6"/>
  <c r="CK5" i="6"/>
  <c r="CK34" i="6" s="1"/>
  <c r="CL5" i="6"/>
  <c r="CN5" i="6"/>
  <c r="CN34" i="6" s="1"/>
  <c r="CO5" i="6"/>
  <c r="CQ5" i="6"/>
  <c r="CQ34" i="6" s="1"/>
  <c r="CR5" i="6"/>
  <c r="CT5" i="6"/>
  <c r="CT34" i="6" s="1"/>
  <c r="CU5" i="6"/>
  <c r="CW5" i="6"/>
  <c r="CW34" i="6" s="1"/>
  <c r="CX5" i="6"/>
  <c r="CY5" i="6"/>
  <c r="CZ5" i="6"/>
  <c r="CZ34" i="6" s="1"/>
  <c r="DA5" i="6"/>
  <c r="DC5" i="6"/>
  <c r="DC34" i="6" s="1"/>
  <c r="DD5" i="6"/>
  <c r="DD34" i="6" s="1"/>
  <c r="DE5" i="6"/>
  <c r="DE34" i="6" s="1"/>
  <c r="DF5" i="6"/>
  <c r="DG5" i="6"/>
  <c r="DG34" i="6" s="1"/>
  <c r="DH5" i="6"/>
  <c r="DH34" i="6" s="1"/>
  <c r="DI5" i="6"/>
  <c r="DI34" i="6" s="1"/>
  <c r="DJ5" i="6"/>
  <c r="DK5" i="6"/>
  <c r="DK34" i="6" s="1"/>
  <c r="DL5" i="6"/>
  <c r="DL34" i="6" s="1"/>
  <c r="DM5" i="6"/>
  <c r="DM34" i="6" s="1"/>
  <c r="DN5" i="6"/>
  <c r="DO5" i="6"/>
  <c r="DO34" i="6" s="1"/>
  <c r="DP5" i="6"/>
  <c r="DP34" i="6" s="1"/>
  <c r="DQ5" i="6"/>
  <c r="DQ34" i="6" s="1"/>
  <c r="DR5" i="6"/>
  <c r="DS5" i="6"/>
  <c r="DS34" i="6" s="1"/>
  <c r="DT5" i="6"/>
  <c r="DT34" i="6" s="1"/>
  <c r="DU5" i="6"/>
  <c r="DU34" i="6" s="1"/>
  <c r="DV5" i="6"/>
  <c r="DW5" i="6"/>
  <c r="DW34" i="6" s="1"/>
  <c r="DX5" i="6"/>
  <c r="DX34" i="6" s="1"/>
  <c r="DY5" i="6"/>
  <c r="DY34" i="6" s="1"/>
  <c r="DZ5" i="6"/>
  <c r="EA5" i="6"/>
  <c r="EA34" i="6" s="1"/>
  <c r="EB5" i="6"/>
  <c r="EB34" i="6" s="1"/>
  <c r="EC5" i="6"/>
  <c r="EC34" i="6" s="1"/>
  <c r="ED5" i="6"/>
  <c r="EE5" i="6"/>
  <c r="EE34" i="6" s="1"/>
  <c r="EF5" i="6"/>
  <c r="EF34" i="6" s="1"/>
  <c r="EG5" i="6"/>
  <c r="EG34" i="6" s="1"/>
  <c r="EH5" i="6"/>
  <c r="EI5" i="6"/>
  <c r="EI34" i="6" s="1"/>
  <c r="EJ5" i="6"/>
  <c r="EJ34" i="6" s="1"/>
  <c r="EK5" i="6"/>
  <c r="EM5" i="6"/>
  <c r="EM34" i="6" s="1"/>
  <c r="EN5" i="6"/>
  <c r="EP5" i="6"/>
  <c r="EP34" i="6" s="1"/>
  <c r="EQ5" i="6"/>
  <c r="ES5" i="6"/>
  <c r="ES34" i="6" s="1"/>
  <c r="ET5" i="6"/>
  <c r="EV5" i="6"/>
  <c r="EV34" i="6" s="1"/>
  <c r="EW5" i="6"/>
  <c r="EY5" i="6"/>
  <c r="EY34" i="6" s="1"/>
  <c r="EZ5" i="6"/>
  <c r="FB5" i="6"/>
  <c r="FB34" i="6" s="1"/>
  <c r="FC5" i="6"/>
  <c r="FC34" i="6" s="1"/>
  <c r="FE5" i="6"/>
  <c r="FE34" i="6" s="1"/>
  <c r="FF5" i="6"/>
  <c r="FH5" i="6"/>
  <c r="FH34" i="6" s="1"/>
  <c r="FI5" i="6"/>
  <c r="FI34" i="6" s="1"/>
  <c r="FJ5" i="6"/>
  <c r="FK5" i="6"/>
  <c r="FL5" i="6"/>
  <c r="FL34" i="6" s="1"/>
  <c r="FN5" i="6"/>
  <c r="FN34" i="6" s="1"/>
  <c r="FO5" i="6"/>
  <c r="FP5" i="6"/>
  <c r="FQ5" i="6"/>
  <c r="FQ34" i="6" s="1"/>
  <c r="FR5" i="6"/>
  <c r="FR34" i="6" s="1"/>
  <c r="FS5" i="6"/>
  <c r="FT5" i="6"/>
  <c r="FT34" i="6" s="1"/>
  <c r="FU5" i="6"/>
  <c r="FU34" i="6" s="1"/>
  <c r="FV5" i="6"/>
  <c r="FW5" i="6"/>
  <c r="FW34" i="6" s="1"/>
  <c r="FX5" i="6"/>
  <c r="FX34" i="6" s="1"/>
  <c r="FY5" i="6"/>
  <c r="FZ5" i="6"/>
  <c r="FZ34" i="6" s="1"/>
  <c r="GA5" i="6"/>
  <c r="GB5" i="6"/>
  <c r="GC5" i="6"/>
  <c r="GC34" i="6" s="1"/>
  <c r="GD5" i="6"/>
  <c r="GD34" i="6" s="1"/>
  <c r="GE5" i="6"/>
  <c r="GF5" i="6"/>
  <c r="GF34" i="6" s="1"/>
  <c r="GG5" i="6"/>
  <c r="GG34" i="6" s="1"/>
  <c r="GH5" i="6"/>
  <c r="GI5" i="6"/>
  <c r="GI34" i="6" s="1"/>
  <c r="GJ5" i="6"/>
  <c r="GJ34" i="6" s="1"/>
  <c r="GK5" i="6"/>
  <c r="GL5" i="6"/>
  <c r="GM5" i="6"/>
  <c r="GO5" i="6"/>
  <c r="GO34" i="6" s="1"/>
  <c r="GP5" i="6"/>
  <c r="GP34" i="6" s="1"/>
  <c r="GQ5" i="6"/>
  <c r="GR5" i="6"/>
  <c r="GS5" i="6"/>
  <c r="GS34" i="6" s="1"/>
  <c r="GT5" i="6"/>
  <c r="GU5" i="6"/>
  <c r="GU34" i="6" s="1"/>
  <c r="GV5" i="6"/>
  <c r="GV34" i="6" s="1"/>
  <c r="GX5" i="6"/>
  <c r="GX34" i="6" s="1"/>
  <c r="GY5" i="6"/>
  <c r="GY34" i="6" s="1"/>
  <c r="GZ5" i="6"/>
  <c r="HA5" i="6"/>
  <c r="HA34" i="6" s="1"/>
  <c r="HB5" i="6"/>
  <c r="HC5" i="6"/>
  <c r="HD5" i="6"/>
  <c r="HD34" i="6" s="1"/>
  <c r="HE5" i="6"/>
  <c r="HE34" i="6" s="1"/>
  <c r="HF5" i="6"/>
  <c r="HG5" i="6"/>
  <c r="HG34" i="6" s="1"/>
  <c r="HH5" i="6"/>
  <c r="HI5" i="6"/>
  <c r="HJ5" i="6"/>
  <c r="HJ34" i="6" s="1"/>
  <c r="HK5" i="6"/>
  <c r="HK34" i="6" s="1"/>
  <c r="HL5" i="6"/>
  <c r="HM5" i="6"/>
  <c r="HM34" i="6" s="1"/>
  <c r="HN5" i="6"/>
  <c r="HO5" i="6"/>
  <c r="HP5" i="6"/>
  <c r="HP34" i="6" s="1"/>
  <c r="HQ5" i="6"/>
  <c r="HQ34" i="6" s="1"/>
  <c r="HR5" i="6"/>
  <c r="HS5" i="6"/>
  <c r="HS34" i="6" s="1"/>
  <c r="HT5" i="6"/>
  <c r="HU5" i="6"/>
  <c r="HV5" i="6"/>
  <c r="HV34" i="6" s="1"/>
  <c r="HW5" i="6"/>
  <c r="HW34" i="6" s="1"/>
  <c r="HX5" i="6"/>
  <c r="HY5" i="6"/>
  <c r="HY34" i="6" s="1"/>
  <c r="HZ5" i="6"/>
  <c r="IA5" i="6"/>
  <c r="IB5" i="6"/>
  <c r="IB34" i="6" s="1"/>
  <c r="IC5" i="6"/>
  <c r="IE5" i="6"/>
  <c r="IF5" i="6"/>
  <c r="IF34" i="6" s="1"/>
  <c r="IG5" i="6"/>
  <c r="IG34" i="6" s="1"/>
  <c r="IH5" i="6"/>
  <c r="IH34" i="6" s="1"/>
  <c r="II5" i="6"/>
  <c r="IJ5" i="6"/>
  <c r="IJ34" i="6" s="1"/>
  <c r="IK5" i="6"/>
  <c r="IK34" i="6" s="1"/>
  <c r="IL5" i="6"/>
  <c r="IL34" i="6" s="1"/>
  <c r="IN5" i="6"/>
  <c r="IN34" i="6" s="1"/>
  <c r="IO5" i="6"/>
  <c r="IQ5" i="6"/>
  <c r="IR5" i="6"/>
  <c r="IR34" i="6" s="1"/>
  <c r="IT5" i="6"/>
  <c r="IT34" i="6" s="1"/>
  <c r="IU5" i="6"/>
  <c r="IU34" i="6" s="1"/>
  <c r="IV5" i="6"/>
  <c r="IV34" i="6" s="1"/>
  <c r="IW5" i="6"/>
  <c r="IW34" i="6" s="1"/>
  <c r="IX5" i="6"/>
  <c r="IX34" i="6" s="1"/>
  <c r="IY5" i="6"/>
  <c r="IY34" i="6" s="1"/>
  <c r="IZ5" i="6"/>
  <c r="IZ34" i="6" s="1"/>
  <c r="JA5" i="6"/>
  <c r="JA34" i="6" s="1"/>
  <c r="JB5" i="6"/>
  <c r="JB34" i="6" s="1"/>
  <c r="II34" i="6" l="1"/>
  <c r="IE34" i="6"/>
  <c r="HZ34" i="6"/>
  <c r="IA34" i="6" s="1"/>
  <c r="HN34" i="6"/>
  <c r="HO34" i="6" s="1"/>
  <c r="HB34" i="6"/>
  <c r="HC34" i="6" s="1"/>
  <c r="GK34" i="6"/>
  <c r="FY34" i="6"/>
  <c r="FK34" i="6"/>
  <c r="FM34" i="6" s="1"/>
  <c r="FF34" i="6"/>
  <c r="FG34" i="6" s="1"/>
  <c r="EZ34" i="6"/>
  <c r="FA34" i="6" s="1"/>
  <c r="ET34" i="6"/>
  <c r="EU34" i="6" s="1"/>
  <c r="CX34" i="6"/>
  <c r="CY34" i="6" s="1"/>
  <c r="CR34" i="6"/>
  <c r="CS34" i="6" s="1"/>
  <c r="CL34" i="6"/>
  <c r="CM34" i="6" s="1"/>
  <c r="CH34" i="6"/>
  <c r="BW34" i="6"/>
  <c r="BS34" i="6"/>
  <c r="BO34" i="6"/>
  <c r="BJ34" i="6"/>
  <c r="AP34" i="6"/>
  <c r="AJ34" i="6"/>
  <c r="T34" i="6"/>
  <c r="V34" i="6" s="1"/>
  <c r="GQ27" i="6"/>
  <c r="FJ27" i="6"/>
  <c r="CA27" i="6"/>
  <c r="FO34" i="6"/>
  <c r="FP34" i="6" s="1"/>
  <c r="ED34" i="6"/>
  <c r="DV34" i="6"/>
  <c r="DN34" i="6"/>
  <c r="DF34" i="6"/>
  <c r="CB34" i="6"/>
  <c r="CD34" i="6" s="1"/>
  <c r="BE34" i="6"/>
  <c r="BF34" i="6" s="1"/>
  <c r="AY34" i="6"/>
  <c r="AZ34" i="6" s="1"/>
  <c r="GR34" i="6"/>
  <c r="GT34" i="6" s="1"/>
  <c r="GA34" i="6"/>
  <c r="EH34" i="6"/>
  <c r="DZ34" i="6"/>
  <c r="DR34" i="6"/>
  <c r="DJ34" i="6"/>
  <c r="DA34" i="6"/>
  <c r="IQ34" i="6"/>
  <c r="HT34" i="6"/>
  <c r="HU34" i="6" s="1"/>
  <c r="HH34" i="6"/>
  <c r="GE34" i="6"/>
  <c r="FS34" i="6"/>
  <c r="FJ34" i="6"/>
  <c r="FD34" i="6"/>
  <c r="CU34" i="6"/>
  <c r="CV34" i="6" s="1"/>
  <c r="CO34" i="6"/>
  <c r="CP34" i="6" s="1"/>
  <c r="CJ34" i="6"/>
  <c r="CF34" i="6"/>
  <c r="CA34" i="6"/>
  <c r="BU34" i="6"/>
  <c r="BQ34" i="6"/>
  <c r="BM34" i="6"/>
  <c r="BH34" i="6"/>
  <c r="AM34" i="6"/>
  <c r="AC34" i="6"/>
  <c r="BL27" i="6"/>
  <c r="BC27" i="6"/>
  <c r="G34" i="7"/>
  <c r="BF34" i="7"/>
  <c r="AH34" i="7"/>
  <c r="AZ34" i="7"/>
  <c r="FV27" i="6"/>
  <c r="FV34" i="6" s="1"/>
  <c r="IS34" i="6"/>
  <c r="IM34" i="6"/>
  <c r="HR34" i="6"/>
  <c r="HF34" i="6"/>
  <c r="GW34" i="6"/>
  <c r="GB34" i="6"/>
  <c r="CY27" i="6"/>
  <c r="CS27" i="6"/>
  <c r="AK27" i="6"/>
  <c r="IP5" i="6"/>
  <c r="IO34" i="6"/>
  <c r="IP34" i="6" s="1"/>
  <c r="HX34" i="6"/>
  <c r="GZ34" i="6"/>
  <c r="GQ34" i="6"/>
  <c r="GH34" i="6"/>
  <c r="BL5" i="6"/>
  <c r="BK34" i="6"/>
  <c r="AB5" i="6"/>
  <c r="CV5" i="6"/>
  <c r="GL34" i="6"/>
  <c r="AZ27" i="6"/>
  <c r="AN27" i="6"/>
  <c r="EO5" i="6"/>
  <c r="EN34" i="6"/>
  <c r="EO34" i="6" s="1"/>
  <c r="AK5" i="6"/>
  <c r="ID5" i="6"/>
  <c r="IC34" i="6"/>
  <c r="ID34" i="6" s="1"/>
  <c r="DB34" i="6"/>
  <c r="BX5" i="6"/>
  <c r="BV34" i="6"/>
  <c r="BX34" i="6" s="1"/>
  <c r="CP5" i="6"/>
  <c r="HF27" i="6"/>
  <c r="GT27" i="6"/>
  <c r="GK27" i="6"/>
  <c r="GE27" i="6"/>
  <c r="FY27" i="6"/>
  <c r="EX5" i="6"/>
  <c r="EW34" i="6"/>
  <c r="EX34" i="6" s="1"/>
  <c r="ER5" i="6"/>
  <c r="EQ34" i="6"/>
  <c r="ER34" i="6" s="1"/>
  <c r="EL5" i="6"/>
  <c r="EK34" i="6"/>
  <c r="EL34" i="6" s="1"/>
  <c r="CS5" i="6"/>
  <c r="GM34" i="6"/>
  <c r="GN34" i="6" s="1"/>
  <c r="AW27" i="6"/>
  <c r="V27" i="6"/>
  <c r="AU34" i="6"/>
  <c r="AQ34" i="6"/>
  <c r="W34" i="6"/>
  <c r="Y34" i="6" s="1"/>
  <c r="R34" i="6"/>
  <c r="J5" i="6"/>
  <c r="AN5" i="6"/>
  <c r="BF27" i="6"/>
  <c r="AT27" i="6"/>
  <c r="AT5" i="6"/>
  <c r="AS34" i="6"/>
  <c r="AT34" i="6" s="1"/>
  <c r="AO34" i="6"/>
  <c r="AI34" i="6"/>
  <c r="AK34" i="6" s="1"/>
  <c r="AG34" i="6"/>
  <c r="AA34" i="6"/>
  <c r="AB34" i="6" s="1"/>
  <c r="L34" i="6"/>
  <c r="M34" i="6" s="1"/>
  <c r="F34" i="6"/>
  <c r="G34" i="6" s="1"/>
  <c r="M5" i="6"/>
  <c r="AH5" i="6"/>
  <c r="BC5" i="6"/>
  <c r="AW34" i="6"/>
  <c r="BG34" i="6"/>
  <c r="BC34" i="6"/>
  <c r="AN34" i="6"/>
  <c r="AE34" i="6"/>
  <c r="V5" i="6"/>
  <c r="AQ27" i="6"/>
  <c r="C34" i="7"/>
  <c r="B34" i="7"/>
  <c r="CM5" i="6"/>
  <c r="D34" i="5"/>
  <c r="D5" i="7"/>
  <c r="D27" i="7"/>
  <c r="IS5" i="6"/>
  <c r="IM5" i="6"/>
  <c r="HR27" i="6"/>
  <c r="HO27" i="6"/>
  <c r="GW5" i="6"/>
  <c r="GN5" i="6"/>
  <c r="FM5" i="6"/>
  <c r="FD5" i="6"/>
  <c r="FA5" i="6"/>
  <c r="FG5" i="6"/>
  <c r="EU5" i="6"/>
  <c r="DB27" i="6"/>
  <c r="DB5" i="6"/>
  <c r="CM27" i="6"/>
  <c r="CD5" i="6"/>
  <c r="CA5" i="6"/>
  <c r="AZ5" i="6"/>
  <c r="Y5" i="6"/>
  <c r="C5" i="6"/>
  <c r="P27" i="6"/>
  <c r="B5" i="6"/>
  <c r="BL34" i="6" l="1"/>
  <c r="B34" i="6"/>
  <c r="C34" i="6"/>
  <c r="AH34" i="6"/>
  <c r="D34" i="7"/>
  <c r="D5" i="6"/>
  <c r="D27" i="6"/>
  <c r="M29" i="8"/>
  <c r="M30" i="8"/>
  <c r="M31" i="8"/>
  <c r="M32" i="8"/>
  <c r="I6" i="8"/>
  <c r="J6" i="8" s="1"/>
  <c r="E28" i="8"/>
  <c r="F28" i="8"/>
  <c r="H28" i="8"/>
  <c r="H35" i="8" s="1"/>
  <c r="I28" i="8"/>
  <c r="I35" i="8" s="1"/>
  <c r="K28" i="8"/>
  <c r="L28" i="8"/>
  <c r="E6" i="8"/>
  <c r="F6" i="8"/>
  <c r="H6" i="8"/>
  <c r="K6" i="8"/>
  <c r="K35" i="8" s="1"/>
  <c r="L6" i="8"/>
  <c r="M6" i="8" s="1"/>
  <c r="G28" i="8" l="1"/>
  <c r="G6" i="8"/>
  <c r="J35" i="8"/>
  <c r="F35" i="8"/>
  <c r="J28" i="8"/>
  <c r="L35" i="8"/>
  <c r="M35" i="8" s="1"/>
  <c r="E35" i="8"/>
  <c r="M28" i="8"/>
  <c r="G35" i="8" l="1"/>
  <c r="B8" i="8" l="1"/>
  <c r="C8" i="8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B21" i="8"/>
  <c r="C21" i="8"/>
  <c r="B22" i="8"/>
  <c r="C22" i="8"/>
  <c r="B23" i="8"/>
  <c r="C23" i="8"/>
  <c r="B24" i="8"/>
  <c r="C24" i="8"/>
  <c r="B25" i="8"/>
  <c r="C25" i="8"/>
  <c r="B26" i="8"/>
  <c r="C26" i="8"/>
  <c r="B27" i="8"/>
  <c r="C27" i="8"/>
  <c r="B29" i="8"/>
  <c r="C29" i="8"/>
  <c r="B30" i="8"/>
  <c r="C30" i="8"/>
  <c r="B31" i="8"/>
  <c r="C31" i="8"/>
  <c r="B32" i="8"/>
  <c r="C32" i="8"/>
  <c r="C7" i="8"/>
  <c r="B7" i="8"/>
  <c r="C6" i="8" l="1"/>
  <c r="C28" i="8"/>
  <c r="C35" i="8" s="1"/>
  <c r="B28" i="8"/>
  <c r="B6" i="8"/>
  <c r="J32" i="8"/>
  <c r="G32" i="8"/>
  <c r="D32" i="8"/>
  <c r="G31" i="8"/>
  <c r="D31" i="8"/>
  <c r="J30" i="8"/>
  <c r="D30" i="8"/>
  <c r="J29" i="8"/>
  <c r="G29" i="8"/>
  <c r="D29" i="8"/>
  <c r="M27" i="8"/>
  <c r="G27" i="8"/>
  <c r="D27" i="8"/>
  <c r="M26" i="8"/>
  <c r="G26" i="8"/>
  <c r="D26" i="8"/>
  <c r="M25" i="8"/>
  <c r="J25" i="8"/>
  <c r="G25" i="8"/>
  <c r="D25" i="8"/>
  <c r="M24" i="8"/>
  <c r="G24" i="8"/>
  <c r="D24" i="8"/>
  <c r="M23" i="8"/>
  <c r="G23" i="8"/>
  <c r="D23" i="8"/>
  <c r="M22" i="8"/>
  <c r="G22" i="8"/>
  <c r="D22" i="8"/>
  <c r="M21" i="8"/>
  <c r="D21" i="8"/>
  <c r="M20" i="8"/>
  <c r="J20" i="8"/>
  <c r="G20" i="8"/>
  <c r="D20" i="8"/>
  <c r="M19" i="8"/>
  <c r="G19" i="8"/>
  <c r="D19" i="8"/>
  <c r="M18" i="8"/>
  <c r="J18" i="8"/>
  <c r="G18" i="8"/>
  <c r="D18" i="8"/>
  <c r="M17" i="8"/>
  <c r="G17" i="8"/>
  <c r="D17" i="8"/>
  <c r="M16" i="8"/>
  <c r="G16" i="8"/>
  <c r="D16" i="8"/>
  <c r="M15" i="8"/>
  <c r="D15" i="8"/>
  <c r="M14" i="8"/>
  <c r="G14" i="8"/>
  <c r="D14" i="8"/>
  <c r="M13" i="8"/>
  <c r="J13" i="8"/>
  <c r="D13" i="8"/>
  <c r="M12" i="8"/>
  <c r="G12" i="8"/>
  <c r="D12" i="8"/>
  <c r="M11" i="8"/>
  <c r="J11" i="8"/>
  <c r="G11" i="8"/>
  <c r="D11" i="8"/>
  <c r="M10" i="8"/>
  <c r="D10" i="8"/>
  <c r="M9" i="8"/>
  <c r="J9" i="8"/>
  <c r="G9" i="8"/>
  <c r="D9" i="8"/>
  <c r="M8" i="8"/>
  <c r="J8" i="8"/>
  <c r="G8" i="8"/>
  <c r="D8" i="8"/>
  <c r="M7" i="8"/>
  <c r="G7" i="8"/>
  <c r="D7" i="8"/>
  <c r="BF32" i="7"/>
  <c r="BC32" i="7"/>
  <c r="AZ32" i="7"/>
  <c r="AQ32" i="7"/>
  <c r="AN32" i="7"/>
  <c r="AK32" i="7"/>
  <c r="AH32" i="7"/>
  <c r="AE32" i="7"/>
  <c r="AB32" i="7"/>
  <c r="Y32" i="7"/>
  <c r="V32" i="7"/>
  <c r="S32" i="7"/>
  <c r="P32" i="7"/>
  <c r="J32" i="7"/>
  <c r="G32" i="7"/>
  <c r="AZ31" i="7"/>
  <c r="AQ31" i="7"/>
  <c r="AN31" i="7"/>
  <c r="AK31" i="7"/>
  <c r="AH31" i="7"/>
  <c r="AE31" i="7"/>
  <c r="AB31" i="7"/>
  <c r="Y31" i="7"/>
  <c r="V31" i="7"/>
  <c r="S31" i="7"/>
  <c r="P31" i="7"/>
  <c r="J31" i="7"/>
  <c r="G31" i="7"/>
  <c r="AZ30" i="7"/>
  <c r="AQ30" i="7"/>
  <c r="AN30" i="7"/>
  <c r="AK30" i="7"/>
  <c r="AH30" i="7"/>
  <c r="AE30" i="7"/>
  <c r="AB30" i="7"/>
  <c r="Y30" i="7"/>
  <c r="V30" i="7"/>
  <c r="S30" i="7"/>
  <c r="P30" i="7"/>
  <c r="J30" i="7"/>
  <c r="G30" i="7"/>
  <c r="AQ29" i="7"/>
  <c r="AN29" i="7"/>
  <c r="AK29" i="7"/>
  <c r="AH29" i="7"/>
  <c r="AE29" i="7"/>
  <c r="AB29" i="7"/>
  <c r="Y29" i="7"/>
  <c r="V29" i="7"/>
  <c r="S29" i="7"/>
  <c r="J29" i="7"/>
  <c r="G29" i="7"/>
  <c r="AQ28" i="7"/>
  <c r="AK28" i="7"/>
  <c r="AH28" i="7"/>
  <c r="AE28" i="7"/>
  <c r="AB28" i="7"/>
  <c r="Y28" i="7"/>
  <c r="V28" i="7"/>
  <c r="S28" i="7"/>
  <c r="J28" i="7"/>
  <c r="G28" i="7"/>
  <c r="BI26" i="7"/>
  <c r="BF26" i="7"/>
  <c r="BC26" i="7"/>
  <c r="AT26" i="7"/>
  <c r="AQ26" i="7"/>
  <c r="AN26" i="7"/>
  <c r="AK26" i="7"/>
  <c r="AH26" i="7"/>
  <c r="AE26" i="7"/>
  <c r="AB26" i="7"/>
  <c r="Y26" i="7"/>
  <c r="V26" i="7"/>
  <c r="S26" i="7"/>
  <c r="J26" i="7"/>
  <c r="G26" i="7"/>
  <c r="BI25" i="7"/>
  <c r="BF25" i="7"/>
  <c r="BC25" i="7"/>
  <c r="AT25" i="7"/>
  <c r="AQ25" i="7"/>
  <c r="AN25" i="7"/>
  <c r="AK25" i="7"/>
  <c r="AH25" i="7"/>
  <c r="AE25" i="7"/>
  <c r="AB25" i="7"/>
  <c r="Y25" i="7"/>
  <c r="V25" i="7"/>
  <c r="S25" i="7"/>
  <c r="J25" i="7"/>
  <c r="G25" i="7"/>
  <c r="BI24" i="7"/>
  <c r="BF24" i="7"/>
  <c r="BC24" i="7"/>
  <c r="AT24" i="7"/>
  <c r="AQ24" i="7"/>
  <c r="AN24" i="7"/>
  <c r="AK24" i="7"/>
  <c r="AH24" i="7"/>
  <c r="AE24" i="7"/>
  <c r="AB24" i="7"/>
  <c r="Y24" i="7"/>
  <c r="V24" i="7"/>
  <c r="S24" i="7"/>
  <c r="P24" i="7"/>
  <c r="J24" i="7"/>
  <c r="G24" i="7"/>
  <c r="BI23" i="7"/>
  <c r="BF23" i="7"/>
  <c r="BC23" i="7"/>
  <c r="AZ23" i="7"/>
  <c r="AT23" i="7"/>
  <c r="AQ23" i="7"/>
  <c r="AN23" i="7"/>
  <c r="AK23" i="7"/>
  <c r="AE23" i="7"/>
  <c r="AB23" i="7"/>
  <c r="Y23" i="7"/>
  <c r="V23" i="7"/>
  <c r="S23" i="7"/>
  <c r="G23" i="7"/>
  <c r="BI22" i="7"/>
  <c r="BF22" i="7"/>
  <c r="BC22" i="7"/>
  <c r="AT22" i="7"/>
  <c r="AN22" i="7"/>
  <c r="AK22" i="7"/>
  <c r="AH22" i="7"/>
  <c r="AE22" i="7"/>
  <c r="AB22" i="7"/>
  <c r="Y22" i="7"/>
  <c r="V22" i="7"/>
  <c r="S22" i="7"/>
  <c r="J22" i="7"/>
  <c r="G22" i="7"/>
  <c r="BI21" i="7"/>
  <c r="BF21" i="7"/>
  <c r="BC21" i="7"/>
  <c r="AZ21" i="7"/>
  <c r="AT21" i="7"/>
  <c r="AQ21" i="7"/>
  <c r="AN21" i="7"/>
  <c r="AK21" i="7"/>
  <c r="AH21" i="7"/>
  <c r="AE21" i="7"/>
  <c r="AB21" i="7"/>
  <c r="Y21" i="7"/>
  <c r="V21" i="7"/>
  <c r="S21" i="7"/>
  <c r="P21" i="7"/>
  <c r="J21" i="7"/>
  <c r="G21" i="7"/>
  <c r="BI20" i="7"/>
  <c r="BF20" i="7"/>
  <c r="BC20" i="7"/>
  <c r="AZ20" i="7"/>
  <c r="AT20" i="7"/>
  <c r="AQ20" i="7"/>
  <c r="AN20" i="7"/>
  <c r="AK20" i="7"/>
  <c r="AH20" i="7"/>
  <c r="AE20" i="7"/>
  <c r="AB20" i="7"/>
  <c r="Y20" i="7"/>
  <c r="V20" i="7"/>
  <c r="S20" i="7"/>
  <c r="P20" i="7"/>
  <c r="J20" i="7"/>
  <c r="G20" i="7"/>
  <c r="BI19" i="7"/>
  <c r="BF19" i="7"/>
  <c r="BC19" i="7"/>
  <c r="AT19" i="7"/>
  <c r="AQ19" i="7"/>
  <c r="AN19" i="7"/>
  <c r="AK19" i="7"/>
  <c r="AH19" i="7"/>
  <c r="AE19" i="7"/>
  <c r="AB19" i="7"/>
  <c r="Y19" i="7"/>
  <c r="V19" i="7"/>
  <c r="S19" i="7"/>
  <c r="P19" i="7"/>
  <c r="J19" i="7"/>
  <c r="G19" i="7"/>
  <c r="BI18" i="7"/>
  <c r="BF18" i="7"/>
  <c r="BC18" i="7"/>
  <c r="AT18" i="7"/>
  <c r="AQ18" i="7"/>
  <c r="AN18" i="7"/>
  <c r="AK18" i="7"/>
  <c r="AH18" i="7"/>
  <c r="AE18" i="7"/>
  <c r="AB18" i="7"/>
  <c r="Y18" i="7"/>
  <c r="V18" i="7"/>
  <c r="S18" i="7"/>
  <c r="P18" i="7"/>
  <c r="J18" i="7"/>
  <c r="G18" i="7"/>
  <c r="BI17" i="7"/>
  <c r="BF17" i="7"/>
  <c r="BC17" i="7"/>
  <c r="AZ17" i="7"/>
  <c r="AT17" i="7"/>
  <c r="AQ17" i="7"/>
  <c r="AN17" i="7"/>
  <c r="AK17" i="7"/>
  <c r="AH17" i="7"/>
  <c r="AE17" i="7"/>
  <c r="AB17" i="7"/>
  <c r="Y17" i="7"/>
  <c r="V17" i="7"/>
  <c r="S17" i="7"/>
  <c r="J17" i="7"/>
  <c r="G17" i="7"/>
  <c r="BI16" i="7"/>
  <c r="BF16" i="7"/>
  <c r="BC16" i="7"/>
  <c r="AT16" i="7"/>
  <c r="AQ16" i="7"/>
  <c r="AN16" i="7"/>
  <c r="AK16" i="7"/>
  <c r="AH16" i="7"/>
  <c r="AE16" i="7"/>
  <c r="AB16" i="7"/>
  <c r="Y16" i="7"/>
  <c r="V16" i="7"/>
  <c r="S16" i="7"/>
  <c r="P16" i="7"/>
  <c r="J16" i="7"/>
  <c r="G16" i="7"/>
  <c r="BI15" i="7"/>
  <c r="BF15" i="7"/>
  <c r="BC15" i="7"/>
  <c r="AZ15" i="7"/>
  <c r="AT15" i="7"/>
  <c r="AN15" i="7"/>
  <c r="AK15" i="7"/>
  <c r="AH15" i="7"/>
  <c r="AE15" i="7"/>
  <c r="AB15" i="7"/>
  <c r="Y15" i="7"/>
  <c r="V15" i="7"/>
  <c r="S15" i="7"/>
  <c r="J15" i="7"/>
  <c r="G15" i="7"/>
  <c r="BI14" i="7"/>
  <c r="BF14" i="7"/>
  <c r="BC14" i="7"/>
  <c r="AT14" i="7"/>
  <c r="AQ14" i="7"/>
  <c r="AN14" i="7"/>
  <c r="AK14" i="7"/>
  <c r="AH14" i="7"/>
  <c r="AE14" i="7"/>
  <c r="AB14" i="7"/>
  <c r="Y14" i="7"/>
  <c r="V14" i="7"/>
  <c r="S14" i="7"/>
  <c r="P14" i="7"/>
  <c r="J14" i="7"/>
  <c r="G14" i="7"/>
  <c r="BI13" i="7"/>
  <c r="BF13" i="7"/>
  <c r="BC13" i="7"/>
  <c r="AZ13" i="7"/>
  <c r="AT13" i="7"/>
  <c r="AQ13" i="7"/>
  <c r="AN13" i="7"/>
  <c r="AK13" i="7"/>
  <c r="AH13" i="7"/>
  <c r="AE13" i="7"/>
  <c r="AB13" i="7"/>
  <c r="Y13" i="7"/>
  <c r="V13" i="7"/>
  <c r="S13" i="7"/>
  <c r="P13" i="7"/>
  <c r="J13" i="7"/>
  <c r="G13" i="7"/>
  <c r="BI12" i="7"/>
  <c r="BF12" i="7"/>
  <c r="BC12" i="7"/>
  <c r="AT12" i="7"/>
  <c r="AQ12" i="7"/>
  <c r="AN12" i="7"/>
  <c r="AK12" i="7"/>
  <c r="AH12" i="7"/>
  <c r="AE12" i="7"/>
  <c r="AB12" i="7"/>
  <c r="Y12" i="7"/>
  <c r="V12" i="7"/>
  <c r="S12" i="7"/>
  <c r="J12" i="7"/>
  <c r="G12" i="7"/>
  <c r="BI11" i="7"/>
  <c r="BF11" i="7"/>
  <c r="BC11" i="7"/>
  <c r="AT11" i="7"/>
  <c r="AQ11" i="7"/>
  <c r="AN11" i="7"/>
  <c r="AK11" i="7"/>
  <c r="AH11" i="7"/>
  <c r="AE11" i="7"/>
  <c r="AB11" i="7"/>
  <c r="Y11" i="7"/>
  <c r="V11" i="7"/>
  <c r="S11" i="7"/>
  <c r="P11" i="7"/>
  <c r="G11" i="7"/>
  <c r="BI10" i="7"/>
  <c r="BF10" i="7"/>
  <c r="BC10" i="7"/>
  <c r="AT10" i="7"/>
  <c r="AQ10" i="7"/>
  <c r="AN10" i="7"/>
  <c r="AK10" i="7"/>
  <c r="AH10" i="7"/>
  <c r="AE10" i="7"/>
  <c r="AB10" i="7"/>
  <c r="Y10" i="7"/>
  <c r="V10" i="7"/>
  <c r="S10" i="7"/>
  <c r="P10" i="7"/>
  <c r="J10" i="7"/>
  <c r="G10" i="7"/>
  <c r="BI9" i="7"/>
  <c r="BF9" i="7"/>
  <c r="BC9" i="7"/>
  <c r="AT9" i="7"/>
  <c r="AQ9" i="7"/>
  <c r="AN9" i="7"/>
  <c r="AK9" i="7"/>
  <c r="AH9" i="7"/>
  <c r="AE9" i="7"/>
  <c r="AB9" i="7"/>
  <c r="Y9" i="7"/>
  <c r="V9" i="7"/>
  <c r="S9" i="7"/>
  <c r="P9" i="7"/>
  <c r="J9" i="7"/>
  <c r="G9" i="7"/>
  <c r="BI8" i="7"/>
  <c r="BF8" i="7"/>
  <c r="BC8" i="7"/>
  <c r="AZ8" i="7"/>
  <c r="AT8" i="7"/>
  <c r="AQ8" i="7"/>
  <c r="AN8" i="7"/>
  <c r="AK8" i="7"/>
  <c r="AH8" i="7"/>
  <c r="AE8" i="7"/>
  <c r="AB8" i="7"/>
  <c r="Y8" i="7"/>
  <c r="V8" i="7"/>
  <c r="S8" i="7"/>
  <c r="P8" i="7"/>
  <c r="J8" i="7"/>
  <c r="G8" i="7"/>
  <c r="BI7" i="7"/>
  <c r="BF7" i="7"/>
  <c r="BC7" i="7"/>
  <c r="AT7" i="7"/>
  <c r="AN7" i="7"/>
  <c r="AK7" i="7"/>
  <c r="AH7" i="7"/>
  <c r="AE7" i="7"/>
  <c r="AB7" i="7"/>
  <c r="Y7" i="7"/>
  <c r="V7" i="7"/>
  <c r="S7" i="7"/>
  <c r="P7" i="7"/>
  <c r="J7" i="7"/>
  <c r="G7" i="7"/>
  <c r="BI6" i="7"/>
  <c r="BF6" i="7"/>
  <c r="BC6" i="7"/>
  <c r="AZ6" i="7"/>
  <c r="AW6" i="7"/>
  <c r="AT6" i="7"/>
  <c r="AN6" i="7"/>
  <c r="AK6" i="7"/>
  <c r="AH6" i="7"/>
  <c r="AE6" i="7"/>
  <c r="AB6" i="7"/>
  <c r="Y6" i="7"/>
  <c r="V6" i="7"/>
  <c r="S6" i="7"/>
  <c r="P6" i="7"/>
  <c r="G6" i="7"/>
  <c r="D33" i="6"/>
  <c r="HX32" i="6"/>
  <c r="HU32" i="6"/>
  <c r="HL32" i="6"/>
  <c r="HL27" i="6" s="1"/>
  <c r="HL34" i="6" s="1"/>
  <c r="HI32" i="6"/>
  <c r="HI27" i="6" s="1"/>
  <c r="HI34" i="6" s="1"/>
  <c r="HF32" i="6"/>
  <c r="HC32" i="6"/>
  <c r="GZ32" i="6"/>
  <c r="GT32" i="6"/>
  <c r="GQ32" i="6"/>
  <c r="GK32" i="6"/>
  <c r="GH32" i="6"/>
  <c r="GE32" i="6"/>
  <c r="GB32" i="6"/>
  <c r="FY32" i="6"/>
  <c r="FV32" i="6"/>
  <c r="FS32" i="6"/>
  <c r="FP32" i="6"/>
  <c r="FP27" i="6" s="1"/>
  <c r="CY32" i="6"/>
  <c r="CV32" i="6"/>
  <c r="CS32" i="6"/>
  <c r="CP32" i="6"/>
  <c r="BL32" i="6"/>
  <c r="BF32" i="6"/>
  <c r="BC32" i="6"/>
  <c r="AZ32" i="6"/>
  <c r="AW32" i="6"/>
  <c r="AT32" i="6"/>
  <c r="AQ32" i="6"/>
  <c r="AN32" i="6"/>
  <c r="AK32" i="6"/>
  <c r="V32" i="6"/>
  <c r="G32" i="6"/>
  <c r="D32" i="6"/>
  <c r="DB31" i="6"/>
  <c r="CV31" i="6"/>
  <c r="CS31" i="6"/>
  <c r="CP31" i="6"/>
  <c r="CM31" i="6"/>
  <c r="BC31" i="6"/>
  <c r="AZ31" i="6"/>
  <c r="AN31" i="6"/>
  <c r="V31" i="6"/>
  <c r="P31" i="6"/>
  <c r="G31" i="6"/>
  <c r="D31" i="6"/>
  <c r="IA30" i="6"/>
  <c r="CV30" i="6"/>
  <c r="CS30" i="6"/>
  <c r="CP30" i="6"/>
  <c r="CA30" i="6"/>
  <c r="BC30" i="6"/>
  <c r="AZ30" i="6"/>
  <c r="AN30" i="6"/>
  <c r="AK30" i="6"/>
  <c r="V30" i="6"/>
  <c r="G30" i="6"/>
  <c r="D30" i="6"/>
  <c r="HR29" i="6"/>
  <c r="HO29" i="6"/>
  <c r="FJ29" i="6"/>
  <c r="CV29" i="6"/>
  <c r="CS29" i="6"/>
  <c r="CP29" i="6"/>
  <c r="CM29" i="6"/>
  <c r="BC29" i="6"/>
  <c r="AZ29" i="6"/>
  <c r="AW29" i="6"/>
  <c r="AN29" i="6"/>
  <c r="AK29" i="6"/>
  <c r="V29" i="6"/>
  <c r="P29" i="6"/>
  <c r="G29" i="6"/>
  <c r="D29" i="6"/>
  <c r="DB28" i="6"/>
  <c r="CV28" i="6"/>
  <c r="CS28" i="6"/>
  <c r="CP28" i="6"/>
  <c r="BC28" i="6"/>
  <c r="AZ28" i="6"/>
  <c r="AN28" i="6"/>
  <c r="AK28" i="6"/>
  <c r="V28" i="6"/>
  <c r="P28" i="6"/>
  <c r="G28" i="6"/>
  <c r="D28" i="6"/>
  <c r="CV26" i="6"/>
  <c r="CS26" i="6"/>
  <c r="CP26" i="6"/>
  <c r="CM26" i="6"/>
  <c r="BX26" i="6"/>
  <c r="BC26" i="6"/>
  <c r="AZ26" i="6"/>
  <c r="AN26" i="6"/>
  <c r="AK26" i="6"/>
  <c r="AH26" i="6"/>
  <c r="AB26" i="6"/>
  <c r="V26" i="6"/>
  <c r="M26" i="6"/>
  <c r="J26" i="6"/>
  <c r="G26" i="6"/>
  <c r="D26" i="6"/>
  <c r="CV25" i="6"/>
  <c r="CS25" i="6"/>
  <c r="CP25" i="6"/>
  <c r="CM25" i="6"/>
  <c r="BX25" i="6"/>
  <c r="BC25" i="6"/>
  <c r="AT25" i="6"/>
  <c r="AN25" i="6"/>
  <c r="AK25" i="6"/>
  <c r="AH25" i="6"/>
  <c r="AB25" i="6"/>
  <c r="V25" i="6"/>
  <c r="M25" i="6"/>
  <c r="J25" i="6"/>
  <c r="G25" i="6"/>
  <c r="D25" i="6"/>
  <c r="IP24" i="6"/>
  <c r="FG24" i="6"/>
  <c r="CV24" i="6"/>
  <c r="CS24" i="6"/>
  <c r="CP24" i="6"/>
  <c r="CM24" i="6"/>
  <c r="CD24" i="6"/>
  <c r="CA24" i="6"/>
  <c r="BX24" i="6"/>
  <c r="BC24" i="6"/>
  <c r="AN24" i="6"/>
  <c r="AK24" i="6"/>
  <c r="AH24" i="6"/>
  <c r="AB24" i="6"/>
  <c r="V24" i="6"/>
  <c r="M24" i="6"/>
  <c r="J24" i="6"/>
  <c r="G24" i="6"/>
  <c r="D24" i="6"/>
  <c r="CV23" i="6"/>
  <c r="CS23" i="6"/>
  <c r="CP23" i="6"/>
  <c r="CM23" i="6"/>
  <c r="CD23" i="6"/>
  <c r="BX23" i="6"/>
  <c r="BC23" i="6"/>
  <c r="AN23" i="6"/>
  <c r="AH23" i="6"/>
  <c r="AB23" i="6"/>
  <c r="V23" i="6"/>
  <c r="M23" i="6"/>
  <c r="J23" i="6"/>
  <c r="G23" i="6"/>
  <c r="D23" i="6"/>
  <c r="CV22" i="6"/>
  <c r="CS22" i="6"/>
  <c r="CP22" i="6"/>
  <c r="CM22" i="6"/>
  <c r="CD22" i="6"/>
  <c r="BX22" i="6"/>
  <c r="BC22" i="6"/>
  <c r="AN22" i="6"/>
  <c r="AK22" i="6"/>
  <c r="AH22" i="6"/>
  <c r="AB22" i="6"/>
  <c r="V22" i="6"/>
  <c r="M22" i="6"/>
  <c r="J22" i="6"/>
  <c r="G22" i="6"/>
  <c r="D22" i="6"/>
  <c r="GN21" i="6"/>
  <c r="CV21" i="6"/>
  <c r="CS21" i="6"/>
  <c r="CP21" i="6"/>
  <c r="CM21" i="6"/>
  <c r="CD21" i="6"/>
  <c r="BX21" i="6"/>
  <c r="BL21" i="6"/>
  <c r="BC21" i="6"/>
  <c r="AZ21" i="6"/>
  <c r="AN21" i="6"/>
  <c r="AK21" i="6"/>
  <c r="AH21" i="6"/>
  <c r="AB21" i="6"/>
  <c r="V21" i="6"/>
  <c r="M21" i="6"/>
  <c r="J21" i="6"/>
  <c r="G21" i="6"/>
  <c r="D21" i="6"/>
  <c r="ID20" i="6"/>
  <c r="CV20" i="6"/>
  <c r="CS20" i="6"/>
  <c r="CP20" i="6"/>
  <c r="CM20" i="6"/>
  <c r="CD20" i="6"/>
  <c r="CA20" i="6"/>
  <c r="BX20" i="6"/>
  <c r="BL20" i="6"/>
  <c r="BC20" i="6"/>
  <c r="AZ20" i="6"/>
  <c r="AN20" i="6"/>
  <c r="AK20" i="6"/>
  <c r="AH20" i="6"/>
  <c r="AB20" i="6"/>
  <c r="V20" i="6"/>
  <c r="M20" i="6"/>
  <c r="J20" i="6"/>
  <c r="G20" i="6"/>
  <c r="D20" i="6"/>
  <c r="CV19" i="6"/>
  <c r="CS19" i="6"/>
  <c r="CP19" i="6"/>
  <c r="CM19" i="6"/>
  <c r="CD19" i="6"/>
  <c r="CA19" i="6"/>
  <c r="BX19" i="6"/>
  <c r="BC19" i="6"/>
  <c r="AN19" i="6"/>
  <c r="AK19" i="6"/>
  <c r="AH19" i="6"/>
  <c r="AB19" i="6"/>
  <c r="V19" i="6"/>
  <c r="M19" i="6"/>
  <c r="J19" i="6"/>
  <c r="G19" i="6"/>
  <c r="D19" i="6"/>
  <c r="CV18" i="6"/>
  <c r="CS18" i="6"/>
  <c r="CP18" i="6"/>
  <c r="CD18" i="6"/>
  <c r="CA18" i="6"/>
  <c r="BX18" i="6"/>
  <c r="BC18" i="6"/>
  <c r="AZ18" i="6"/>
  <c r="AN18" i="6"/>
  <c r="AK18" i="6"/>
  <c r="AH18" i="6"/>
  <c r="AB18" i="6"/>
  <c r="V18" i="6"/>
  <c r="M18" i="6"/>
  <c r="J18" i="6"/>
  <c r="G18" i="6"/>
  <c r="D18" i="6"/>
  <c r="CV17" i="6"/>
  <c r="CS17" i="6"/>
  <c r="CP17" i="6"/>
  <c r="CM17" i="6"/>
  <c r="CD17" i="6"/>
  <c r="CA17" i="6"/>
  <c r="BX17" i="6"/>
  <c r="BC17" i="6"/>
  <c r="AN17" i="6"/>
  <c r="AK17" i="6"/>
  <c r="AH17" i="6"/>
  <c r="AB17" i="6"/>
  <c r="V17" i="6"/>
  <c r="M17" i="6"/>
  <c r="J17" i="6"/>
  <c r="G17" i="6"/>
  <c r="D17" i="6"/>
  <c r="CV16" i="6"/>
  <c r="CS16" i="6"/>
  <c r="CP16" i="6"/>
  <c r="CM16" i="6"/>
  <c r="CD16" i="6"/>
  <c r="CA16" i="6"/>
  <c r="BX16" i="6"/>
  <c r="BC16" i="6"/>
  <c r="AT16" i="6"/>
  <c r="AN16" i="6"/>
  <c r="AK16" i="6"/>
  <c r="AH16" i="6"/>
  <c r="AB16" i="6"/>
  <c r="V16" i="6"/>
  <c r="M16" i="6"/>
  <c r="J16" i="6"/>
  <c r="G16" i="6"/>
  <c r="D16" i="6"/>
  <c r="CV15" i="6"/>
  <c r="CS15" i="6"/>
  <c r="CP15" i="6"/>
  <c r="CM15" i="6"/>
  <c r="CD15" i="6"/>
  <c r="CA15" i="6"/>
  <c r="BC15" i="6"/>
  <c r="AZ15" i="6"/>
  <c r="AW15" i="6"/>
  <c r="AW5" i="6" s="1"/>
  <c r="AN15" i="6"/>
  <c r="AK15" i="6"/>
  <c r="AH15" i="6"/>
  <c r="AB15" i="6"/>
  <c r="V15" i="6"/>
  <c r="M15" i="6"/>
  <c r="J15" i="6"/>
  <c r="G15" i="6"/>
  <c r="D15" i="6"/>
  <c r="CV14" i="6"/>
  <c r="CS14" i="6"/>
  <c r="CP14" i="6"/>
  <c r="CM14" i="6"/>
  <c r="BX14" i="6"/>
  <c r="BC14" i="6"/>
  <c r="AZ14" i="6"/>
  <c r="AN14" i="6"/>
  <c r="AK14" i="6"/>
  <c r="AH14" i="6"/>
  <c r="AB14" i="6"/>
  <c r="V14" i="6"/>
  <c r="M14" i="6"/>
  <c r="J14" i="6"/>
  <c r="G14" i="6"/>
  <c r="D14" i="6"/>
  <c r="FM13" i="6"/>
  <c r="FD13" i="6"/>
  <c r="CV13" i="6"/>
  <c r="CS13" i="6"/>
  <c r="CP13" i="6"/>
  <c r="CM13" i="6"/>
  <c r="CD13" i="6"/>
  <c r="CA13" i="6"/>
  <c r="BX13" i="6"/>
  <c r="BL13" i="6"/>
  <c r="BC13" i="6"/>
  <c r="AZ13" i="6"/>
  <c r="AN13" i="6"/>
  <c r="AK13" i="6"/>
  <c r="AH13" i="6"/>
  <c r="AB13" i="6"/>
  <c r="V13" i="6"/>
  <c r="M13" i="6"/>
  <c r="J13" i="6"/>
  <c r="G13" i="6"/>
  <c r="D13" i="6"/>
  <c r="IS12" i="6"/>
  <c r="GW12" i="6"/>
  <c r="DB12" i="6"/>
  <c r="CV12" i="6"/>
  <c r="CS12" i="6"/>
  <c r="CP12" i="6"/>
  <c r="CM12" i="6"/>
  <c r="CD12" i="6"/>
  <c r="CA12" i="6"/>
  <c r="BC12" i="6"/>
  <c r="AN12" i="6"/>
  <c r="AK12" i="6"/>
  <c r="AH12" i="6"/>
  <c r="AB12" i="6"/>
  <c r="V12" i="6"/>
  <c r="M12" i="6"/>
  <c r="J12" i="6"/>
  <c r="G12" i="6"/>
  <c r="D12" i="6"/>
  <c r="IM11" i="6"/>
  <c r="EX11" i="6"/>
  <c r="CV11" i="6"/>
  <c r="CS11" i="6"/>
  <c r="CP11" i="6"/>
  <c r="CM11" i="6"/>
  <c r="CD11" i="6"/>
  <c r="CA11" i="6"/>
  <c r="BX11" i="6"/>
  <c r="BC11" i="6"/>
  <c r="AN11" i="6"/>
  <c r="AK11" i="6"/>
  <c r="AH11" i="6"/>
  <c r="AB11" i="6"/>
  <c r="V11" i="6"/>
  <c r="M11" i="6"/>
  <c r="J11" i="6"/>
  <c r="G11" i="6"/>
  <c r="D11" i="6"/>
  <c r="CV10" i="6"/>
  <c r="CS10" i="6"/>
  <c r="CP10" i="6"/>
  <c r="CM10" i="6"/>
  <c r="CD10" i="6"/>
  <c r="CA10" i="6"/>
  <c r="BX10" i="6"/>
  <c r="BC10" i="6"/>
  <c r="AZ10" i="6"/>
  <c r="AN10" i="6"/>
  <c r="AK10" i="6"/>
  <c r="AH10" i="6"/>
  <c r="AB10" i="6"/>
  <c r="V10" i="6"/>
  <c r="M10" i="6"/>
  <c r="J10" i="6"/>
  <c r="G10" i="6"/>
  <c r="D10" i="6"/>
  <c r="CV9" i="6"/>
  <c r="CS9" i="6"/>
  <c r="CP9" i="6"/>
  <c r="CM9" i="6"/>
  <c r="CA9" i="6"/>
  <c r="BX9" i="6"/>
  <c r="BC9" i="6"/>
  <c r="AZ9" i="6"/>
  <c r="AN9" i="6"/>
  <c r="AK9" i="6"/>
  <c r="AH9" i="6"/>
  <c r="AB9" i="6"/>
  <c r="V9" i="6"/>
  <c r="M9" i="6"/>
  <c r="J9" i="6"/>
  <c r="G9" i="6"/>
  <c r="D9" i="6"/>
  <c r="CV8" i="6"/>
  <c r="CS8" i="6"/>
  <c r="CP8" i="6"/>
  <c r="CM8" i="6"/>
  <c r="CD8" i="6"/>
  <c r="CA8" i="6"/>
  <c r="BX8" i="6"/>
  <c r="BC8" i="6"/>
  <c r="AN8" i="6"/>
  <c r="AK8" i="6"/>
  <c r="AH8" i="6"/>
  <c r="AB8" i="6"/>
  <c r="Y8" i="6"/>
  <c r="V8" i="6"/>
  <c r="M8" i="6"/>
  <c r="J8" i="6"/>
  <c r="G8" i="6"/>
  <c r="D8" i="6"/>
  <c r="CV7" i="6"/>
  <c r="CS7" i="6"/>
  <c r="CP7" i="6"/>
  <c r="CM7" i="6"/>
  <c r="CD7" i="6"/>
  <c r="CA7" i="6"/>
  <c r="BX7" i="6"/>
  <c r="BC7" i="6"/>
  <c r="AZ7" i="6"/>
  <c r="AN7" i="6"/>
  <c r="AK7" i="6"/>
  <c r="AH7" i="6"/>
  <c r="AB7" i="6"/>
  <c r="V7" i="6"/>
  <c r="M7" i="6"/>
  <c r="J7" i="6"/>
  <c r="G7" i="6"/>
  <c r="D7" i="6"/>
  <c r="CV6" i="6"/>
  <c r="CS6" i="6"/>
  <c r="CP6" i="6"/>
  <c r="CM6" i="6"/>
  <c r="CA6" i="6"/>
  <c r="BX6" i="6"/>
  <c r="BC6" i="6"/>
  <c r="AT6" i="6"/>
  <c r="AN6" i="6"/>
  <c r="AH6" i="6"/>
  <c r="V6" i="6"/>
  <c r="M6" i="6"/>
  <c r="J6" i="6"/>
  <c r="G6" i="6"/>
  <c r="D6" i="6"/>
  <c r="G32" i="5"/>
  <c r="G30" i="5"/>
  <c r="G27" i="5" s="1"/>
  <c r="V29" i="5"/>
  <c r="V26" i="5"/>
  <c r="J26" i="5"/>
  <c r="D26" i="5"/>
  <c r="V25" i="5"/>
  <c r="D25" i="5"/>
  <c r="Y24" i="5"/>
  <c r="J24" i="5"/>
  <c r="D24" i="5"/>
  <c r="J23" i="5"/>
  <c r="D23" i="5"/>
  <c r="J22" i="5"/>
  <c r="D22" i="5"/>
  <c r="J21" i="5"/>
  <c r="D21" i="5"/>
  <c r="Y20" i="5"/>
  <c r="D20" i="5"/>
  <c r="Y19" i="5"/>
  <c r="J19" i="5"/>
  <c r="D19" i="5"/>
  <c r="M18" i="5"/>
  <c r="J18" i="5"/>
  <c r="D18" i="5"/>
  <c r="M17" i="5"/>
  <c r="J17" i="5"/>
  <c r="G17" i="5"/>
  <c r="D17" i="5"/>
  <c r="Y16" i="5"/>
  <c r="M16" i="5"/>
  <c r="J16" i="5"/>
  <c r="D16" i="5"/>
  <c r="J15" i="5"/>
  <c r="D15" i="5"/>
  <c r="Y14" i="5"/>
  <c r="D14" i="5"/>
  <c r="V13" i="5"/>
  <c r="J13" i="5"/>
  <c r="D13" i="5"/>
  <c r="Y12" i="5"/>
  <c r="J12" i="5"/>
  <c r="D12" i="5"/>
  <c r="Y11" i="5"/>
  <c r="M11" i="5"/>
  <c r="J11" i="5"/>
  <c r="D11" i="5"/>
  <c r="Y10" i="5"/>
  <c r="J10" i="5"/>
  <c r="D10" i="5"/>
  <c r="Y9" i="5"/>
  <c r="M9" i="5"/>
  <c r="J9" i="5"/>
  <c r="D9" i="5"/>
  <c r="V8" i="5"/>
  <c r="J8" i="5"/>
  <c r="D8" i="5"/>
  <c r="Y7" i="5"/>
  <c r="J7" i="5"/>
  <c r="D7" i="5"/>
  <c r="D6" i="5"/>
  <c r="F133" i="4"/>
  <c r="F132" i="4"/>
  <c r="F131" i="4"/>
  <c r="F130" i="4"/>
  <c r="F129" i="4"/>
  <c r="F128" i="4"/>
  <c r="F127" i="4"/>
  <c r="F126" i="4"/>
  <c r="F125" i="4"/>
  <c r="E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E100" i="4"/>
  <c r="D100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2" i="4"/>
  <c r="F51" i="4"/>
  <c r="F49" i="4"/>
  <c r="F48" i="4"/>
  <c r="F45" i="4"/>
  <c r="F44" i="4"/>
  <c r="F43" i="4"/>
  <c r="F42" i="4"/>
  <c r="F41" i="4"/>
  <c r="F40" i="4"/>
  <c r="F39" i="4"/>
  <c r="F38" i="4"/>
  <c r="F37" i="4"/>
  <c r="F36" i="4"/>
  <c r="F35" i="4"/>
  <c r="F29" i="4"/>
  <c r="F28" i="4"/>
  <c r="F27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9" i="4"/>
  <c r="F8" i="4"/>
  <c r="F7" i="4"/>
  <c r="E5" i="4"/>
  <c r="D5" i="4"/>
  <c r="F100" i="4" l="1"/>
  <c r="F123" i="4"/>
  <c r="D137" i="4"/>
  <c r="F11" i="4"/>
  <c r="D28" i="8"/>
  <c r="B35" i="8"/>
  <c r="D35" i="8" s="1"/>
  <c r="D6" i="8"/>
  <c r="E137" i="4"/>
  <c r="F5" i="4"/>
  <c r="F137" i="4" l="1"/>
</calcChain>
</file>

<file path=xl/sharedStrings.xml><?xml version="1.0" encoding="utf-8"?>
<sst xmlns="http://schemas.openxmlformats.org/spreadsheetml/2006/main" count="1018" uniqueCount="454">
  <si>
    <t>(тыс.рублей)</t>
  </si>
  <si>
    <t>Дотации на выравнивание бюджетной обеспеченности муниципальных районов (городских округов)</t>
  </si>
  <si>
    <t xml:space="preserve">Дотации на поддержку мер по обеспечению сбалансированности муниципальных районов </t>
  </si>
  <si>
    <t>Дотации для финансового обеспечения исполнения расходных обязательств муниципальных районов (городских округов) в целях недопущения образования просроченной кредиторской задолженности</t>
  </si>
  <si>
    <t xml:space="preserve">Субсидий на софинансирование расходов по капитальному ремонту и ремонту дворовых территорий многоквартирных домов, проездов к дворовым территориям многоквартирных домов населенных пунктов
</t>
  </si>
  <si>
    <t xml:space="preserve">Субсидии на софинансирование расходов бюджетов  муниципальных образований по капитальному ремонту, ремонту и содержанию автомобильных дорог общего пользования местного значения вне границ населенных пунктов в границах муниципального района </t>
  </si>
  <si>
    <t xml:space="preserve">Субсидии  на софинансирование  расходов бюджетов муниципальных образований по капитальному  ремонту, ремонту и содержанию автомобильных дорог общего пользования местного значения в границах населенных пунктов 
поселения </t>
  </si>
  <si>
    <t xml:space="preserve">Субсидий  на софинансирование
расходов по капитальному ремонту и ремонту автомобильных дорог общего пользования местного значения в границах городского округа </t>
  </si>
  <si>
    <t>Субсидий  на софинансирование расходов бюджетов муниципальных районов и бюджетов городских округов на предоставление социальных выплат молодым семьям на приобретение (строительство) жилья в рамках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</si>
  <si>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Субсидий на проведение капитального ремонта гидротехнических сооружений, находящихся в муниципальной собственности</t>
  </si>
  <si>
    <t xml:space="preserve">Субсидии на строительство
и реконструкцию автомобильных дорог в границах  городского округа
</t>
  </si>
  <si>
    <t>Проектирование и строительство (реконструкция)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в том числе строительство (реконструкция) автомобильных дорог общего пользования с твердым покрытием, ведущих от сети автомобильных дорог общего пользования к ближайшим общественно значимым объектам сельских населенных пунктов, а также к объектам производства и переработки сельскохозяйственной продукции</t>
  </si>
  <si>
    <t>Строительство автодорог по улицам №1,2,3,4,5 в микрорайоне "Университетский-2" СЗР г.Чебокасры</t>
  </si>
  <si>
    <t>Расселение аварийного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</si>
  <si>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Строительство сетей водоотведения и очистных сооружений для обеспечения территории, примыкающей к северной стороне жилой застройки по ул. Придорожная г.Мариинский Посад</t>
  </si>
  <si>
    <t>Строительство водопровода от повысительной насосной станции Северо-Западного района г.Чебоксары до пос. Чандрово Чувашской Республики в рамках реализации мероприятий по строительству и реконструкции (модернизации) объектов питьевого водоснабжения</t>
  </si>
  <si>
    <t>II этап строительства водопровода в с. Порецкое Порецкого района Чувашской Республики в рамках реализации мероприятий по строительству и реконструкции (модернизации) объектов питьевого водоснабжения</t>
  </si>
  <si>
    <t>Газоснабжение жилых домов в микрорайоне индивидуальной жилой застройки территории ОПХ "Хмелеводческое" в г.Цивильск Чувашской Республики</t>
  </si>
  <si>
    <t>Развитие газификации в сельской местности в рамках  реализации мероприятий по устойчивому развитию сельских территорий</t>
  </si>
  <si>
    <t>Развитие водоснабжения в сельской местности в рамках реализации мероприятий по устойчивому развитию сельских территорий</t>
  </si>
  <si>
    <t>Строительство культурно-досугового центра с инженерными сетями по ул. Гагарина, д. 25 в  с.Шихазаны</t>
  </si>
  <si>
    <t xml:space="preserve">Реализация проектов комплексного обустройства площадок под компактную жилищную застройку в сельской местности в рамках мероприятий по устойчивому развитию сельских территорий </t>
  </si>
  <si>
    <t>Строительство сельского дома культуры на 150 мест по ул.Спортивная в д.Новые Шальтямы Канашского района Чувашской Республики</t>
  </si>
  <si>
    <t>Строительство дома культуры на 150 мест по ул. Школьная в д. Татарские Сугуты Батыревского района Чувашской Республики</t>
  </si>
  <si>
    <t>Строительство сельского дома культуры по ул. Больничная в с.Шерауты  Комсомольского района Чувашской Республики</t>
  </si>
  <si>
    <t>Строительство социально-культурного центра на 101 мест в с. Юваново Ядринского района Чувашской Республики</t>
  </si>
  <si>
    <t>Строительство объекта "Детский сад на 240 мест, расположенный в г. Канаш Чувашской Республики в мкр. Восточный"</t>
  </si>
  <si>
    <t>Строительство объекта "Детский сад на 110 мест в с. Урмаево Комсомольского района Чувашской Республики"</t>
  </si>
  <si>
    <t>Строительство объекта "Дошкольное образовательное учреждение на 240 мест поз. 23 в микрорайоне 5 района ул. Б. Хмельницкого в г. Чебоксары"</t>
  </si>
  <si>
    <t>Строительство объекта "Дошкольное образовательное учреждение на 240 мест поз. 5 в микрорайоне № 1 жилого района "Новый город" г. Чебоксары (вариант 2)"</t>
  </si>
  <si>
    <t>Строительство объекта "Дошкольное образовательное учреждение на 160 мест, поз. 6 в микрорайоне, ограниченном улицами Эгерский бульвар, Л. Комсомола, Машиностроительный проезд, речка Малая Кувшинка г. Чебоксары"</t>
  </si>
  <si>
    <t>Строительство объекта "Дошкольное образовательное учреждение на 240 мест поз. 38 в микрорайоне 3 района ул. Б. Хмельницкого г. Чебоксары"</t>
  </si>
  <si>
    <t>Строительство объекта "Дошкольное образовательное учреждение на 250 мест поз. 30 в микрорайоне "Университетский-2" г. Чебоксары (II очередь)"</t>
  </si>
  <si>
    <t>Строительство объекта "Дошкольное образовательное учреждение на 150 мест в пос. Сосновка г. Чебоксары"</t>
  </si>
  <si>
    <t>Строительство объекта "Дошкольное образовательное учреждение на 250 мест в микрорайоне № 2 жилого района "Новый город" г. Чебоксары"</t>
  </si>
  <si>
    <t>Строительство объекта "Дошкольное образовательное учреждение на 250 мест с ясельными группами поз. 23 в микрорайоне "Солнечный" (2 этап) г. Чебоксары"</t>
  </si>
  <si>
    <t>Строительство объекта "Детский сад на 110 мест  в д. Большие Катраси Чебоксарского района"</t>
  </si>
  <si>
    <t>Строительство средней общеобразовательной школы на 1100 мест в микрорайоне "Волжский-3" г. Чебоксары Чувашской Республики</t>
  </si>
  <si>
    <t>Строительство средней общеобразовательной школы на 1600 ученических мест поз. 1.34 в микрорайоне № 1 жилого района "Новый город" г. Чебоксары</t>
  </si>
  <si>
    <t>строительство сельского дома культуры на 100 мест по адресу: Чувашская Республики, Козловский район, с.Аттиково, ул.Горчакова, д.17а</t>
  </si>
  <si>
    <t>Создание комплекса обеспечивающей и туристской инфраструктуры инвестиционного проекта "Туристский кластер "Чувашия - сердце Волги"</t>
  </si>
  <si>
    <t>Реконструкция магистральных дорог районного значения в районе "Новый город" г. Чебоксары. 1 этап строительства. Реконструкция магистральной дороги районного значения N 2 (Марпосадское шоссе) в границах микрорайона N 1 жилого района "Новый город". 2 этап строительства. Реконструкция магистральной дороги районного значения N 2 (Марпосадское шоссе) на участке от магистральной дороги N 1 до транспортной развязки Марпосадское шоссе и пр. Тракторостроителей (включая примыкание). 3 этап строительства. Строительство контактной сети и сооружений троллейбусной линии в жилом районе "Новый город" г.Чебоксары</t>
  </si>
  <si>
    <t>Строительство автодороги по бульвару Солнечный в микрорайоне "Солнечный" г.Чебоксары</t>
  </si>
  <si>
    <t>Строительство автомобильной дороги по ул. А.Асламаса в 14 мкр. г.Чебоксары</t>
  </si>
  <si>
    <t>Строительство третьего транспортного полукольца в г.Чебоксары</t>
  </si>
  <si>
    <t>Реконструкция канализационных сооружений производительностью 15000 куб.м/сут в г. Канаше Чувашской Республики</t>
  </si>
  <si>
    <t>Строительство инженерной инфраструктуры индустриального (промышленного) парка в г. Канаше Чувашской Республики</t>
  </si>
  <si>
    <t>Строительство объекта "Дошкольное образовательное учреждение на 160 мест поз. 1.28 в микрорайоне N 1 жилого района "Новый город" в г. Чебоксары"</t>
  </si>
  <si>
    <t>Строительство объекта "Детский сад на 220 мест в мкр. "Соляное" г.Чебоксары Чувашской Республики"</t>
  </si>
  <si>
    <t>Строительство объекта "Детский сад на 220 мест (поз. 27) в IX микрорайоне Западного жилого района г. Новочебоксарск"</t>
  </si>
  <si>
    <t>Строительство объекта "Дошкольное образовательное учреждение на 240 мест по адресу: Чувашская Республика, Цивильский район, г. Цивильск, ул. Маяковского, 39"</t>
  </si>
  <si>
    <t>Строительство объекта "Дошкольное образовательное учреждение на 160 мест в микрорайоне  ограниченном ул. Ю. Гагарина, ул. Ярморочная, ЖК "Серебряные ключи" в г. Чебоксары"</t>
  </si>
  <si>
    <t>Строительство объекта капитального строительства "Пристрой спортивного зала с пищеблоком к школе в д. Новое Урюмово Канашского района Чувашской Республики"</t>
  </si>
  <si>
    <t>Строительство начальной школы на 300 мест по ул.Красноармейская, д. 2, г. Ядрин Чувашской Республики</t>
  </si>
  <si>
    <t>СОШ на 165 учащихся с пристроем помещений для дошкольных мест на 40 мест в с.Байгулово Козловского района</t>
  </si>
  <si>
    <t>Строительство сооружения очистки дождевых стоков центральной части города Чебоксары в рамках реализации мероприятий по сокращению доли загрязненных сточных вод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</si>
  <si>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автомобильные дороги"</t>
  </si>
  <si>
    <t xml:space="preserve"> Субвенции на осуществление государственных полномочий по созданию и обеспечению деятельности  административных комиссий для рассмотрения дел об административных правонарушениях </t>
  </si>
  <si>
    <t>Субвенции на осуществление полномочий Российской Федерации по государственной регистрации актов гражданского состояния за счет субвенции, предоставляемой из федерального бюджета</t>
  </si>
  <si>
    <t>Субвенции на проведение ремонта жилых помещений, 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</t>
  </si>
  <si>
    <t>Субвенции на осуществление отдельных государственных полномочий Чувашской Республики по обеспечению жилыми помещениями по договорам социального найма категорий граждан, указанных в пункте 3 части 1 статьи 11 Закона Чувашской Республики от 17 октября 2005 года № 42 "О регулировании жилищных отношений" и состоящих на учете в качестве нуждающихся в жилых помещениях</t>
  </si>
  <si>
    <t>Субвенции на осуществление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местностей, по расчету и предоставлению муниципальными районами субвенций бюджетам поселений для осуществления указанных государственных полномочий и полномочий по ведению учета граждан, проживающих в сельской местности, нуждающихся в жилых помещениях и имеющих право на государственную поддержку в форме социальных выплат на строительство (приобретение) жилых помещений в сельской местности в рамках устойчивого развития сельских территорий</t>
  </si>
  <si>
    <t xml:space="preserve"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</si>
  <si>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Субвенции на осуществление государственных полномочий Чувашской Республики в сфере трудовых отношений</t>
  </si>
  <si>
    <t>Субвенции на 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</t>
  </si>
  <si>
    <t>Субвенции на осуществление государственных полномочий Чувашской Республики по организации и осуществлению деятельности по опеке и попечительству</t>
  </si>
  <si>
    <t xml:space="preserve"> Субвенции на осуществление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</si>
  <si>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осуществление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</si>
  <si>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Субвенции на осуществление государственных полномочий Чувашской Республики по организации и осуществлению мероприятий по регулированию численности безнадзорных животных, за исключением вопросов, решение которых отнесено к ведению Российской Федерации</t>
  </si>
  <si>
    <t xml:space="preserve">Осуществление первичного воинского учета на территориях, где отсутствуют военные комиссариаты </t>
  </si>
  <si>
    <t xml:space="preserve">Субвенции на осуществление государственных полномочий РФ по назначению и выплате единовременного пособия при передаче ребенка на воспитание в семью </t>
  </si>
  <si>
    <t>Субвенции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</si>
  <si>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>Субвенции на обеспечение мер социальной поддержки отдельных категорий граждан по оплате жилищно-коммунальных услуг (образование)</t>
  </si>
  <si>
    <t>Субвенции на обеспечение мер социальной поддержки отдельных категорий граждан по оплате жилищно-коммунальных услуг (культура)</t>
  </si>
  <si>
    <t>Субвенции на осуществление государственных полномочий Чувашской Республики по расчету и предоставлению дотаций на выравнивание бюджетной обеспеченности поселений</t>
  </si>
  <si>
    <t>Проведение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</t>
  </si>
  <si>
    <t>Иные межбюджетные трансферты</t>
  </si>
  <si>
    <t>Реализация отдельных полномочий в области обращения с твердыми коммунальными отходами</t>
  </si>
  <si>
    <t>Поощрение победителей регионального этапа Всероссийского конкурса "Лучшая муниципальная практика"</t>
  </si>
  <si>
    <t>Иные межбюджетные трансферты на реализацию мероприятий по развитию общественной инфраструктуры населенных пунктов в рамках празднования Дня Республики</t>
  </si>
  <si>
    <t>Иные межбюджетные трансферты на проведение оценки эффективности деятельности органов местного самоуправления</t>
  </si>
  <si>
    <t>Гранты Главы Чувашской Республики муниципальным районам и городским округам для стимулирования привлечения инвестиций в основной капитал и развитие экономического (налогового) потенциала территорий</t>
  </si>
  <si>
    <t>Иные межбюджетные трансферты на выплату социальных пособий учащимся общеобразовательных организаций, расположенных на территории Чувашской Республики, нуждающимся в приобретении проездных билетов для проезда между пунктами проживания и обучения на транспорте городского и пригородного сообщения на территории Чувашской Республики</t>
  </si>
  <si>
    <t>Поощрение победителей экономического соревнования в сельском хозяйстве между муниципальными районами Чувашской Республики</t>
  </si>
  <si>
    <t>Проведение мероприятий по расчистке правой протоки русла р. Сура в районе Сурского водозабора г. Шумерля Чувашской Республики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</si>
  <si>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</si>
  <si>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</si>
  <si>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</si>
  <si>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</si>
  <si>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</si>
  <si>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</si>
  <si>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</si>
  <si>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</si>
  <si>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</si>
  <si>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</si>
  <si>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</si>
  <si>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</si>
  <si>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</si>
  <si>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</si>
  <si>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</si>
  <si>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</si>
  <si>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</si>
  <si>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</si>
  <si>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</si>
  <si>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</si>
  <si>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</si>
  <si>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г. Алатырь</t>
  </si>
  <si>
    <t>г. Канаш</t>
  </si>
  <si>
    <t>г. Новочебоксарск</t>
  </si>
  <si>
    <t>г. Шумерля</t>
  </si>
  <si>
    <t>г. Чебоксары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</si>
  <si>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</si>
  <si>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 xml:space="preserve">Субвенциии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 образовательную программу дошкольного образования 
</t>
  </si>
  <si>
    <t xml:space="preserve">Субвенции бюджетам муниципальных районов и бюджетам городских округов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изменению) списков кандидатов в присяжные заседатели федеральных судов общей юрисдикции в Российской Федерации 
</t>
  </si>
  <si>
    <t>Строительство объекта "Детский сад на 110 мест в 14 мкр.в  НЮР г.Чебоксары"</t>
  </si>
  <si>
    <t>Строительство блочно-модульных котельных в микрорайонах "Коновалова" и "Советская" г. Мариинский -Посад</t>
  </si>
  <si>
    <t>Строительство блочно-модульной котельной по адресу: Чувашская Республика, г. Канаш, ул. Свободы, д. 30А</t>
  </si>
  <si>
    <t>Строительство водопроводных сетей и водопроводного узла для обеспечения территории, примыкающей к северной стороне жилой застройки по ул. Придорожная г. Мариинский Посад</t>
  </si>
  <si>
    <t>Обустройство и восстановление воинских захоранений</t>
  </si>
  <si>
    <t>Ежегодные денежные поощрения и гранты Главы Чувашской Республики для поддержки инноваций в сфере образования</t>
  </si>
  <si>
    <t>Реализация инновационных программ в сфере культуры и искусства</t>
  </si>
  <si>
    <t>Наименование</t>
  </si>
  <si>
    <t>в тыс. рублей</t>
  </si>
  <si>
    <t>№ п/п</t>
  </si>
  <si>
    <t>Код бюджетной классификации</t>
  </si>
  <si>
    <t>Утвержденные бюджетные назначения (годовой план)</t>
  </si>
  <si>
    <t>Дотации-всего</t>
  </si>
  <si>
    <t>в том числе:</t>
  </si>
  <si>
    <t>1.1</t>
  </si>
  <si>
    <t xml:space="preserve">Дотации на выравнивание бюджетной обеспеченности муниципальных районов (городских округов) </t>
  </si>
  <si>
    <t xml:space="preserve">892-1401 Ч4104Д0030 511 </t>
  </si>
  <si>
    <t>1.2</t>
  </si>
  <si>
    <t>Дотации на поддержку мер по обеспечению сбалансированности бюджетов</t>
  </si>
  <si>
    <t>892 1402 Ч4104Д0040 512</t>
  </si>
  <si>
    <t>1.3</t>
  </si>
  <si>
    <t xml:space="preserve">892 1402 Ч410418120 512 </t>
  </si>
  <si>
    <t>2</t>
  </si>
  <si>
    <t>Субсидии-всего</t>
  </si>
  <si>
    <t>2.1</t>
  </si>
  <si>
    <t>Субсидий на софинансирование расходов по капитальному ремонту и ремонту дворовых территорий многоквартирных домов, проездов к дворовым территориям многоквартирных домов населенных пунктов</t>
  </si>
  <si>
    <t>831-0409-Ч210314210-521</t>
  </si>
  <si>
    <t>2.2</t>
  </si>
  <si>
    <t>831-0409-Ч210314180-521</t>
  </si>
  <si>
    <t>2.3</t>
  </si>
  <si>
    <t xml:space="preserve">Субсидии  на софинансирование  расходов бюджетов муниципальных образований по капитальному  ремонту, ремонту и содержанию автомобильных дорог общего пользования местного значения в границах населенных пунктов поселения </t>
  </si>
  <si>
    <t>831-0409-Ч210314190-521</t>
  </si>
  <si>
    <t>2.4</t>
  </si>
  <si>
    <t xml:space="preserve">Субсидий  на софинансирование расходов по капитальному ремонту и ремонту автомобильных дорог общего пользования местного значения в границах городского округа </t>
  </si>
  <si>
    <t>831-0409-Ч210314200-521</t>
  </si>
  <si>
    <t>2.5</t>
  </si>
  <si>
    <t>832-1004-A2103R4970-521     832-1004-А21F1R4970-521</t>
  </si>
  <si>
    <t>2.6</t>
  </si>
  <si>
    <t>850-0406-Ч3403R0160-521</t>
  </si>
  <si>
    <t>2.7</t>
  </si>
  <si>
    <t xml:space="preserve">Субсидий бюджетам муниципальных районов на софинансирование мероприятий по улучшению жилищных условий граждан, проживающих в сельской местности, в рамках мероприятий по устойчивому развитию сельских территорий 
</t>
  </si>
  <si>
    <t xml:space="preserve">882-1003-Ц9901R5671-521     </t>
  </si>
  <si>
    <t>2.8</t>
  </si>
  <si>
    <t>Субсидии на грантовую поддержку местных инициатив граждан, проживающих в сельской местности, в рамках мероприятий по устойчивому развитию сельских территорий</t>
  </si>
  <si>
    <t>882-0405-Ц9903R5678-521</t>
  </si>
  <si>
    <t>2.9</t>
  </si>
  <si>
    <t>Субсидии на реализацию  проектов развития общественной инфраструктуры, основанных на местных инициативах</t>
  </si>
  <si>
    <t>832-0409-A510216570-523  832-1403-A510216570-523 882-0409-Ц990216570-523 882-1403-Ц990216570-523</t>
  </si>
  <si>
    <t>2.10</t>
  </si>
  <si>
    <t>Субсидии на реализацию программ формирования современной городской среды</t>
  </si>
  <si>
    <t>832-0503-A51F255550-523</t>
  </si>
  <si>
    <t>2.11</t>
  </si>
  <si>
    <t>Субсидии на комплектование книжных фондов библиотек муниципальных образований в рамках поддержки отрасли культуры</t>
  </si>
  <si>
    <t>857-0801-Ц4115R5193-521</t>
  </si>
  <si>
    <t>2.12</t>
  </si>
  <si>
    <t xml:space="preserve">Субсидии на укрепление материально-технической базы муниципальных образовательных организаций в рамках реализации меропрятий по созданию новых мест в общеобразовательных организациях (в части оснащения вновь созданных мест в муниципальных общеобразовательных организациях средствами обучения и воспитания) </t>
  </si>
  <si>
    <t>874-0702-Ц74Е15520В-521</t>
  </si>
  <si>
    <t>2.13</t>
  </si>
  <si>
    <t xml:space="preserve">Субсидии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организаций) </t>
  </si>
  <si>
    <t>874-0702-Ц711511660-521</t>
  </si>
  <si>
    <t>2.14</t>
  </si>
  <si>
    <t xml:space="preserve">Субсидии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процентов и выше) </t>
  </si>
  <si>
    <t>874-0702-Ц740211660-521</t>
  </si>
  <si>
    <t>2.15</t>
  </si>
  <si>
    <t>Субсидии на на укрепление материально-технической базы муниципальных детских школ искусств</t>
  </si>
  <si>
    <t>857-0703-Ц410619270-521</t>
  </si>
  <si>
    <t>874-0701-Ц711511660-521</t>
  </si>
  <si>
    <t>2.17</t>
  </si>
  <si>
    <t>Субсидии на укрепление материально-технической базы муниципальных образовательных организаций (в части проведения капитального ремонта зданий прочих муниципальных образовательных организаций</t>
  </si>
  <si>
    <t>874-0703-Ц711511660-521</t>
  </si>
  <si>
    <t>874-0701-Ц710311660-521</t>
  </si>
  <si>
    <t>867-1102-Ц510219820-521</t>
  </si>
  <si>
    <t>2.21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</si>
  <si>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</si>
  <si>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874-0702-Ц71E250970-521</t>
  </si>
  <si>
    <t>2.22</t>
  </si>
  <si>
    <t xml:space="preserve">Субсидии на подготовку и проведение празднования на федеральном уровне памятных дат субъектов Российской Федерации </t>
  </si>
  <si>
    <t>857-0801-Ц4114R5090-521</t>
  </si>
  <si>
    <t>2.23</t>
  </si>
  <si>
    <t>Субсидии на выплату денежного поощрения лучшим муниципальным учреждениям культуры, находящимся на территориях сельских поселений, и их работникам в рамках поддержки отрасли культуры</t>
  </si>
  <si>
    <t>857-0801-Ц4115R5194-521</t>
  </si>
  <si>
    <t>Субсидии на  мероприятия по поддержке учреждений спортивной направленности по адаптивной физической культуре и спорту в Чувашской Республике</t>
  </si>
  <si>
    <t>867-1102-Ч8103R0273-521</t>
  </si>
  <si>
    <t>2.25</t>
  </si>
  <si>
    <t>Субсидии на мероприятия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 (в части укрепления материально-технической базы муниципальных образовательных организация Чувашской Республики)</t>
  </si>
  <si>
    <t>874-0701-Ч8105R0272-521</t>
  </si>
  <si>
    <t>2.26</t>
  </si>
  <si>
    <t>Субсидии на  обеспечение развития и укрепления материально-технической базы домов культуры в населенных пунктах с числом жителей до 50 тысяч человек</t>
  </si>
  <si>
    <t>857-0801-Ц4115R4670-521</t>
  </si>
  <si>
    <t>2.28</t>
  </si>
  <si>
    <t>Субсидии на на повышение оплаты труда работников муниципальных учреждений культуры</t>
  </si>
  <si>
    <t>857-0801-Ц411517090-521</t>
  </si>
  <si>
    <t>2.29</t>
  </si>
  <si>
    <t>Субсидии  на повышение оплаты труда работников муниципальных образовательных организаций дополнительного образования для детей</t>
  </si>
  <si>
    <t>874-0703-Ц710117080-521</t>
  </si>
  <si>
    <t>2.30</t>
  </si>
  <si>
    <t>Субсидии на мероприятия по профилактике и соблюдению првопорядка на улицах и в других общественных местах</t>
  </si>
  <si>
    <t>877-0314-Ц830512620-521</t>
  </si>
  <si>
    <t>2.31</t>
  </si>
  <si>
    <t>Субсидии на укрепление материально-технической базы муниципальных образоваельных организаций (в части оснащения вновь созданных мест в муниципальных общеобразовательных организациях средствами обучения и воспитания)</t>
  </si>
  <si>
    <t>874-0702-Ц740511660-521</t>
  </si>
  <si>
    <t>2.32</t>
  </si>
  <si>
    <t>Субсидии на реализацию  полномочий органов местного самоуправления, связанных с общегосударственным управлением</t>
  </si>
  <si>
    <t>832-1403-А110318300-521</t>
  </si>
  <si>
    <t>2.33</t>
  </si>
  <si>
    <t>Субсидии на строительство и реконструкцию автомобильных дорог в границах  городского округа</t>
  </si>
  <si>
    <t>831-0409-Ч210314220-522</t>
  </si>
  <si>
    <t>2.34</t>
  </si>
  <si>
    <t>831-0409-Ц990216640-522</t>
  </si>
  <si>
    <t>2.35</t>
  </si>
  <si>
    <t>832-0409-A21F15021Б-522</t>
  </si>
  <si>
    <t>2.36</t>
  </si>
  <si>
    <t>832-0501-А210218320-522 832-0501-А21F309602-522 832-0501-А21F309502-522</t>
  </si>
  <si>
    <t>2.37</t>
  </si>
  <si>
    <t>832-0502-A130318940-522</t>
  </si>
  <si>
    <t>2.38</t>
  </si>
  <si>
    <t>832-0502-A13G552431-522</t>
  </si>
  <si>
    <t>2.39</t>
  </si>
  <si>
    <t>832-0502-A13G552432-522</t>
  </si>
  <si>
    <t>2.40</t>
  </si>
  <si>
    <t>832-0502-A140219450-522</t>
  </si>
  <si>
    <t>2.47</t>
  </si>
  <si>
    <t>832-0502-Ц9902R5673-522</t>
  </si>
  <si>
    <t>2.48</t>
  </si>
  <si>
    <t>832-0502-Ц9902R5674-522</t>
  </si>
  <si>
    <t>2.49</t>
  </si>
  <si>
    <t>857-0801-Ц41A155676-522</t>
  </si>
  <si>
    <t>2.50</t>
  </si>
  <si>
    <t>882-0405-Ц9902R5675-522</t>
  </si>
  <si>
    <t>2.51</t>
  </si>
  <si>
    <t>857-0801-Ц99A113120-522</t>
  </si>
  <si>
    <t>2.52</t>
  </si>
  <si>
    <t>857-0801-Ц99A119140-522</t>
  </si>
  <si>
    <t>2.53</t>
  </si>
  <si>
    <t>857-0801-Ц99A119150-522</t>
  </si>
  <si>
    <t>2.54</t>
  </si>
  <si>
    <t>857-0801-Ц41A15519Б-522</t>
  </si>
  <si>
    <t>2.55</t>
  </si>
  <si>
    <t>874-0701-Ц71Р251591-522 874-0701-Ц7116R1591-522 874-0701-Ц71Р2А1591-522</t>
  </si>
  <si>
    <t>2.56</t>
  </si>
  <si>
    <t>874-0701-Ц71P251592-522 874-0701-Ц7116R1592-522 874-0701-Ц71P2A1592-522</t>
  </si>
  <si>
    <t>2.57</t>
  </si>
  <si>
    <t>874-0701-Ц71P251593-522 874-0701-Ц7116R1593-522 874-0701-Ц71P2A1593-522</t>
  </si>
  <si>
    <t>2.58</t>
  </si>
  <si>
    <t>874-0701-Ц71Р251595-522 874-0701-Ц7116R1595-522 874-0701-Ц71Р2А1595-522</t>
  </si>
  <si>
    <t>2.59</t>
  </si>
  <si>
    <t>874-0701-Ц71Р251596-522 874-0701-Ц71R251596-522 874-0701-Ц71Р2А1596-522</t>
  </si>
  <si>
    <t>2.60</t>
  </si>
  <si>
    <t>874-0701-Ц71Р251597-522 874-0701-Ц7116R1597-522 874-0701-Ц71Р2А1597-522</t>
  </si>
  <si>
    <t>2.61</t>
  </si>
  <si>
    <t>874-0701-Ц71Р251598-522 874-0701-Ц7116R1598-522 874-0701-Ц71Р2А1598-522</t>
  </si>
  <si>
    <t>2.62</t>
  </si>
  <si>
    <t>874-0701-Ц71Р251599-522 874-0701-Ц7116R1599-522 874-0701-Ц71Р2А1599-522</t>
  </si>
  <si>
    <t>2.63</t>
  </si>
  <si>
    <t>874-0701-Ц71Р25159А-522 874-0701-Ц7116R159А-522 874-0701-Ц71Р2А159А-522</t>
  </si>
  <si>
    <t>2.64</t>
  </si>
  <si>
    <t>874-0701-Ц71Р25159Б-522 874-0701-Ц7116R159Б-522 874-0701-Ц71Р2А159Б-522</t>
  </si>
  <si>
    <t>2.65</t>
  </si>
  <si>
    <t>874-0701-Ц71Р251594-522 874-0701-Ц71Р2А1594-522</t>
  </si>
  <si>
    <t>2.66</t>
  </si>
  <si>
    <t>874-0702-Ц74Е155206-522 874-0702-Ц74Е11А206-522</t>
  </si>
  <si>
    <t>2.67</t>
  </si>
  <si>
    <t>874-0702-Ц74Е15520А-522</t>
  </si>
  <si>
    <t>2.68</t>
  </si>
  <si>
    <t>Строительство сельского дома культуры на 100 мест по адресу: Чувашская Республики, Козловский район, с.Аттиково, ул.Горчакова, д.17а</t>
  </si>
  <si>
    <t>857-0801-Ц99А119180-522</t>
  </si>
  <si>
    <t>2.69</t>
  </si>
  <si>
    <t>857-0412-Ц4403R3840-522</t>
  </si>
  <si>
    <t>2.70</t>
  </si>
  <si>
    <t>831-0409-А21F11А219-522</t>
  </si>
  <si>
    <t>2.71</t>
  </si>
  <si>
    <t>831-0409-А21F11А21А-522</t>
  </si>
  <si>
    <t>2.72</t>
  </si>
  <si>
    <t>831-0409-А21F11А21В-522</t>
  </si>
  <si>
    <t>2.73</t>
  </si>
  <si>
    <t>831-0409-Ч210314221-522</t>
  </si>
  <si>
    <t>2.74</t>
  </si>
  <si>
    <t>832-0502-Ч1602RA681-522 832-0502-Ч16021A681-522 832-0502-Ч16029A681-522</t>
  </si>
  <si>
    <t>2.75</t>
  </si>
  <si>
    <t>832-0502-Ч16021А685-522 832-0502-Ч16029А685-522  832-0502-Ч1602RА685-522</t>
  </si>
  <si>
    <t>2.76</t>
  </si>
  <si>
    <t>874-0701-А21F11А217-522</t>
  </si>
  <si>
    <t>2.77</t>
  </si>
  <si>
    <t>874-0701-А21F11А218-522</t>
  </si>
  <si>
    <t>2.78</t>
  </si>
  <si>
    <t>874-0701-Ц7116R159Д-522 874-0701-Ц7116R159В-522 874-0701-Ц71Р2А159В-522</t>
  </si>
  <si>
    <t>2.79</t>
  </si>
  <si>
    <t xml:space="preserve">874-0701-Ц71Р25159Г-522 874-0701-Ц71Р2А159Г-522 </t>
  </si>
  <si>
    <t>2.80</t>
  </si>
  <si>
    <t>874-0701-Ц71Р25159Д-522 874-0701-Ц71Р2А159Д-522</t>
  </si>
  <si>
    <t>2.81</t>
  </si>
  <si>
    <t>2.82</t>
  </si>
  <si>
    <t>874-0702-Ц740419690-522</t>
  </si>
  <si>
    <t>2.83</t>
  </si>
  <si>
    <t>874-0702-Ц74031А204-522 874-0702-Ц7403R5204-522</t>
  </si>
  <si>
    <t>2.84</t>
  </si>
  <si>
    <t>874-0702-Ц740319730-522</t>
  </si>
  <si>
    <t>2.85</t>
  </si>
  <si>
    <t>850-0602-Ч34G650132-522</t>
  </si>
  <si>
    <t>3</t>
  </si>
  <si>
    <t>Субвенции</t>
  </si>
  <si>
    <t>3.1</t>
  </si>
  <si>
    <t xml:space="preserve">Субвенции на осуществление государственных полномочий по созданию и обеспечению деятельности  административных комиссий для рассмотрения дел об административных правонарушениях </t>
  </si>
  <si>
    <t>818-0104-А3Э0113800-530</t>
  </si>
  <si>
    <t>3.2</t>
  </si>
  <si>
    <t xml:space="preserve">Субвенции на осуществление полномочий Российской Федерации по государственной регистрации актов гражданского состояния </t>
  </si>
  <si>
    <t>818-0304-Ч540259300-530</t>
  </si>
  <si>
    <t>3.3</t>
  </si>
  <si>
    <t>832-0501-А220112780-530</t>
  </si>
  <si>
    <t>3.4</t>
  </si>
  <si>
    <t>832-0501-А21F112940-522</t>
  </si>
  <si>
    <t>3.5</t>
  </si>
  <si>
    <t>832-0505-А21F112980-530</t>
  </si>
  <si>
    <t>3.6</t>
  </si>
  <si>
    <t>832-1004-А2201R0820-530 832-1004-А22011А820-530</t>
  </si>
  <si>
    <t>3.7</t>
  </si>
  <si>
    <t>856-1006-Ц630112440-530</t>
  </si>
  <si>
    <t>3.8</t>
  </si>
  <si>
    <t>874-0104-А330111980-530</t>
  </si>
  <si>
    <t>3.9</t>
  </si>
  <si>
    <t>874-0104-Ц7Э0111990-530</t>
  </si>
  <si>
    <t>3.10</t>
  </si>
  <si>
    <t>Субвенции на осуществление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</si>
  <si>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874-0701-Ц710212000-530</t>
  </si>
  <si>
    <t>3.11</t>
  </si>
  <si>
    <t>874-0702-Ц710212010-530</t>
  </si>
  <si>
    <t>3.12</t>
  </si>
  <si>
    <t xml:space="preserve">Субвенциии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
</t>
  </si>
  <si>
    <t>874-1004-Ц711412040-530</t>
  </si>
  <si>
    <t>3.13</t>
  </si>
  <si>
    <t>881-0405-Ц970112750-530</t>
  </si>
  <si>
    <t>3.14</t>
  </si>
  <si>
    <t>Субвенции  для осуществления государственных полномочий Чувашской Республики по расчету и предоставлению субвенций бюджетам поселений, органы местного самоуправления которых осуществляют полномочия по первичному воинскому учету граждан</t>
  </si>
  <si>
    <t>892-0203-Ч410451180-530</t>
  </si>
  <si>
    <t>3.15</t>
  </si>
  <si>
    <t xml:space="preserve">Субвенции на осуществление государственных полномочий Россйиской Федерации  по назначению и выплате единовременного пособия при передаче ребенка на воспитание в семью </t>
  </si>
  <si>
    <t>874-1004-Ц711452600-530</t>
  </si>
  <si>
    <t>3.16</t>
  </si>
  <si>
    <t>874-1003-Ц711412060-530</t>
  </si>
  <si>
    <t>3.17</t>
  </si>
  <si>
    <t>874-1003-Ц310110550-530</t>
  </si>
  <si>
    <t>3.18</t>
  </si>
  <si>
    <t>857-1003-Ц310110550-530</t>
  </si>
  <si>
    <t>3.19</t>
  </si>
  <si>
    <t>892-1403-Ч4104Д0070-530</t>
  </si>
  <si>
    <t>3.20</t>
  </si>
  <si>
    <t xml:space="preserve">Субвенции бюджетам муниципальных районов и бюджетам городских округов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
</t>
  </si>
  <si>
    <t>818-0105-Ч540151200-530</t>
  </si>
  <si>
    <t>3.21</t>
  </si>
  <si>
    <t>Субвенции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</t>
  </si>
  <si>
    <t>833-0505-А110317740-530</t>
  </si>
  <si>
    <t>4</t>
  </si>
  <si>
    <t>4.1</t>
  </si>
  <si>
    <t>818-1403-Ч540717600-540</t>
  </si>
  <si>
    <t>4.2</t>
  </si>
  <si>
    <t>832-1403-А510212820-540</t>
  </si>
  <si>
    <t>4.3</t>
  </si>
  <si>
    <t>840-1403-Ч160814430-540</t>
  </si>
  <si>
    <t>4.4</t>
  </si>
  <si>
    <t>840-1403-Ч160816380-540</t>
  </si>
  <si>
    <t>4.5</t>
  </si>
  <si>
    <t>874-1003-Ц711412030-540</t>
  </si>
  <si>
    <t>4.6</t>
  </si>
  <si>
    <t>882-0405-Ц9Л0212670-540</t>
  </si>
  <si>
    <t>4.7</t>
  </si>
  <si>
    <t>850-0406-Ч340119320-540</t>
  </si>
  <si>
    <t>4.8</t>
  </si>
  <si>
    <t>831-0409-Ч21R153933-540</t>
  </si>
  <si>
    <t>4.9</t>
  </si>
  <si>
    <t>832-0502-A110119760-540</t>
  </si>
  <si>
    <t>4.10</t>
  </si>
  <si>
    <t>832-0505-А51F254240-540</t>
  </si>
  <si>
    <t>ВСЕГО межбюджетных трансфертов местным бюджетам</t>
  </si>
  <si>
    <t>Исполнено по состоянию на 01.10.2019</t>
  </si>
  <si>
    <t>Процент исполнения по состоянию на 01.10.2019,  %</t>
  </si>
  <si>
    <t>Дотации - всего</t>
  </si>
  <si>
    <t>Муниципальные районы</t>
  </si>
  <si>
    <t>Городские округа</t>
  </si>
  <si>
    <t>Итого:</t>
  </si>
  <si>
    <t>Сведения о предоставлении из бюджета субъекта Российской Федерации дотаций муниципальным районам (городским округам)   на 01.10.2019 г.</t>
  </si>
  <si>
    <t>(тыс. рублей)</t>
  </si>
  <si>
    <t>Всего субсидии</t>
  </si>
  <si>
    <t xml:space="preserve">Всего субвенции </t>
  </si>
  <si>
    <t>Всего иные межбюджетные трансферты</t>
  </si>
  <si>
    <t>Сведения о предоставлении из бюджета субъекта Российской Федерации субсидий муниципальным районам (городским округам) на 01.10.2019 г.</t>
  </si>
  <si>
    <t>Сведения о предоставлении из бюджета субъекта Российской Федерации субвенций муниципальным районам (городским округам) на 01.10.2019 г.</t>
  </si>
  <si>
    <t>Субсидии на реализацию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автомобильные дороги"</t>
  </si>
  <si>
    <t>831-0409-Ч21R153933-521</t>
  </si>
  <si>
    <t>Субсидии 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дошкольных образовательных организаций)</t>
  </si>
  <si>
    <t>857-0503-Ц4115R2990-521</t>
  </si>
  <si>
    <t>832-0502-А120218140-522</t>
  </si>
  <si>
    <t>831-0409-Ч21R153933-522</t>
  </si>
  <si>
    <t>832-0502-А11011794Б-522</t>
  </si>
  <si>
    <t>832-0502-А11011794В-251</t>
  </si>
  <si>
    <t>874-0709-Ц711116400-540</t>
  </si>
  <si>
    <t>857-0801-Ц410510970-540</t>
  </si>
  <si>
    <t>Сведения о предоставленных из республиканского бюджета Чувашской Республики межбюджетных трансфертов местным бюджетам                                                                                                    на 01.10. 2019 г.</t>
  </si>
  <si>
    <t>Субсидии  на софинансирование расходов бюджетов муниципальных районов и бюджетов городских округов на предоставление социальных выплат молодым семьям на приобретение (строительство) жилья в рамках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</si>
  <si>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Субсидии на проведение капитального ремонта гидротехнических сооружений, находящихся в муниципальной собственности</t>
  </si>
  <si>
    <t xml:space="preserve">Субсидии на улучшение жилищных условий граждан, проживающих в сельской местности, в рамках мероприятий по устойчивому развитию сельских территорий 
</t>
  </si>
  <si>
    <t xml:space="preserve">Субсидии на грантовую поддержку местных инициатив граждан, проживающих в сельской местности, в рамках мероприятий по устойчивому развитию сельских территорий </t>
  </si>
  <si>
    <t xml:space="preserve">Субсидии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организаций) 
</t>
  </si>
  <si>
    <t>Субсидии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дошкольных образовательных организаций)</t>
  </si>
  <si>
    <t>Субсидии на укрепление материально-технической базы муниципальных детских школ искусств</t>
  </si>
  <si>
    <t xml:space="preserve">Субсидии на укрепление материально-технической  базы муниципальных образовательных организаций </t>
  </si>
  <si>
    <t>Субсидии на укрепление материально-технической базы муниципальных образовательных организаций (в части оснащения вновь созданных мест в муниципальных дошкольных образовательных организациях средствами обучения  и воспитания)</t>
  </si>
  <si>
    <t>Субсидии наукрепление материально-технической базы муниципальных учреждений физической культуры и спорта (в части проведения капитального ремонта зданий  муниципальных учреждений физической культуры и спорта)</t>
  </si>
  <si>
    <t>Субсидии на укрепление материально-технической базы муниципальных учреждений физической культуры и спорта (в части проведения капитального ремонта зданий  муниципальных учреждений физической культуры и спорта)</t>
  </si>
  <si>
    <t xml:space="preserve">Субсидии на реализацию комплекса мероприятий, связанных с эффективным использованием тренировочных площадок после проведения чемпионата мира по футболу 2018 года в Российской Федерации </t>
  </si>
  <si>
    <t xml:space="preserve">Субсидии на подготовку и проведение празднования на федеральном уровне памятных дат субъектов Российской Федерации 
</t>
  </si>
  <si>
    <t>Субсидии на выплаты денежного поощрения лучшим муниципальным учреждениям культуры, находящимся на территориях сельских поселений, и их работникам в рамках поддержки отрасли культуры</t>
  </si>
  <si>
    <t>Субсидии на мероприятия по поддержке учреждений спортивной направленности по адаптивной физической культуре и спорту в Чувашской Республике</t>
  </si>
  <si>
    <t>Субсидии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</si>
  <si>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на повышение оплаты труда работников муниципальных учреждений культуры</t>
  </si>
  <si>
    <t>Субсидии на повышение оплаты труда работников муниципальных образовательных организаций дополнительного образования для детей</t>
  </si>
  <si>
    <t>Субсидии на мероприятия по профилактике и соблюдению правопорядка на улицах и в других общественных местах</t>
  </si>
  <si>
    <t>Субсидии на обустройство и восстановление воинских захоранений</t>
  </si>
  <si>
    <t>Субсидии на проектирование и строительство (реконструкция)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в том числе строительство (реконструкция) автомобильных дорог общего пользования с твердым покрытием, ведущих от сети автомобильных дорог общего пользования к ближайшим общественно значимым объектам сельских населенных пунктов, а также к объектам производства и переработки сельскохозяйственной продукции</t>
  </si>
  <si>
    <t>Сведения о предоставлении из бюджета субъекта Российской Федерации иных межбюджетных трансфертов муниципальным районам (городским округам) на 01.10.2019 г.</t>
  </si>
  <si>
    <t>2.18</t>
  </si>
  <si>
    <t>2.19</t>
  </si>
  <si>
    <t>2.20</t>
  </si>
  <si>
    <t>2.24</t>
  </si>
  <si>
    <t>2.86</t>
  </si>
  <si>
    <t>2.87</t>
  </si>
  <si>
    <t>2.88</t>
  </si>
  <si>
    <t>2.89</t>
  </si>
  <si>
    <t>2.90</t>
  </si>
  <si>
    <t>2.91</t>
  </si>
  <si>
    <t>2.92</t>
  </si>
  <si>
    <t>2.93</t>
  </si>
  <si>
    <t>2.94</t>
  </si>
  <si>
    <t>4.11</t>
  </si>
  <si>
    <t>4.12</t>
  </si>
  <si>
    <t>Субсидии на укрепление материально-технической  базы муниципальных образовательных организаций</t>
  </si>
  <si>
    <t>% выполнения утвержденных назначений по состоянию на 01.10.2019</t>
  </si>
  <si>
    <t>Субсидии на  укрепление материально-технической базы муниципальных учреждений физической культуры и спорта (в части приобретения оборудования для муниципальных учреждений физической культуры и спорта)</t>
  </si>
  <si>
    <t>Субсидии на укрепление материально-технической базы муниципальных учреждений физической культуры и спорта (в части приобретения оборудования для муниципальных учреждений физической культуры и спорта)</t>
  </si>
  <si>
    <t>867-1102-Ц5102R4260-521</t>
  </si>
  <si>
    <t>874-0701-Ц71Р25232D-522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</si>
</sst>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Arial Cyr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4"/>
      <color theme="1"/>
      <name val="Times New Roman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name val="Arial Cyr"/>
      <charset val="204"/>
    </font>
    <font>
      <sz val="10"/>
      <color theme="1"/>
      <name val="Arial Cyr"/>
      <charset val="204"/>
    </font>
    <font>
      <sz val="12"/>
      <color theme="1"/>
      <name val="TimesET"/>
    </font>
    <font>
      <b/>
      <sz val="10"/>
      <color theme="1"/>
      <name val="Arial Cyr"/>
      <charset val="204"/>
    </font>
    <font>
      <b/>
      <sz val="14"/>
      <color theme="1"/>
      <name val="TimesET"/>
    </font>
    <font>
      <sz val="11"/>
      <color theme="1"/>
      <name val="TimesET"/>
    </font>
    <font>
      <b/>
      <sz val="11"/>
      <color theme="1"/>
      <name val="TimesET"/>
    </font>
    <font>
      <b/>
      <sz val="12"/>
      <color theme="1"/>
      <name val="TimesET"/>
    </font>
    <font>
      <b/>
      <sz val="12"/>
      <color theme="1"/>
      <name val="TimesET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i/>
      <sz val="11"/>
      <name val="Times New Roman"/>
      <family val="1"/>
      <charset val="204"/>
    </font>
    <font>
      <b/>
      <i/>
      <sz val="11"/>
      <name val="Arial Cyr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B7DDE8"/>
      </patternFill>
    </fill>
    <fill>
      <patternFill patternType="solid">
        <fgColor rgb="FF92CDD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95B3D7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09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4" fontId="7" fillId="17" borderId="10">
      <alignment horizontal="right" vertical="top" wrapText="1" shrinkToFit="1"/>
    </xf>
    <xf numFmtId="4" fontId="8" fillId="18" borderId="11">
      <alignment horizontal="right" vertical="top" shrinkToFit="1"/>
    </xf>
    <xf numFmtId="4" fontId="8" fillId="19" borderId="12">
      <alignment horizontal="right" vertical="top" shrinkToFit="1"/>
    </xf>
    <xf numFmtId="4" fontId="9" fillId="0" borderId="12">
      <alignment horizontal="right" vertical="top" shrinkToFit="1"/>
    </xf>
    <xf numFmtId="4" fontId="10" fillId="0" borderId="13">
      <alignment horizontal="right" vertical="top" shrinkToFit="1"/>
    </xf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11" fillId="8" borderId="14" applyNumberFormat="0" applyAlignment="0" applyProtection="0"/>
    <xf numFmtId="0" fontId="11" fillId="8" borderId="14" applyNumberFormat="0" applyAlignment="0" applyProtection="0"/>
    <xf numFmtId="0" fontId="11" fillId="8" borderId="14" applyNumberFormat="0" applyAlignment="0" applyProtection="0"/>
    <xf numFmtId="0" fontId="11" fillId="8" borderId="14" applyNumberFormat="0" applyAlignment="0" applyProtection="0"/>
    <xf numFmtId="0" fontId="11" fillId="8" borderId="14" applyNumberFormat="0" applyAlignment="0" applyProtection="0"/>
    <xf numFmtId="0" fontId="11" fillId="8" borderId="14" applyNumberFormat="0" applyAlignment="0" applyProtection="0"/>
    <xf numFmtId="0" fontId="11" fillId="8" borderId="14" applyNumberFormat="0" applyAlignment="0" applyProtection="0"/>
    <xf numFmtId="0" fontId="11" fillId="8" borderId="14" applyNumberFormat="0" applyAlignment="0" applyProtection="0"/>
    <xf numFmtId="0" fontId="12" fillId="24" borderId="15" applyNumberFormat="0" applyAlignment="0" applyProtection="0"/>
    <xf numFmtId="0" fontId="12" fillId="24" borderId="15" applyNumberFormat="0" applyAlignment="0" applyProtection="0"/>
    <xf numFmtId="0" fontId="12" fillId="24" borderId="15" applyNumberFormat="0" applyAlignment="0" applyProtection="0"/>
    <xf numFmtId="0" fontId="12" fillId="24" borderId="15" applyNumberFormat="0" applyAlignment="0" applyProtection="0"/>
    <xf numFmtId="0" fontId="12" fillId="24" borderId="15" applyNumberFormat="0" applyAlignment="0" applyProtection="0"/>
    <xf numFmtId="0" fontId="12" fillId="24" borderId="15" applyNumberFormat="0" applyAlignment="0" applyProtection="0"/>
    <xf numFmtId="0" fontId="12" fillId="24" borderId="15" applyNumberFormat="0" applyAlignment="0" applyProtection="0"/>
    <xf numFmtId="0" fontId="12" fillId="24" borderId="15" applyNumberFormat="0" applyAlignment="0" applyProtection="0"/>
    <xf numFmtId="0" fontId="13" fillId="24" borderId="14" applyNumberFormat="0" applyAlignment="0" applyProtection="0"/>
    <xf numFmtId="0" fontId="13" fillId="24" borderId="14" applyNumberFormat="0" applyAlignment="0" applyProtection="0"/>
    <xf numFmtId="0" fontId="13" fillId="24" borderId="14" applyNumberFormat="0" applyAlignment="0" applyProtection="0"/>
    <xf numFmtId="0" fontId="13" fillId="24" borderId="14" applyNumberFormat="0" applyAlignment="0" applyProtection="0"/>
    <xf numFmtId="0" fontId="13" fillId="24" borderId="14" applyNumberFormat="0" applyAlignment="0" applyProtection="0"/>
    <xf numFmtId="0" fontId="13" fillId="24" borderId="14" applyNumberFormat="0" applyAlignment="0" applyProtection="0"/>
    <xf numFmtId="0" fontId="13" fillId="24" borderId="14" applyNumberFormat="0" applyAlignment="0" applyProtection="0"/>
    <xf numFmtId="0" fontId="13" fillId="24" borderId="14" applyNumberFormat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5" fillId="0" borderId="17" applyNumberFormat="0" applyFill="0" applyAlignment="0" applyProtection="0"/>
    <xf numFmtId="0" fontId="16" fillId="0" borderId="18" applyNumberFormat="0" applyFill="0" applyAlignment="0" applyProtection="0"/>
    <xf numFmtId="0" fontId="16" fillId="0" borderId="18" applyNumberFormat="0" applyFill="0" applyAlignment="0" applyProtection="0"/>
    <xf numFmtId="0" fontId="16" fillId="0" borderId="18" applyNumberFormat="0" applyFill="0" applyAlignment="0" applyProtection="0"/>
    <xf numFmtId="0" fontId="16" fillId="0" borderId="18" applyNumberFormat="0" applyFill="0" applyAlignment="0" applyProtection="0"/>
    <xf numFmtId="0" fontId="16" fillId="0" borderId="18" applyNumberFormat="0" applyFill="0" applyAlignment="0" applyProtection="0"/>
    <xf numFmtId="0" fontId="16" fillId="0" borderId="18" applyNumberFormat="0" applyFill="0" applyAlignment="0" applyProtection="0"/>
    <xf numFmtId="0" fontId="16" fillId="0" borderId="18" applyNumberFormat="0" applyFill="0" applyAlignment="0" applyProtection="0"/>
    <xf numFmtId="0" fontId="16" fillId="0" borderId="18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8" fillId="25" borderId="20" applyNumberFormat="0" applyAlignment="0" applyProtection="0"/>
    <xf numFmtId="0" fontId="18" fillId="25" borderId="20" applyNumberFormat="0" applyAlignment="0" applyProtection="0"/>
    <xf numFmtId="0" fontId="18" fillId="25" borderId="20" applyNumberFormat="0" applyAlignment="0" applyProtection="0"/>
    <xf numFmtId="0" fontId="18" fillId="25" borderId="20" applyNumberFormat="0" applyAlignment="0" applyProtection="0"/>
    <xf numFmtId="0" fontId="18" fillId="25" borderId="20" applyNumberFormat="0" applyAlignment="0" applyProtection="0"/>
    <xf numFmtId="0" fontId="18" fillId="25" borderId="20" applyNumberFormat="0" applyAlignment="0" applyProtection="0"/>
    <xf numFmtId="0" fontId="18" fillId="25" borderId="20" applyNumberFormat="0" applyAlignment="0" applyProtection="0"/>
    <xf numFmtId="0" fontId="18" fillId="25" borderId="20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3" fillId="0" borderId="0"/>
    <xf numFmtId="0" fontId="2" fillId="0" borderId="0"/>
    <xf numFmtId="0" fontId="21" fillId="0" borderId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" fillId="27" borderId="21" applyNumberFormat="0" applyFont="0" applyAlignment="0" applyProtection="0"/>
    <xf numFmtId="0" fontId="5" fillId="27" borderId="21" applyNumberFormat="0" applyFont="0" applyAlignment="0" applyProtection="0"/>
    <xf numFmtId="0" fontId="5" fillId="27" borderId="21" applyNumberFormat="0" applyFont="0" applyAlignment="0" applyProtection="0"/>
    <xf numFmtId="0" fontId="5" fillId="27" borderId="21" applyNumberFormat="0" applyFont="0" applyAlignment="0" applyProtection="0"/>
    <xf numFmtId="0" fontId="5" fillId="27" borderId="21" applyNumberFormat="0" applyFont="0" applyAlignment="0" applyProtection="0"/>
    <xf numFmtId="0" fontId="5" fillId="27" borderId="21" applyNumberFormat="0" applyFont="0" applyAlignment="0" applyProtection="0"/>
    <xf numFmtId="0" fontId="5" fillId="27" borderId="21" applyNumberFormat="0" applyFont="0" applyAlignment="0" applyProtection="0"/>
    <xf numFmtId="0" fontId="5" fillId="27" borderId="21" applyNumberFormat="0" applyFont="0" applyAlignment="0" applyProtection="0"/>
    <xf numFmtId="0" fontId="24" fillId="0" borderId="22" applyNumberFormat="0" applyFill="0" applyAlignment="0" applyProtection="0"/>
    <xf numFmtId="0" fontId="24" fillId="0" borderId="22" applyNumberFormat="0" applyFill="0" applyAlignment="0" applyProtection="0"/>
    <xf numFmtId="0" fontId="24" fillId="0" borderId="22" applyNumberFormat="0" applyFill="0" applyAlignment="0" applyProtection="0"/>
    <xf numFmtId="0" fontId="24" fillId="0" borderId="22" applyNumberFormat="0" applyFill="0" applyAlignment="0" applyProtection="0"/>
    <xf numFmtId="0" fontId="24" fillId="0" borderId="22" applyNumberFormat="0" applyFill="0" applyAlignment="0" applyProtection="0"/>
    <xf numFmtId="0" fontId="24" fillId="0" borderId="22" applyNumberFormat="0" applyFill="0" applyAlignment="0" applyProtection="0"/>
    <xf numFmtId="0" fontId="24" fillId="0" borderId="22" applyNumberFormat="0" applyFill="0" applyAlignment="0" applyProtection="0"/>
    <xf numFmtId="0" fontId="24" fillId="0" borderId="22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4" fontId="27" fillId="29" borderId="23">
      <alignment horizontal="right" vertical="top" shrinkToFit="1"/>
    </xf>
    <xf numFmtId="4" fontId="8" fillId="30" borderId="23">
      <alignment horizontal="right" vertical="top" shrinkToFit="1"/>
    </xf>
    <xf numFmtId="0" fontId="3" fillId="0" borderId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2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41" borderId="0" applyNumberFormat="0" applyBorder="0" applyAlignment="0" applyProtection="0"/>
    <xf numFmtId="0" fontId="1" fillId="43" borderId="0" applyNumberFormat="0" applyBorder="0" applyAlignment="0" applyProtection="0"/>
    <xf numFmtId="0" fontId="37" fillId="0" borderId="0"/>
    <xf numFmtId="0" fontId="37" fillId="0" borderId="0"/>
    <xf numFmtId="0" fontId="38" fillId="0" borderId="0"/>
    <xf numFmtId="0" fontId="38" fillId="0" borderId="0"/>
    <xf numFmtId="0" fontId="37" fillId="0" borderId="0"/>
    <xf numFmtId="0" fontId="38" fillId="44" borderId="0"/>
    <xf numFmtId="0" fontId="38" fillId="0" borderId="0">
      <alignment wrapText="1"/>
    </xf>
    <xf numFmtId="0" fontId="38" fillId="0" borderId="0"/>
    <xf numFmtId="0" fontId="39" fillId="0" borderId="0">
      <alignment horizontal="center" wrapText="1"/>
    </xf>
    <xf numFmtId="0" fontId="39" fillId="0" borderId="0">
      <alignment horizontal="center"/>
    </xf>
    <xf numFmtId="0" fontId="38" fillId="0" borderId="0">
      <alignment horizontal="right"/>
    </xf>
    <xf numFmtId="0" fontId="38" fillId="44" borderId="26"/>
    <xf numFmtId="0" fontId="38" fillId="0" borderId="23">
      <alignment horizontal="center" vertical="center" wrapText="1"/>
    </xf>
    <xf numFmtId="0" fontId="38" fillId="44" borderId="27"/>
    <xf numFmtId="49" fontId="38" fillId="0" borderId="23">
      <alignment horizontal="left" vertical="top" wrapText="1" indent="2"/>
    </xf>
    <xf numFmtId="49" fontId="38" fillId="0" borderId="23">
      <alignment horizontal="center" vertical="top" shrinkToFit="1"/>
    </xf>
    <xf numFmtId="4" fontId="38" fillId="0" borderId="23">
      <alignment horizontal="right" vertical="top" shrinkToFit="1"/>
    </xf>
    <xf numFmtId="10" fontId="38" fillId="0" borderId="23">
      <alignment horizontal="right" vertical="top" shrinkToFit="1"/>
    </xf>
    <xf numFmtId="0" fontId="38" fillId="44" borderId="27">
      <alignment shrinkToFit="1"/>
    </xf>
    <xf numFmtId="4" fontId="40" fillId="31" borderId="23">
      <alignment horizontal="right" vertical="top" shrinkToFit="1"/>
    </xf>
    <xf numFmtId="10" fontId="40" fillId="31" borderId="23">
      <alignment horizontal="right" vertical="top" shrinkToFit="1"/>
    </xf>
    <xf numFmtId="0" fontId="40" fillId="0" borderId="23">
      <alignment vertical="top" wrapText="1"/>
    </xf>
    <xf numFmtId="4" fontId="40" fillId="45" borderId="23">
      <alignment horizontal="right" vertical="top" shrinkToFit="1"/>
    </xf>
    <xf numFmtId="10" fontId="40" fillId="45" borderId="23">
      <alignment horizontal="right" vertical="top" shrinkToFit="1"/>
    </xf>
    <xf numFmtId="0" fontId="38" fillId="44" borderId="27">
      <alignment horizontal="center"/>
    </xf>
    <xf numFmtId="0" fontId="38" fillId="44" borderId="27">
      <alignment horizontal="left"/>
    </xf>
    <xf numFmtId="0" fontId="38" fillId="44" borderId="28">
      <alignment horizontal="center"/>
    </xf>
    <xf numFmtId="0" fontId="38" fillId="44" borderId="28">
      <alignment horizontal="left"/>
    </xf>
    <xf numFmtId="0" fontId="37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46" borderId="0"/>
    <xf numFmtId="0" fontId="3" fillId="46" borderId="0"/>
    <xf numFmtId="0" fontId="3" fillId="46" borderId="0"/>
    <xf numFmtId="0" fontId="3" fillId="46" borderId="0"/>
    <xf numFmtId="0" fontId="3" fillId="0" borderId="0"/>
    <xf numFmtId="0" fontId="1" fillId="31" borderId="25" applyNumberFormat="0" applyFont="0" applyAlignment="0" applyProtection="0"/>
  </cellStyleXfs>
  <cellXfs count="114">
    <xf numFmtId="0" fontId="0" fillId="0" borderId="0" xfId="0"/>
    <xf numFmtId="0" fontId="4" fillId="0" borderId="0" xfId="0" applyFont="1"/>
    <xf numFmtId="0" fontId="28" fillId="0" borderId="0" xfId="0" applyFont="1"/>
    <xf numFmtId="0" fontId="29" fillId="0" borderId="0" xfId="357" applyFont="1" applyAlignment="1">
      <alignment vertical="center" wrapText="1"/>
    </xf>
    <xf numFmtId="4" fontId="31" fillId="0" borderId="0" xfId="357" applyNumberFormat="1" applyFont="1"/>
    <xf numFmtId="4" fontId="29" fillId="0" borderId="0" xfId="357" applyNumberFormat="1" applyFont="1" applyAlignment="1">
      <alignment horizontal="center"/>
    </xf>
    <xf numFmtId="0" fontId="33" fillId="0" borderId="0" xfId="357" applyFont="1" applyAlignment="1">
      <alignment horizontal="center" vertical="center" wrapText="1"/>
    </xf>
    <xf numFmtId="0" fontId="30" fillId="0" borderId="0" xfId="357" applyFont="1" applyAlignment="1">
      <alignment horizontal="center" vertical="center" wrapText="1"/>
    </xf>
    <xf numFmtId="0" fontId="34" fillId="2" borderId="1" xfId="357" applyFont="1" applyFill="1" applyBorder="1" applyAlignment="1">
      <alignment horizontal="center" vertical="center" wrapText="1"/>
    </xf>
    <xf numFmtId="0" fontId="34" fillId="2" borderId="3" xfId="357" applyFont="1" applyFill="1" applyBorder="1" applyAlignment="1">
      <alignment horizontal="center" vertical="center" wrapText="1"/>
    </xf>
    <xf numFmtId="4" fontId="31" fillId="2" borderId="0" xfId="357" applyNumberFormat="1" applyFont="1" applyFill="1"/>
    <xf numFmtId="49" fontId="35" fillId="2" borderId="1" xfId="357" applyNumberFormat="1" applyFont="1" applyFill="1" applyBorder="1" applyAlignment="1">
      <alignment horizontal="center" vertical="center" wrapText="1"/>
    </xf>
    <xf numFmtId="165" fontId="35" fillId="2" borderId="1" xfId="357" applyNumberFormat="1" applyFont="1" applyFill="1" applyBorder="1" applyAlignment="1">
      <alignment vertical="center" wrapText="1"/>
    </xf>
    <xf numFmtId="49" fontId="30" fillId="2" borderId="1" xfId="357" applyNumberFormat="1" applyFont="1" applyFill="1" applyBorder="1" applyAlignment="1">
      <alignment horizontal="center" vertical="center" wrapText="1"/>
    </xf>
    <xf numFmtId="165" fontId="30" fillId="2" borderId="1" xfId="357" applyNumberFormat="1" applyFont="1" applyFill="1" applyBorder="1" applyAlignment="1">
      <alignment vertical="center" wrapText="1"/>
    </xf>
    <xf numFmtId="49" fontId="30" fillId="2" borderId="1" xfId="357" applyNumberFormat="1" applyFont="1" applyFill="1" applyBorder="1" applyAlignment="1">
      <alignment horizontal="justify" vertical="center" wrapText="1"/>
    </xf>
    <xf numFmtId="165" fontId="30" fillId="2" borderId="1" xfId="357" applyNumberFormat="1" applyFont="1" applyFill="1" applyBorder="1" applyAlignment="1">
      <alignment horizontal="right" vertical="center" wrapText="1"/>
    </xf>
    <xf numFmtId="4" fontId="29" fillId="2" borderId="0" xfId="357" applyNumberFormat="1" applyFont="1" applyFill="1"/>
    <xf numFmtId="165" fontId="36" fillId="2" borderId="1" xfId="357" applyNumberFormat="1" applyFont="1" applyFill="1" applyBorder="1" applyAlignment="1">
      <alignment vertical="center" wrapText="1"/>
    </xf>
    <xf numFmtId="164" fontId="42" fillId="2" borderId="1" xfId="0" applyNumberFormat="1" applyFont="1" applyFill="1" applyBorder="1" applyAlignment="1">
      <alignment horizontal="center" vertical="center" wrapText="1"/>
    </xf>
    <xf numFmtId="0" fontId="42" fillId="0" borderId="0" xfId="0" applyFont="1"/>
    <xf numFmtId="164" fontId="43" fillId="2" borderId="1" xfId="0" applyNumberFormat="1" applyFont="1" applyFill="1" applyBorder="1" applyAlignment="1">
      <alignment horizontal="left" vertical="center" wrapText="1"/>
    </xf>
    <xf numFmtId="165" fontId="43" fillId="0" borderId="1" xfId="0" applyNumberFormat="1" applyFont="1" applyBorder="1"/>
    <xf numFmtId="0" fontId="43" fillId="0" borderId="0" xfId="0" applyFont="1"/>
    <xf numFmtId="0" fontId="42" fillId="0" borderId="1" xfId="0" applyFont="1" applyBorder="1"/>
    <xf numFmtId="165" fontId="42" fillId="0" borderId="1" xfId="0" applyNumberFormat="1" applyFont="1" applyBorder="1"/>
    <xf numFmtId="0" fontId="43" fillId="0" borderId="1" xfId="0" applyFont="1" applyBorder="1"/>
    <xf numFmtId="0" fontId="0" fillId="2" borderId="0" xfId="0" applyFill="1"/>
    <xf numFmtId="0" fontId="4" fillId="2" borderId="0" xfId="0" applyFont="1" applyFill="1"/>
    <xf numFmtId="165" fontId="0" fillId="2" borderId="0" xfId="0" applyNumberFormat="1" applyFill="1"/>
    <xf numFmtId="164" fontId="41" fillId="2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2" borderId="0" xfId="0" applyFont="1" applyFill="1"/>
    <xf numFmtId="0" fontId="45" fillId="2" borderId="0" xfId="0" applyFont="1" applyFill="1"/>
    <xf numFmtId="0" fontId="45" fillId="0" borderId="0" xfId="0" applyFont="1"/>
    <xf numFmtId="0" fontId="46" fillId="0" borderId="0" xfId="0" applyFont="1"/>
    <xf numFmtId="0" fontId="42" fillId="2" borderId="0" xfId="0" applyFont="1" applyFill="1"/>
    <xf numFmtId="165" fontId="43" fillId="2" borderId="1" xfId="0" applyNumberFormat="1" applyFont="1" applyFill="1" applyBorder="1"/>
    <xf numFmtId="165" fontId="42" fillId="2" borderId="1" xfId="0" applyNumberFormat="1" applyFont="1" applyFill="1" applyBorder="1"/>
    <xf numFmtId="0" fontId="42" fillId="2" borderId="1" xfId="0" applyFont="1" applyFill="1" applyBorder="1"/>
    <xf numFmtId="0" fontId="49" fillId="0" borderId="1" xfId="0" applyFont="1" applyBorder="1"/>
    <xf numFmtId="165" fontId="49" fillId="2" borderId="1" xfId="0" applyNumberFormat="1" applyFont="1" applyFill="1" applyBorder="1"/>
    <xf numFmtId="0" fontId="49" fillId="2" borderId="1" xfId="0" applyFont="1" applyFill="1" applyBorder="1"/>
    <xf numFmtId="164" fontId="46" fillId="2" borderId="1" xfId="0" applyNumberFormat="1" applyFont="1" applyFill="1" applyBorder="1" applyAlignment="1">
      <alignment horizontal="center" vertical="center" wrapText="1"/>
    </xf>
    <xf numFmtId="0" fontId="46" fillId="0" borderId="0" xfId="0" applyFont="1" applyAlignment="1"/>
    <xf numFmtId="0" fontId="55" fillId="0" borderId="0" xfId="0" applyFont="1"/>
    <xf numFmtId="0" fontId="56" fillId="0" borderId="0" xfId="0" applyFont="1"/>
    <xf numFmtId="0" fontId="57" fillId="0" borderId="1" xfId="0" applyFont="1" applyBorder="1"/>
    <xf numFmtId="165" fontId="57" fillId="0" borderId="1" xfId="0" applyNumberFormat="1" applyFont="1" applyBorder="1"/>
    <xf numFmtId="0" fontId="58" fillId="0" borderId="0" xfId="0" applyFont="1"/>
    <xf numFmtId="164" fontId="46" fillId="2" borderId="1" xfId="0" applyNumberFormat="1" applyFont="1" applyFill="1" applyBorder="1" applyAlignment="1">
      <alignment horizontal="center" vertical="center" wrapText="1"/>
    </xf>
    <xf numFmtId="4" fontId="31" fillId="28" borderId="0" xfId="357" applyNumberFormat="1" applyFont="1" applyFill="1"/>
    <xf numFmtId="0" fontId="46" fillId="2" borderId="0" xfId="0" applyFont="1" applyFill="1"/>
    <xf numFmtId="164" fontId="47" fillId="2" borderId="1" xfId="0" applyNumberFormat="1" applyFont="1" applyFill="1" applyBorder="1" applyAlignment="1">
      <alignment vertical="center" wrapText="1"/>
    </xf>
    <xf numFmtId="165" fontId="47" fillId="2" borderId="1" xfId="0" applyNumberFormat="1" applyFont="1" applyFill="1" applyBorder="1"/>
    <xf numFmtId="0" fontId="46" fillId="0" borderId="1" xfId="0" applyFont="1" applyBorder="1"/>
    <xf numFmtId="165" fontId="46" fillId="2" borderId="1" xfId="0" applyNumberFormat="1" applyFont="1" applyFill="1" applyBorder="1"/>
    <xf numFmtId="165" fontId="46" fillId="0" borderId="1" xfId="0" applyNumberFormat="1" applyFont="1" applyBorder="1"/>
    <xf numFmtId="164" fontId="47" fillId="2" borderId="1" xfId="0" applyNumberFormat="1" applyFont="1" applyFill="1" applyBorder="1" applyAlignment="1">
      <alignment horizontal="center" vertical="center" wrapText="1"/>
    </xf>
    <xf numFmtId="0" fontId="47" fillId="0" borderId="1" xfId="0" applyFont="1" applyBorder="1"/>
    <xf numFmtId="165" fontId="47" fillId="0" borderId="1" xfId="0" applyNumberFormat="1" applyFont="1" applyBorder="1"/>
    <xf numFmtId="0" fontId="59" fillId="0" borderId="1" xfId="0" applyFont="1" applyBorder="1"/>
    <xf numFmtId="165" fontId="59" fillId="2" borderId="1" xfId="0" applyNumberFormat="1" applyFont="1" applyFill="1" applyBorder="1"/>
    <xf numFmtId="165" fontId="59" fillId="0" borderId="1" xfId="0" applyNumberFormat="1" applyFont="1" applyBorder="1"/>
    <xf numFmtId="0" fontId="52" fillId="2" borderId="0" xfId="0" applyFont="1" applyFill="1" applyAlignment="1"/>
    <xf numFmtId="165" fontId="35" fillId="2" borderId="1" xfId="357" applyNumberFormat="1" applyFont="1" applyFill="1" applyBorder="1" applyAlignment="1">
      <alignment horizontal="center" vertical="center" wrapText="1"/>
    </xf>
    <xf numFmtId="165" fontId="30" fillId="2" borderId="1" xfId="357" applyNumberFormat="1" applyFont="1" applyFill="1" applyBorder="1" applyAlignment="1">
      <alignment horizontal="center" vertical="center" wrapText="1"/>
    </xf>
    <xf numFmtId="0" fontId="30" fillId="0" borderId="0" xfId="357" applyFont="1" applyAlignment="1">
      <alignment horizontal="left" vertical="center" wrapText="1"/>
    </xf>
    <xf numFmtId="0" fontId="32" fillId="0" borderId="0" xfId="357" applyFont="1" applyAlignment="1">
      <alignment horizontal="center" vertical="center" wrapText="1"/>
    </xf>
    <xf numFmtId="0" fontId="44" fillId="0" borderId="0" xfId="0" applyFont="1" applyAlignment="1">
      <alignment horizontal="center"/>
    </xf>
    <xf numFmtId="164" fontId="42" fillId="2" borderId="1" xfId="0" applyNumberFormat="1" applyFont="1" applyFill="1" applyBorder="1" applyAlignment="1">
      <alignment horizontal="center" vertical="center" wrapText="1"/>
    </xf>
    <xf numFmtId="164" fontId="43" fillId="2" borderId="6" xfId="0" applyNumberFormat="1" applyFont="1" applyFill="1" applyBorder="1" applyAlignment="1">
      <alignment horizontal="center" vertical="center" wrapText="1"/>
    </xf>
    <xf numFmtId="164" fontId="43" fillId="2" borderId="9" xfId="0" applyNumberFormat="1" applyFont="1" applyFill="1" applyBorder="1" applyAlignment="1">
      <alignment horizontal="center" vertical="center" wrapText="1"/>
    </xf>
    <xf numFmtId="164" fontId="43" fillId="2" borderId="7" xfId="0" applyNumberFormat="1" applyFont="1" applyFill="1" applyBorder="1" applyAlignment="1">
      <alignment horizontal="center" vertical="center" wrapText="1"/>
    </xf>
    <xf numFmtId="164" fontId="42" fillId="2" borderId="3" xfId="0" applyNumberFormat="1" applyFont="1" applyFill="1" applyBorder="1" applyAlignment="1">
      <alignment horizontal="center" vertical="center" wrapText="1"/>
    </xf>
    <xf numFmtId="164" fontId="42" fillId="2" borderId="4" xfId="0" applyNumberFormat="1" applyFont="1" applyFill="1" applyBorder="1" applyAlignment="1">
      <alignment horizontal="center" vertical="center" wrapText="1"/>
    </xf>
    <xf numFmtId="164" fontId="42" fillId="2" borderId="5" xfId="0" applyNumberFormat="1" applyFont="1" applyFill="1" applyBorder="1" applyAlignment="1">
      <alignment horizontal="center" vertical="center" wrapText="1"/>
    </xf>
    <xf numFmtId="164" fontId="46" fillId="2" borderId="2" xfId="0" applyNumberFormat="1" applyFont="1" applyFill="1" applyBorder="1" applyAlignment="1">
      <alignment horizontal="center" vertical="center" wrapText="1"/>
    </xf>
    <xf numFmtId="164" fontId="46" fillId="2" borderId="8" xfId="0" applyNumberFormat="1" applyFont="1" applyFill="1" applyBorder="1" applyAlignment="1">
      <alignment horizontal="center" vertical="center" wrapText="1"/>
    </xf>
    <xf numFmtId="164" fontId="46" fillId="2" borderId="3" xfId="0" applyNumberFormat="1" applyFont="1" applyFill="1" applyBorder="1" applyAlignment="1">
      <alignment horizontal="center" vertical="center" wrapText="1"/>
    </xf>
    <xf numFmtId="164" fontId="46" fillId="2" borderId="4" xfId="0" applyNumberFormat="1" applyFont="1" applyFill="1" applyBorder="1" applyAlignment="1">
      <alignment horizontal="center" vertical="center" wrapText="1"/>
    </xf>
    <xf numFmtId="164" fontId="46" fillId="2" borderId="5" xfId="0" applyNumberFormat="1" applyFont="1" applyFill="1" applyBorder="1" applyAlignment="1">
      <alignment horizontal="center" vertical="center" wrapText="1"/>
    </xf>
    <xf numFmtId="164" fontId="47" fillId="2" borderId="3" xfId="0" applyNumberFormat="1" applyFont="1" applyFill="1" applyBorder="1" applyAlignment="1">
      <alignment horizontal="center" vertical="center" wrapText="1"/>
    </xf>
    <xf numFmtId="164" fontId="47" fillId="2" borderId="4" xfId="0" applyNumberFormat="1" applyFont="1" applyFill="1" applyBorder="1" applyAlignment="1">
      <alignment horizontal="center" vertical="center" wrapText="1"/>
    </xf>
    <xf numFmtId="164" fontId="47" fillId="2" borderId="5" xfId="0" applyNumberFormat="1" applyFont="1" applyFill="1" applyBorder="1" applyAlignment="1">
      <alignment horizontal="center" vertical="center" wrapText="1"/>
    </xf>
    <xf numFmtId="164" fontId="46" fillId="2" borderId="1" xfId="0" applyNumberFormat="1" applyFont="1" applyFill="1" applyBorder="1" applyAlignment="1">
      <alignment horizontal="center" vertical="center" wrapText="1"/>
    </xf>
    <xf numFmtId="164" fontId="41" fillId="2" borderId="4" xfId="0" applyNumberFormat="1" applyFont="1" applyFill="1" applyBorder="1" applyAlignment="1">
      <alignment horizontal="center" vertical="center" wrapText="1"/>
    </xf>
    <xf numFmtId="164" fontId="41" fillId="2" borderId="5" xfId="0" applyNumberFormat="1" applyFont="1" applyFill="1" applyBorder="1" applyAlignment="1">
      <alignment horizontal="center" vertical="center" wrapText="1"/>
    </xf>
    <xf numFmtId="164" fontId="50" fillId="2" borderId="3" xfId="0" applyNumberFormat="1" applyFont="1" applyFill="1" applyBorder="1" applyAlignment="1">
      <alignment horizontal="center" vertical="center" wrapText="1"/>
    </xf>
    <xf numFmtId="164" fontId="50" fillId="2" borderId="4" xfId="0" applyNumberFormat="1" applyFont="1" applyFill="1" applyBorder="1" applyAlignment="1">
      <alignment horizontal="center" vertical="center" wrapText="1"/>
    </xf>
    <xf numFmtId="164" fontId="50" fillId="2" borderId="5" xfId="0" applyNumberFormat="1" applyFont="1" applyFill="1" applyBorder="1" applyAlignment="1">
      <alignment horizontal="center" vertical="center" wrapText="1"/>
    </xf>
    <xf numFmtId="164" fontId="61" fillId="2" borderId="3" xfId="0" applyNumberFormat="1" applyFont="1" applyFill="1" applyBorder="1" applyAlignment="1">
      <alignment horizontal="center" vertical="center" wrapText="1"/>
    </xf>
    <xf numFmtId="164" fontId="61" fillId="2" borderId="4" xfId="0" applyNumberFormat="1" applyFont="1" applyFill="1" applyBorder="1" applyAlignment="1">
      <alignment horizontal="center" vertical="center" wrapText="1"/>
    </xf>
    <xf numFmtId="164" fontId="61" fillId="2" borderId="5" xfId="0" applyNumberFormat="1" applyFont="1" applyFill="1" applyBorder="1" applyAlignment="1">
      <alignment horizontal="center" vertical="center" wrapText="1"/>
    </xf>
    <xf numFmtId="164" fontId="54" fillId="2" borderId="3" xfId="0" applyNumberFormat="1" applyFont="1" applyFill="1" applyBorder="1" applyAlignment="1">
      <alignment horizontal="center" vertical="center" wrapText="1"/>
    </xf>
    <xf numFmtId="164" fontId="54" fillId="2" borderId="4" xfId="0" applyNumberFormat="1" applyFont="1" applyFill="1" applyBorder="1" applyAlignment="1">
      <alignment horizontal="center" vertical="center" wrapText="1"/>
    </xf>
    <xf numFmtId="164" fontId="54" fillId="2" borderId="5" xfId="0" applyNumberFormat="1" applyFont="1" applyFill="1" applyBorder="1" applyAlignment="1">
      <alignment horizontal="center" vertical="center" wrapText="1"/>
    </xf>
    <xf numFmtId="164" fontId="50" fillId="2" borderId="1" xfId="0" applyNumberFormat="1" applyFont="1" applyFill="1" applyBorder="1" applyAlignment="1">
      <alignment horizontal="center" vertical="center" wrapText="1"/>
    </xf>
    <xf numFmtId="164" fontId="60" fillId="2" borderId="3" xfId="0" applyNumberFormat="1" applyFont="1" applyFill="1" applyBorder="1" applyAlignment="1">
      <alignment horizontal="center" vertical="center" wrapText="1"/>
    </xf>
    <xf numFmtId="164" fontId="60" fillId="2" borderId="4" xfId="0" applyNumberFormat="1" applyFont="1" applyFill="1" applyBorder="1" applyAlignment="1">
      <alignment horizontal="center" vertical="center" wrapText="1"/>
    </xf>
    <xf numFmtId="164" fontId="60" fillId="2" borderId="5" xfId="0" applyNumberFormat="1" applyFont="1" applyFill="1" applyBorder="1" applyAlignment="1">
      <alignment horizontal="center" vertical="center" wrapText="1"/>
    </xf>
    <xf numFmtId="164" fontId="48" fillId="2" borderId="3" xfId="0" applyNumberFormat="1" applyFont="1" applyFill="1" applyBorder="1" applyAlignment="1">
      <alignment horizontal="center" vertical="center" wrapText="1"/>
    </xf>
    <xf numFmtId="164" fontId="48" fillId="2" borderId="4" xfId="0" applyNumberFormat="1" applyFont="1" applyFill="1" applyBorder="1" applyAlignment="1">
      <alignment horizontal="center" vertical="center" wrapText="1"/>
    </xf>
    <xf numFmtId="164" fontId="48" fillId="2" borderId="5" xfId="0" applyNumberFormat="1" applyFont="1" applyFill="1" applyBorder="1" applyAlignment="1">
      <alignment horizontal="center" vertical="center" wrapText="1"/>
    </xf>
    <xf numFmtId="0" fontId="51" fillId="0" borderId="0" xfId="0" applyFont="1" applyAlignment="1">
      <alignment horizontal="center"/>
    </xf>
    <xf numFmtId="164" fontId="53" fillId="2" borderId="3" xfId="0" applyNumberFormat="1" applyFont="1" applyFill="1" applyBorder="1" applyAlignment="1">
      <alignment horizontal="center" vertical="center" wrapText="1"/>
    </xf>
    <xf numFmtId="164" fontId="53" fillId="2" borderId="4" xfId="0" applyNumberFormat="1" applyFont="1" applyFill="1" applyBorder="1" applyAlignment="1">
      <alignment horizontal="center" vertical="center" wrapText="1"/>
    </xf>
    <xf numFmtId="164" fontId="53" fillId="2" borderId="5" xfId="0" applyNumberFormat="1" applyFont="1" applyFill="1" applyBorder="1" applyAlignment="1">
      <alignment horizontal="center" vertical="center" wrapText="1"/>
    </xf>
    <xf numFmtId="49" fontId="51" fillId="2" borderId="0" xfId="0" applyNumberFormat="1" applyFont="1" applyFill="1" applyAlignment="1">
      <alignment horizontal="center" wrapText="1"/>
    </xf>
    <xf numFmtId="164" fontId="41" fillId="2" borderId="3" xfId="0" applyNumberFormat="1" applyFont="1" applyFill="1" applyBorder="1" applyAlignment="1">
      <alignment horizontal="center" vertical="center" wrapText="1"/>
    </xf>
    <xf numFmtId="164" fontId="46" fillId="2" borderId="24" xfId="0" applyNumberFormat="1" applyFont="1" applyFill="1" applyBorder="1" applyAlignment="1">
      <alignment horizontal="center" vertical="center" wrapText="1"/>
    </xf>
    <xf numFmtId="4" fontId="41" fillId="2" borderId="3" xfId="0" applyNumberFormat="1" applyFont="1" applyFill="1" applyBorder="1" applyAlignment="1">
      <alignment horizontal="center" vertical="center" wrapText="1"/>
    </xf>
    <xf numFmtId="4" fontId="41" fillId="2" borderId="4" xfId="0" applyNumberFormat="1" applyFont="1" applyFill="1" applyBorder="1" applyAlignment="1">
      <alignment horizontal="center" vertical="center" wrapText="1"/>
    </xf>
    <xf numFmtId="4" fontId="41" fillId="2" borderId="5" xfId="0" applyNumberFormat="1" applyFont="1" applyFill="1" applyBorder="1" applyAlignment="1">
      <alignment horizontal="center" vertical="center" wrapText="1"/>
    </xf>
  </cellXfs>
  <cellStyles count="409">
    <cellStyle name="20% — акцент1" xfId="1"/>
    <cellStyle name="20% - Акцент1 2" xfId="2"/>
    <cellStyle name="20% - Акцент1 2 2" xfId="358"/>
    <cellStyle name="20% - Акцент1 3" xfId="3"/>
    <cellStyle name="20% - Акцент1 4" xfId="4"/>
    <cellStyle name="20% - Акцент1 5" xfId="5"/>
    <cellStyle name="20% - Акцент1 6" xfId="6"/>
    <cellStyle name="20% - Акцент1 7" xfId="7"/>
    <cellStyle name="20% - Акцент1 8" xfId="8"/>
    <cellStyle name="20% - Акцент1 9" xfId="9"/>
    <cellStyle name="20% — акцент2" xfId="10"/>
    <cellStyle name="20% - Акцент2 2" xfId="11"/>
    <cellStyle name="20% - Акцент2 2 2" xfId="359"/>
    <cellStyle name="20% - Акцент2 3" xfId="12"/>
    <cellStyle name="20% - Акцент2 4" xfId="13"/>
    <cellStyle name="20% - Акцент2 5" xfId="14"/>
    <cellStyle name="20% - Акцент2 6" xfId="15"/>
    <cellStyle name="20% - Акцент2 7" xfId="16"/>
    <cellStyle name="20% - Акцент2 8" xfId="17"/>
    <cellStyle name="20% - Акцент2 9" xfId="18"/>
    <cellStyle name="20% — акцент3" xfId="19"/>
    <cellStyle name="20% - Акцент3 2" xfId="20"/>
    <cellStyle name="20% - Акцент3 2 2" xfId="360"/>
    <cellStyle name="20% - Акцент3 3" xfId="21"/>
    <cellStyle name="20% - Акцент3 4" xfId="22"/>
    <cellStyle name="20% - Акцент3 5" xfId="23"/>
    <cellStyle name="20% - Акцент3 6" xfId="24"/>
    <cellStyle name="20% - Акцент3 7" xfId="25"/>
    <cellStyle name="20% - Акцент3 8" xfId="26"/>
    <cellStyle name="20% - Акцент3 9" xfId="27"/>
    <cellStyle name="20% — акцент4" xfId="28"/>
    <cellStyle name="20% - Акцент4 2" xfId="29"/>
    <cellStyle name="20% - Акцент4 2 2" xfId="361"/>
    <cellStyle name="20% - Акцент4 3" xfId="30"/>
    <cellStyle name="20% - Акцент4 4" xfId="31"/>
    <cellStyle name="20% - Акцент4 5" xfId="32"/>
    <cellStyle name="20% - Акцент4 6" xfId="33"/>
    <cellStyle name="20% - Акцент4 7" xfId="34"/>
    <cellStyle name="20% - Акцент4 8" xfId="35"/>
    <cellStyle name="20% - Акцент4 9" xfId="36"/>
    <cellStyle name="20% — акцент5" xfId="37"/>
    <cellStyle name="20% - Акцент5 2" xfId="38"/>
    <cellStyle name="20% - Акцент5 2 2" xfId="362"/>
    <cellStyle name="20% - Акцент5 3" xfId="39"/>
    <cellStyle name="20% - Акцент5 4" xfId="40"/>
    <cellStyle name="20% - Акцент5 5" xfId="41"/>
    <cellStyle name="20% - Акцент5 6" xfId="42"/>
    <cellStyle name="20% - Акцент5 7" xfId="43"/>
    <cellStyle name="20% - Акцент5 8" xfId="44"/>
    <cellStyle name="20% - Акцент5 9" xfId="45"/>
    <cellStyle name="20% — акцент6" xfId="46"/>
    <cellStyle name="20% - Акцент6 2" xfId="47"/>
    <cellStyle name="20% - Акцент6 2 2" xfId="363"/>
    <cellStyle name="20% - Акцент6 3" xfId="48"/>
    <cellStyle name="20% - Акцент6 4" xfId="49"/>
    <cellStyle name="20% - Акцент6 5" xfId="50"/>
    <cellStyle name="20% - Акцент6 6" xfId="51"/>
    <cellStyle name="20% - Акцент6 7" xfId="52"/>
    <cellStyle name="20% - Акцент6 8" xfId="53"/>
    <cellStyle name="20% - Акцент6 9" xfId="54"/>
    <cellStyle name="40% — акцент1" xfId="55"/>
    <cellStyle name="40% - Акцент1 2" xfId="56"/>
    <cellStyle name="40% - Акцент1 2 2" xfId="364"/>
    <cellStyle name="40% - Акцент1 3" xfId="57"/>
    <cellStyle name="40% - Акцент1 4" xfId="58"/>
    <cellStyle name="40% - Акцент1 5" xfId="59"/>
    <cellStyle name="40% - Акцент1 6" xfId="60"/>
    <cellStyle name="40% - Акцент1 7" xfId="61"/>
    <cellStyle name="40% - Акцент1 8" xfId="62"/>
    <cellStyle name="40% - Акцент1 9" xfId="63"/>
    <cellStyle name="40% — акцент2" xfId="64"/>
    <cellStyle name="40% - Акцент2 2" xfId="65"/>
    <cellStyle name="40% - Акцент2 2 2" xfId="365"/>
    <cellStyle name="40% - Акцент2 3" xfId="66"/>
    <cellStyle name="40% - Акцент2 4" xfId="67"/>
    <cellStyle name="40% - Акцент2 5" xfId="68"/>
    <cellStyle name="40% - Акцент2 6" xfId="69"/>
    <cellStyle name="40% - Акцент2 7" xfId="70"/>
    <cellStyle name="40% - Акцент2 8" xfId="71"/>
    <cellStyle name="40% - Акцент2 9" xfId="72"/>
    <cellStyle name="40% — акцент3" xfId="73"/>
    <cellStyle name="40% - Акцент3 2" xfId="74"/>
    <cellStyle name="40% - Акцент3 2 2" xfId="366"/>
    <cellStyle name="40% - Акцент3 3" xfId="75"/>
    <cellStyle name="40% - Акцент3 4" xfId="76"/>
    <cellStyle name="40% - Акцент3 5" xfId="77"/>
    <cellStyle name="40% - Акцент3 6" xfId="78"/>
    <cellStyle name="40% - Акцент3 7" xfId="79"/>
    <cellStyle name="40% - Акцент3 8" xfId="80"/>
    <cellStyle name="40% - Акцент3 9" xfId="81"/>
    <cellStyle name="40% — акцент4" xfId="82"/>
    <cellStyle name="40% - Акцент4 2" xfId="83"/>
    <cellStyle name="40% - Акцент4 2 2" xfId="367"/>
    <cellStyle name="40% - Акцент4 3" xfId="84"/>
    <cellStyle name="40% - Акцент4 4" xfId="85"/>
    <cellStyle name="40% - Акцент4 5" xfId="86"/>
    <cellStyle name="40% - Акцент4 6" xfId="87"/>
    <cellStyle name="40% - Акцент4 7" xfId="88"/>
    <cellStyle name="40% - Акцент4 8" xfId="89"/>
    <cellStyle name="40% - Акцент4 9" xfId="90"/>
    <cellStyle name="40% — акцент5" xfId="91"/>
    <cellStyle name="40% - Акцент5 2" xfId="92"/>
    <cellStyle name="40% - Акцент5 2 2" xfId="368"/>
    <cellStyle name="40% - Акцент5 3" xfId="93"/>
    <cellStyle name="40% - Акцент5 4" xfId="94"/>
    <cellStyle name="40% - Акцент5 5" xfId="95"/>
    <cellStyle name="40% - Акцент5 6" xfId="96"/>
    <cellStyle name="40% - Акцент5 7" xfId="97"/>
    <cellStyle name="40% - Акцент5 8" xfId="98"/>
    <cellStyle name="40% - Акцент5 9" xfId="99"/>
    <cellStyle name="40% — акцент6" xfId="100"/>
    <cellStyle name="40% - Акцент6 2" xfId="101"/>
    <cellStyle name="40% - Акцент6 2 2" xfId="369"/>
    <cellStyle name="40% - Акцент6 3" xfId="102"/>
    <cellStyle name="40% - Акцент6 4" xfId="103"/>
    <cellStyle name="40% - Акцент6 5" xfId="104"/>
    <cellStyle name="40% - Акцент6 6" xfId="105"/>
    <cellStyle name="40% - Акцент6 7" xfId="106"/>
    <cellStyle name="40% - Акцент6 8" xfId="107"/>
    <cellStyle name="40% - Акцент6 9" xfId="108"/>
    <cellStyle name="60% — акцент1" xfId="109"/>
    <cellStyle name="60% - Акцент1 2" xfId="110"/>
    <cellStyle name="60% - Акцент1 3" xfId="111"/>
    <cellStyle name="60% - Акцент1 4" xfId="112"/>
    <cellStyle name="60% - Акцент1 5" xfId="113"/>
    <cellStyle name="60% - Акцент1 6" xfId="114"/>
    <cellStyle name="60% - Акцент1 7" xfId="115"/>
    <cellStyle name="60% - Акцент1 8" xfId="116"/>
    <cellStyle name="60% - Акцент1 9" xfId="117"/>
    <cellStyle name="60% — акцент2" xfId="118"/>
    <cellStyle name="60% - Акцент2 2" xfId="119"/>
    <cellStyle name="60% - Акцент2 3" xfId="120"/>
    <cellStyle name="60% - Акцент2 4" xfId="121"/>
    <cellStyle name="60% - Акцент2 5" xfId="122"/>
    <cellStyle name="60% - Акцент2 6" xfId="123"/>
    <cellStyle name="60% - Акцент2 7" xfId="124"/>
    <cellStyle name="60% - Акцент2 8" xfId="125"/>
    <cellStyle name="60% - Акцент2 9" xfId="126"/>
    <cellStyle name="60% — акцент3" xfId="127"/>
    <cellStyle name="60% - Акцент3 2" xfId="128"/>
    <cellStyle name="60% - Акцент3 3" xfId="129"/>
    <cellStyle name="60% - Акцент3 4" xfId="130"/>
    <cellStyle name="60% - Акцент3 5" xfId="131"/>
    <cellStyle name="60% - Акцент3 6" xfId="132"/>
    <cellStyle name="60% - Акцент3 7" xfId="133"/>
    <cellStyle name="60% - Акцент3 8" xfId="134"/>
    <cellStyle name="60% - Акцент3 9" xfId="135"/>
    <cellStyle name="60% — акцент4" xfId="136"/>
    <cellStyle name="60% - Акцент4 2" xfId="137"/>
    <cellStyle name="60% - Акцент4 3" xfId="138"/>
    <cellStyle name="60% - Акцент4 4" xfId="139"/>
    <cellStyle name="60% - Акцент4 5" xfId="140"/>
    <cellStyle name="60% - Акцент4 6" xfId="141"/>
    <cellStyle name="60% - Акцент4 7" xfId="142"/>
    <cellStyle name="60% - Акцент4 8" xfId="143"/>
    <cellStyle name="60% - Акцент4 9" xfId="144"/>
    <cellStyle name="60% — акцент5" xfId="145"/>
    <cellStyle name="60% - Акцент5 2" xfId="146"/>
    <cellStyle name="60% - Акцент5 3" xfId="147"/>
    <cellStyle name="60% - Акцент5 4" xfId="148"/>
    <cellStyle name="60% - Акцент5 5" xfId="149"/>
    <cellStyle name="60% - Акцент5 6" xfId="150"/>
    <cellStyle name="60% - Акцент5 7" xfId="151"/>
    <cellStyle name="60% - Акцент5 8" xfId="152"/>
    <cellStyle name="60% - Акцент5 9" xfId="153"/>
    <cellStyle name="60% — акцент6" xfId="154"/>
    <cellStyle name="60% - Акцент6 2" xfId="155"/>
    <cellStyle name="60% - Акцент6 3" xfId="156"/>
    <cellStyle name="60% - Акцент6 4" xfId="157"/>
    <cellStyle name="60% - Акцент6 5" xfId="158"/>
    <cellStyle name="60% - Акцент6 6" xfId="159"/>
    <cellStyle name="60% - Акцент6 7" xfId="160"/>
    <cellStyle name="60% - Акцент6 8" xfId="161"/>
    <cellStyle name="60% - Акцент6 9" xfId="162"/>
    <cellStyle name="br" xfId="370"/>
    <cellStyle name="col" xfId="371"/>
    <cellStyle name="ex62" xfId="163"/>
    <cellStyle name="ex66" xfId="164"/>
    <cellStyle name="ex70" xfId="165"/>
    <cellStyle name="ex74" xfId="166"/>
    <cellStyle name="style0" xfId="372"/>
    <cellStyle name="td" xfId="373"/>
    <cellStyle name="tr" xfId="374"/>
    <cellStyle name="xl21" xfId="375"/>
    <cellStyle name="xl22" xfId="376"/>
    <cellStyle name="xl23" xfId="377"/>
    <cellStyle name="xl24" xfId="378"/>
    <cellStyle name="xl25" xfId="379"/>
    <cellStyle name="xl26" xfId="380"/>
    <cellStyle name="xl27" xfId="381"/>
    <cellStyle name="xl28" xfId="382"/>
    <cellStyle name="xl29" xfId="383"/>
    <cellStyle name="xl30" xfId="384"/>
    <cellStyle name="xl31" xfId="385"/>
    <cellStyle name="xl32" xfId="386"/>
    <cellStyle name="xl33" xfId="387"/>
    <cellStyle name="xl34" xfId="388"/>
    <cellStyle name="xl35" xfId="167"/>
    <cellStyle name="xl36" xfId="389"/>
    <cellStyle name="xl37" xfId="390"/>
    <cellStyle name="xl38" xfId="356"/>
    <cellStyle name="xl39" xfId="355"/>
    <cellStyle name="xl40" xfId="391"/>
    <cellStyle name="xl41" xfId="392"/>
    <cellStyle name="xl42" xfId="393"/>
    <cellStyle name="xl43" xfId="394"/>
    <cellStyle name="xl44" xfId="395"/>
    <cellStyle name="xl45" xfId="396"/>
    <cellStyle name="xl46" xfId="397"/>
    <cellStyle name="Акцент1 2" xfId="168"/>
    <cellStyle name="Акцент1 3" xfId="169"/>
    <cellStyle name="Акцент1 4" xfId="170"/>
    <cellStyle name="Акцент1 5" xfId="171"/>
    <cellStyle name="Акцент1 6" xfId="172"/>
    <cellStyle name="Акцент1 7" xfId="173"/>
    <cellStyle name="Акцент1 8" xfId="174"/>
    <cellStyle name="Акцент1 9" xfId="175"/>
    <cellStyle name="Акцент2 2" xfId="176"/>
    <cellStyle name="Акцент2 3" xfId="177"/>
    <cellStyle name="Акцент2 4" xfId="178"/>
    <cellStyle name="Акцент2 5" xfId="179"/>
    <cellStyle name="Акцент2 6" xfId="180"/>
    <cellStyle name="Акцент2 7" xfId="181"/>
    <cellStyle name="Акцент2 8" xfId="182"/>
    <cellStyle name="Акцент2 9" xfId="183"/>
    <cellStyle name="Акцент3 2" xfId="184"/>
    <cellStyle name="Акцент3 3" xfId="185"/>
    <cellStyle name="Акцент3 4" xfId="186"/>
    <cellStyle name="Акцент3 5" xfId="187"/>
    <cellStyle name="Акцент3 6" xfId="188"/>
    <cellStyle name="Акцент3 7" xfId="189"/>
    <cellStyle name="Акцент3 8" xfId="190"/>
    <cellStyle name="Акцент3 9" xfId="191"/>
    <cellStyle name="Акцент4 2" xfId="192"/>
    <cellStyle name="Акцент4 3" xfId="193"/>
    <cellStyle name="Акцент4 4" xfId="194"/>
    <cellStyle name="Акцент4 5" xfId="195"/>
    <cellStyle name="Акцент4 6" xfId="196"/>
    <cellStyle name="Акцент4 7" xfId="197"/>
    <cellStyle name="Акцент4 8" xfId="198"/>
    <cellStyle name="Акцент4 9" xfId="199"/>
    <cellStyle name="Акцент5 2" xfId="200"/>
    <cellStyle name="Акцент5 3" xfId="201"/>
    <cellStyle name="Акцент5 4" xfId="202"/>
    <cellStyle name="Акцент5 5" xfId="203"/>
    <cellStyle name="Акцент5 6" xfId="204"/>
    <cellStyle name="Акцент5 7" xfId="205"/>
    <cellStyle name="Акцент5 8" xfId="206"/>
    <cellStyle name="Акцент5 9" xfId="207"/>
    <cellStyle name="Акцент6 2" xfId="208"/>
    <cellStyle name="Акцент6 3" xfId="209"/>
    <cellStyle name="Акцент6 4" xfId="210"/>
    <cellStyle name="Акцент6 5" xfId="211"/>
    <cellStyle name="Акцент6 6" xfId="212"/>
    <cellStyle name="Акцент6 7" xfId="213"/>
    <cellStyle name="Акцент6 8" xfId="214"/>
    <cellStyle name="Акцент6 9" xfId="215"/>
    <cellStyle name="Ввод  2" xfId="216"/>
    <cellStyle name="Ввод  3" xfId="217"/>
    <cellStyle name="Ввод  4" xfId="218"/>
    <cellStyle name="Ввод  5" xfId="219"/>
    <cellStyle name="Ввод  6" xfId="220"/>
    <cellStyle name="Ввод  7" xfId="221"/>
    <cellStyle name="Ввод  8" xfId="222"/>
    <cellStyle name="Ввод  9" xfId="223"/>
    <cellStyle name="Вывод 2" xfId="224"/>
    <cellStyle name="Вывод 3" xfId="225"/>
    <cellStyle name="Вывод 4" xfId="226"/>
    <cellStyle name="Вывод 5" xfId="227"/>
    <cellStyle name="Вывод 6" xfId="228"/>
    <cellStyle name="Вывод 7" xfId="229"/>
    <cellStyle name="Вывод 8" xfId="230"/>
    <cellStyle name="Вывод 9" xfId="231"/>
    <cellStyle name="Вычисление 2" xfId="232"/>
    <cellStyle name="Вычисление 3" xfId="233"/>
    <cellStyle name="Вычисление 4" xfId="234"/>
    <cellStyle name="Вычисление 5" xfId="235"/>
    <cellStyle name="Вычисление 6" xfId="236"/>
    <cellStyle name="Вычисление 7" xfId="237"/>
    <cellStyle name="Вычисление 8" xfId="238"/>
    <cellStyle name="Вычисление 9" xfId="239"/>
    <cellStyle name="Заголовок 1 2" xfId="240"/>
    <cellStyle name="Заголовок 1 3" xfId="241"/>
    <cellStyle name="Заголовок 1 4" xfId="242"/>
    <cellStyle name="Заголовок 1 5" xfId="243"/>
    <cellStyle name="Заголовок 1 6" xfId="244"/>
    <cellStyle name="Заголовок 1 7" xfId="245"/>
    <cellStyle name="Заголовок 1 8" xfId="246"/>
    <cellStyle name="Заголовок 1 9" xfId="247"/>
    <cellStyle name="Заголовок 2 2" xfId="248"/>
    <cellStyle name="Заголовок 2 3" xfId="249"/>
    <cellStyle name="Заголовок 2 4" xfId="250"/>
    <cellStyle name="Заголовок 2 5" xfId="251"/>
    <cellStyle name="Заголовок 2 6" xfId="252"/>
    <cellStyle name="Заголовок 2 7" xfId="253"/>
    <cellStyle name="Заголовок 2 8" xfId="254"/>
    <cellStyle name="Заголовок 2 9" xfId="255"/>
    <cellStyle name="Заголовок 3 2" xfId="256"/>
    <cellStyle name="Заголовок 3 3" xfId="257"/>
    <cellStyle name="Заголовок 3 4" xfId="258"/>
    <cellStyle name="Заголовок 3 5" xfId="259"/>
    <cellStyle name="Заголовок 3 6" xfId="260"/>
    <cellStyle name="Заголовок 3 7" xfId="261"/>
    <cellStyle name="Заголовок 3 8" xfId="262"/>
    <cellStyle name="Заголовок 3 9" xfId="263"/>
    <cellStyle name="Заголовок 4 2" xfId="264"/>
    <cellStyle name="Заголовок 4 3" xfId="265"/>
    <cellStyle name="Заголовок 4 4" xfId="266"/>
    <cellStyle name="Заголовок 4 5" xfId="267"/>
    <cellStyle name="Заголовок 4 6" xfId="268"/>
    <cellStyle name="Заголовок 4 7" xfId="269"/>
    <cellStyle name="Заголовок 4 8" xfId="270"/>
    <cellStyle name="Заголовок 4 9" xfId="271"/>
    <cellStyle name="Итог 2" xfId="272"/>
    <cellStyle name="Итог 3" xfId="273"/>
    <cellStyle name="Итог 4" xfId="274"/>
    <cellStyle name="Итог 5" xfId="275"/>
    <cellStyle name="Итог 6" xfId="276"/>
    <cellStyle name="Итог 7" xfId="277"/>
    <cellStyle name="Итог 8" xfId="278"/>
    <cellStyle name="Итог 9" xfId="279"/>
    <cellStyle name="Контрольная ячейка 2" xfId="280"/>
    <cellStyle name="Контрольная ячейка 3" xfId="281"/>
    <cellStyle name="Контрольная ячейка 4" xfId="282"/>
    <cellStyle name="Контрольная ячейка 5" xfId="283"/>
    <cellStyle name="Контрольная ячейка 6" xfId="284"/>
    <cellStyle name="Контрольная ячейка 7" xfId="285"/>
    <cellStyle name="Контрольная ячейка 8" xfId="286"/>
    <cellStyle name="Контрольная ячейка 9" xfId="287"/>
    <cellStyle name="Название 2" xfId="288"/>
    <cellStyle name="Название 3" xfId="289"/>
    <cellStyle name="Название 4" xfId="290"/>
    <cellStyle name="Название 5" xfId="291"/>
    <cellStyle name="Название 6" xfId="292"/>
    <cellStyle name="Название 7" xfId="293"/>
    <cellStyle name="Название 8" xfId="294"/>
    <cellStyle name="Название 9" xfId="295"/>
    <cellStyle name="Нейтральный 2" xfId="296"/>
    <cellStyle name="Нейтральный 3" xfId="297"/>
    <cellStyle name="Нейтральный 4" xfId="298"/>
    <cellStyle name="Нейтральный 5" xfId="299"/>
    <cellStyle name="Нейтральный 6" xfId="300"/>
    <cellStyle name="Нейтральный 7" xfId="301"/>
    <cellStyle name="Нейтральный 8" xfId="302"/>
    <cellStyle name="Нейтральный 9" xfId="303"/>
    <cellStyle name="Обычный" xfId="0" builtinId="0"/>
    <cellStyle name="Обычный 10" xfId="398"/>
    <cellStyle name="Обычный 11" xfId="357"/>
    <cellStyle name="Обычный 12" xfId="399"/>
    <cellStyle name="Обычный 13" xfId="400"/>
    <cellStyle name="Обычный 14" xfId="401"/>
    <cellStyle name="Обычный 2" xfId="304"/>
    <cellStyle name="Обычный 2 2" xfId="402"/>
    <cellStyle name="Обычный 3" xfId="305"/>
    <cellStyle name="Обычный 4" xfId="306"/>
    <cellStyle name="Обычный 5" xfId="403"/>
    <cellStyle name="Обычный 6" xfId="404"/>
    <cellStyle name="Обычный 7" xfId="405"/>
    <cellStyle name="Обычный 8" xfId="406"/>
    <cellStyle name="Обычный 9" xfId="407"/>
    <cellStyle name="Плохой 2" xfId="307"/>
    <cellStyle name="Плохой 3" xfId="308"/>
    <cellStyle name="Плохой 4" xfId="309"/>
    <cellStyle name="Плохой 5" xfId="310"/>
    <cellStyle name="Плохой 6" xfId="311"/>
    <cellStyle name="Плохой 7" xfId="312"/>
    <cellStyle name="Плохой 8" xfId="313"/>
    <cellStyle name="Плохой 9" xfId="314"/>
    <cellStyle name="Пояснение 2" xfId="315"/>
    <cellStyle name="Пояснение 3" xfId="316"/>
    <cellStyle name="Пояснение 4" xfId="317"/>
    <cellStyle name="Пояснение 5" xfId="318"/>
    <cellStyle name="Пояснение 6" xfId="319"/>
    <cellStyle name="Пояснение 7" xfId="320"/>
    <cellStyle name="Пояснение 8" xfId="321"/>
    <cellStyle name="Пояснение 9" xfId="322"/>
    <cellStyle name="Примечание 2" xfId="323"/>
    <cellStyle name="Примечание 2 2" xfId="408"/>
    <cellStyle name="Примечание 3" xfId="324"/>
    <cellStyle name="Примечание 4" xfId="325"/>
    <cellStyle name="Примечание 5" xfId="326"/>
    <cellStyle name="Примечание 6" xfId="327"/>
    <cellStyle name="Примечание 7" xfId="328"/>
    <cellStyle name="Примечание 8" xfId="329"/>
    <cellStyle name="Примечание 9" xfId="330"/>
    <cellStyle name="Связанная ячейка 2" xfId="331"/>
    <cellStyle name="Связанная ячейка 3" xfId="332"/>
    <cellStyle name="Связанная ячейка 4" xfId="333"/>
    <cellStyle name="Связанная ячейка 5" xfId="334"/>
    <cellStyle name="Связанная ячейка 6" xfId="335"/>
    <cellStyle name="Связанная ячейка 7" xfId="336"/>
    <cellStyle name="Связанная ячейка 8" xfId="337"/>
    <cellStyle name="Связанная ячейка 9" xfId="338"/>
    <cellStyle name="Текст предупреждения 2" xfId="339"/>
    <cellStyle name="Текст предупреждения 3" xfId="340"/>
    <cellStyle name="Текст предупреждения 4" xfId="341"/>
    <cellStyle name="Текст предупреждения 5" xfId="342"/>
    <cellStyle name="Текст предупреждения 6" xfId="343"/>
    <cellStyle name="Текст предупреждения 7" xfId="344"/>
    <cellStyle name="Текст предупреждения 8" xfId="345"/>
    <cellStyle name="Текст предупреждения 9" xfId="346"/>
    <cellStyle name="Хороший 2" xfId="347"/>
    <cellStyle name="Хороший 3" xfId="348"/>
    <cellStyle name="Хороший 4" xfId="349"/>
    <cellStyle name="Хороший 5" xfId="350"/>
    <cellStyle name="Хороший 6" xfId="351"/>
    <cellStyle name="Хороший 7" xfId="352"/>
    <cellStyle name="Хороший 8" xfId="353"/>
    <cellStyle name="Хороший 9" xfId="3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abSelected="1" view="pageBreakPreview" zoomScale="85" zoomScaleNormal="80" zoomScaleSheetLayoutView="85" workbookViewId="0">
      <selection activeCell="B4" sqref="B4"/>
    </sheetView>
  </sheetViews>
  <sheetFormatPr defaultColWidth="29.54296875" defaultRowHeight="13"/>
  <cols>
    <col min="1" max="1" width="6.1796875" style="3" customWidth="1"/>
    <col min="2" max="2" width="85" style="3" customWidth="1"/>
    <col min="3" max="3" width="28.7265625" style="3" customWidth="1"/>
    <col min="4" max="4" width="19.81640625" style="3" customWidth="1"/>
    <col min="5" max="5" width="19.7265625" style="3" customWidth="1"/>
    <col min="6" max="6" width="21.1796875" style="3" customWidth="1"/>
    <col min="7" max="16384" width="29.54296875" style="4"/>
  </cols>
  <sheetData>
    <row r="1" spans="1:6" ht="23.25" customHeight="1">
      <c r="E1" s="67"/>
      <c r="F1" s="67"/>
    </row>
    <row r="2" spans="1:6" s="5" customFormat="1" ht="58.5" customHeight="1">
      <c r="A2" s="68" t="s">
        <v>410</v>
      </c>
      <c r="B2" s="68"/>
      <c r="C2" s="68"/>
      <c r="D2" s="68"/>
      <c r="E2" s="68"/>
      <c r="F2" s="68"/>
    </row>
    <row r="3" spans="1:6" s="5" customFormat="1" ht="19.5" customHeight="1">
      <c r="A3" s="6"/>
      <c r="B3" s="6"/>
      <c r="C3" s="6"/>
      <c r="D3" s="6"/>
      <c r="E3" s="6"/>
      <c r="F3" s="7" t="s">
        <v>122</v>
      </c>
    </row>
    <row r="4" spans="1:6" s="10" customFormat="1" ht="72" customHeight="1">
      <c r="A4" s="8" t="s">
        <v>123</v>
      </c>
      <c r="B4" s="9" t="s">
        <v>121</v>
      </c>
      <c r="C4" s="9" t="s">
        <v>124</v>
      </c>
      <c r="D4" s="9" t="s">
        <v>125</v>
      </c>
      <c r="E4" s="9" t="s">
        <v>387</v>
      </c>
      <c r="F4" s="9" t="s">
        <v>449</v>
      </c>
    </row>
    <row r="5" spans="1:6" s="10" customFormat="1" ht="22.5" customHeight="1">
      <c r="A5" s="11">
        <v>1</v>
      </c>
      <c r="B5" s="12" t="s">
        <v>126</v>
      </c>
      <c r="C5" s="65"/>
      <c r="D5" s="12">
        <f>SUM(D7:D10)</f>
        <v>1321337.8999999999</v>
      </c>
      <c r="E5" s="12">
        <f t="shared" ref="E5" si="0">SUM(E7:E10)</f>
        <v>937535.4</v>
      </c>
      <c r="F5" s="12">
        <f>E5/D5*100</f>
        <v>70.95349342511102</v>
      </c>
    </row>
    <row r="6" spans="1:6" s="10" customFormat="1" ht="15.5">
      <c r="A6" s="13"/>
      <c r="B6" s="14" t="s">
        <v>127</v>
      </c>
      <c r="C6" s="66"/>
      <c r="D6" s="14"/>
      <c r="E6" s="14"/>
      <c r="F6" s="12"/>
    </row>
    <row r="7" spans="1:6" s="10" customFormat="1" ht="44.25" customHeight="1">
      <c r="A7" s="13" t="s">
        <v>128</v>
      </c>
      <c r="B7" s="15" t="s">
        <v>129</v>
      </c>
      <c r="C7" s="66" t="s">
        <v>130</v>
      </c>
      <c r="D7" s="14">
        <v>581987.30000000005</v>
      </c>
      <c r="E7" s="14">
        <v>438752.90000000008</v>
      </c>
      <c r="F7" s="12">
        <f t="shared" ref="F7:F9" si="1">E7/D7*100</f>
        <v>75.38874130071224</v>
      </c>
    </row>
    <row r="8" spans="1:6" s="17" customFormat="1" ht="24" customHeight="1">
      <c r="A8" s="13" t="s">
        <v>131</v>
      </c>
      <c r="B8" s="15" t="s">
        <v>132</v>
      </c>
      <c r="C8" s="66" t="s">
        <v>133</v>
      </c>
      <c r="D8" s="16">
        <v>92762.7</v>
      </c>
      <c r="E8" s="16">
        <v>58807.600000000006</v>
      </c>
      <c r="F8" s="12">
        <f t="shared" si="1"/>
        <v>63.395739882517447</v>
      </c>
    </row>
    <row r="9" spans="1:6" s="17" customFormat="1" ht="54" customHeight="1">
      <c r="A9" s="13" t="s">
        <v>134</v>
      </c>
      <c r="B9" s="15" t="s">
        <v>3</v>
      </c>
      <c r="C9" s="66" t="s">
        <v>135</v>
      </c>
      <c r="D9" s="16">
        <v>646587.89999999991</v>
      </c>
      <c r="E9" s="16">
        <v>439974.89999999991</v>
      </c>
      <c r="F9" s="12">
        <f t="shared" si="1"/>
        <v>68.045643910131943</v>
      </c>
    </row>
    <row r="10" spans="1:6" s="17" customFormat="1" ht="15.5">
      <c r="A10" s="13"/>
      <c r="B10" s="15"/>
      <c r="C10" s="66"/>
      <c r="D10" s="16"/>
      <c r="E10" s="16"/>
      <c r="F10" s="12"/>
    </row>
    <row r="11" spans="1:6" s="10" customFormat="1" ht="27.75" customHeight="1">
      <c r="A11" s="11" t="s">
        <v>136</v>
      </c>
      <c r="B11" s="12" t="s">
        <v>137</v>
      </c>
      <c r="C11" s="65"/>
      <c r="D11" s="12">
        <f>SUM(D13:D98)</f>
        <v>8903415.6999999993</v>
      </c>
      <c r="E11" s="12">
        <f>SUM(E13:E98)</f>
        <v>3780696.9</v>
      </c>
      <c r="F11" s="18">
        <f t="shared" ref="F11" si="2">E11/D11*100</f>
        <v>42.463443552343627</v>
      </c>
    </row>
    <row r="12" spans="1:6" s="17" customFormat="1" ht="15.5">
      <c r="A12" s="13"/>
      <c r="B12" s="14" t="s">
        <v>127</v>
      </c>
      <c r="C12" s="66"/>
      <c r="D12" s="14"/>
      <c r="E12" s="14"/>
      <c r="F12" s="14"/>
    </row>
    <row r="13" spans="1:6" s="10" customFormat="1" ht="60" customHeight="1">
      <c r="A13" s="13" t="s">
        <v>138</v>
      </c>
      <c r="B13" s="15" t="s">
        <v>139</v>
      </c>
      <c r="C13" s="66" t="s">
        <v>140</v>
      </c>
      <c r="D13" s="14">
        <v>80000</v>
      </c>
      <c r="E13" s="14">
        <v>22159.5</v>
      </c>
      <c r="F13" s="14">
        <f>E13/D13*100</f>
        <v>27.699375</v>
      </c>
    </row>
    <row r="14" spans="1:6" s="17" customFormat="1" ht="74.25" customHeight="1">
      <c r="A14" s="13" t="s">
        <v>141</v>
      </c>
      <c r="B14" s="15" t="s">
        <v>5</v>
      </c>
      <c r="C14" s="66" t="s">
        <v>142</v>
      </c>
      <c r="D14" s="14">
        <v>685668.00000000012</v>
      </c>
      <c r="E14" s="14">
        <v>414588.10000000009</v>
      </c>
      <c r="F14" s="14">
        <f t="shared" ref="F14:F76" si="3">E14/D14*100</f>
        <v>60.464845960435667</v>
      </c>
    </row>
    <row r="15" spans="1:6" s="10" customFormat="1" ht="52.5" customHeight="1">
      <c r="A15" s="13" t="s">
        <v>143</v>
      </c>
      <c r="B15" s="15" t="s">
        <v>144</v>
      </c>
      <c r="C15" s="66" t="s">
        <v>145</v>
      </c>
      <c r="D15" s="14">
        <v>310541.39999999997</v>
      </c>
      <c r="E15" s="14">
        <v>139511.80000000005</v>
      </c>
      <c r="F15" s="14">
        <f t="shared" si="3"/>
        <v>44.925346507744237</v>
      </c>
    </row>
    <row r="16" spans="1:6" s="10" customFormat="1" ht="54.75" customHeight="1">
      <c r="A16" s="13" t="s">
        <v>146</v>
      </c>
      <c r="B16" s="15" t="s">
        <v>147</v>
      </c>
      <c r="C16" s="66" t="s">
        <v>148</v>
      </c>
      <c r="D16" s="14">
        <v>100000</v>
      </c>
      <c r="E16" s="14">
        <v>31583.4</v>
      </c>
      <c r="F16" s="14">
        <f t="shared" si="3"/>
        <v>31.583400000000001</v>
      </c>
    </row>
    <row r="17" spans="1:6" s="10" customFormat="1" ht="80.25" customHeight="1">
      <c r="A17" s="13" t="s">
        <v>149</v>
      </c>
      <c r="B17" s="15" t="s">
        <v>8</v>
      </c>
      <c r="C17" s="66" t="s">
        <v>150</v>
      </c>
      <c r="D17" s="14">
        <v>354721.9</v>
      </c>
      <c r="E17" s="14">
        <v>317282.69999999995</v>
      </c>
      <c r="F17" s="14">
        <f t="shared" si="3"/>
        <v>89.445478274670933</v>
      </c>
    </row>
    <row r="18" spans="1:6" s="10" customFormat="1" ht="42.75" customHeight="1">
      <c r="A18" s="13" t="s">
        <v>151</v>
      </c>
      <c r="B18" s="15" t="s">
        <v>9</v>
      </c>
      <c r="C18" s="66" t="s">
        <v>152</v>
      </c>
      <c r="D18" s="14">
        <v>6437</v>
      </c>
      <c r="E18" s="14">
        <v>3908</v>
      </c>
      <c r="F18" s="14">
        <f t="shared" si="3"/>
        <v>60.711511573714461</v>
      </c>
    </row>
    <row r="19" spans="1:6" s="10" customFormat="1" ht="58.5" customHeight="1">
      <c r="A19" s="13" t="s">
        <v>153</v>
      </c>
      <c r="B19" s="15" t="s">
        <v>154</v>
      </c>
      <c r="C19" s="66" t="s">
        <v>155</v>
      </c>
      <c r="D19" s="14">
        <v>112574.40000000002</v>
      </c>
      <c r="E19" s="14">
        <v>111653.80000000002</v>
      </c>
      <c r="F19" s="14">
        <f t="shared" si="3"/>
        <v>99.182229707642236</v>
      </c>
    </row>
    <row r="20" spans="1:6" s="10" customFormat="1" ht="50.25" customHeight="1">
      <c r="A20" s="13" t="s">
        <v>156</v>
      </c>
      <c r="B20" s="15" t="s">
        <v>157</v>
      </c>
      <c r="C20" s="66" t="s">
        <v>158</v>
      </c>
      <c r="D20" s="14">
        <v>680.4</v>
      </c>
      <c r="E20" s="14">
        <v>0</v>
      </c>
      <c r="F20" s="14">
        <f t="shared" si="3"/>
        <v>0</v>
      </c>
    </row>
    <row r="21" spans="1:6" s="10" customFormat="1" ht="72" customHeight="1">
      <c r="A21" s="13" t="s">
        <v>159</v>
      </c>
      <c r="B21" s="15" t="s">
        <v>160</v>
      </c>
      <c r="C21" s="66" t="s">
        <v>161</v>
      </c>
      <c r="D21" s="14">
        <v>273476.8</v>
      </c>
      <c r="E21" s="14">
        <v>167365</v>
      </c>
      <c r="F21" s="14">
        <f t="shared" si="3"/>
        <v>61.198975562095214</v>
      </c>
    </row>
    <row r="22" spans="1:6" s="17" customFormat="1" ht="38.25" customHeight="1">
      <c r="A22" s="13" t="s">
        <v>162</v>
      </c>
      <c r="B22" s="15" t="s">
        <v>163</v>
      </c>
      <c r="C22" s="66" t="s">
        <v>164</v>
      </c>
      <c r="D22" s="14">
        <v>385798.40000000002</v>
      </c>
      <c r="E22" s="14">
        <v>289050.79999999993</v>
      </c>
      <c r="F22" s="14">
        <f t="shared" si="3"/>
        <v>74.922757585308787</v>
      </c>
    </row>
    <row r="23" spans="1:6" s="17" customFormat="1" ht="54" customHeight="1">
      <c r="A23" s="13" t="s">
        <v>165</v>
      </c>
      <c r="B23" s="15" t="s">
        <v>166</v>
      </c>
      <c r="C23" s="66" t="s">
        <v>167</v>
      </c>
      <c r="D23" s="14">
        <v>523.70000000000005</v>
      </c>
      <c r="E23" s="14">
        <v>523.70000000000005</v>
      </c>
      <c r="F23" s="14">
        <f t="shared" si="3"/>
        <v>100</v>
      </c>
    </row>
    <row r="24" spans="1:6" s="10" customFormat="1" ht="86.25" customHeight="1">
      <c r="A24" s="13" t="s">
        <v>168</v>
      </c>
      <c r="B24" s="15" t="s">
        <v>169</v>
      </c>
      <c r="C24" s="66" t="s">
        <v>170</v>
      </c>
      <c r="D24" s="14">
        <v>17673.900000000001</v>
      </c>
      <c r="E24" s="14">
        <v>14239</v>
      </c>
      <c r="F24" s="14">
        <f t="shared" si="3"/>
        <v>80.565127108334877</v>
      </c>
    </row>
    <row r="25" spans="1:6" s="17" customFormat="1" ht="57" customHeight="1">
      <c r="A25" s="13" t="s">
        <v>171</v>
      </c>
      <c r="B25" s="15" t="s">
        <v>172</v>
      </c>
      <c r="C25" s="66" t="s">
        <v>173</v>
      </c>
      <c r="D25" s="14">
        <v>48790.9</v>
      </c>
      <c r="E25" s="14">
        <v>21086.1</v>
      </c>
      <c r="F25" s="14">
        <f t="shared" si="3"/>
        <v>43.217280271526036</v>
      </c>
    </row>
    <row r="26" spans="1:6" s="17" customFormat="1" ht="57" customHeight="1">
      <c r="A26" s="13" t="s">
        <v>174</v>
      </c>
      <c r="B26" s="15" t="s">
        <v>402</v>
      </c>
      <c r="C26" s="66" t="s">
        <v>180</v>
      </c>
      <c r="D26" s="14">
        <v>44331.899999999994</v>
      </c>
      <c r="E26" s="14">
        <v>8380.4</v>
      </c>
      <c r="F26" s="14">
        <f t="shared" si="3"/>
        <v>18.903769069225547</v>
      </c>
    </row>
    <row r="27" spans="1:6" s="17" customFormat="1" ht="66.75" customHeight="1">
      <c r="A27" s="13" t="s">
        <v>177</v>
      </c>
      <c r="B27" s="15" t="s">
        <v>175</v>
      </c>
      <c r="C27" s="66" t="s">
        <v>176</v>
      </c>
      <c r="D27" s="14">
        <v>242974.59999999998</v>
      </c>
      <c r="E27" s="14">
        <v>195712.90000000002</v>
      </c>
      <c r="F27" s="14">
        <f t="shared" si="3"/>
        <v>80.548707560378745</v>
      </c>
    </row>
    <row r="28" spans="1:6" s="10" customFormat="1" ht="39" customHeight="1">
      <c r="A28" s="13" t="s">
        <v>181</v>
      </c>
      <c r="B28" s="15" t="s">
        <v>178</v>
      </c>
      <c r="C28" s="66" t="s">
        <v>179</v>
      </c>
      <c r="D28" s="14">
        <v>192082.3</v>
      </c>
      <c r="E28" s="14">
        <v>62064.900000000009</v>
      </c>
      <c r="F28" s="14">
        <f t="shared" si="3"/>
        <v>32.311618509357714</v>
      </c>
    </row>
    <row r="29" spans="1:6" s="10" customFormat="1" ht="49.5" customHeight="1">
      <c r="A29" s="13" t="s">
        <v>433</v>
      </c>
      <c r="B29" s="15" t="s">
        <v>182</v>
      </c>
      <c r="C29" s="66" t="s">
        <v>183</v>
      </c>
      <c r="D29" s="14">
        <v>2390</v>
      </c>
      <c r="E29" s="14">
        <v>1644.1</v>
      </c>
      <c r="F29" s="14">
        <f t="shared" si="3"/>
        <v>68.790794979079493</v>
      </c>
    </row>
    <row r="30" spans="1:6" s="10" customFormat="1" ht="38.25" customHeight="1">
      <c r="A30" s="13" t="s">
        <v>434</v>
      </c>
      <c r="B30" s="15" t="s">
        <v>448</v>
      </c>
      <c r="C30" s="66" t="s">
        <v>184</v>
      </c>
      <c r="D30" s="14">
        <v>780</v>
      </c>
      <c r="E30" s="14">
        <v>0</v>
      </c>
      <c r="F30" s="14">
        <f t="shared" si="3"/>
        <v>0</v>
      </c>
    </row>
    <row r="31" spans="1:6" s="10" customFormat="1" ht="60.75" customHeight="1">
      <c r="A31" s="13" t="s">
        <v>435</v>
      </c>
      <c r="B31" s="15" t="s">
        <v>419</v>
      </c>
      <c r="C31" s="66" t="s">
        <v>184</v>
      </c>
      <c r="D31" s="14">
        <v>46140.2</v>
      </c>
      <c r="E31" s="14">
        <v>15624.8</v>
      </c>
      <c r="F31" s="14">
        <f t="shared" si="3"/>
        <v>33.863745714149488</v>
      </c>
    </row>
    <row r="32" spans="1:6" s="10" customFormat="1" ht="53.25" customHeight="1">
      <c r="A32" s="13" t="s">
        <v>186</v>
      </c>
      <c r="B32" s="15" t="s">
        <v>421</v>
      </c>
      <c r="C32" s="66" t="s">
        <v>185</v>
      </c>
      <c r="D32" s="14">
        <v>139216</v>
      </c>
      <c r="E32" s="14">
        <v>0</v>
      </c>
      <c r="F32" s="14">
        <f t="shared" si="3"/>
        <v>0</v>
      </c>
    </row>
    <row r="33" spans="1:6" s="10" customFormat="1" ht="53.25" customHeight="1">
      <c r="A33" s="13" t="s">
        <v>189</v>
      </c>
      <c r="B33" s="15" t="s">
        <v>450</v>
      </c>
      <c r="C33" s="66" t="s">
        <v>185</v>
      </c>
      <c r="D33" s="14">
        <v>8200.7000000000007</v>
      </c>
      <c r="E33" s="14">
        <v>0</v>
      </c>
      <c r="F33" s="14">
        <f t="shared" si="3"/>
        <v>0</v>
      </c>
    </row>
    <row r="34" spans="1:6" s="10" customFormat="1" ht="55.5" customHeight="1">
      <c r="A34" s="13" t="s">
        <v>192</v>
      </c>
      <c r="B34" s="15" t="s">
        <v>422</v>
      </c>
      <c r="C34" s="66" t="s">
        <v>452</v>
      </c>
      <c r="D34" s="14">
        <v>82400</v>
      </c>
      <c r="E34" s="14">
        <v>0</v>
      </c>
      <c r="F34" s="14">
        <f t="shared" si="3"/>
        <v>0</v>
      </c>
    </row>
    <row r="35" spans="1:6" s="10" customFormat="1" ht="45.75" customHeight="1">
      <c r="A35" s="13" t="s">
        <v>436</v>
      </c>
      <c r="B35" s="15" t="s">
        <v>187</v>
      </c>
      <c r="C35" s="66" t="s">
        <v>188</v>
      </c>
      <c r="D35" s="14">
        <v>29152.600000000002</v>
      </c>
      <c r="E35" s="14">
        <v>23902.899999999998</v>
      </c>
      <c r="F35" s="14">
        <f t="shared" si="3"/>
        <v>81.992343736064697</v>
      </c>
    </row>
    <row r="36" spans="1:6" s="10" customFormat="1" ht="41.25" customHeight="1">
      <c r="A36" s="13" t="s">
        <v>197</v>
      </c>
      <c r="B36" s="15" t="s">
        <v>190</v>
      </c>
      <c r="C36" s="66" t="s">
        <v>191</v>
      </c>
      <c r="D36" s="14">
        <v>115300</v>
      </c>
      <c r="E36" s="14">
        <v>29472.9</v>
      </c>
      <c r="F36" s="14">
        <f t="shared" si="3"/>
        <v>25.56192541196878</v>
      </c>
    </row>
    <row r="37" spans="1:6" s="10" customFormat="1" ht="57" customHeight="1">
      <c r="A37" s="13" t="s">
        <v>200</v>
      </c>
      <c r="B37" s="15" t="s">
        <v>193</v>
      </c>
      <c r="C37" s="66" t="s">
        <v>194</v>
      </c>
      <c r="D37" s="14">
        <v>3600</v>
      </c>
      <c r="E37" s="14">
        <v>3600</v>
      </c>
      <c r="F37" s="14">
        <f t="shared" si="3"/>
        <v>100</v>
      </c>
    </row>
    <row r="38" spans="1:6" s="10" customFormat="1" ht="44.25" customHeight="1">
      <c r="A38" s="13" t="s">
        <v>203</v>
      </c>
      <c r="B38" s="15" t="s">
        <v>195</v>
      </c>
      <c r="C38" s="66" t="s">
        <v>196</v>
      </c>
      <c r="D38" s="14">
        <v>3320.4</v>
      </c>
      <c r="E38" s="14">
        <v>0</v>
      </c>
      <c r="F38" s="14">
        <f t="shared" si="3"/>
        <v>0</v>
      </c>
    </row>
    <row r="39" spans="1:6" s="10" customFormat="1" ht="117" customHeight="1">
      <c r="A39" s="13" t="s">
        <v>206</v>
      </c>
      <c r="B39" s="15" t="s">
        <v>198</v>
      </c>
      <c r="C39" s="66" t="s">
        <v>199</v>
      </c>
      <c r="D39" s="14">
        <v>2493.4</v>
      </c>
      <c r="E39" s="14">
        <v>0</v>
      </c>
      <c r="F39" s="14">
        <f t="shared" si="3"/>
        <v>0</v>
      </c>
    </row>
    <row r="40" spans="1:6" s="10" customFormat="1" ht="43.5" customHeight="1">
      <c r="A40" s="13" t="s">
        <v>209</v>
      </c>
      <c r="B40" s="15" t="s">
        <v>201</v>
      </c>
      <c r="C40" s="66" t="s">
        <v>202</v>
      </c>
      <c r="D40" s="14">
        <v>38036</v>
      </c>
      <c r="E40" s="14">
        <v>31272.200000000004</v>
      </c>
      <c r="F40" s="14">
        <f t="shared" si="3"/>
        <v>82.21737301503839</v>
      </c>
    </row>
    <row r="41" spans="1:6" s="10" customFormat="1" ht="37.5" customHeight="1">
      <c r="A41" s="13" t="s">
        <v>212</v>
      </c>
      <c r="B41" s="15" t="s">
        <v>204</v>
      </c>
      <c r="C41" s="66" t="s">
        <v>205</v>
      </c>
      <c r="D41" s="14">
        <v>39372.9</v>
      </c>
      <c r="E41" s="14">
        <v>32418.600000000002</v>
      </c>
      <c r="F41" s="14">
        <f t="shared" si="3"/>
        <v>82.337343705950033</v>
      </c>
    </row>
    <row r="42" spans="1:6" s="10" customFormat="1" ht="37.5" customHeight="1">
      <c r="A42" s="13" t="s">
        <v>215</v>
      </c>
      <c r="B42" s="15" t="s">
        <v>207</v>
      </c>
      <c r="C42" s="66" t="s">
        <v>208</v>
      </c>
      <c r="D42" s="14">
        <v>24491.1</v>
      </c>
      <c r="E42" s="14">
        <v>11177</v>
      </c>
      <c r="F42" s="14">
        <f t="shared" si="3"/>
        <v>45.636986497135695</v>
      </c>
    </row>
    <row r="43" spans="1:6" s="10" customFormat="1" ht="40.5" customHeight="1">
      <c r="A43" s="13" t="s">
        <v>218</v>
      </c>
      <c r="B43" s="15" t="s">
        <v>210</v>
      </c>
      <c r="C43" s="66" t="s">
        <v>211</v>
      </c>
      <c r="D43" s="14">
        <v>212632.3</v>
      </c>
      <c r="E43" s="14">
        <v>85471.7</v>
      </c>
      <c r="F43" s="14">
        <f t="shared" si="3"/>
        <v>40.196950322222918</v>
      </c>
    </row>
    <row r="44" spans="1:6" s="10" customFormat="1" ht="71.25" customHeight="1">
      <c r="A44" s="13" t="s">
        <v>221</v>
      </c>
      <c r="B44" s="15" t="s">
        <v>213</v>
      </c>
      <c r="C44" s="66" t="s">
        <v>214</v>
      </c>
      <c r="D44" s="14">
        <v>67168.3</v>
      </c>
      <c r="E44" s="14">
        <v>31923</v>
      </c>
      <c r="F44" s="14">
        <f t="shared" si="3"/>
        <v>47.526883961630709</v>
      </c>
    </row>
    <row r="45" spans="1:6" s="10" customFormat="1" ht="44.25" customHeight="1">
      <c r="A45" s="13" t="s">
        <v>223</v>
      </c>
      <c r="B45" s="15" t="s">
        <v>216</v>
      </c>
      <c r="C45" s="66" t="s">
        <v>217</v>
      </c>
      <c r="D45" s="14">
        <v>80121.099999999991</v>
      </c>
      <c r="E45" s="14">
        <v>80121.099999999991</v>
      </c>
      <c r="F45" s="14">
        <f t="shared" si="3"/>
        <v>100</v>
      </c>
    </row>
    <row r="46" spans="1:6" s="10" customFormat="1" ht="36.75" customHeight="1">
      <c r="A46" s="13" t="s">
        <v>225</v>
      </c>
      <c r="B46" s="15" t="s">
        <v>118</v>
      </c>
      <c r="C46" s="66" t="s">
        <v>403</v>
      </c>
      <c r="D46" s="14">
        <v>438.3</v>
      </c>
      <c r="E46" s="14">
        <v>0</v>
      </c>
      <c r="F46" s="14">
        <f t="shared" si="3"/>
        <v>0</v>
      </c>
    </row>
    <row r="47" spans="1:6" s="51" customFormat="1" ht="51.75" customHeight="1">
      <c r="A47" s="13" t="s">
        <v>227</v>
      </c>
      <c r="B47" s="15" t="s">
        <v>400</v>
      </c>
      <c r="C47" s="66" t="s">
        <v>401</v>
      </c>
      <c r="D47" s="14">
        <v>342695.6</v>
      </c>
      <c r="E47" s="14">
        <v>0</v>
      </c>
      <c r="F47" s="14">
        <f t="shared" si="3"/>
        <v>0</v>
      </c>
    </row>
    <row r="48" spans="1:6" s="10" customFormat="1" ht="31">
      <c r="A48" s="13" t="s">
        <v>229</v>
      </c>
      <c r="B48" s="15" t="s">
        <v>219</v>
      </c>
      <c r="C48" s="66" t="s">
        <v>220</v>
      </c>
      <c r="D48" s="14">
        <v>110000</v>
      </c>
      <c r="E48" s="14">
        <v>0</v>
      </c>
      <c r="F48" s="14">
        <f t="shared" si="3"/>
        <v>0</v>
      </c>
    </row>
    <row r="49" spans="1:6" s="10" customFormat="1" ht="134.25" customHeight="1">
      <c r="A49" s="13" t="s">
        <v>231</v>
      </c>
      <c r="B49" s="15" t="s">
        <v>11</v>
      </c>
      <c r="C49" s="66" t="s">
        <v>222</v>
      </c>
      <c r="D49" s="14">
        <v>15405.800000000001</v>
      </c>
      <c r="E49" s="14">
        <v>0</v>
      </c>
      <c r="F49" s="14">
        <f t="shared" si="3"/>
        <v>0</v>
      </c>
    </row>
    <row r="50" spans="1:6" s="10" customFormat="1" ht="53.25" customHeight="1">
      <c r="A50" s="13" t="s">
        <v>233</v>
      </c>
      <c r="B50" s="15" t="s">
        <v>56</v>
      </c>
      <c r="C50" s="66" t="s">
        <v>405</v>
      </c>
      <c r="D50" s="14">
        <v>146964.29999999999</v>
      </c>
      <c r="E50" s="14">
        <v>0</v>
      </c>
      <c r="F50" s="14">
        <f t="shared" si="3"/>
        <v>0</v>
      </c>
    </row>
    <row r="51" spans="1:6" s="10" customFormat="1" ht="31">
      <c r="A51" s="13" t="s">
        <v>235</v>
      </c>
      <c r="B51" s="15" t="s">
        <v>12</v>
      </c>
      <c r="C51" s="66" t="s">
        <v>224</v>
      </c>
      <c r="D51" s="14">
        <v>258819.3</v>
      </c>
      <c r="E51" s="14">
        <v>0</v>
      </c>
      <c r="F51" s="14">
        <f t="shared" si="3"/>
        <v>0</v>
      </c>
    </row>
    <row r="52" spans="1:6" s="10" customFormat="1" ht="48.75" customHeight="1">
      <c r="A52" s="13" t="s">
        <v>237</v>
      </c>
      <c r="B52" s="15" t="s">
        <v>13</v>
      </c>
      <c r="C52" s="66" t="s">
        <v>226</v>
      </c>
      <c r="D52" s="14">
        <v>126154.20000000001</v>
      </c>
      <c r="E52" s="14">
        <v>0</v>
      </c>
      <c r="F52" s="14">
        <f t="shared" si="3"/>
        <v>0</v>
      </c>
    </row>
    <row r="53" spans="1:6" s="10" customFormat="1" ht="48.75" customHeight="1">
      <c r="A53" s="13" t="s">
        <v>239</v>
      </c>
      <c r="B53" s="15" t="s">
        <v>117</v>
      </c>
      <c r="C53" s="66" t="s">
        <v>404</v>
      </c>
      <c r="D53" s="14">
        <v>593.20000000000005</v>
      </c>
      <c r="E53" s="14">
        <v>0</v>
      </c>
      <c r="F53" s="14">
        <f t="shared" si="3"/>
        <v>0</v>
      </c>
    </row>
    <row r="54" spans="1:6" s="10" customFormat="1" ht="51" customHeight="1">
      <c r="A54" s="13" t="s">
        <v>241</v>
      </c>
      <c r="B54" s="15" t="s">
        <v>14</v>
      </c>
      <c r="C54" s="66" t="s">
        <v>228</v>
      </c>
      <c r="D54" s="14">
        <v>27013.8</v>
      </c>
      <c r="E54" s="14">
        <v>0</v>
      </c>
      <c r="F54" s="14">
        <f t="shared" si="3"/>
        <v>0</v>
      </c>
    </row>
    <row r="55" spans="1:6" s="10" customFormat="1" ht="68.25" customHeight="1">
      <c r="A55" s="13" t="s">
        <v>243</v>
      </c>
      <c r="B55" s="15" t="s">
        <v>15</v>
      </c>
      <c r="C55" s="66" t="s">
        <v>230</v>
      </c>
      <c r="D55" s="14">
        <v>37637.5</v>
      </c>
      <c r="E55" s="14">
        <v>0</v>
      </c>
      <c r="F55" s="14">
        <f t="shared" si="3"/>
        <v>0</v>
      </c>
    </row>
    <row r="56" spans="1:6" s="10" customFormat="1" ht="52.5" customHeight="1">
      <c r="A56" s="13" t="s">
        <v>245</v>
      </c>
      <c r="B56" s="15" t="s">
        <v>16</v>
      </c>
      <c r="C56" s="66" t="s">
        <v>232</v>
      </c>
      <c r="D56" s="14">
        <v>37769.800000000003</v>
      </c>
      <c r="E56" s="14">
        <v>0</v>
      </c>
      <c r="F56" s="14">
        <f t="shared" si="3"/>
        <v>0</v>
      </c>
    </row>
    <row r="57" spans="1:6" s="10" customFormat="1" ht="39" customHeight="1">
      <c r="A57" s="13" t="s">
        <v>247</v>
      </c>
      <c r="B57" s="15" t="s">
        <v>17</v>
      </c>
      <c r="C57" s="66" t="s">
        <v>234</v>
      </c>
      <c r="D57" s="14">
        <v>2720.9</v>
      </c>
      <c r="E57" s="14">
        <v>0</v>
      </c>
      <c r="F57" s="14">
        <f t="shared" si="3"/>
        <v>0</v>
      </c>
    </row>
    <row r="58" spans="1:6" s="10" customFormat="1" ht="42.75" customHeight="1">
      <c r="A58" s="13" t="s">
        <v>249</v>
      </c>
      <c r="B58" s="15" t="s">
        <v>18</v>
      </c>
      <c r="C58" s="66" t="s">
        <v>236</v>
      </c>
      <c r="D58" s="14">
        <v>9422.0999999999985</v>
      </c>
      <c r="E58" s="14">
        <v>3168.8</v>
      </c>
      <c r="F58" s="14">
        <f t="shared" si="3"/>
        <v>33.631568334023207</v>
      </c>
    </row>
    <row r="59" spans="1:6" s="10" customFormat="1" ht="43.5" customHeight="1">
      <c r="A59" s="13" t="s">
        <v>251</v>
      </c>
      <c r="B59" s="15" t="s">
        <v>19</v>
      </c>
      <c r="C59" s="66" t="s">
        <v>238</v>
      </c>
      <c r="D59" s="14">
        <v>21325.7</v>
      </c>
      <c r="E59" s="14">
        <v>10667.9</v>
      </c>
      <c r="F59" s="14">
        <f t="shared" si="3"/>
        <v>50.023680348124557</v>
      </c>
    </row>
    <row r="60" spans="1:6" s="10" customFormat="1" ht="39" customHeight="1">
      <c r="A60" s="13" t="s">
        <v>253</v>
      </c>
      <c r="B60" s="15" t="s">
        <v>20</v>
      </c>
      <c r="C60" s="66" t="s">
        <v>240</v>
      </c>
      <c r="D60" s="14">
        <v>42734</v>
      </c>
      <c r="E60" s="14">
        <v>19516.099999999999</v>
      </c>
      <c r="F60" s="14">
        <f t="shared" si="3"/>
        <v>45.668788318434963</v>
      </c>
    </row>
    <row r="61" spans="1:6" s="10" customFormat="1" ht="63" customHeight="1">
      <c r="A61" s="13" t="s">
        <v>255</v>
      </c>
      <c r="B61" s="15" t="s">
        <v>21</v>
      </c>
      <c r="C61" s="66" t="s">
        <v>242</v>
      </c>
      <c r="D61" s="14">
        <v>23018.5</v>
      </c>
      <c r="E61" s="14">
        <v>14284.3</v>
      </c>
      <c r="F61" s="14">
        <f t="shared" si="3"/>
        <v>62.055737776136588</v>
      </c>
    </row>
    <row r="62" spans="1:6" s="10" customFormat="1" ht="40.5" customHeight="1">
      <c r="A62" s="13" t="s">
        <v>257</v>
      </c>
      <c r="B62" s="15" t="s">
        <v>22</v>
      </c>
      <c r="C62" s="66" t="s">
        <v>244</v>
      </c>
      <c r="D62" s="14">
        <v>14250</v>
      </c>
      <c r="E62" s="14">
        <v>1493.2</v>
      </c>
      <c r="F62" s="14">
        <f t="shared" si="3"/>
        <v>10.478596491228071</v>
      </c>
    </row>
    <row r="63" spans="1:6" s="10" customFormat="1" ht="45" customHeight="1">
      <c r="A63" s="13" t="s">
        <v>259</v>
      </c>
      <c r="B63" s="15" t="s">
        <v>23</v>
      </c>
      <c r="C63" s="66" t="s">
        <v>246</v>
      </c>
      <c r="D63" s="14">
        <v>14250</v>
      </c>
      <c r="E63" s="14">
        <v>1702.6</v>
      </c>
      <c r="F63" s="14">
        <f t="shared" si="3"/>
        <v>11.948070175438597</v>
      </c>
    </row>
    <row r="64" spans="1:6" s="10" customFormat="1" ht="36.75" customHeight="1">
      <c r="A64" s="13" t="s">
        <v>261</v>
      </c>
      <c r="B64" s="15" t="s">
        <v>24</v>
      </c>
      <c r="C64" s="66" t="s">
        <v>248</v>
      </c>
      <c r="D64" s="14">
        <v>14053.1</v>
      </c>
      <c r="E64" s="14">
        <v>8252.7000000000007</v>
      </c>
      <c r="F64" s="14">
        <f t="shared" si="3"/>
        <v>58.725121147647144</v>
      </c>
    </row>
    <row r="65" spans="1:6" s="10" customFormat="1" ht="42.75" customHeight="1">
      <c r="A65" s="13" t="s">
        <v>263</v>
      </c>
      <c r="B65" s="15" t="s">
        <v>25</v>
      </c>
      <c r="C65" s="66" t="s">
        <v>250</v>
      </c>
      <c r="D65" s="14">
        <v>18605.400000000001</v>
      </c>
      <c r="E65" s="14">
        <v>3816.2</v>
      </c>
      <c r="F65" s="14">
        <f t="shared" si="3"/>
        <v>20.511249422210753</v>
      </c>
    </row>
    <row r="66" spans="1:6" s="10" customFormat="1" ht="48.75" customHeight="1">
      <c r="A66" s="13" t="s">
        <v>265</v>
      </c>
      <c r="B66" s="15" t="s">
        <v>26</v>
      </c>
      <c r="C66" s="66" t="s">
        <v>252</v>
      </c>
      <c r="D66" s="14">
        <v>59240.3</v>
      </c>
      <c r="E66" s="14">
        <v>36643.599999999999</v>
      </c>
      <c r="F66" s="14">
        <f t="shared" si="3"/>
        <v>61.855865010811897</v>
      </c>
    </row>
    <row r="67" spans="1:6" s="10" customFormat="1" ht="52.5" customHeight="1">
      <c r="A67" s="13" t="s">
        <v>267</v>
      </c>
      <c r="B67" s="15" t="s">
        <v>27</v>
      </c>
      <c r="C67" s="66" t="s">
        <v>254</v>
      </c>
      <c r="D67" s="14">
        <v>75434.600000000006</v>
      </c>
      <c r="E67" s="14">
        <v>73324.3</v>
      </c>
      <c r="F67" s="14">
        <f t="shared" si="3"/>
        <v>97.202477377755031</v>
      </c>
    </row>
    <row r="68" spans="1:6" s="10" customFormat="1" ht="46.5" customHeight="1">
      <c r="A68" s="13" t="s">
        <v>269</v>
      </c>
      <c r="B68" s="15" t="s">
        <v>28</v>
      </c>
      <c r="C68" s="66" t="s">
        <v>256</v>
      </c>
      <c r="D68" s="14">
        <v>105658.5</v>
      </c>
      <c r="E68" s="14">
        <v>94314.2</v>
      </c>
      <c r="F68" s="14">
        <f t="shared" si="3"/>
        <v>89.263239587917681</v>
      </c>
    </row>
    <row r="69" spans="1:6" s="10" customFormat="1" ht="48" customHeight="1">
      <c r="A69" s="13" t="s">
        <v>271</v>
      </c>
      <c r="B69" s="15" t="s">
        <v>29</v>
      </c>
      <c r="C69" s="66" t="s">
        <v>258</v>
      </c>
      <c r="D69" s="14">
        <v>102697.9</v>
      </c>
      <c r="E69" s="14">
        <v>99630.5</v>
      </c>
      <c r="F69" s="14">
        <f t="shared" si="3"/>
        <v>97.013181379560834</v>
      </c>
    </row>
    <row r="70" spans="1:6" s="10" customFormat="1" ht="47.25" customHeight="1">
      <c r="A70" s="13" t="s">
        <v>273</v>
      </c>
      <c r="B70" s="15" t="s">
        <v>30</v>
      </c>
      <c r="C70" s="66" t="s">
        <v>260</v>
      </c>
      <c r="D70" s="14">
        <v>93415.7</v>
      </c>
      <c r="E70" s="14">
        <v>48422.5</v>
      </c>
      <c r="F70" s="14">
        <f t="shared" si="3"/>
        <v>51.835505166690396</v>
      </c>
    </row>
    <row r="71" spans="1:6" s="10" customFormat="1" ht="47.25" customHeight="1">
      <c r="A71" s="13" t="s">
        <v>275</v>
      </c>
      <c r="B71" s="15" t="s">
        <v>31</v>
      </c>
      <c r="C71" s="66" t="s">
        <v>262</v>
      </c>
      <c r="D71" s="14">
        <v>145743.20000000001</v>
      </c>
      <c r="E71" s="14">
        <v>51820.6</v>
      </c>
      <c r="F71" s="14">
        <f t="shared" si="3"/>
        <v>35.556101416738478</v>
      </c>
    </row>
    <row r="72" spans="1:6" s="10" customFormat="1" ht="49.5" customHeight="1">
      <c r="A72" s="13" t="s">
        <v>277</v>
      </c>
      <c r="B72" s="15" t="s">
        <v>32</v>
      </c>
      <c r="C72" s="66" t="s">
        <v>264</v>
      </c>
      <c r="D72" s="14">
        <v>163204.1</v>
      </c>
      <c r="E72" s="14">
        <v>49229.8</v>
      </c>
      <c r="F72" s="14">
        <f t="shared" si="3"/>
        <v>30.164560816793205</v>
      </c>
    </row>
    <row r="73" spans="1:6" s="10" customFormat="1" ht="49.5" customHeight="1">
      <c r="A73" s="13" t="s">
        <v>280</v>
      </c>
      <c r="B73" s="15" t="s">
        <v>33</v>
      </c>
      <c r="C73" s="66" t="s">
        <v>266</v>
      </c>
      <c r="D73" s="14">
        <v>103255.9</v>
      </c>
      <c r="E73" s="14">
        <v>30524.7</v>
      </c>
      <c r="F73" s="14">
        <f t="shared" si="3"/>
        <v>29.562184824305444</v>
      </c>
    </row>
    <row r="74" spans="1:6" s="10" customFormat="1" ht="45.75" customHeight="1">
      <c r="A74" s="13" t="s">
        <v>282</v>
      </c>
      <c r="B74" s="15" t="s">
        <v>34</v>
      </c>
      <c r="C74" s="66" t="s">
        <v>268</v>
      </c>
      <c r="D74" s="14">
        <v>180610.5</v>
      </c>
      <c r="E74" s="14">
        <v>76190.899999999994</v>
      </c>
      <c r="F74" s="14">
        <f t="shared" si="3"/>
        <v>42.185199642324221</v>
      </c>
    </row>
    <row r="75" spans="1:6" s="10" customFormat="1" ht="48.75" customHeight="1">
      <c r="A75" s="13" t="s">
        <v>284</v>
      </c>
      <c r="B75" s="15" t="s">
        <v>35</v>
      </c>
      <c r="C75" s="66" t="s">
        <v>270</v>
      </c>
      <c r="D75" s="14">
        <v>168127.6</v>
      </c>
      <c r="E75" s="14">
        <v>72565.100000000006</v>
      </c>
      <c r="F75" s="14">
        <f t="shared" si="3"/>
        <v>43.160730302460756</v>
      </c>
    </row>
    <row r="76" spans="1:6" s="10" customFormat="1" ht="42.75" customHeight="1">
      <c r="A76" s="13" t="s">
        <v>286</v>
      </c>
      <c r="B76" s="15" t="s">
        <v>36</v>
      </c>
      <c r="C76" s="66" t="s">
        <v>272</v>
      </c>
      <c r="D76" s="14">
        <v>109877.2</v>
      </c>
      <c r="E76" s="14">
        <v>18929.8</v>
      </c>
      <c r="F76" s="14">
        <f t="shared" si="3"/>
        <v>17.228141962117711</v>
      </c>
    </row>
    <row r="77" spans="1:6" s="10" customFormat="1" ht="34.5" customHeight="1">
      <c r="A77" s="13" t="s">
        <v>288</v>
      </c>
      <c r="B77" s="15" t="s">
        <v>37</v>
      </c>
      <c r="C77" s="66" t="s">
        <v>274</v>
      </c>
      <c r="D77" s="14">
        <v>235095.8</v>
      </c>
      <c r="E77" s="14">
        <v>220374.7</v>
      </c>
      <c r="F77" s="14">
        <f t="shared" ref="F77:F98" si="4">E77/D77*100</f>
        <v>93.73825478804811</v>
      </c>
    </row>
    <row r="78" spans="1:6" s="10" customFormat="1" ht="34.5" customHeight="1">
      <c r="A78" s="13" t="s">
        <v>290</v>
      </c>
      <c r="B78" s="15" t="s">
        <v>38</v>
      </c>
      <c r="C78" s="66" t="s">
        <v>276</v>
      </c>
      <c r="D78" s="14">
        <v>403431.1</v>
      </c>
      <c r="E78" s="14">
        <v>343972.9</v>
      </c>
      <c r="F78" s="14">
        <f t="shared" si="4"/>
        <v>85.261869994653367</v>
      </c>
    </row>
    <row r="79" spans="1:6" s="10" customFormat="1" ht="34.5" customHeight="1">
      <c r="A79" s="13" t="s">
        <v>292</v>
      </c>
      <c r="B79" s="15" t="s">
        <v>278</v>
      </c>
      <c r="C79" s="66" t="s">
        <v>279</v>
      </c>
      <c r="D79" s="14">
        <v>13975.4</v>
      </c>
      <c r="E79" s="14">
        <v>5123.8</v>
      </c>
      <c r="F79" s="14">
        <f t="shared" si="4"/>
        <v>36.66299354580191</v>
      </c>
    </row>
    <row r="80" spans="1:6" s="10" customFormat="1" ht="33" customHeight="1">
      <c r="A80" s="13" t="s">
        <v>294</v>
      </c>
      <c r="B80" s="15" t="s">
        <v>40</v>
      </c>
      <c r="C80" s="66" t="s">
        <v>281</v>
      </c>
      <c r="D80" s="14">
        <v>515957.4</v>
      </c>
      <c r="E80" s="14">
        <v>28581.5</v>
      </c>
      <c r="F80" s="14">
        <f t="shared" si="4"/>
        <v>5.5395077190481228</v>
      </c>
    </row>
    <row r="81" spans="1:6" s="10" customFormat="1" ht="130.5" customHeight="1">
      <c r="A81" s="13" t="s">
        <v>296</v>
      </c>
      <c r="B81" s="15" t="s">
        <v>41</v>
      </c>
      <c r="C81" s="66" t="s">
        <v>283</v>
      </c>
      <c r="D81" s="14">
        <v>22314.9</v>
      </c>
      <c r="E81" s="14">
        <v>13950.1</v>
      </c>
      <c r="F81" s="14">
        <f t="shared" si="4"/>
        <v>62.514732308905707</v>
      </c>
    </row>
    <row r="82" spans="1:6" s="10" customFormat="1" ht="39" customHeight="1">
      <c r="A82" s="13" t="s">
        <v>298</v>
      </c>
      <c r="B82" s="15" t="s">
        <v>42</v>
      </c>
      <c r="C82" s="66" t="s">
        <v>285</v>
      </c>
      <c r="D82" s="14">
        <v>102503.8</v>
      </c>
      <c r="E82" s="14">
        <v>24983.9</v>
      </c>
      <c r="F82" s="14">
        <f t="shared" si="4"/>
        <v>24.373632977509128</v>
      </c>
    </row>
    <row r="83" spans="1:6" s="10" customFormat="1" ht="35.25" customHeight="1">
      <c r="A83" s="13" t="s">
        <v>300</v>
      </c>
      <c r="B83" s="15" t="s">
        <v>43</v>
      </c>
      <c r="C83" s="66" t="s">
        <v>287</v>
      </c>
      <c r="D83" s="14">
        <v>83237.2</v>
      </c>
      <c r="E83" s="14">
        <v>0</v>
      </c>
      <c r="F83" s="14">
        <f t="shared" si="4"/>
        <v>0</v>
      </c>
    </row>
    <row r="84" spans="1:6" s="10" customFormat="1" ht="22.5" customHeight="1">
      <c r="A84" s="13" t="s">
        <v>302</v>
      </c>
      <c r="B84" s="15" t="s">
        <v>44</v>
      </c>
      <c r="C84" s="66" t="s">
        <v>289</v>
      </c>
      <c r="D84" s="14">
        <v>31340.400000000001</v>
      </c>
      <c r="E84" s="14">
        <v>0</v>
      </c>
      <c r="F84" s="14">
        <f t="shared" si="4"/>
        <v>0</v>
      </c>
    </row>
    <row r="85" spans="1:6" s="10" customFormat="1" ht="44.25" customHeight="1">
      <c r="A85" s="13" t="s">
        <v>304</v>
      </c>
      <c r="B85" s="15" t="s">
        <v>45</v>
      </c>
      <c r="C85" s="66" t="s">
        <v>291</v>
      </c>
      <c r="D85" s="14">
        <v>120404.4</v>
      </c>
      <c r="E85" s="14">
        <v>1272.8</v>
      </c>
      <c r="F85" s="14">
        <f t="shared" si="4"/>
        <v>1.0571042254269778</v>
      </c>
    </row>
    <row r="86" spans="1:6" s="10" customFormat="1" ht="45.75" customHeight="1">
      <c r="A86" s="13" t="s">
        <v>305</v>
      </c>
      <c r="B86" s="15" t="s">
        <v>46</v>
      </c>
      <c r="C86" s="66" t="s">
        <v>293</v>
      </c>
      <c r="D86" s="14">
        <v>188982.8</v>
      </c>
      <c r="E86" s="14">
        <v>101452.4</v>
      </c>
      <c r="F86" s="14">
        <f t="shared" si="4"/>
        <v>53.683403992320997</v>
      </c>
    </row>
    <row r="87" spans="1:6" s="10" customFormat="1" ht="33" customHeight="1">
      <c r="A87" s="13" t="s">
        <v>307</v>
      </c>
      <c r="B87" s="15" t="s">
        <v>47</v>
      </c>
      <c r="C87" s="66" t="s">
        <v>295</v>
      </c>
      <c r="D87" s="14">
        <v>29116.7</v>
      </c>
      <c r="E87" s="14">
        <v>16229.7</v>
      </c>
      <c r="F87" s="14">
        <f t="shared" si="4"/>
        <v>55.740176599683345</v>
      </c>
    </row>
    <row r="88" spans="1:6" s="10" customFormat="1" ht="33" customHeight="1">
      <c r="A88" s="13" t="s">
        <v>309</v>
      </c>
      <c r="B88" s="15" t="s">
        <v>48</v>
      </c>
      <c r="C88" s="66" t="s">
        <v>297</v>
      </c>
      <c r="D88" s="14">
        <v>13374.8</v>
      </c>
      <c r="E88" s="14">
        <v>9847.2999999999993</v>
      </c>
      <c r="F88" s="14">
        <f t="shared" si="4"/>
        <v>73.62577384334719</v>
      </c>
    </row>
    <row r="89" spans="1:6" s="10" customFormat="1" ht="46.5" customHeight="1">
      <c r="A89" s="13" t="s">
        <v>311</v>
      </c>
      <c r="B89" s="15" t="s">
        <v>49</v>
      </c>
      <c r="C89" s="66" t="s">
        <v>299</v>
      </c>
      <c r="D89" s="14">
        <v>114794</v>
      </c>
      <c r="E89" s="14">
        <v>50217.9</v>
      </c>
      <c r="F89" s="14">
        <f t="shared" si="4"/>
        <v>43.74610171263307</v>
      </c>
    </row>
    <row r="90" spans="1:6" s="10" customFormat="1" ht="38.25" customHeight="1">
      <c r="A90" s="13" t="s">
        <v>437</v>
      </c>
      <c r="B90" s="15" t="s">
        <v>50</v>
      </c>
      <c r="C90" s="66" t="s">
        <v>301</v>
      </c>
      <c r="D90" s="14">
        <v>211314.7</v>
      </c>
      <c r="E90" s="14">
        <v>19861.2</v>
      </c>
      <c r="F90" s="14">
        <f t="shared" si="4"/>
        <v>9.3988728659198806</v>
      </c>
    </row>
    <row r="91" spans="1:6" s="10" customFormat="1" ht="48.75" customHeight="1">
      <c r="A91" s="13" t="s">
        <v>438</v>
      </c>
      <c r="B91" s="15" t="s">
        <v>51</v>
      </c>
      <c r="C91" s="66" t="s">
        <v>303</v>
      </c>
      <c r="D91" s="14">
        <v>114890.1</v>
      </c>
      <c r="E91" s="14">
        <v>0</v>
      </c>
      <c r="F91" s="14">
        <f t="shared" si="4"/>
        <v>0</v>
      </c>
    </row>
    <row r="92" spans="1:6" s="10" customFormat="1" ht="19.5" customHeight="1">
      <c r="A92" s="13" t="s">
        <v>439</v>
      </c>
      <c r="B92" s="15" t="s">
        <v>114</v>
      </c>
      <c r="C92" s="66" t="s">
        <v>453</v>
      </c>
      <c r="D92" s="14">
        <v>31368.1</v>
      </c>
      <c r="E92" s="14">
        <v>0</v>
      </c>
      <c r="F92" s="14">
        <f t="shared" si="4"/>
        <v>0</v>
      </c>
    </row>
    <row r="93" spans="1:6" s="10" customFormat="1" ht="40.5" customHeight="1">
      <c r="A93" s="13" t="s">
        <v>440</v>
      </c>
      <c r="B93" s="15" t="s">
        <v>52</v>
      </c>
      <c r="C93" s="66" t="s">
        <v>306</v>
      </c>
      <c r="D93" s="14">
        <v>28483</v>
      </c>
      <c r="E93" s="14">
        <v>7921.3</v>
      </c>
      <c r="F93" s="14">
        <f t="shared" si="4"/>
        <v>27.810623880911422</v>
      </c>
    </row>
    <row r="94" spans="1:6" s="10" customFormat="1" ht="34.5" customHeight="1">
      <c r="A94" s="13" t="s">
        <v>441</v>
      </c>
      <c r="B94" s="15" t="s">
        <v>53</v>
      </c>
      <c r="C94" s="66" t="s">
        <v>308</v>
      </c>
      <c r="D94" s="14">
        <v>53619.5</v>
      </c>
      <c r="E94" s="14">
        <v>53619.5</v>
      </c>
      <c r="F94" s="14">
        <f t="shared" si="4"/>
        <v>100</v>
      </c>
    </row>
    <row r="95" spans="1:6" s="10" customFormat="1" ht="39" customHeight="1">
      <c r="A95" s="13" t="s">
        <v>442</v>
      </c>
      <c r="B95" s="15" t="s">
        <v>54</v>
      </c>
      <c r="C95" s="66" t="s">
        <v>310</v>
      </c>
      <c r="D95" s="14">
        <v>109195.4</v>
      </c>
      <c r="E95" s="14">
        <v>23051.7</v>
      </c>
      <c r="F95" s="14">
        <f t="shared" si="4"/>
        <v>21.110504654957996</v>
      </c>
    </row>
    <row r="96" spans="1:6" s="10" customFormat="1" ht="48" customHeight="1">
      <c r="A96" s="13" t="s">
        <v>443</v>
      </c>
      <c r="B96" s="15" t="s">
        <v>55</v>
      </c>
      <c r="C96" s="66" t="s">
        <v>312</v>
      </c>
      <c r="D96" s="14">
        <v>103977.60000000001</v>
      </c>
      <c r="E96" s="14">
        <v>0</v>
      </c>
      <c r="F96" s="14">
        <f t="shared" si="4"/>
        <v>0</v>
      </c>
    </row>
    <row r="97" spans="1:6" s="10" customFormat="1" ht="48" customHeight="1">
      <c r="A97" s="13" t="s">
        <v>444</v>
      </c>
      <c r="B97" s="15" t="s">
        <v>115</v>
      </c>
      <c r="C97" s="66" t="s">
        <v>406</v>
      </c>
      <c r="D97" s="14">
        <v>19025</v>
      </c>
      <c r="E97" s="14">
        <v>0</v>
      </c>
      <c r="F97" s="14">
        <f t="shared" si="4"/>
        <v>0</v>
      </c>
    </row>
    <row r="98" spans="1:6" s="10" customFormat="1" ht="48" customHeight="1">
      <c r="A98" s="13" t="s">
        <v>445</v>
      </c>
      <c r="B98" s="15" t="s">
        <v>116</v>
      </c>
      <c r="C98" s="66" t="s">
        <v>407</v>
      </c>
      <c r="D98" s="14">
        <v>34786</v>
      </c>
      <c r="E98" s="14">
        <v>0</v>
      </c>
      <c r="F98" s="14">
        <f t="shared" si="4"/>
        <v>0</v>
      </c>
    </row>
    <row r="99" spans="1:6" s="10" customFormat="1" ht="12" customHeight="1">
      <c r="A99" s="13"/>
      <c r="C99" s="66"/>
      <c r="D99" s="14"/>
      <c r="E99" s="14"/>
      <c r="F99" s="14"/>
    </row>
    <row r="100" spans="1:6" s="10" customFormat="1" ht="24" customHeight="1">
      <c r="A100" s="11" t="s">
        <v>313</v>
      </c>
      <c r="B100" s="12" t="s">
        <v>314</v>
      </c>
      <c r="C100" s="65"/>
      <c r="D100" s="12">
        <f>SUM(D102:D122)</f>
        <v>10801090.600000001</v>
      </c>
      <c r="E100" s="12">
        <f>SUM(E102:E122)</f>
        <v>7950315.7000000002</v>
      </c>
      <c r="F100" s="18">
        <f t="shared" ref="F100" si="5">E100/D100*100</f>
        <v>73.606601355607552</v>
      </c>
    </row>
    <row r="101" spans="1:6" s="10" customFormat="1" ht="21.75" customHeight="1">
      <c r="A101" s="13"/>
      <c r="B101" s="14" t="s">
        <v>127</v>
      </c>
      <c r="C101" s="66"/>
      <c r="D101" s="14"/>
      <c r="E101" s="14"/>
      <c r="F101" s="14"/>
    </row>
    <row r="102" spans="1:6" s="10" customFormat="1" ht="53.25" customHeight="1">
      <c r="A102" s="13" t="s">
        <v>315</v>
      </c>
      <c r="B102" s="15" t="s">
        <v>316</v>
      </c>
      <c r="C102" s="66" t="s">
        <v>317</v>
      </c>
      <c r="D102" s="14">
        <v>215.79999999999998</v>
      </c>
      <c r="E102" s="14">
        <v>112.60000000000001</v>
      </c>
      <c r="F102" s="14">
        <f>E102/D102*100</f>
        <v>52.177942539388333</v>
      </c>
    </row>
    <row r="103" spans="1:6" s="10" customFormat="1" ht="39.75" customHeight="1">
      <c r="A103" s="13" t="s">
        <v>318</v>
      </c>
      <c r="B103" s="15" t="s">
        <v>319</v>
      </c>
      <c r="C103" s="66" t="s">
        <v>320</v>
      </c>
      <c r="D103" s="14">
        <v>72210.699999999983</v>
      </c>
      <c r="E103" s="14">
        <v>47536.6</v>
      </c>
      <c r="F103" s="14">
        <f t="shared" ref="F103:F136" si="6">E103/D103*100</f>
        <v>65.830410174669424</v>
      </c>
    </row>
    <row r="104" spans="1:6" s="10" customFormat="1" ht="68.25" customHeight="1">
      <c r="A104" s="13" t="s">
        <v>321</v>
      </c>
      <c r="B104" s="15" t="s">
        <v>59</v>
      </c>
      <c r="C104" s="66" t="s">
        <v>322</v>
      </c>
      <c r="D104" s="14">
        <v>2209.3000000000002</v>
      </c>
      <c r="E104" s="14">
        <v>0</v>
      </c>
      <c r="F104" s="14">
        <f t="shared" si="6"/>
        <v>0</v>
      </c>
    </row>
    <row r="105" spans="1:6" s="10" customFormat="1" ht="93" customHeight="1">
      <c r="A105" s="13" t="s">
        <v>323</v>
      </c>
      <c r="B105" s="15" t="s">
        <v>60</v>
      </c>
      <c r="C105" s="66" t="s">
        <v>324</v>
      </c>
      <c r="D105" s="14">
        <v>103062.90000000001</v>
      </c>
      <c r="E105" s="14">
        <v>30814</v>
      </c>
      <c r="F105" s="14">
        <f t="shared" si="6"/>
        <v>29.898246604743317</v>
      </c>
    </row>
    <row r="106" spans="1:6" s="10" customFormat="1" ht="192" customHeight="1">
      <c r="A106" s="13" t="s">
        <v>325</v>
      </c>
      <c r="B106" s="15" t="s">
        <v>61</v>
      </c>
      <c r="C106" s="66" t="s">
        <v>326</v>
      </c>
      <c r="D106" s="14">
        <v>126.00000000000001</v>
      </c>
      <c r="E106" s="14">
        <v>43.1</v>
      </c>
      <c r="F106" s="14">
        <f t="shared" si="6"/>
        <v>34.206349206349202</v>
      </c>
    </row>
    <row r="107" spans="1:6" s="10" customFormat="1" ht="48.75" customHeight="1">
      <c r="A107" s="13" t="s">
        <v>327</v>
      </c>
      <c r="B107" s="15" t="s">
        <v>62</v>
      </c>
      <c r="C107" s="66" t="s">
        <v>328</v>
      </c>
      <c r="D107" s="14">
        <v>215354.8</v>
      </c>
      <c r="E107" s="14">
        <v>124343.4</v>
      </c>
      <c r="F107" s="14">
        <f t="shared" si="6"/>
        <v>57.738856993203768</v>
      </c>
    </row>
    <row r="108" spans="1:6" s="10" customFormat="1" ht="37.5" customHeight="1">
      <c r="A108" s="13" t="s">
        <v>329</v>
      </c>
      <c r="B108" s="15" t="s">
        <v>63</v>
      </c>
      <c r="C108" s="66" t="s">
        <v>330</v>
      </c>
      <c r="D108" s="14">
        <v>1975.3</v>
      </c>
      <c r="E108" s="14">
        <v>1226.0999999999999</v>
      </c>
      <c r="F108" s="14">
        <f t="shared" si="6"/>
        <v>62.071584063180275</v>
      </c>
    </row>
    <row r="109" spans="1:6" s="10" customFormat="1" ht="46.5">
      <c r="A109" s="13" t="s">
        <v>331</v>
      </c>
      <c r="B109" s="15" t="s">
        <v>64</v>
      </c>
      <c r="C109" s="66" t="s">
        <v>332</v>
      </c>
      <c r="D109" s="14">
        <v>16182.299999999996</v>
      </c>
      <c r="E109" s="14">
        <v>10746.4</v>
      </c>
      <c r="F109" s="14">
        <f t="shared" si="6"/>
        <v>66.408359751086081</v>
      </c>
    </row>
    <row r="110" spans="1:6" s="10" customFormat="1" ht="31">
      <c r="A110" s="13" t="s">
        <v>333</v>
      </c>
      <c r="B110" s="15" t="s">
        <v>65</v>
      </c>
      <c r="C110" s="66" t="s">
        <v>334</v>
      </c>
      <c r="D110" s="14">
        <v>27614.199999999997</v>
      </c>
      <c r="E110" s="14">
        <v>18540.099999999999</v>
      </c>
      <c r="F110" s="14">
        <f t="shared" si="6"/>
        <v>67.139732456489781</v>
      </c>
    </row>
    <row r="111" spans="1:6" s="10" customFormat="1" ht="75.75" customHeight="1">
      <c r="A111" s="13" t="s">
        <v>335</v>
      </c>
      <c r="B111" s="15" t="s">
        <v>336</v>
      </c>
      <c r="C111" s="66" t="s">
        <v>337</v>
      </c>
      <c r="D111" s="14">
        <v>3756135</v>
      </c>
      <c r="E111" s="14">
        <v>2831327.8</v>
      </c>
      <c r="F111" s="14">
        <f t="shared" si="6"/>
        <v>75.378755023448292</v>
      </c>
    </row>
    <row r="112" spans="1:6" s="10" customFormat="1" ht="108" customHeight="1">
      <c r="A112" s="13" t="s">
        <v>338</v>
      </c>
      <c r="B112" s="15" t="s">
        <v>67</v>
      </c>
      <c r="C112" s="66" t="s">
        <v>339</v>
      </c>
      <c r="D112" s="14">
        <v>5990921.4000000004</v>
      </c>
      <c r="E112" s="14">
        <v>4444165.9000000004</v>
      </c>
      <c r="F112" s="14">
        <f t="shared" si="6"/>
        <v>74.1816759605626</v>
      </c>
    </row>
    <row r="113" spans="1:6" s="10" customFormat="1" ht="54.75" customHeight="1">
      <c r="A113" s="13" t="s">
        <v>340</v>
      </c>
      <c r="B113" s="15" t="s">
        <v>341</v>
      </c>
      <c r="C113" s="66" t="s">
        <v>342</v>
      </c>
      <c r="D113" s="14">
        <v>30184.300000000003</v>
      </c>
      <c r="E113" s="14">
        <v>14350.800000000001</v>
      </c>
      <c r="F113" s="14">
        <f t="shared" si="6"/>
        <v>47.543921840161943</v>
      </c>
    </row>
    <row r="114" spans="1:6" s="10" customFormat="1" ht="69.75" customHeight="1">
      <c r="A114" s="13" t="s">
        <v>343</v>
      </c>
      <c r="B114" s="15" t="s">
        <v>68</v>
      </c>
      <c r="C114" s="66" t="s">
        <v>344</v>
      </c>
      <c r="D114" s="14">
        <v>1765.7999999999997</v>
      </c>
      <c r="E114" s="14">
        <v>807.9</v>
      </c>
      <c r="F114" s="14">
        <f t="shared" si="6"/>
        <v>45.752633367312271</v>
      </c>
    </row>
    <row r="115" spans="1:6" s="10" customFormat="1" ht="67.5" customHeight="1">
      <c r="A115" s="13" t="s">
        <v>345</v>
      </c>
      <c r="B115" s="15" t="s">
        <v>346</v>
      </c>
      <c r="C115" s="66" t="s">
        <v>347</v>
      </c>
      <c r="D115" s="14">
        <v>32920.300000000003</v>
      </c>
      <c r="E115" s="14">
        <v>24399.699999999997</v>
      </c>
      <c r="F115" s="14">
        <f t="shared" si="6"/>
        <v>74.117489816313935</v>
      </c>
    </row>
    <row r="116" spans="1:6" s="10" customFormat="1" ht="57" customHeight="1">
      <c r="A116" s="13" t="s">
        <v>348</v>
      </c>
      <c r="B116" s="15" t="s">
        <v>349</v>
      </c>
      <c r="C116" s="66" t="s">
        <v>350</v>
      </c>
      <c r="D116" s="14">
        <v>5801.9000000000005</v>
      </c>
      <c r="E116" s="14">
        <v>5473.8</v>
      </c>
      <c r="F116" s="14">
        <f t="shared" si="6"/>
        <v>94.344955962701874</v>
      </c>
    </row>
    <row r="117" spans="1:6" s="10" customFormat="1" ht="57" customHeight="1">
      <c r="A117" s="13" t="s">
        <v>351</v>
      </c>
      <c r="B117" s="15" t="s">
        <v>71</v>
      </c>
      <c r="C117" s="66" t="s">
        <v>352</v>
      </c>
      <c r="D117" s="14">
        <v>8925</v>
      </c>
      <c r="E117" s="14">
        <v>3761.6</v>
      </c>
      <c r="F117" s="14">
        <f t="shared" si="6"/>
        <v>42.146778711484593</v>
      </c>
    </row>
    <row r="118" spans="1:6" s="10" customFormat="1" ht="44.25" customHeight="1">
      <c r="A118" s="13" t="s">
        <v>353</v>
      </c>
      <c r="B118" s="15" t="s">
        <v>72</v>
      </c>
      <c r="C118" s="66" t="s">
        <v>354</v>
      </c>
      <c r="D118" s="14">
        <v>85215.099999999991</v>
      </c>
      <c r="E118" s="14">
        <v>55519.299999999996</v>
      </c>
      <c r="F118" s="14">
        <f t="shared" si="6"/>
        <v>65.151950769288547</v>
      </c>
    </row>
    <row r="119" spans="1:6" s="10" customFormat="1" ht="31">
      <c r="A119" s="13" t="s">
        <v>355</v>
      </c>
      <c r="B119" s="15" t="s">
        <v>73</v>
      </c>
      <c r="C119" s="66" t="s">
        <v>356</v>
      </c>
      <c r="D119" s="14">
        <v>19600</v>
      </c>
      <c r="E119" s="14">
        <v>11399.7</v>
      </c>
      <c r="F119" s="14">
        <f t="shared" si="6"/>
        <v>58.161734693877555</v>
      </c>
    </row>
    <row r="120" spans="1:6" s="10" customFormat="1" ht="57.75" customHeight="1">
      <c r="A120" s="13" t="s">
        <v>357</v>
      </c>
      <c r="B120" s="15" t="s">
        <v>74</v>
      </c>
      <c r="C120" s="66" t="s">
        <v>358</v>
      </c>
      <c r="D120" s="14">
        <v>430320</v>
      </c>
      <c r="E120" s="14">
        <v>325746.89999999997</v>
      </c>
      <c r="F120" s="14">
        <f t="shared" si="6"/>
        <v>75.698759063022862</v>
      </c>
    </row>
    <row r="121" spans="1:6" s="10" customFormat="1" ht="90.75" customHeight="1">
      <c r="A121" s="13" t="s">
        <v>359</v>
      </c>
      <c r="B121" s="15" t="s">
        <v>360</v>
      </c>
      <c r="C121" s="66" t="s">
        <v>361</v>
      </c>
      <c r="D121" s="14">
        <v>330.29999999999995</v>
      </c>
      <c r="E121" s="14">
        <v>0</v>
      </c>
      <c r="F121" s="14">
        <f t="shared" si="6"/>
        <v>0</v>
      </c>
    </row>
    <row r="122" spans="1:6" s="10" customFormat="1" ht="77.5">
      <c r="A122" s="13" t="s">
        <v>362</v>
      </c>
      <c r="B122" s="15" t="s">
        <v>363</v>
      </c>
      <c r="C122" s="66" t="s">
        <v>364</v>
      </c>
      <c r="D122" s="14">
        <v>20.2</v>
      </c>
      <c r="E122" s="14">
        <v>0</v>
      </c>
      <c r="F122" s="14">
        <f t="shared" si="6"/>
        <v>0</v>
      </c>
    </row>
    <row r="123" spans="1:6" s="10" customFormat="1" ht="27" customHeight="1">
      <c r="A123" s="11" t="s">
        <v>365</v>
      </c>
      <c r="B123" s="12" t="s">
        <v>76</v>
      </c>
      <c r="C123" s="65"/>
      <c r="D123" s="12">
        <f>SUM(D125:D136)</f>
        <v>822349.3</v>
      </c>
      <c r="E123" s="12">
        <f>SUM(E125:E134)</f>
        <v>365235.60000000003</v>
      </c>
      <c r="F123" s="18">
        <f t="shared" si="6"/>
        <v>44.413681631394347</v>
      </c>
    </row>
    <row r="124" spans="1:6" s="10" customFormat="1" ht="15.5">
      <c r="A124" s="13"/>
      <c r="B124" s="14" t="s">
        <v>127</v>
      </c>
      <c r="C124" s="66"/>
      <c r="D124" s="14"/>
      <c r="E124" s="14"/>
      <c r="F124" s="14"/>
    </row>
    <row r="125" spans="1:6" s="10" customFormat="1" ht="36" customHeight="1">
      <c r="A125" s="13" t="s">
        <v>366</v>
      </c>
      <c r="B125" s="15" t="s">
        <v>78</v>
      </c>
      <c r="C125" s="66" t="s">
        <v>367</v>
      </c>
      <c r="D125" s="14">
        <v>1200</v>
      </c>
      <c r="E125" s="14">
        <v>660</v>
      </c>
      <c r="F125" s="14">
        <f t="shared" si="6"/>
        <v>55.000000000000007</v>
      </c>
    </row>
    <row r="126" spans="1:6" s="10" customFormat="1" ht="60" customHeight="1">
      <c r="A126" s="13" t="s">
        <v>368</v>
      </c>
      <c r="B126" s="15" t="s">
        <v>79</v>
      </c>
      <c r="C126" s="66" t="s">
        <v>369</v>
      </c>
      <c r="D126" s="14">
        <v>10000</v>
      </c>
      <c r="E126" s="14">
        <v>10000</v>
      </c>
      <c r="F126" s="14">
        <f t="shared" si="6"/>
        <v>100</v>
      </c>
    </row>
    <row r="127" spans="1:6" s="10" customFormat="1" ht="37.5" customHeight="1">
      <c r="A127" s="13" t="s">
        <v>370</v>
      </c>
      <c r="B127" s="15" t="s">
        <v>80</v>
      </c>
      <c r="C127" s="66" t="s">
        <v>371</v>
      </c>
      <c r="D127" s="14">
        <v>5000</v>
      </c>
      <c r="E127" s="14">
        <v>0</v>
      </c>
      <c r="F127" s="14">
        <f t="shared" si="6"/>
        <v>0</v>
      </c>
    </row>
    <row r="128" spans="1:6" s="10" customFormat="1" ht="59.25" customHeight="1">
      <c r="A128" s="13" t="s">
        <v>372</v>
      </c>
      <c r="B128" s="15" t="s">
        <v>81</v>
      </c>
      <c r="C128" s="66" t="s">
        <v>373</v>
      </c>
      <c r="D128" s="14">
        <v>50000</v>
      </c>
      <c r="E128" s="14">
        <v>30130.6</v>
      </c>
      <c r="F128" s="14">
        <f t="shared" si="6"/>
        <v>60.261199999999995</v>
      </c>
    </row>
    <row r="129" spans="1:6" s="10" customFormat="1" ht="79.5" customHeight="1">
      <c r="A129" s="13" t="s">
        <v>374</v>
      </c>
      <c r="B129" s="15" t="s">
        <v>82</v>
      </c>
      <c r="C129" s="66" t="s">
        <v>375</v>
      </c>
      <c r="D129" s="14">
        <v>2668.3</v>
      </c>
      <c r="E129" s="14">
        <v>1126.1000000000001</v>
      </c>
      <c r="F129" s="14">
        <f t="shared" si="6"/>
        <v>42.202900723306975</v>
      </c>
    </row>
    <row r="130" spans="1:6" s="10" customFormat="1" ht="39" customHeight="1">
      <c r="A130" s="13" t="s">
        <v>376</v>
      </c>
      <c r="B130" s="15" t="s">
        <v>83</v>
      </c>
      <c r="C130" s="66" t="s">
        <v>377</v>
      </c>
      <c r="D130" s="14">
        <v>255</v>
      </c>
      <c r="E130" s="14">
        <v>0</v>
      </c>
      <c r="F130" s="14">
        <f t="shared" si="6"/>
        <v>0</v>
      </c>
    </row>
    <row r="131" spans="1:6" s="10" customFormat="1" ht="33.75" customHeight="1">
      <c r="A131" s="13" t="s">
        <v>378</v>
      </c>
      <c r="B131" s="15" t="s">
        <v>84</v>
      </c>
      <c r="C131" s="66" t="s">
        <v>379</v>
      </c>
      <c r="D131" s="14">
        <v>10785.6</v>
      </c>
      <c r="E131" s="14">
        <v>0</v>
      </c>
      <c r="F131" s="14">
        <f t="shared" si="6"/>
        <v>0</v>
      </c>
    </row>
    <row r="132" spans="1:6" s="10" customFormat="1" ht="53.25" customHeight="1">
      <c r="A132" s="13" t="s">
        <v>380</v>
      </c>
      <c r="B132" s="15" t="s">
        <v>56</v>
      </c>
      <c r="C132" s="66" t="s">
        <v>381</v>
      </c>
      <c r="D132" s="14">
        <v>611850</v>
      </c>
      <c r="E132" s="14">
        <v>302241.2</v>
      </c>
      <c r="F132" s="14">
        <f t="shared" si="6"/>
        <v>49.397924327858142</v>
      </c>
    </row>
    <row r="133" spans="1:6" s="10" customFormat="1" ht="41.25" customHeight="1">
      <c r="A133" s="13" t="s">
        <v>382</v>
      </c>
      <c r="B133" s="15" t="s">
        <v>77</v>
      </c>
      <c r="C133" s="66" t="s">
        <v>383</v>
      </c>
      <c r="D133" s="14">
        <v>86990.400000000009</v>
      </c>
      <c r="E133" s="14">
        <v>21077.7</v>
      </c>
      <c r="F133" s="14">
        <f t="shared" si="6"/>
        <v>24.229915025106216</v>
      </c>
    </row>
    <row r="134" spans="1:6" s="10" customFormat="1" ht="50.25" customHeight="1">
      <c r="A134" s="13" t="s">
        <v>384</v>
      </c>
      <c r="B134" s="15" t="s">
        <v>111</v>
      </c>
      <c r="C134" s="66" t="s">
        <v>385</v>
      </c>
      <c r="D134" s="14">
        <v>40000</v>
      </c>
      <c r="E134" s="14">
        <v>0</v>
      </c>
      <c r="F134" s="14">
        <f t="shared" si="6"/>
        <v>0</v>
      </c>
    </row>
    <row r="135" spans="1:6" s="10" customFormat="1" ht="35.25" customHeight="1">
      <c r="A135" s="13" t="s">
        <v>446</v>
      </c>
      <c r="B135" s="15" t="s">
        <v>119</v>
      </c>
      <c r="C135" s="66" t="s">
        <v>408</v>
      </c>
      <c r="D135" s="14">
        <v>3400</v>
      </c>
      <c r="E135" s="14">
        <v>0</v>
      </c>
      <c r="F135" s="14">
        <f t="shared" si="6"/>
        <v>0</v>
      </c>
    </row>
    <row r="136" spans="1:6" s="10" customFormat="1" ht="31.5" customHeight="1">
      <c r="A136" s="13" t="s">
        <v>447</v>
      </c>
      <c r="B136" s="15" t="s">
        <v>120</v>
      </c>
      <c r="C136" s="66" t="s">
        <v>409</v>
      </c>
      <c r="D136" s="14">
        <v>200</v>
      </c>
      <c r="E136" s="14">
        <v>0</v>
      </c>
      <c r="F136" s="14">
        <f t="shared" si="6"/>
        <v>0</v>
      </c>
    </row>
    <row r="137" spans="1:6" s="10" customFormat="1" ht="33" customHeight="1">
      <c r="A137" s="11"/>
      <c r="B137" s="12" t="s">
        <v>386</v>
      </c>
      <c r="C137" s="12"/>
      <c r="D137" s="12">
        <f>SUM(D5+D11+D100+D123)</f>
        <v>21848193.500000004</v>
      </c>
      <c r="E137" s="12">
        <f>SUM(E5+E11+E100+E123)</f>
        <v>13033783.6</v>
      </c>
      <c r="F137" s="12">
        <f>SUM(E137/D137*100)</f>
        <v>59.656115733321371</v>
      </c>
    </row>
  </sheetData>
  <mergeCells count="2">
    <mergeCell ref="E1:F1"/>
    <mergeCell ref="A2:F2"/>
  </mergeCells>
  <printOptions gridLines="1"/>
  <pageMargins left="0.39370078740157483" right="0" top="0.19685039370078741" bottom="0" header="0.31496062992125984" footer="0.31496062992125984"/>
  <pageSetup paperSize="9" scale="52" fitToWidth="0" orientation="portrait" r:id="rId1"/>
  <rowBreaks count="1" manualBreakCount="1">
    <brk id="59" min="2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zoomScaleNormal="100" workbookViewId="0">
      <selection activeCell="A2" sqref="A2"/>
    </sheetView>
  </sheetViews>
  <sheetFormatPr defaultRowHeight="12.5"/>
  <cols>
    <col min="1" max="1" width="18.7265625" customWidth="1"/>
    <col min="2" max="15" width="14.26953125" customWidth="1"/>
  </cols>
  <sheetData>
    <row r="1" spans="1:13" s="20" customFormat="1" ht="20.5">
      <c r="A1" s="69" t="s">
        <v>393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s="20" customFormat="1" ht="14"/>
    <row r="3" spans="1:13" s="20" customFormat="1" ht="14">
      <c r="M3" s="20" t="s">
        <v>394</v>
      </c>
    </row>
    <row r="4" spans="1:13" s="20" customFormat="1" ht="82.5" customHeight="1">
      <c r="A4" s="70" t="s">
        <v>121</v>
      </c>
      <c r="B4" s="71" t="s">
        <v>389</v>
      </c>
      <c r="C4" s="72"/>
      <c r="D4" s="73"/>
      <c r="E4" s="74" t="s">
        <v>1</v>
      </c>
      <c r="F4" s="75"/>
      <c r="G4" s="76"/>
      <c r="H4" s="74" t="s">
        <v>2</v>
      </c>
      <c r="I4" s="75"/>
      <c r="J4" s="76"/>
      <c r="K4" s="74" t="s">
        <v>3</v>
      </c>
      <c r="L4" s="75"/>
      <c r="M4" s="76"/>
    </row>
    <row r="5" spans="1:13" s="20" customFormat="1" ht="80.25" customHeight="1">
      <c r="A5" s="70"/>
      <c r="B5" s="19" t="s">
        <v>125</v>
      </c>
      <c r="C5" s="19" t="s">
        <v>387</v>
      </c>
      <c r="D5" s="19" t="s">
        <v>388</v>
      </c>
      <c r="E5" s="19" t="s">
        <v>125</v>
      </c>
      <c r="F5" s="19" t="s">
        <v>387</v>
      </c>
      <c r="G5" s="19" t="s">
        <v>388</v>
      </c>
      <c r="H5" s="19" t="s">
        <v>125</v>
      </c>
      <c r="I5" s="19" t="s">
        <v>387</v>
      </c>
      <c r="J5" s="19" t="s">
        <v>388</v>
      </c>
      <c r="K5" s="19" t="s">
        <v>125</v>
      </c>
      <c r="L5" s="19" t="s">
        <v>387</v>
      </c>
      <c r="M5" s="19" t="s">
        <v>388</v>
      </c>
    </row>
    <row r="6" spans="1:13" s="23" customFormat="1" ht="27" customHeight="1">
      <c r="A6" s="21" t="s">
        <v>390</v>
      </c>
      <c r="B6" s="22">
        <f>SUM(B7:B27)</f>
        <v>1110433.3</v>
      </c>
      <c r="C6" s="22">
        <f t="shared" ref="C6:L6" si="0">SUM(C7:C27)</f>
        <v>797268.9</v>
      </c>
      <c r="D6" s="22">
        <f>C6/B6*100</f>
        <v>71.797999933899675</v>
      </c>
      <c r="E6" s="22">
        <f t="shared" si="0"/>
        <v>508233.20000000007</v>
      </c>
      <c r="F6" s="22">
        <f t="shared" si="0"/>
        <v>382404.70000000007</v>
      </c>
      <c r="G6" s="22">
        <f>F6/E6*100</f>
        <v>75.241975534065858</v>
      </c>
      <c r="H6" s="22">
        <f t="shared" si="0"/>
        <v>30890.799999999999</v>
      </c>
      <c r="I6" s="22">
        <f t="shared" si="0"/>
        <v>25693.3</v>
      </c>
      <c r="J6" s="22">
        <f t="shared" ref="J6:J35" si="1">I6/H6*100</f>
        <v>83.174602146917536</v>
      </c>
      <c r="K6" s="22">
        <f t="shared" si="0"/>
        <v>571309.29999999993</v>
      </c>
      <c r="L6" s="22">
        <f t="shared" si="0"/>
        <v>389170.89999999991</v>
      </c>
      <c r="M6" s="22">
        <f>L6/K6*100</f>
        <v>68.119125664504324</v>
      </c>
    </row>
    <row r="7" spans="1:13" s="20" customFormat="1" ht="14">
      <c r="A7" s="24" t="s">
        <v>85</v>
      </c>
      <c r="B7" s="25">
        <f>SUM(E7+H7+K7)</f>
        <v>70696.600000000006</v>
      </c>
      <c r="C7" s="25">
        <f>SUM(F7+I7+L7)</f>
        <v>50581.5</v>
      </c>
      <c r="D7" s="25">
        <f>C7/B7*100</f>
        <v>71.547287988389812</v>
      </c>
      <c r="E7" s="25">
        <v>41403.300000000003</v>
      </c>
      <c r="F7" s="25">
        <v>31052.7</v>
      </c>
      <c r="G7" s="25">
        <f>F7/E7*100</f>
        <v>75.000543434943594</v>
      </c>
      <c r="H7" s="25">
        <v>0</v>
      </c>
      <c r="I7" s="25">
        <v>0</v>
      </c>
      <c r="J7" s="25"/>
      <c r="K7" s="25">
        <v>29293.3</v>
      </c>
      <c r="L7" s="25">
        <v>19528.8</v>
      </c>
      <c r="M7" s="25">
        <f>L7/K7*100</f>
        <v>66.666439083339881</v>
      </c>
    </row>
    <row r="8" spans="1:13" s="20" customFormat="1" ht="14">
      <c r="A8" s="24" t="s">
        <v>86</v>
      </c>
      <c r="B8" s="25">
        <f t="shared" ref="B8:B32" si="2">SUM(E8+H8+K8)</f>
        <v>66944.200000000012</v>
      </c>
      <c r="C8" s="25">
        <f t="shared" ref="C8:C32" si="3">SUM(F8+I8+L8)</f>
        <v>47973.3</v>
      </c>
      <c r="D8" s="25">
        <f t="shared" ref="D8:D35" si="4">C8/B8*100</f>
        <v>71.661622664846234</v>
      </c>
      <c r="E8" s="25">
        <v>37563.300000000003</v>
      </c>
      <c r="F8" s="25">
        <v>28172.7</v>
      </c>
      <c r="G8" s="25">
        <f t="shared" ref="G8:G35" si="5">F8/E8*100</f>
        <v>75.000598988906717</v>
      </c>
      <c r="H8" s="25">
        <v>2563.3000000000002</v>
      </c>
      <c r="I8" s="25">
        <v>1922.4</v>
      </c>
      <c r="J8" s="25">
        <f t="shared" si="1"/>
        <v>74.997074084188355</v>
      </c>
      <c r="K8" s="25">
        <v>26817.599999999999</v>
      </c>
      <c r="L8" s="25">
        <v>17878.2</v>
      </c>
      <c r="M8" s="25">
        <f t="shared" ref="M8:M35" si="6">L8/K8*100</f>
        <v>66.665920887775201</v>
      </c>
    </row>
    <row r="9" spans="1:13" s="20" customFormat="1" ht="14">
      <c r="A9" s="24" t="s">
        <v>87</v>
      </c>
      <c r="B9" s="25">
        <f t="shared" si="2"/>
        <v>62338.8</v>
      </c>
      <c r="C9" s="25">
        <f t="shared" si="3"/>
        <v>46610.400000000001</v>
      </c>
      <c r="D9" s="25">
        <f t="shared" si="4"/>
        <v>74.769485456890408</v>
      </c>
      <c r="E9" s="25">
        <v>29799.3</v>
      </c>
      <c r="F9" s="25">
        <v>22349.7</v>
      </c>
      <c r="G9" s="25">
        <f t="shared" si="5"/>
        <v>75.000755051293154</v>
      </c>
      <c r="H9" s="25">
        <v>7415.3</v>
      </c>
      <c r="I9" s="25">
        <v>5561.1</v>
      </c>
      <c r="J9" s="25">
        <f t="shared" si="1"/>
        <v>74.994942888352469</v>
      </c>
      <c r="K9" s="25">
        <v>25124.2</v>
      </c>
      <c r="L9" s="25">
        <v>18699.599999999999</v>
      </c>
      <c r="M9" s="25">
        <f t="shared" si="6"/>
        <v>74.428638523813689</v>
      </c>
    </row>
    <row r="10" spans="1:13" s="20" customFormat="1" ht="14">
      <c r="A10" s="24" t="s">
        <v>88</v>
      </c>
      <c r="B10" s="25">
        <f t="shared" si="2"/>
        <v>25847.4</v>
      </c>
      <c r="C10" s="25">
        <f t="shared" si="3"/>
        <v>17231.400000000001</v>
      </c>
      <c r="D10" s="25">
        <f t="shared" si="4"/>
        <v>66.665892894449726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/>
      <c r="K10" s="25">
        <v>25847.4</v>
      </c>
      <c r="L10" s="25">
        <v>17231.400000000001</v>
      </c>
      <c r="M10" s="25">
        <f t="shared" si="6"/>
        <v>66.665892894449726</v>
      </c>
    </row>
    <row r="11" spans="1:13" s="20" customFormat="1" ht="14">
      <c r="A11" s="24" t="s">
        <v>89</v>
      </c>
      <c r="B11" s="25">
        <f t="shared" si="2"/>
        <v>56724.9</v>
      </c>
      <c r="C11" s="25">
        <f t="shared" si="3"/>
        <v>40572.300000000003</v>
      </c>
      <c r="D11" s="25">
        <f t="shared" si="4"/>
        <v>71.524674349359813</v>
      </c>
      <c r="E11" s="25">
        <v>28813.4</v>
      </c>
      <c r="F11" s="25">
        <v>21609.9</v>
      </c>
      <c r="G11" s="25">
        <f t="shared" si="5"/>
        <v>74.999479408886145</v>
      </c>
      <c r="H11" s="25">
        <v>4258</v>
      </c>
      <c r="I11" s="25">
        <v>3193.2</v>
      </c>
      <c r="J11" s="25">
        <f t="shared" si="1"/>
        <v>74.992954438703606</v>
      </c>
      <c r="K11" s="25">
        <v>23653.5</v>
      </c>
      <c r="L11" s="25">
        <v>15769.2</v>
      </c>
      <c r="M11" s="25">
        <f t="shared" si="6"/>
        <v>66.667512207495733</v>
      </c>
    </row>
    <row r="12" spans="1:13" s="20" customFormat="1" ht="14">
      <c r="A12" s="24" t="s">
        <v>90</v>
      </c>
      <c r="B12" s="25">
        <f t="shared" si="2"/>
        <v>105246.8</v>
      </c>
      <c r="C12" s="25">
        <f t="shared" si="3"/>
        <v>76601.399999999994</v>
      </c>
      <c r="D12" s="25">
        <f t="shared" si="4"/>
        <v>72.78264042232162</v>
      </c>
      <c r="E12" s="25">
        <v>77241.8</v>
      </c>
      <c r="F12" s="25">
        <v>57931.199999999997</v>
      </c>
      <c r="G12" s="25">
        <f t="shared" si="5"/>
        <v>74.999805804629091</v>
      </c>
      <c r="H12" s="25">
        <v>0</v>
      </c>
      <c r="I12" s="25">
        <v>0</v>
      </c>
      <c r="J12" s="25"/>
      <c r="K12" s="25">
        <v>28005</v>
      </c>
      <c r="L12" s="25">
        <v>18670.2</v>
      </c>
      <c r="M12" s="25">
        <f t="shared" si="6"/>
        <v>66.6673808248527</v>
      </c>
    </row>
    <row r="13" spans="1:13" s="20" customFormat="1" ht="14">
      <c r="A13" s="24" t="s">
        <v>91</v>
      </c>
      <c r="B13" s="25">
        <f t="shared" si="2"/>
        <v>30477.5</v>
      </c>
      <c r="C13" s="25">
        <f t="shared" si="3"/>
        <v>22179.9</v>
      </c>
      <c r="D13" s="25">
        <f t="shared" si="4"/>
        <v>72.774669838405387</v>
      </c>
      <c r="E13" s="25">
        <v>0</v>
      </c>
      <c r="F13" s="25">
        <v>0</v>
      </c>
      <c r="G13" s="25">
        <v>0</v>
      </c>
      <c r="H13" s="25">
        <v>3990.9</v>
      </c>
      <c r="I13" s="25">
        <v>2993.4</v>
      </c>
      <c r="J13" s="25">
        <f t="shared" si="1"/>
        <v>75.005637826054269</v>
      </c>
      <c r="K13" s="25">
        <v>26486.6</v>
      </c>
      <c r="L13" s="25">
        <v>19186.5</v>
      </c>
      <c r="M13" s="25">
        <f t="shared" si="6"/>
        <v>72.438516079829057</v>
      </c>
    </row>
    <row r="14" spans="1:13" s="20" customFormat="1" ht="14">
      <c r="A14" s="24" t="s">
        <v>92</v>
      </c>
      <c r="B14" s="25">
        <f t="shared" si="2"/>
        <v>49992.2</v>
      </c>
      <c r="C14" s="25">
        <f t="shared" si="3"/>
        <v>35314.5</v>
      </c>
      <c r="D14" s="25">
        <f t="shared" si="4"/>
        <v>70.64001984309553</v>
      </c>
      <c r="E14" s="25">
        <v>23835.7</v>
      </c>
      <c r="F14" s="25">
        <v>17876.7</v>
      </c>
      <c r="G14" s="25">
        <f t="shared" si="5"/>
        <v>74.999685345930686</v>
      </c>
      <c r="H14" s="25">
        <v>0</v>
      </c>
      <c r="I14" s="25">
        <v>0</v>
      </c>
      <c r="J14" s="25"/>
      <c r="K14" s="25">
        <v>26156.5</v>
      </c>
      <c r="L14" s="25">
        <v>17437.8</v>
      </c>
      <c r="M14" s="25">
        <f t="shared" si="6"/>
        <v>66.667176418863377</v>
      </c>
    </row>
    <row r="15" spans="1:13" s="20" customFormat="1" ht="14">
      <c r="A15" s="24" t="s">
        <v>93</v>
      </c>
      <c r="B15" s="25">
        <f t="shared" si="2"/>
        <v>26579.3</v>
      </c>
      <c r="C15" s="25">
        <f t="shared" si="3"/>
        <v>17719.8</v>
      </c>
      <c r="D15" s="25">
        <f t="shared" si="4"/>
        <v>66.66766995368576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/>
      <c r="K15" s="25">
        <v>26579.3</v>
      </c>
      <c r="L15" s="25">
        <v>17719.8</v>
      </c>
      <c r="M15" s="25">
        <f t="shared" si="6"/>
        <v>66.66766995368576</v>
      </c>
    </row>
    <row r="16" spans="1:13" s="20" customFormat="1" ht="14">
      <c r="A16" s="24" t="s">
        <v>94</v>
      </c>
      <c r="B16" s="25">
        <f t="shared" si="2"/>
        <v>62823.8</v>
      </c>
      <c r="C16" s="25">
        <f t="shared" si="3"/>
        <v>44781.9</v>
      </c>
      <c r="D16" s="25">
        <f t="shared" si="4"/>
        <v>71.281743543052158</v>
      </c>
      <c r="E16" s="25">
        <v>34794</v>
      </c>
      <c r="F16" s="25">
        <v>26095.5</v>
      </c>
      <c r="G16" s="25">
        <f t="shared" si="5"/>
        <v>75</v>
      </c>
      <c r="H16" s="25">
        <v>0</v>
      </c>
      <c r="I16" s="25">
        <v>0</v>
      </c>
      <c r="J16" s="25"/>
      <c r="K16" s="25">
        <v>28029.8</v>
      </c>
      <c r="L16" s="25">
        <v>18686.400000000001</v>
      </c>
      <c r="M16" s="25">
        <f t="shared" si="6"/>
        <v>66.666190982454395</v>
      </c>
    </row>
    <row r="17" spans="1:13" s="20" customFormat="1" ht="14">
      <c r="A17" s="24" t="s">
        <v>95</v>
      </c>
      <c r="B17" s="25">
        <f t="shared" si="2"/>
        <v>59304</v>
      </c>
      <c r="C17" s="25">
        <f t="shared" si="3"/>
        <v>43091.4</v>
      </c>
      <c r="D17" s="25">
        <f t="shared" si="4"/>
        <v>72.661877782274388</v>
      </c>
      <c r="E17" s="25">
        <v>33669.800000000003</v>
      </c>
      <c r="F17" s="25">
        <v>26002.2</v>
      </c>
      <c r="G17" s="25">
        <f t="shared" si="5"/>
        <v>77.227069955865488</v>
      </c>
      <c r="H17" s="25">
        <v>0</v>
      </c>
      <c r="I17" s="25">
        <v>0</v>
      </c>
      <c r="J17" s="25"/>
      <c r="K17" s="25">
        <v>25634.2</v>
      </c>
      <c r="L17" s="25">
        <v>17089.2</v>
      </c>
      <c r="M17" s="25">
        <f t="shared" si="6"/>
        <v>66.665626389744943</v>
      </c>
    </row>
    <row r="18" spans="1:13" s="20" customFormat="1" ht="14">
      <c r="A18" s="24" t="s">
        <v>96</v>
      </c>
      <c r="B18" s="25">
        <f t="shared" si="2"/>
        <v>37617.199999999997</v>
      </c>
      <c r="C18" s="25">
        <f t="shared" si="3"/>
        <v>30155.7</v>
      </c>
      <c r="D18" s="25">
        <f t="shared" si="4"/>
        <v>80.164658719947269</v>
      </c>
      <c r="E18" s="25">
        <v>1931.2</v>
      </c>
      <c r="F18" s="25">
        <v>1931.2</v>
      </c>
      <c r="G18" s="25">
        <f t="shared" si="5"/>
        <v>100</v>
      </c>
      <c r="H18" s="25">
        <v>10103.5</v>
      </c>
      <c r="I18" s="25">
        <v>10103.5</v>
      </c>
      <c r="J18" s="25">
        <f t="shared" si="1"/>
        <v>100</v>
      </c>
      <c r="K18" s="25">
        <v>25582.5</v>
      </c>
      <c r="L18" s="25">
        <v>18121</v>
      </c>
      <c r="M18" s="25">
        <f t="shared" si="6"/>
        <v>70.833577640965501</v>
      </c>
    </row>
    <row r="19" spans="1:13" s="20" customFormat="1" ht="14">
      <c r="A19" s="24" t="s">
        <v>97</v>
      </c>
      <c r="B19" s="25">
        <f t="shared" si="2"/>
        <v>48141.4</v>
      </c>
      <c r="C19" s="25">
        <f t="shared" si="3"/>
        <v>33733.199999999997</v>
      </c>
      <c r="D19" s="25">
        <f t="shared" si="4"/>
        <v>70.071082270145851</v>
      </c>
      <c r="E19" s="25">
        <v>19665.400000000001</v>
      </c>
      <c r="F19" s="25">
        <v>14749.2</v>
      </c>
      <c r="G19" s="25">
        <f t="shared" si="5"/>
        <v>75.000762760991378</v>
      </c>
      <c r="H19" s="25">
        <v>0</v>
      </c>
      <c r="I19" s="25">
        <v>0</v>
      </c>
      <c r="J19" s="25"/>
      <c r="K19" s="25">
        <v>28476</v>
      </c>
      <c r="L19" s="25">
        <v>18984</v>
      </c>
      <c r="M19" s="25">
        <f t="shared" si="6"/>
        <v>66.666666666666657</v>
      </c>
    </row>
    <row r="20" spans="1:13" s="20" customFormat="1" ht="14">
      <c r="A20" s="24" t="s">
        <v>98</v>
      </c>
      <c r="B20" s="25">
        <f t="shared" si="2"/>
        <v>62736.9</v>
      </c>
      <c r="C20" s="25">
        <f t="shared" si="3"/>
        <v>44840.7</v>
      </c>
      <c r="D20" s="25">
        <f t="shared" si="4"/>
        <v>71.474204176489437</v>
      </c>
      <c r="E20" s="25">
        <v>33978.5</v>
      </c>
      <c r="F20" s="25">
        <v>25483.5</v>
      </c>
      <c r="G20" s="25">
        <f t="shared" si="5"/>
        <v>74.998896360934125</v>
      </c>
      <c r="H20" s="25">
        <v>2214.8000000000002</v>
      </c>
      <c r="I20" s="25">
        <v>1661.4</v>
      </c>
      <c r="J20" s="25">
        <f t="shared" si="1"/>
        <v>75.013545241105291</v>
      </c>
      <c r="K20" s="25">
        <v>26543.599999999999</v>
      </c>
      <c r="L20" s="25">
        <v>17695.8</v>
      </c>
      <c r="M20" s="25">
        <f t="shared" si="6"/>
        <v>66.666917825765921</v>
      </c>
    </row>
    <row r="21" spans="1:13" s="20" customFormat="1" ht="14">
      <c r="A21" s="24" t="s">
        <v>99</v>
      </c>
      <c r="B21" s="25">
        <f t="shared" si="2"/>
        <v>27287.8</v>
      </c>
      <c r="C21" s="25">
        <f t="shared" si="3"/>
        <v>18192</v>
      </c>
      <c r="D21" s="25">
        <f t="shared" si="4"/>
        <v>66.667155285512209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/>
      <c r="K21" s="25">
        <v>27287.8</v>
      </c>
      <c r="L21" s="25">
        <v>18192</v>
      </c>
      <c r="M21" s="25">
        <f t="shared" si="6"/>
        <v>66.667155285512209</v>
      </c>
    </row>
    <row r="22" spans="1:13" s="20" customFormat="1" ht="14">
      <c r="A22" s="24" t="s">
        <v>100</v>
      </c>
      <c r="B22" s="25">
        <f t="shared" si="2"/>
        <v>28725.8</v>
      </c>
      <c r="C22" s="25">
        <f t="shared" si="3"/>
        <v>19304.399999999998</v>
      </c>
      <c r="D22" s="25">
        <f t="shared" si="4"/>
        <v>67.202305941000759</v>
      </c>
      <c r="E22" s="25">
        <v>1853.3</v>
      </c>
      <c r="F22" s="25">
        <v>1389.6</v>
      </c>
      <c r="G22" s="25">
        <f t="shared" si="5"/>
        <v>74.979765823126314</v>
      </c>
      <c r="H22" s="25">
        <v>0</v>
      </c>
      <c r="I22" s="25">
        <v>0</v>
      </c>
      <c r="J22" s="25"/>
      <c r="K22" s="25">
        <v>26872.5</v>
      </c>
      <c r="L22" s="25">
        <v>17914.8</v>
      </c>
      <c r="M22" s="25">
        <f t="shared" si="6"/>
        <v>66.665922411387101</v>
      </c>
    </row>
    <row r="23" spans="1:13" s="20" customFormat="1" ht="14">
      <c r="A23" s="24" t="s">
        <v>101</v>
      </c>
      <c r="B23" s="25">
        <f t="shared" si="2"/>
        <v>62313.7</v>
      </c>
      <c r="C23" s="25">
        <f t="shared" si="3"/>
        <v>44311.199999999997</v>
      </c>
      <c r="D23" s="25">
        <f t="shared" si="4"/>
        <v>71.109884343250357</v>
      </c>
      <c r="E23" s="25">
        <v>33233.9</v>
      </c>
      <c r="F23" s="25">
        <v>24924.6</v>
      </c>
      <c r="G23" s="25">
        <f t="shared" si="5"/>
        <v>74.997517594985823</v>
      </c>
      <c r="H23" s="25">
        <v>0</v>
      </c>
      <c r="I23" s="25">
        <v>0</v>
      </c>
      <c r="J23" s="25"/>
      <c r="K23" s="25">
        <v>29079.8</v>
      </c>
      <c r="L23" s="25">
        <v>19386.599999999999</v>
      </c>
      <c r="M23" s="25">
        <f t="shared" si="6"/>
        <v>66.666895920879782</v>
      </c>
    </row>
    <row r="24" spans="1:13" s="20" customFormat="1" ht="14">
      <c r="A24" s="24" t="s">
        <v>102</v>
      </c>
      <c r="B24" s="25">
        <f t="shared" si="2"/>
        <v>81911.899999999994</v>
      </c>
      <c r="C24" s="25">
        <f t="shared" si="3"/>
        <v>58478.1</v>
      </c>
      <c r="D24" s="25">
        <f t="shared" si="4"/>
        <v>71.391458383946656</v>
      </c>
      <c r="E24" s="25">
        <v>46446.6</v>
      </c>
      <c r="F24" s="25">
        <v>34834.5</v>
      </c>
      <c r="G24" s="25">
        <f t="shared" si="5"/>
        <v>74.999031145444448</v>
      </c>
      <c r="H24" s="25">
        <v>0</v>
      </c>
      <c r="I24" s="25">
        <v>0</v>
      </c>
      <c r="J24" s="25"/>
      <c r="K24" s="25">
        <v>35465.300000000003</v>
      </c>
      <c r="L24" s="25">
        <v>23643.599999999999</v>
      </c>
      <c r="M24" s="25">
        <f t="shared" si="6"/>
        <v>66.666854643834952</v>
      </c>
    </row>
    <row r="25" spans="1:13" s="20" customFormat="1" ht="14">
      <c r="A25" s="24" t="s">
        <v>103</v>
      </c>
      <c r="B25" s="25">
        <f t="shared" si="2"/>
        <v>32591.899999999998</v>
      </c>
      <c r="C25" s="25">
        <f t="shared" si="3"/>
        <v>22321.200000000001</v>
      </c>
      <c r="D25" s="25">
        <f t="shared" si="4"/>
        <v>68.486955347801143</v>
      </c>
      <c r="E25" s="25">
        <v>6783.8</v>
      </c>
      <c r="F25" s="25">
        <v>5087.7</v>
      </c>
      <c r="G25" s="25">
        <f t="shared" si="5"/>
        <v>74.997788849907138</v>
      </c>
      <c r="H25" s="25">
        <v>345</v>
      </c>
      <c r="I25" s="25">
        <v>258.3</v>
      </c>
      <c r="J25" s="25">
        <f t="shared" si="1"/>
        <v>74.869565217391312</v>
      </c>
      <c r="K25" s="25">
        <v>25463.1</v>
      </c>
      <c r="L25" s="25">
        <v>16975.2</v>
      </c>
      <c r="M25" s="25">
        <f t="shared" si="6"/>
        <v>66.665881216348367</v>
      </c>
    </row>
    <row r="26" spans="1:13" s="20" customFormat="1" ht="14">
      <c r="A26" s="24" t="s">
        <v>104</v>
      </c>
      <c r="B26" s="25">
        <f t="shared" si="2"/>
        <v>48804.5</v>
      </c>
      <c r="C26" s="25">
        <f t="shared" si="3"/>
        <v>34431.9</v>
      </c>
      <c r="D26" s="25">
        <f t="shared" si="4"/>
        <v>70.550666434447649</v>
      </c>
      <c r="E26" s="25">
        <v>22753.9</v>
      </c>
      <c r="F26" s="25">
        <v>17064.900000000001</v>
      </c>
      <c r="G26" s="25">
        <f t="shared" si="5"/>
        <v>74.997692703228907</v>
      </c>
      <c r="H26" s="25">
        <v>0</v>
      </c>
      <c r="I26" s="25">
        <v>0</v>
      </c>
      <c r="J26" s="25"/>
      <c r="K26" s="25">
        <v>26050.6</v>
      </c>
      <c r="L26" s="25">
        <v>17367</v>
      </c>
      <c r="M26" s="25">
        <f t="shared" si="6"/>
        <v>66.666410754454802</v>
      </c>
    </row>
    <row r="27" spans="1:13" s="20" customFormat="1" ht="14">
      <c r="A27" s="24" t="s">
        <v>105</v>
      </c>
      <c r="B27" s="25">
        <f t="shared" si="2"/>
        <v>63326.7</v>
      </c>
      <c r="C27" s="25">
        <f t="shared" si="3"/>
        <v>48842.7</v>
      </c>
      <c r="D27" s="25">
        <f t="shared" si="4"/>
        <v>77.128130788435215</v>
      </c>
      <c r="E27" s="25">
        <v>34466</v>
      </c>
      <c r="F27" s="25">
        <v>25848.9</v>
      </c>
      <c r="G27" s="25">
        <f t="shared" si="5"/>
        <v>74.998259153948823</v>
      </c>
      <c r="H27" s="25">
        <v>0</v>
      </c>
      <c r="I27" s="25">
        <v>0</v>
      </c>
      <c r="J27" s="25"/>
      <c r="K27" s="25">
        <v>28860.7</v>
      </c>
      <c r="L27" s="25">
        <v>22993.8</v>
      </c>
      <c r="M27" s="25">
        <f t="shared" si="6"/>
        <v>79.671664235448205</v>
      </c>
    </row>
    <row r="28" spans="1:13" s="23" customFormat="1" ht="21" customHeight="1">
      <c r="A28" s="26" t="s">
        <v>391</v>
      </c>
      <c r="B28" s="22">
        <f>SUM(B29:B33)</f>
        <v>210904.6</v>
      </c>
      <c r="C28" s="22">
        <f t="shared" ref="C28:L28" si="7">SUM(C29:C33)</f>
        <v>140266.5</v>
      </c>
      <c r="D28" s="22">
        <f t="shared" si="4"/>
        <v>66.50708424567317</v>
      </c>
      <c r="E28" s="22">
        <f t="shared" si="7"/>
        <v>73754.100000000006</v>
      </c>
      <c r="F28" s="22">
        <f t="shared" si="7"/>
        <v>56348.2</v>
      </c>
      <c r="G28" s="22">
        <f t="shared" si="5"/>
        <v>76.400091655921486</v>
      </c>
      <c r="H28" s="22">
        <f t="shared" si="7"/>
        <v>61871.9</v>
      </c>
      <c r="I28" s="22">
        <f t="shared" si="7"/>
        <v>33114.300000000003</v>
      </c>
      <c r="J28" s="22">
        <f t="shared" si="1"/>
        <v>53.520742049298633</v>
      </c>
      <c r="K28" s="22">
        <f t="shared" si="7"/>
        <v>75278.600000000006</v>
      </c>
      <c r="L28" s="22">
        <f t="shared" si="7"/>
        <v>50804</v>
      </c>
      <c r="M28" s="22">
        <f t="shared" si="6"/>
        <v>67.487971349095218</v>
      </c>
    </row>
    <row r="29" spans="1:13" s="20" customFormat="1" ht="14">
      <c r="A29" s="24" t="s">
        <v>106</v>
      </c>
      <c r="B29" s="25">
        <f t="shared" si="2"/>
        <v>67741.2</v>
      </c>
      <c r="C29" s="25">
        <f t="shared" si="3"/>
        <v>37485.199999999997</v>
      </c>
      <c r="D29" s="25">
        <f t="shared" si="4"/>
        <v>55.335896027823537</v>
      </c>
      <c r="E29" s="25">
        <v>5099</v>
      </c>
      <c r="F29" s="25">
        <v>3824.1</v>
      </c>
      <c r="G29" s="25">
        <f t="shared" si="5"/>
        <v>74.997058246715042</v>
      </c>
      <c r="H29" s="25">
        <v>54859.4</v>
      </c>
      <c r="I29" s="25">
        <v>27854.7</v>
      </c>
      <c r="J29" s="25">
        <f t="shared" si="1"/>
        <v>50.774707707339125</v>
      </c>
      <c r="K29" s="25">
        <v>7782.8</v>
      </c>
      <c r="L29" s="25">
        <v>5806.4</v>
      </c>
      <c r="M29" s="25">
        <f t="shared" si="6"/>
        <v>74.605540422470057</v>
      </c>
    </row>
    <row r="30" spans="1:13" s="20" customFormat="1" ht="14">
      <c r="A30" s="24" t="s">
        <v>107</v>
      </c>
      <c r="B30" s="25">
        <f t="shared" si="2"/>
        <v>27615.5</v>
      </c>
      <c r="C30" s="25">
        <f t="shared" si="3"/>
        <v>18698.400000000001</v>
      </c>
      <c r="D30" s="25">
        <f t="shared" si="4"/>
        <v>67.709800655429021</v>
      </c>
      <c r="E30" s="25">
        <v>0</v>
      </c>
      <c r="F30" s="25">
        <v>0</v>
      </c>
      <c r="G30" s="25">
        <v>0</v>
      </c>
      <c r="H30" s="25">
        <v>3450.9</v>
      </c>
      <c r="I30" s="25">
        <v>2588.4</v>
      </c>
      <c r="J30" s="25">
        <f t="shared" si="1"/>
        <v>75.006520038250883</v>
      </c>
      <c r="K30" s="25">
        <v>24164.6</v>
      </c>
      <c r="L30" s="25">
        <v>16110</v>
      </c>
      <c r="M30" s="25">
        <f t="shared" si="6"/>
        <v>66.667770209314455</v>
      </c>
    </row>
    <row r="31" spans="1:13" s="20" customFormat="1" ht="14">
      <c r="A31" s="24" t="s">
        <v>108</v>
      </c>
      <c r="B31" s="25">
        <f t="shared" si="2"/>
        <v>85073.3</v>
      </c>
      <c r="C31" s="25">
        <f t="shared" si="3"/>
        <v>63196</v>
      </c>
      <c r="D31" s="25">
        <f t="shared" si="4"/>
        <v>74.28417611636084</v>
      </c>
      <c r="E31" s="25">
        <v>65365.5</v>
      </c>
      <c r="F31" s="25">
        <v>50057.2</v>
      </c>
      <c r="G31" s="25">
        <f t="shared" si="5"/>
        <v>76.580459110692942</v>
      </c>
      <c r="H31" s="25">
        <v>0</v>
      </c>
      <c r="I31" s="25">
        <v>0</v>
      </c>
      <c r="J31" s="25"/>
      <c r="K31" s="25">
        <v>19707.8</v>
      </c>
      <c r="L31" s="25">
        <v>13138.8</v>
      </c>
      <c r="M31" s="25">
        <f t="shared" si="6"/>
        <v>66.668019768822489</v>
      </c>
    </row>
    <row r="32" spans="1:13" s="20" customFormat="1" ht="14">
      <c r="A32" s="24" t="s">
        <v>109</v>
      </c>
      <c r="B32" s="25">
        <f t="shared" si="2"/>
        <v>30474.600000000002</v>
      </c>
      <c r="C32" s="25">
        <f t="shared" si="3"/>
        <v>20886.900000000001</v>
      </c>
      <c r="D32" s="25">
        <f t="shared" si="4"/>
        <v>68.538717489318984</v>
      </c>
      <c r="E32" s="25">
        <v>3289.6</v>
      </c>
      <c r="F32" s="25">
        <v>2466.9</v>
      </c>
      <c r="G32" s="25">
        <f t="shared" si="5"/>
        <v>74.990880350194558</v>
      </c>
      <c r="H32" s="25">
        <v>3561.6</v>
      </c>
      <c r="I32" s="25">
        <v>2671.2</v>
      </c>
      <c r="J32" s="25">
        <f t="shared" si="1"/>
        <v>75</v>
      </c>
      <c r="K32" s="25">
        <v>23623.4</v>
      </c>
      <c r="L32" s="25">
        <v>15748.8</v>
      </c>
      <c r="M32" s="25">
        <f t="shared" si="6"/>
        <v>66.666102254544214</v>
      </c>
    </row>
    <row r="33" spans="1:13" s="20" customFormat="1" ht="14">
      <c r="A33" s="24" t="s">
        <v>110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</row>
    <row r="34" spans="1:13" s="20" customFormat="1" ht="14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</row>
    <row r="35" spans="1:13" s="23" customFormat="1" ht="14">
      <c r="A35" s="26" t="s">
        <v>392</v>
      </c>
      <c r="B35" s="22">
        <f>SUM(B6+B28)</f>
        <v>1321337.9000000001</v>
      </c>
      <c r="C35" s="22">
        <f>SUM(C6+C28)</f>
        <v>937535.4</v>
      </c>
      <c r="D35" s="22">
        <f t="shared" si="4"/>
        <v>70.95349342511102</v>
      </c>
      <c r="E35" s="22">
        <f>SUM(E6+E28)</f>
        <v>581987.30000000005</v>
      </c>
      <c r="F35" s="22">
        <f>SUM(F6+F28)</f>
        <v>438752.90000000008</v>
      </c>
      <c r="G35" s="22">
        <f t="shared" si="5"/>
        <v>75.38874130071224</v>
      </c>
      <c r="H35" s="22">
        <f>SUM(H6+H28)</f>
        <v>92762.7</v>
      </c>
      <c r="I35" s="22">
        <f>SUM(I6+I28)</f>
        <v>58807.600000000006</v>
      </c>
      <c r="J35" s="22">
        <f t="shared" si="1"/>
        <v>63.395739882517447</v>
      </c>
      <c r="K35" s="22">
        <f>SUM(K6+K28)</f>
        <v>646587.89999999991</v>
      </c>
      <c r="L35" s="22">
        <f>SUM(L6+L28)</f>
        <v>439974.89999999991</v>
      </c>
      <c r="M35" s="22">
        <f t="shared" si="6"/>
        <v>68.045643910131943</v>
      </c>
    </row>
    <row r="36" spans="1:13" s="20" customFormat="1" ht="14"/>
  </sheetData>
  <mergeCells count="6">
    <mergeCell ref="A1:M1"/>
    <mergeCell ref="A4:A5"/>
    <mergeCell ref="B4:D4"/>
    <mergeCell ref="E4:G4"/>
    <mergeCell ref="H4:J4"/>
    <mergeCell ref="K4:M4"/>
  </mergeCells>
  <pageMargins left="0.23622047244094491" right="0.23622047244094491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E37"/>
  <sheetViews>
    <sheetView zoomScale="96" zoomScaleNormal="96" workbookViewId="0">
      <pane xSplit="1" ySplit="4" topLeftCell="B5" activePane="bottomRight" state="frozen"/>
      <selection pane="topRight" activeCell="B1" sqref="B1"/>
      <selection pane="bottomLeft" activeCell="A4" sqref="A4"/>
      <selection pane="bottomRight"/>
    </sheetView>
  </sheetViews>
  <sheetFormatPr defaultRowHeight="12.5"/>
  <cols>
    <col min="1" max="1" width="18.7265625" customWidth="1"/>
    <col min="2" max="262" width="13.453125" style="27" customWidth="1"/>
    <col min="263" max="265" width="9.1796875" style="27"/>
  </cols>
  <sheetData>
    <row r="1" spans="1:265" ht="23.25" customHeight="1">
      <c r="A1" s="20"/>
      <c r="B1" s="64" t="s">
        <v>398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  <c r="IR1" s="36"/>
      <c r="IS1" s="36"/>
      <c r="IT1" s="36"/>
      <c r="IU1" s="36"/>
      <c r="IV1" s="36"/>
      <c r="IW1" s="36"/>
      <c r="IX1" s="36"/>
      <c r="IY1" s="36"/>
      <c r="IZ1" s="36"/>
      <c r="JA1" s="36"/>
      <c r="JB1" s="36"/>
    </row>
    <row r="2" spans="1:265" ht="21.75" customHeight="1">
      <c r="A2" s="20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 t="s">
        <v>0</v>
      </c>
      <c r="Q2" s="36"/>
      <c r="R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6"/>
      <c r="IT2" s="36"/>
      <c r="IU2" s="36"/>
      <c r="IV2" s="36"/>
      <c r="IW2" s="36"/>
      <c r="IX2" s="36"/>
      <c r="IY2" s="36"/>
      <c r="IZ2" s="36"/>
      <c r="JA2" s="36"/>
      <c r="JB2" s="36"/>
    </row>
    <row r="3" spans="1:265" s="31" customFormat="1" ht="125.25" customHeight="1">
      <c r="A3" s="77" t="s">
        <v>121</v>
      </c>
      <c r="B3" s="82" t="s">
        <v>395</v>
      </c>
      <c r="C3" s="83"/>
      <c r="D3" s="84"/>
      <c r="E3" s="79" t="s">
        <v>4</v>
      </c>
      <c r="F3" s="80"/>
      <c r="G3" s="81"/>
      <c r="H3" s="79" t="s">
        <v>5</v>
      </c>
      <c r="I3" s="80"/>
      <c r="J3" s="81"/>
      <c r="K3" s="79" t="s">
        <v>6</v>
      </c>
      <c r="L3" s="80"/>
      <c r="M3" s="81"/>
      <c r="N3" s="79" t="s">
        <v>7</v>
      </c>
      <c r="O3" s="80"/>
      <c r="P3" s="81"/>
      <c r="Q3" s="79" t="s">
        <v>400</v>
      </c>
      <c r="R3" s="80"/>
      <c r="S3" s="81"/>
      <c r="T3" s="86" t="s">
        <v>411</v>
      </c>
      <c r="U3" s="86"/>
      <c r="V3" s="87"/>
      <c r="W3" s="79" t="s">
        <v>412</v>
      </c>
      <c r="X3" s="80"/>
      <c r="Y3" s="81"/>
      <c r="Z3" s="79" t="s">
        <v>413</v>
      </c>
      <c r="AA3" s="80"/>
      <c r="AB3" s="81"/>
      <c r="AC3" s="79" t="s">
        <v>414</v>
      </c>
      <c r="AD3" s="80"/>
      <c r="AE3" s="81"/>
      <c r="AF3" s="79" t="s">
        <v>160</v>
      </c>
      <c r="AG3" s="80"/>
      <c r="AH3" s="81"/>
      <c r="AI3" s="79" t="s">
        <v>163</v>
      </c>
      <c r="AJ3" s="80"/>
      <c r="AK3" s="81"/>
      <c r="AL3" s="79" t="s">
        <v>166</v>
      </c>
      <c r="AM3" s="80"/>
      <c r="AN3" s="81"/>
      <c r="AO3" s="79" t="s">
        <v>169</v>
      </c>
      <c r="AP3" s="80"/>
      <c r="AQ3" s="81"/>
      <c r="AR3" s="85" t="s">
        <v>415</v>
      </c>
      <c r="AS3" s="85"/>
      <c r="AT3" s="85"/>
      <c r="AU3" s="80" t="s">
        <v>416</v>
      </c>
      <c r="AV3" s="80"/>
      <c r="AW3" s="80"/>
      <c r="AX3" s="79" t="s">
        <v>175</v>
      </c>
      <c r="AY3" s="80"/>
      <c r="AZ3" s="81"/>
      <c r="BA3" s="79" t="s">
        <v>417</v>
      </c>
      <c r="BB3" s="80"/>
      <c r="BC3" s="81"/>
      <c r="BD3" s="79" t="s">
        <v>182</v>
      </c>
      <c r="BE3" s="80"/>
      <c r="BF3" s="81"/>
      <c r="BG3" s="79" t="s">
        <v>418</v>
      </c>
      <c r="BH3" s="80"/>
      <c r="BI3" s="81"/>
      <c r="BJ3" s="79" t="s">
        <v>419</v>
      </c>
      <c r="BK3" s="80"/>
      <c r="BL3" s="81"/>
      <c r="BM3" s="79" t="s">
        <v>420</v>
      </c>
      <c r="BN3" s="80"/>
      <c r="BO3" s="81"/>
      <c r="BP3" s="79" t="s">
        <v>451</v>
      </c>
      <c r="BQ3" s="80"/>
      <c r="BR3" s="81"/>
      <c r="BS3" s="79" t="s">
        <v>422</v>
      </c>
      <c r="BT3" s="80"/>
      <c r="BU3" s="81"/>
      <c r="BV3" s="79" t="s">
        <v>187</v>
      </c>
      <c r="BW3" s="80"/>
      <c r="BX3" s="81"/>
      <c r="BY3" s="79" t="s">
        <v>423</v>
      </c>
      <c r="BZ3" s="80"/>
      <c r="CA3" s="81"/>
      <c r="CB3" s="79" t="s">
        <v>424</v>
      </c>
      <c r="CC3" s="80"/>
      <c r="CD3" s="81"/>
      <c r="CE3" s="79" t="s">
        <v>425</v>
      </c>
      <c r="CF3" s="80"/>
      <c r="CG3" s="81"/>
      <c r="CH3" s="98" t="s">
        <v>198</v>
      </c>
      <c r="CI3" s="99"/>
      <c r="CJ3" s="100"/>
      <c r="CK3" s="79" t="s">
        <v>426</v>
      </c>
      <c r="CL3" s="80"/>
      <c r="CM3" s="81"/>
      <c r="CN3" s="79" t="s">
        <v>427</v>
      </c>
      <c r="CO3" s="80"/>
      <c r="CP3" s="81"/>
      <c r="CQ3" s="79" t="s">
        <v>428</v>
      </c>
      <c r="CR3" s="80"/>
      <c r="CS3" s="81"/>
      <c r="CT3" s="79" t="s">
        <v>429</v>
      </c>
      <c r="CU3" s="80"/>
      <c r="CV3" s="81"/>
      <c r="CW3" s="79" t="s">
        <v>213</v>
      </c>
      <c r="CX3" s="80"/>
      <c r="CY3" s="81"/>
      <c r="CZ3" s="79" t="s">
        <v>216</v>
      </c>
      <c r="DA3" s="80"/>
      <c r="DB3" s="81"/>
      <c r="DC3" s="79" t="s">
        <v>430</v>
      </c>
      <c r="DD3" s="80"/>
      <c r="DE3" s="81"/>
      <c r="DF3" s="88" t="s">
        <v>10</v>
      </c>
      <c r="DG3" s="89"/>
      <c r="DH3" s="90"/>
      <c r="DI3" s="91" t="s">
        <v>431</v>
      </c>
      <c r="DJ3" s="92"/>
      <c r="DK3" s="93"/>
      <c r="DL3" s="88" t="s">
        <v>400</v>
      </c>
      <c r="DM3" s="89"/>
      <c r="DN3" s="90"/>
      <c r="DO3" s="88" t="s">
        <v>12</v>
      </c>
      <c r="DP3" s="89"/>
      <c r="DQ3" s="90"/>
      <c r="DR3" s="88" t="s">
        <v>13</v>
      </c>
      <c r="DS3" s="89"/>
      <c r="DT3" s="90"/>
      <c r="DU3" s="88" t="s">
        <v>117</v>
      </c>
      <c r="DV3" s="89"/>
      <c r="DW3" s="90"/>
      <c r="DX3" s="88" t="s">
        <v>14</v>
      </c>
      <c r="DY3" s="89"/>
      <c r="DZ3" s="90"/>
      <c r="EA3" s="88" t="s">
        <v>15</v>
      </c>
      <c r="EB3" s="89"/>
      <c r="EC3" s="90"/>
      <c r="ED3" s="88" t="s">
        <v>16</v>
      </c>
      <c r="EE3" s="89"/>
      <c r="EF3" s="90"/>
      <c r="EG3" s="88" t="s">
        <v>17</v>
      </c>
      <c r="EH3" s="89"/>
      <c r="EI3" s="90"/>
      <c r="EJ3" s="88" t="s">
        <v>18</v>
      </c>
      <c r="EK3" s="89"/>
      <c r="EL3" s="90"/>
      <c r="EM3" s="88" t="s">
        <v>19</v>
      </c>
      <c r="EN3" s="89"/>
      <c r="EO3" s="90"/>
      <c r="EP3" s="88" t="s">
        <v>20</v>
      </c>
      <c r="EQ3" s="89"/>
      <c r="ER3" s="90"/>
      <c r="ES3" s="88" t="s">
        <v>21</v>
      </c>
      <c r="ET3" s="89"/>
      <c r="EU3" s="90"/>
      <c r="EV3" s="88" t="s">
        <v>22</v>
      </c>
      <c r="EW3" s="89"/>
      <c r="EX3" s="90"/>
      <c r="EY3" s="88" t="s">
        <v>23</v>
      </c>
      <c r="EZ3" s="89"/>
      <c r="FA3" s="90"/>
      <c r="FB3" s="88" t="s">
        <v>24</v>
      </c>
      <c r="FC3" s="89"/>
      <c r="FD3" s="90"/>
      <c r="FE3" s="88" t="s">
        <v>25</v>
      </c>
      <c r="FF3" s="89"/>
      <c r="FG3" s="90"/>
      <c r="FH3" s="88" t="s">
        <v>26</v>
      </c>
      <c r="FI3" s="89"/>
      <c r="FJ3" s="90"/>
      <c r="FK3" s="88" t="s">
        <v>27</v>
      </c>
      <c r="FL3" s="89"/>
      <c r="FM3" s="90"/>
      <c r="FN3" s="88" t="s">
        <v>28</v>
      </c>
      <c r="FO3" s="89"/>
      <c r="FP3" s="90"/>
      <c r="FQ3" s="88" t="s">
        <v>29</v>
      </c>
      <c r="FR3" s="89"/>
      <c r="FS3" s="90"/>
      <c r="FT3" s="88" t="s">
        <v>30</v>
      </c>
      <c r="FU3" s="89"/>
      <c r="FV3" s="90"/>
      <c r="FW3" s="88" t="s">
        <v>31</v>
      </c>
      <c r="FX3" s="89"/>
      <c r="FY3" s="90"/>
      <c r="FZ3" s="88" t="s">
        <v>32</v>
      </c>
      <c r="GA3" s="89"/>
      <c r="GB3" s="90"/>
      <c r="GC3" s="88" t="s">
        <v>33</v>
      </c>
      <c r="GD3" s="89"/>
      <c r="GE3" s="90"/>
      <c r="GF3" s="88" t="s">
        <v>34</v>
      </c>
      <c r="GG3" s="89"/>
      <c r="GH3" s="90"/>
      <c r="GI3" s="88" t="s">
        <v>35</v>
      </c>
      <c r="GJ3" s="89"/>
      <c r="GK3" s="90"/>
      <c r="GL3" s="88" t="s">
        <v>36</v>
      </c>
      <c r="GM3" s="89"/>
      <c r="GN3" s="90"/>
      <c r="GO3" s="88" t="s">
        <v>37</v>
      </c>
      <c r="GP3" s="89"/>
      <c r="GQ3" s="90"/>
      <c r="GR3" s="88" t="s">
        <v>38</v>
      </c>
      <c r="GS3" s="89"/>
      <c r="GT3" s="90"/>
      <c r="GU3" s="88" t="s">
        <v>39</v>
      </c>
      <c r="GV3" s="89"/>
      <c r="GW3" s="90"/>
      <c r="GX3" s="88" t="s">
        <v>40</v>
      </c>
      <c r="GY3" s="89"/>
      <c r="GZ3" s="90"/>
      <c r="HA3" s="94" t="s">
        <v>41</v>
      </c>
      <c r="HB3" s="95"/>
      <c r="HC3" s="96"/>
      <c r="HD3" s="88" t="s">
        <v>42</v>
      </c>
      <c r="HE3" s="89"/>
      <c r="HF3" s="90"/>
      <c r="HG3" s="88" t="s">
        <v>43</v>
      </c>
      <c r="HH3" s="89"/>
      <c r="HI3" s="90"/>
      <c r="HJ3" s="88" t="s">
        <v>44</v>
      </c>
      <c r="HK3" s="89"/>
      <c r="HL3" s="90"/>
      <c r="HM3" s="88" t="s">
        <v>45</v>
      </c>
      <c r="HN3" s="89"/>
      <c r="HO3" s="90"/>
      <c r="HP3" s="88" t="s">
        <v>46</v>
      </c>
      <c r="HQ3" s="89"/>
      <c r="HR3" s="90"/>
      <c r="HS3" s="88" t="s">
        <v>47</v>
      </c>
      <c r="HT3" s="89"/>
      <c r="HU3" s="90"/>
      <c r="HV3" s="88" t="s">
        <v>48</v>
      </c>
      <c r="HW3" s="89"/>
      <c r="HX3" s="90"/>
      <c r="HY3" s="88" t="s">
        <v>49</v>
      </c>
      <c r="HZ3" s="89"/>
      <c r="IA3" s="90"/>
      <c r="IB3" s="88" t="s">
        <v>50</v>
      </c>
      <c r="IC3" s="89"/>
      <c r="ID3" s="90"/>
      <c r="IE3" s="88" t="s">
        <v>51</v>
      </c>
      <c r="IF3" s="89"/>
      <c r="IG3" s="90"/>
      <c r="IH3" s="88" t="s">
        <v>114</v>
      </c>
      <c r="II3" s="89"/>
      <c r="IJ3" s="90"/>
      <c r="IK3" s="88" t="s">
        <v>52</v>
      </c>
      <c r="IL3" s="89"/>
      <c r="IM3" s="90"/>
      <c r="IN3" s="88" t="s">
        <v>53</v>
      </c>
      <c r="IO3" s="89"/>
      <c r="IP3" s="90"/>
      <c r="IQ3" s="88" t="s">
        <v>54</v>
      </c>
      <c r="IR3" s="89"/>
      <c r="IS3" s="90"/>
      <c r="IT3" s="88" t="s">
        <v>55</v>
      </c>
      <c r="IU3" s="89"/>
      <c r="IV3" s="90"/>
      <c r="IW3" s="88" t="s">
        <v>115</v>
      </c>
      <c r="IX3" s="89"/>
      <c r="IY3" s="90"/>
      <c r="IZ3" s="97" t="s">
        <v>116</v>
      </c>
      <c r="JA3" s="97"/>
      <c r="JB3" s="97"/>
      <c r="JC3" s="32"/>
      <c r="JD3" s="32"/>
      <c r="JE3" s="32"/>
    </row>
    <row r="4" spans="1:265" s="31" customFormat="1" ht="76.5" customHeight="1">
      <c r="A4" s="78"/>
      <c r="B4" s="43" t="s">
        <v>125</v>
      </c>
      <c r="C4" s="43" t="s">
        <v>387</v>
      </c>
      <c r="D4" s="43" t="s">
        <v>388</v>
      </c>
      <c r="E4" s="43" t="s">
        <v>125</v>
      </c>
      <c r="F4" s="43" t="s">
        <v>387</v>
      </c>
      <c r="G4" s="43" t="s">
        <v>388</v>
      </c>
      <c r="H4" s="43" t="s">
        <v>125</v>
      </c>
      <c r="I4" s="43" t="s">
        <v>387</v>
      </c>
      <c r="J4" s="43" t="s">
        <v>388</v>
      </c>
      <c r="K4" s="43" t="s">
        <v>125</v>
      </c>
      <c r="L4" s="43" t="s">
        <v>387</v>
      </c>
      <c r="M4" s="43" t="s">
        <v>388</v>
      </c>
      <c r="N4" s="43" t="s">
        <v>125</v>
      </c>
      <c r="O4" s="43" t="s">
        <v>387</v>
      </c>
      <c r="P4" s="43" t="s">
        <v>388</v>
      </c>
      <c r="Q4" s="43" t="s">
        <v>125</v>
      </c>
      <c r="R4" s="43" t="s">
        <v>387</v>
      </c>
      <c r="S4" s="43" t="s">
        <v>388</v>
      </c>
      <c r="T4" s="43" t="s">
        <v>125</v>
      </c>
      <c r="U4" s="43" t="s">
        <v>387</v>
      </c>
      <c r="V4" s="43" t="s">
        <v>388</v>
      </c>
      <c r="W4" s="43" t="s">
        <v>125</v>
      </c>
      <c r="X4" s="43" t="s">
        <v>387</v>
      </c>
      <c r="Y4" s="43" t="s">
        <v>388</v>
      </c>
      <c r="Z4" s="43" t="s">
        <v>125</v>
      </c>
      <c r="AA4" s="43" t="s">
        <v>387</v>
      </c>
      <c r="AB4" s="43" t="s">
        <v>388</v>
      </c>
      <c r="AC4" s="43" t="s">
        <v>125</v>
      </c>
      <c r="AD4" s="43" t="s">
        <v>387</v>
      </c>
      <c r="AE4" s="43" t="s">
        <v>388</v>
      </c>
      <c r="AF4" s="43" t="s">
        <v>125</v>
      </c>
      <c r="AG4" s="43" t="s">
        <v>387</v>
      </c>
      <c r="AH4" s="43" t="s">
        <v>388</v>
      </c>
      <c r="AI4" s="43" t="s">
        <v>125</v>
      </c>
      <c r="AJ4" s="43" t="s">
        <v>387</v>
      </c>
      <c r="AK4" s="43" t="s">
        <v>388</v>
      </c>
      <c r="AL4" s="43" t="s">
        <v>125</v>
      </c>
      <c r="AM4" s="43" t="s">
        <v>387</v>
      </c>
      <c r="AN4" s="43" t="s">
        <v>388</v>
      </c>
      <c r="AO4" s="43" t="s">
        <v>125</v>
      </c>
      <c r="AP4" s="43" t="s">
        <v>387</v>
      </c>
      <c r="AQ4" s="43" t="s">
        <v>388</v>
      </c>
      <c r="AR4" s="43" t="s">
        <v>125</v>
      </c>
      <c r="AS4" s="43" t="s">
        <v>387</v>
      </c>
      <c r="AT4" s="43" t="s">
        <v>388</v>
      </c>
      <c r="AU4" s="50" t="s">
        <v>125</v>
      </c>
      <c r="AV4" s="50" t="s">
        <v>387</v>
      </c>
      <c r="AW4" s="50" t="s">
        <v>388</v>
      </c>
      <c r="AX4" s="43" t="s">
        <v>125</v>
      </c>
      <c r="AY4" s="43" t="s">
        <v>387</v>
      </c>
      <c r="AZ4" s="43" t="s">
        <v>388</v>
      </c>
      <c r="BA4" s="43" t="s">
        <v>125</v>
      </c>
      <c r="BB4" s="43" t="s">
        <v>387</v>
      </c>
      <c r="BC4" s="43" t="s">
        <v>388</v>
      </c>
      <c r="BD4" s="43" t="s">
        <v>125</v>
      </c>
      <c r="BE4" s="43" t="s">
        <v>387</v>
      </c>
      <c r="BF4" s="43" t="s">
        <v>388</v>
      </c>
      <c r="BG4" s="43" t="s">
        <v>125</v>
      </c>
      <c r="BH4" s="43" t="s">
        <v>387</v>
      </c>
      <c r="BI4" s="43" t="s">
        <v>388</v>
      </c>
      <c r="BJ4" s="43" t="s">
        <v>125</v>
      </c>
      <c r="BK4" s="43" t="s">
        <v>387</v>
      </c>
      <c r="BL4" s="43" t="s">
        <v>388</v>
      </c>
      <c r="BM4" s="43" t="s">
        <v>125</v>
      </c>
      <c r="BN4" s="43" t="s">
        <v>387</v>
      </c>
      <c r="BO4" s="43" t="s">
        <v>388</v>
      </c>
      <c r="BP4" s="43" t="s">
        <v>125</v>
      </c>
      <c r="BQ4" s="43" t="s">
        <v>387</v>
      </c>
      <c r="BR4" s="43" t="s">
        <v>388</v>
      </c>
      <c r="BS4" s="43" t="s">
        <v>125</v>
      </c>
      <c r="BT4" s="43" t="s">
        <v>387</v>
      </c>
      <c r="BU4" s="43" t="s">
        <v>388</v>
      </c>
      <c r="BV4" s="43" t="s">
        <v>125</v>
      </c>
      <c r="BW4" s="43" t="s">
        <v>387</v>
      </c>
      <c r="BX4" s="43" t="s">
        <v>388</v>
      </c>
      <c r="BY4" s="43" t="s">
        <v>125</v>
      </c>
      <c r="BZ4" s="43" t="s">
        <v>387</v>
      </c>
      <c r="CA4" s="43" t="s">
        <v>388</v>
      </c>
      <c r="CB4" s="43" t="s">
        <v>125</v>
      </c>
      <c r="CC4" s="43" t="s">
        <v>387</v>
      </c>
      <c r="CD4" s="43" t="s">
        <v>388</v>
      </c>
      <c r="CE4" s="43" t="s">
        <v>125</v>
      </c>
      <c r="CF4" s="43" t="s">
        <v>387</v>
      </c>
      <c r="CG4" s="43" t="s">
        <v>388</v>
      </c>
      <c r="CH4" s="43" t="s">
        <v>125</v>
      </c>
      <c r="CI4" s="43" t="s">
        <v>387</v>
      </c>
      <c r="CJ4" s="43" t="s">
        <v>388</v>
      </c>
      <c r="CK4" s="43" t="s">
        <v>125</v>
      </c>
      <c r="CL4" s="43" t="s">
        <v>387</v>
      </c>
      <c r="CM4" s="43" t="s">
        <v>388</v>
      </c>
      <c r="CN4" s="43" t="s">
        <v>125</v>
      </c>
      <c r="CO4" s="43" t="s">
        <v>387</v>
      </c>
      <c r="CP4" s="43" t="s">
        <v>388</v>
      </c>
      <c r="CQ4" s="43" t="s">
        <v>125</v>
      </c>
      <c r="CR4" s="43" t="s">
        <v>387</v>
      </c>
      <c r="CS4" s="43" t="s">
        <v>388</v>
      </c>
      <c r="CT4" s="43" t="s">
        <v>125</v>
      </c>
      <c r="CU4" s="43" t="s">
        <v>387</v>
      </c>
      <c r="CV4" s="43" t="s">
        <v>388</v>
      </c>
      <c r="CW4" s="43" t="s">
        <v>125</v>
      </c>
      <c r="CX4" s="43" t="s">
        <v>387</v>
      </c>
      <c r="CY4" s="43" t="s">
        <v>388</v>
      </c>
      <c r="CZ4" s="43" t="s">
        <v>125</v>
      </c>
      <c r="DA4" s="43" t="s">
        <v>387</v>
      </c>
      <c r="DB4" s="43" t="s">
        <v>388</v>
      </c>
      <c r="DC4" s="43" t="s">
        <v>125</v>
      </c>
      <c r="DD4" s="43" t="s">
        <v>387</v>
      </c>
      <c r="DE4" s="43" t="s">
        <v>388</v>
      </c>
      <c r="DF4" s="43" t="s">
        <v>125</v>
      </c>
      <c r="DG4" s="43" t="s">
        <v>387</v>
      </c>
      <c r="DH4" s="43" t="s">
        <v>388</v>
      </c>
      <c r="DI4" s="43" t="s">
        <v>125</v>
      </c>
      <c r="DJ4" s="43" t="s">
        <v>387</v>
      </c>
      <c r="DK4" s="43" t="s">
        <v>388</v>
      </c>
      <c r="DL4" s="43" t="s">
        <v>125</v>
      </c>
      <c r="DM4" s="43" t="s">
        <v>387</v>
      </c>
      <c r="DN4" s="43" t="s">
        <v>388</v>
      </c>
      <c r="DO4" s="43" t="s">
        <v>125</v>
      </c>
      <c r="DP4" s="43" t="s">
        <v>387</v>
      </c>
      <c r="DQ4" s="43" t="s">
        <v>388</v>
      </c>
      <c r="DR4" s="43" t="s">
        <v>125</v>
      </c>
      <c r="DS4" s="43" t="s">
        <v>387</v>
      </c>
      <c r="DT4" s="43" t="s">
        <v>388</v>
      </c>
      <c r="DU4" s="43" t="s">
        <v>125</v>
      </c>
      <c r="DV4" s="43" t="s">
        <v>387</v>
      </c>
      <c r="DW4" s="43" t="s">
        <v>388</v>
      </c>
      <c r="DX4" s="43" t="s">
        <v>125</v>
      </c>
      <c r="DY4" s="43" t="s">
        <v>387</v>
      </c>
      <c r="DZ4" s="43" t="s">
        <v>388</v>
      </c>
      <c r="EA4" s="43" t="s">
        <v>125</v>
      </c>
      <c r="EB4" s="43" t="s">
        <v>387</v>
      </c>
      <c r="EC4" s="43" t="s">
        <v>388</v>
      </c>
      <c r="ED4" s="43" t="s">
        <v>125</v>
      </c>
      <c r="EE4" s="43" t="s">
        <v>387</v>
      </c>
      <c r="EF4" s="43" t="s">
        <v>388</v>
      </c>
      <c r="EG4" s="43" t="s">
        <v>125</v>
      </c>
      <c r="EH4" s="43" t="s">
        <v>387</v>
      </c>
      <c r="EI4" s="43" t="s">
        <v>388</v>
      </c>
      <c r="EJ4" s="50" t="s">
        <v>125</v>
      </c>
      <c r="EK4" s="43" t="s">
        <v>387</v>
      </c>
      <c r="EL4" s="43" t="s">
        <v>388</v>
      </c>
      <c r="EM4" s="43" t="s">
        <v>125</v>
      </c>
      <c r="EN4" s="43" t="s">
        <v>387</v>
      </c>
      <c r="EO4" s="43" t="s">
        <v>388</v>
      </c>
      <c r="EP4" s="43" t="s">
        <v>125</v>
      </c>
      <c r="EQ4" s="43" t="s">
        <v>387</v>
      </c>
      <c r="ER4" s="43" t="s">
        <v>388</v>
      </c>
      <c r="ES4" s="43" t="s">
        <v>125</v>
      </c>
      <c r="ET4" s="43" t="s">
        <v>387</v>
      </c>
      <c r="EU4" s="43" t="s">
        <v>388</v>
      </c>
      <c r="EV4" s="43" t="s">
        <v>125</v>
      </c>
      <c r="EW4" s="43" t="s">
        <v>387</v>
      </c>
      <c r="EX4" s="43" t="s">
        <v>388</v>
      </c>
      <c r="EY4" s="43" t="s">
        <v>125</v>
      </c>
      <c r="EZ4" s="43" t="s">
        <v>387</v>
      </c>
      <c r="FA4" s="43" t="s">
        <v>388</v>
      </c>
      <c r="FB4" s="43" t="s">
        <v>125</v>
      </c>
      <c r="FC4" s="43" t="s">
        <v>387</v>
      </c>
      <c r="FD4" s="43" t="s">
        <v>388</v>
      </c>
      <c r="FE4" s="43" t="s">
        <v>125</v>
      </c>
      <c r="FF4" s="43" t="s">
        <v>387</v>
      </c>
      <c r="FG4" s="43" t="s">
        <v>388</v>
      </c>
      <c r="FH4" s="43" t="s">
        <v>125</v>
      </c>
      <c r="FI4" s="43" t="s">
        <v>387</v>
      </c>
      <c r="FJ4" s="43" t="s">
        <v>388</v>
      </c>
      <c r="FK4" s="43" t="s">
        <v>125</v>
      </c>
      <c r="FL4" s="43" t="s">
        <v>387</v>
      </c>
      <c r="FM4" s="43" t="s">
        <v>388</v>
      </c>
      <c r="FN4" s="43" t="s">
        <v>125</v>
      </c>
      <c r="FO4" s="43" t="s">
        <v>387</v>
      </c>
      <c r="FP4" s="43" t="s">
        <v>388</v>
      </c>
      <c r="FQ4" s="43" t="s">
        <v>125</v>
      </c>
      <c r="FR4" s="43" t="s">
        <v>387</v>
      </c>
      <c r="FS4" s="43" t="s">
        <v>388</v>
      </c>
      <c r="FT4" s="43" t="s">
        <v>125</v>
      </c>
      <c r="FU4" s="43" t="s">
        <v>387</v>
      </c>
      <c r="FV4" s="43" t="s">
        <v>388</v>
      </c>
      <c r="FW4" s="43" t="s">
        <v>125</v>
      </c>
      <c r="FX4" s="43" t="s">
        <v>387</v>
      </c>
      <c r="FY4" s="43" t="s">
        <v>388</v>
      </c>
      <c r="FZ4" s="43" t="s">
        <v>125</v>
      </c>
      <c r="GA4" s="43" t="s">
        <v>387</v>
      </c>
      <c r="GB4" s="43" t="s">
        <v>388</v>
      </c>
      <c r="GC4" s="43" t="s">
        <v>125</v>
      </c>
      <c r="GD4" s="43" t="s">
        <v>387</v>
      </c>
      <c r="GE4" s="43" t="s">
        <v>388</v>
      </c>
      <c r="GF4" s="43" t="s">
        <v>125</v>
      </c>
      <c r="GG4" s="43" t="s">
        <v>387</v>
      </c>
      <c r="GH4" s="43" t="s">
        <v>388</v>
      </c>
      <c r="GI4" s="43" t="s">
        <v>125</v>
      </c>
      <c r="GJ4" s="43" t="s">
        <v>387</v>
      </c>
      <c r="GK4" s="43" t="s">
        <v>388</v>
      </c>
      <c r="GL4" s="43" t="s">
        <v>125</v>
      </c>
      <c r="GM4" s="43" t="s">
        <v>387</v>
      </c>
      <c r="GN4" s="43" t="s">
        <v>388</v>
      </c>
      <c r="GO4" s="43" t="s">
        <v>125</v>
      </c>
      <c r="GP4" s="43" t="s">
        <v>387</v>
      </c>
      <c r="GQ4" s="43" t="s">
        <v>388</v>
      </c>
      <c r="GR4" s="43" t="s">
        <v>125</v>
      </c>
      <c r="GS4" s="43" t="s">
        <v>387</v>
      </c>
      <c r="GT4" s="43" t="s">
        <v>388</v>
      </c>
      <c r="GU4" s="43" t="s">
        <v>125</v>
      </c>
      <c r="GV4" s="43" t="s">
        <v>387</v>
      </c>
      <c r="GW4" s="43" t="s">
        <v>388</v>
      </c>
      <c r="GX4" s="43" t="s">
        <v>125</v>
      </c>
      <c r="GY4" s="43" t="s">
        <v>387</v>
      </c>
      <c r="GZ4" s="43" t="s">
        <v>388</v>
      </c>
      <c r="HA4" s="43" t="s">
        <v>125</v>
      </c>
      <c r="HB4" s="43" t="s">
        <v>387</v>
      </c>
      <c r="HC4" s="43" t="s">
        <v>388</v>
      </c>
      <c r="HD4" s="43" t="s">
        <v>125</v>
      </c>
      <c r="HE4" s="43" t="s">
        <v>387</v>
      </c>
      <c r="HF4" s="43" t="s">
        <v>388</v>
      </c>
      <c r="HG4" s="43" t="s">
        <v>125</v>
      </c>
      <c r="HH4" s="43" t="s">
        <v>387</v>
      </c>
      <c r="HI4" s="43" t="s">
        <v>388</v>
      </c>
      <c r="HJ4" s="43" t="s">
        <v>125</v>
      </c>
      <c r="HK4" s="43" t="s">
        <v>387</v>
      </c>
      <c r="HL4" s="43" t="s">
        <v>388</v>
      </c>
      <c r="HM4" s="43" t="s">
        <v>125</v>
      </c>
      <c r="HN4" s="43" t="s">
        <v>387</v>
      </c>
      <c r="HO4" s="43" t="s">
        <v>388</v>
      </c>
      <c r="HP4" s="43" t="s">
        <v>125</v>
      </c>
      <c r="HQ4" s="43" t="s">
        <v>387</v>
      </c>
      <c r="HR4" s="43" t="s">
        <v>388</v>
      </c>
      <c r="HS4" s="43" t="s">
        <v>125</v>
      </c>
      <c r="HT4" s="43" t="s">
        <v>387</v>
      </c>
      <c r="HU4" s="43" t="s">
        <v>388</v>
      </c>
      <c r="HV4" s="43" t="s">
        <v>125</v>
      </c>
      <c r="HW4" s="43" t="s">
        <v>387</v>
      </c>
      <c r="HX4" s="43" t="s">
        <v>388</v>
      </c>
      <c r="HY4" s="43" t="s">
        <v>125</v>
      </c>
      <c r="HZ4" s="43" t="s">
        <v>387</v>
      </c>
      <c r="IA4" s="43" t="s">
        <v>388</v>
      </c>
      <c r="IB4" s="43" t="s">
        <v>125</v>
      </c>
      <c r="IC4" s="43" t="s">
        <v>387</v>
      </c>
      <c r="ID4" s="43" t="s">
        <v>388</v>
      </c>
      <c r="IE4" s="43" t="s">
        <v>125</v>
      </c>
      <c r="IF4" s="43" t="s">
        <v>387</v>
      </c>
      <c r="IG4" s="43" t="s">
        <v>388</v>
      </c>
      <c r="IH4" s="43" t="s">
        <v>125</v>
      </c>
      <c r="II4" s="43" t="s">
        <v>387</v>
      </c>
      <c r="IJ4" s="43" t="s">
        <v>388</v>
      </c>
      <c r="IK4" s="43" t="s">
        <v>125</v>
      </c>
      <c r="IL4" s="43" t="s">
        <v>387</v>
      </c>
      <c r="IM4" s="43" t="s">
        <v>388</v>
      </c>
      <c r="IN4" s="43" t="s">
        <v>125</v>
      </c>
      <c r="IO4" s="43" t="s">
        <v>387</v>
      </c>
      <c r="IP4" s="43" t="s">
        <v>388</v>
      </c>
      <c r="IQ4" s="43" t="s">
        <v>125</v>
      </c>
      <c r="IR4" s="43" t="s">
        <v>387</v>
      </c>
      <c r="IS4" s="43" t="s">
        <v>388</v>
      </c>
      <c r="IT4" s="43" t="s">
        <v>125</v>
      </c>
      <c r="IU4" s="43" t="s">
        <v>387</v>
      </c>
      <c r="IV4" s="43" t="s">
        <v>388</v>
      </c>
      <c r="IW4" s="43" t="s">
        <v>125</v>
      </c>
      <c r="IX4" s="43" t="s">
        <v>387</v>
      </c>
      <c r="IY4" s="43" t="s">
        <v>388</v>
      </c>
      <c r="IZ4" s="43" t="s">
        <v>125</v>
      </c>
      <c r="JA4" s="43" t="s">
        <v>387</v>
      </c>
      <c r="JB4" s="43" t="s">
        <v>388</v>
      </c>
      <c r="JC4" s="32"/>
      <c r="JD4" s="32"/>
      <c r="JE4" s="32"/>
    </row>
    <row r="5" spans="1:265" s="1" customFormat="1" ht="28.5" customHeight="1">
      <c r="A5" s="21" t="s">
        <v>390</v>
      </c>
      <c r="B5" s="37">
        <f>SUM(B6:B26)</f>
        <v>3552416.9000000013</v>
      </c>
      <c r="C5" s="37">
        <f>SUM(C6:C26)</f>
        <v>1752587.4999999998</v>
      </c>
      <c r="D5" s="37">
        <f>C5/B5*100</f>
        <v>49.335073819742249</v>
      </c>
      <c r="E5" s="37">
        <f t="shared" ref="E5:BI5" si="0">SUM(E6:E26)</f>
        <v>25674.7</v>
      </c>
      <c r="F5" s="37">
        <f t="shared" si="0"/>
        <v>6096.7</v>
      </c>
      <c r="G5" s="37">
        <f>F5/E5*100</f>
        <v>23.745944451152301</v>
      </c>
      <c r="H5" s="37">
        <f t="shared" si="0"/>
        <v>685668.00000000012</v>
      </c>
      <c r="I5" s="37">
        <f t="shared" si="0"/>
        <v>414588.10000000009</v>
      </c>
      <c r="J5" s="37">
        <f>I5/H5*100</f>
        <v>60.464845960435667</v>
      </c>
      <c r="K5" s="37">
        <f t="shared" si="0"/>
        <v>310541.39999999997</v>
      </c>
      <c r="L5" s="37">
        <f t="shared" si="0"/>
        <v>139511.80000000005</v>
      </c>
      <c r="M5" s="37">
        <f>L5/K5*100</f>
        <v>44.925346507744237</v>
      </c>
      <c r="N5" s="37">
        <f t="shared" si="0"/>
        <v>0</v>
      </c>
      <c r="O5" s="37">
        <f t="shared" si="0"/>
        <v>0</v>
      </c>
      <c r="P5" s="37">
        <f t="shared" si="0"/>
        <v>0</v>
      </c>
      <c r="Q5" s="37">
        <f t="shared" si="0"/>
        <v>47760</v>
      </c>
      <c r="R5" s="37">
        <f t="shared" si="0"/>
        <v>0</v>
      </c>
      <c r="S5" s="37">
        <f t="shared" si="0"/>
        <v>0</v>
      </c>
      <c r="T5" s="37">
        <f t="shared" si="0"/>
        <v>184612.80000000002</v>
      </c>
      <c r="U5" s="37">
        <f t="shared" si="0"/>
        <v>176255.19999999998</v>
      </c>
      <c r="V5" s="37">
        <f>U5/T5*100</f>
        <v>95.472903287312676</v>
      </c>
      <c r="W5" s="37">
        <f t="shared" si="0"/>
        <v>6437</v>
      </c>
      <c r="X5" s="37">
        <f t="shared" si="0"/>
        <v>3908</v>
      </c>
      <c r="Y5" s="37">
        <f>X5/W5*100</f>
        <v>60.711511573714461</v>
      </c>
      <c r="Z5" s="37">
        <f t="shared" si="0"/>
        <v>112574.40000000002</v>
      </c>
      <c r="AA5" s="37">
        <f t="shared" si="0"/>
        <v>111653.80000000002</v>
      </c>
      <c r="AB5" s="37">
        <f>AA5/Z5*100</f>
        <v>99.182229707642236</v>
      </c>
      <c r="AC5" s="37">
        <f t="shared" si="0"/>
        <v>680.4</v>
      </c>
      <c r="AD5" s="37">
        <f t="shared" si="0"/>
        <v>0</v>
      </c>
      <c r="AE5" s="37">
        <f t="shared" si="0"/>
        <v>0</v>
      </c>
      <c r="AF5" s="37">
        <f t="shared" si="0"/>
        <v>252657.7</v>
      </c>
      <c r="AG5" s="37">
        <f t="shared" si="0"/>
        <v>164166.19999999998</v>
      </c>
      <c r="AH5" s="37">
        <f>AG5/AF5*100</f>
        <v>64.975735946302038</v>
      </c>
      <c r="AI5" s="37">
        <f t="shared" si="0"/>
        <v>160386.4</v>
      </c>
      <c r="AJ5" s="37">
        <f t="shared" si="0"/>
        <v>87031.699999999983</v>
      </c>
      <c r="AK5" s="37">
        <f>AJ5/AI5*100</f>
        <v>54.263765506302278</v>
      </c>
      <c r="AL5" s="37">
        <f t="shared" si="0"/>
        <v>209.3</v>
      </c>
      <c r="AM5" s="37">
        <f t="shared" si="0"/>
        <v>209.3</v>
      </c>
      <c r="AN5" s="37">
        <f>AM5/AL5*100</f>
        <v>100</v>
      </c>
      <c r="AO5" s="37">
        <f t="shared" si="0"/>
        <v>0</v>
      </c>
      <c r="AP5" s="37">
        <f t="shared" si="0"/>
        <v>0</v>
      </c>
      <c r="AQ5" s="37">
        <f t="shared" si="0"/>
        <v>0</v>
      </c>
      <c r="AR5" s="37">
        <f t="shared" si="0"/>
        <v>24290.9</v>
      </c>
      <c r="AS5" s="37">
        <f t="shared" si="0"/>
        <v>16168.199999999999</v>
      </c>
      <c r="AT5" s="37">
        <f>AS5/AR5*100</f>
        <v>66.560728503266645</v>
      </c>
      <c r="AU5" s="37">
        <f t="shared" si="0"/>
        <v>14250</v>
      </c>
      <c r="AV5" s="37">
        <f t="shared" si="0"/>
        <v>0</v>
      </c>
      <c r="AW5" s="37">
        <f t="shared" si="0"/>
        <v>0</v>
      </c>
      <c r="AX5" s="37">
        <f t="shared" si="0"/>
        <v>143627.09999999998</v>
      </c>
      <c r="AY5" s="37">
        <f t="shared" si="0"/>
        <v>126336.9</v>
      </c>
      <c r="AZ5" s="37">
        <f t="shared" ref="AZ5" si="1">AY5/AX5*100</f>
        <v>87.96174259593073</v>
      </c>
      <c r="BA5" s="37">
        <f t="shared" si="0"/>
        <v>136397.29999999999</v>
      </c>
      <c r="BB5" s="37">
        <f t="shared" si="0"/>
        <v>43726.400000000009</v>
      </c>
      <c r="BC5" s="37">
        <f>BB5/BA5*100</f>
        <v>32.058112587272632</v>
      </c>
      <c r="BD5" s="37">
        <f t="shared" si="0"/>
        <v>0</v>
      </c>
      <c r="BE5" s="37">
        <f t="shared" si="0"/>
        <v>0</v>
      </c>
      <c r="BF5" s="37">
        <f t="shared" si="0"/>
        <v>0</v>
      </c>
      <c r="BG5" s="37">
        <f t="shared" si="0"/>
        <v>780</v>
      </c>
      <c r="BH5" s="37">
        <f t="shared" si="0"/>
        <v>0</v>
      </c>
      <c r="BI5" s="37">
        <f t="shared" si="0"/>
        <v>0</v>
      </c>
      <c r="BJ5" s="37">
        <f t="shared" ref="BJ5:DU5" si="2">SUM(BJ6:BJ26)</f>
        <v>4791.0999999999995</v>
      </c>
      <c r="BK5" s="37">
        <f t="shared" si="2"/>
        <v>906.8</v>
      </c>
      <c r="BL5" s="37">
        <f>BK5/BJ5*100</f>
        <v>18.926760034230135</v>
      </c>
      <c r="BM5" s="37">
        <f t="shared" si="2"/>
        <v>110917.99999999999</v>
      </c>
      <c r="BN5" s="37">
        <f t="shared" si="2"/>
        <v>0</v>
      </c>
      <c r="BO5" s="37">
        <f t="shared" si="2"/>
        <v>0</v>
      </c>
      <c r="BP5" s="37">
        <f t="shared" si="2"/>
        <v>8200.7000000000007</v>
      </c>
      <c r="BQ5" s="37">
        <f t="shared" si="2"/>
        <v>0</v>
      </c>
      <c r="BR5" s="37">
        <f t="shared" si="2"/>
        <v>0</v>
      </c>
      <c r="BS5" s="37">
        <f t="shared" si="2"/>
        <v>0</v>
      </c>
      <c r="BT5" s="37">
        <f t="shared" si="2"/>
        <v>0</v>
      </c>
      <c r="BU5" s="37">
        <f t="shared" si="2"/>
        <v>0</v>
      </c>
      <c r="BV5" s="37">
        <f t="shared" si="2"/>
        <v>29152.600000000002</v>
      </c>
      <c r="BW5" s="37">
        <f t="shared" si="2"/>
        <v>23902.899999999998</v>
      </c>
      <c r="BX5" s="37">
        <f>BW5/BV5*100</f>
        <v>81.992343736064697</v>
      </c>
      <c r="BY5" s="37">
        <f t="shared" si="2"/>
        <v>99300</v>
      </c>
      <c r="BZ5" s="37">
        <f t="shared" si="2"/>
        <v>21472.9</v>
      </c>
      <c r="CA5" s="37">
        <f>BZ5/BY5*100</f>
        <v>21.624269889224575</v>
      </c>
      <c r="CB5" s="37">
        <f t="shared" si="2"/>
        <v>3600</v>
      </c>
      <c r="CC5" s="37">
        <f t="shared" si="2"/>
        <v>3600</v>
      </c>
      <c r="CD5" s="37">
        <f t="shared" ref="CD5:CD24" si="3">CC5/CB5*100</f>
        <v>100</v>
      </c>
      <c r="CE5" s="37">
        <f t="shared" si="2"/>
        <v>0</v>
      </c>
      <c r="CF5" s="37">
        <f t="shared" si="2"/>
        <v>0</v>
      </c>
      <c r="CG5" s="37">
        <f t="shared" si="2"/>
        <v>0</v>
      </c>
      <c r="CH5" s="37">
        <f t="shared" si="2"/>
        <v>1246.7</v>
      </c>
      <c r="CI5" s="37">
        <f t="shared" si="2"/>
        <v>0</v>
      </c>
      <c r="CJ5" s="37">
        <f t="shared" si="2"/>
        <v>0</v>
      </c>
      <c r="CK5" s="37">
        <f t="shared" si="2"/>
        <v>37346</v>
      </c>
      <c r="CL5" s="37">
        <f t="shared" si="2"/>
        <v>30582.200000000004</v>
      </c>
      <c r="CM5" s="37">
        <f>CL5/CK5*100</f>
        <v>81.888823434906016</v>
      </c>
      <c r="CN5" s="37">
        <f t="shared" si="2"/>
        <v>29740.000000000004</v>
      </c>
      <c r="CO5" s="37">
        <f t="shared" si="2"/>
        <v>25939.300000000003</v>
      </c>
      <c r="CP5" s="37">
        <f>CO5/CN5*100</f>
        <v>87.220242098184258</v>
      </c>
      <c r="CQ5" s="37">
        <f t="shared" si="2"/>
        <v>10185.699999999999</v>
      </c>
      <c r="CR5" s="37">
        <f t="shared" si="2"/>
        <v>4213.4999999999991</v>
      </c>
      <c r="CS5" s="37">
        <f>CR5/CQ5*100</f>
        <v>41.36681818628076</v>
      </c>
      <c r="CT5" s="37">
        <f t="shared" si="2"/>
        <v>180461.09999999998</v>
      </c>
      <c r="CU5" s="37">
        <f t="shared" si="2"/>
        <v>75463</v>
      </c>
      <c r="CV5" s="37">
        <f>CU5/CT5*100</f>
        <v>41.816768267510291</v>
      </c>
      <c r="CW5" s="37">
        <f t="shared" si="2"/>
        <v>8998.4</v>
      </c>
      <c r="CX5" s="37">
        <f t="shared" si="2"/>
        <v>0</v>
      </c>
      <c r="CY5" s="37">
        <f t="shared" si="2"/>
        <v>0</v>
      </c>
      <c r="CZ5" s="37">
        <f t="shared" si="2"/>
        <v>12121.2</v>
      </c>
      <c r="DA5" s="37">
        <f t="shared" si="2"/>
        <v>12121.2</v>
      </c>
      <c r="DB5" s="37">
        <f>DA5/CZ5*100</f>
        <v>100</v>
      </c>
      <c r="DC5" s="37">
        <f t="shared" si="2"/>
        <v>0</v>
      </c>
      <c r="DD5" s="37">
        <f t="shared" si="2"/>
        <v>0</v>
      </c>
      <c r="DE5" s="37">
        <f t="shared" si="2"/>
        <v>0</v>
      </c>
      <c r="DF5" s="37">
        <f t="shared" si="2"/>
        <v>0</v>
      </c>
      <c r="DG5" s="37">
        <f t="shared" si="2"/>
        <v>0</v>
      </c>
      <c r="DH5" s="37">
        <f t="shared" si="2"/>
        <v>0</v>
      </c>
      <c r="DI5" s="37">
        <f t="shared" si="2"/>
        <v>15405.800000000001</v>
      </c>
      <c r="DJ5" s="37">
        <f t="shared" si="2"/>
        <v>0</v>
      </c>
      <c r="DK5" s="37">
        <f t="shared" si="2"/>
        <v>0</v>
      </c>
      <c r="DL5" s="37">
        <f t="shared" si="2"/>
        <v>0</v>
      </c>
      <c r="DM5" s="37">
        <f t="shared" si="2"/>
        <v>0</v>
      </c>
      <c r="DN5" s="37">
        <f t="shared" si="2"/>
        <v>0</v>
      </c>
      <c r="DO5" s="37">
        <f t="shared" si="2"/>
        <v>0</v>
      </c>
      <c r="DP5" s="37">
        <f t="shared" si="2"/>
        <v>0</v>
      </c>
      <c r="DQ5" s="37">
        <f t="shared" si="2"/>
        <v>0</v>
      </c>
      <c r="DR5" s="37">
        <f t="shared" si="2"/>
        <v>47720.900000000009</v>
      </c>
      <c r="DS5" s="37">
        <f t="shared" si="2"/>
        <v>0</v>
      </c>
      <c r="DT5" s="37">
        <f t="shared" si="2"/>
        <v>0</v>
      </c>
      <c r="DU5" s="37">
        <f t="shared" si="2"/>
        <v>593.20000000000005</v>
      </c>
      <c r="DV5" s="37">
        <f t="shared" ref="DV5:GG5" si="4">SUM(DV6:DV26)</f>
        <v>0</v>
      </c>
      <c r="DW5" s="37">
        <f t="shared" si="4"/>
        <v>0</v>
      </c>
      <c r="DX5" s="37">
        <f t="shared" si="4"/>
        <v>27013.8</v>
      </c>
      <c r="DY5" s="37">
        <f t="shared" si="4"/>
        <v>0</v>
      </c>
      <c r="DZ5" s="37">
        <f t="shared" si="4"/>
        <v>0</v>
      </c>
      <c r="EA5" s="37">
        <f t="shared" si="4"/>
        <v>0</v>
      </c>
      <c r="EB5" s="37">
        <f t="shared" si="4"/>
        <v>0</v>
      </c>
      <c r="EC5" s="37">
        <f t="shared" si="4"/>
        <v>0</v>
      </c>
      <c r="ED5" s="37">
        <f t="shared" si="4"/>
        <v>37769.800000000003</v>
      </c>
      <c r="EE5" s="37">
        <f t="shared" si="4"/>
        <v>0</v>
      </c>
      <c r="EF5" s="37">
        <f t="shared" si="4"/>
        <v>0</v>
      </c>
      <c r="EG5" s="37">
        <f t="shared" si="4"/>
        <v>2720.9</v>
      </c>
      <c r="EH5" s="37">
        <f t="shared" si="4"/>
        <v>0</v>
      </c>
      <c r="EI5" s="37">
        <f t="shared" si="4"/>
        <v>0</v>
      </c>
      <c r="EJ5" s="37">
        <f t="shared" si="4"/>
        <v>9422.0999999999985</v>
      </c>
      <c r="EK5" s="37">
        <f t="shared" si="4"/>
        <v>3168.8</v>
      </c>
      <c r="EL5" s="37">
        <f>EK5/EJ5*100</f>
        <v>33.631568334023207</v>
      </c>
      <c r="EM5" s="37">
        <f t="shared" si="4"/>
        <v>21325.7</v>
      </c>
      <c r="EN5" s="37">
        <f t="shared" si="4"/>
        <v>10667.9</v>
      </c>
      <c r="EO5" s="37">
        <f>EN5/EM5*100</f>
        <v>50.023680348124557</v>
      </c>
      <c r="EP5" s="37">
        <f t="shared" si="4"/>
        <v>42734</v>
      </c>
      <c r="EQ5" s="37">
        <f t="shared" si="4"/>
        <v>19516.099999999999</v>
      </c>
      <c r="ER5" s="37">
        <f>EQ5/EP5*100</f>
        <v>45.668788318434963</v>
      </c>
      <c r="ES5" s="37">
        <f t="shared" si="4"/>
        <v>23018.5</v>
      </c>
      <c r="ET5" s="37">
        <f t="shared" si="4"/>
        <v>14284.3</v>
      </c>
      <c r="EU5" s="37">
        <f t="shared" ref="EU5:EU13" si="5">ET5/ES5*100</f>
        <v>62.055737776136588</v>
      </c>
      <c r="EV5" s="37">
        <f t="shared" si="4"/>
        <v>14250</v>
      </c>
      <c r="EW5" s="37">
        <f t="shared" si="4"/>
        <v>1493.2</v>
      </c>
      <c r="EX5" s="37">
        <f t="shared" ref="EX5" si="6">EW5/EV5*100</f>
        <v>10.478596491228071</v>
      </c>
      <c r="EY5" s="37">
        <f t="shared" si="4"/>
        <v>14250</v>
      </c>
      <c r="EZ5" s="37">
        <f t="shared" si="4"/>
        <v>1702.6</v>
      </c>
      <c r="FA5" s="37">
        <f t="shared" ref="FA5:FA8" si="7">EZ5/EY5*100</f>
        <v>11.948070175438597</v>
      </c>
      <c r="FB5" s="37">
        <f t="shared" si="4"/>
        <v>14053.1</v>
      </c>
      <c r="FC5" s="37">
        <f t="shared" si="4"/>
        <v>8252.7000000000007</v>
      </c>
      <c r="FD5" s="37">
        <f>FC5/FB5*100</f>
        <v>58.725121147647144</v>
      </c>
      <c r="FE5" s="37">
        <f t="shared" si="4"/>
        <v>18605.400000000001</v>
      </c>
      <c r="FF5" s="37">
        <f t="shared" si="4"/>
        <v>3816.2</v>
      </c>
      <c r="FG5" s="37">
        <f>FF5/FE5*100</f>
        <v>20.511249422210753</v>
      </c>
      <c r="FH5" s="37">
        <f t="shared" si="4"/>
        <v>0</v>
      </c>
      <c r="FI5" s="37">
        <f t="shared" si="4"/>
        <v>0</v>
      </c>
      <c r="FJ5" s="37">
        <f t="shared" si="4"/>
        <v>0</v>
      </c>
      <c r="FK5" s="37">
        <f t="shared" si="4"/>
        <v>75434.600000000006</v>
      </c>
      <c r="FL5" s="37">
        <f t="shared" si="4"/>
        <v>73324.3</v>
      </c>
      <c r="FM5" s="37">
        <f>FL5/FK5*100</f>
        <v>97.202477377755031</v>
      </c>
      <c r="FN5" s="37">
        <f t="shared" si="4"/>
        <v>0</v>
      </c>
      <c r="FO5" s="37">
        <f t="shared" si="4"/>
        <v>0</v>
      </c>
      <c r="FP5" s="37">
        <f t="shared" si="4"/>
        <v>0</v>
      </c>
      <c r="FQ5" s="37">
        <f t="shared" si="4"/>
        <v>0</v>
      </c>
      <c r="FR5" s="37">
        <f t="shared" si="4"/>
        <v>0</v>
      </c>
      <c r="FS5" s="37">
        <f t="shared" si="4"/>
        <v>0</v>
      </c>
      <c r="FT5" s="37">
        <f t="shared" si="4"/>
        <v>0</v>
      </c>
      <c r="FU5" s="37">
        <f t="shared" si="4"/>
        <v>0</v>
      </c>
      <c r="FV5" s="37">
        <f t="shared" si="4"/>
        <v>0</v>
      </c>
      <c r="FW5" s="37">
        <f t="shared" si="4"/>
        <v>0</v>
      </c>
      <c r="FX5" s="37">
        <f t="shared" si="4"/>
        <v>0</v>
      </c>
      <c r="FY5" s="37">
        <f t="shared" si="4"/>
        <v>0</v>
      </c>
      <c r="FZ5" s="37">
        <f t="shared" si="4"/>
        <v>0</v>
      </c>
      <c r="GA5" s="37">
        <f t="shared" si="4"/>
        <v>0</v>
      </c>
      <c r="GB5" s="37">
        <f t="shared" si="4"/>
        <v>0</v>
      </c>
      <c r="GC5" s="37">
        <f t="shared" si="4"/>
        <v>0</v>
      </c>
      <c r="GD5" s="37">
        <f t="shared" si="4"/>
        <v>0</v>
      </c>
      <c r="GE5" s="37">
        <f t="shared" si="4"/>
        <v>0</v>
      </c>
      <c r="GF5" s="37">
        <f t="shared" si="4"/>
        <v>0</v>
      </c>
      <c r="GG5" s="37">
        <f t="shared" si="4"/>
        <v>0</v>
      </c>
      <c r="GH5" s="37">
        <f t="shared" ref="GH5:IR5" si="8">SUM(GH6:GH26)</f>
        <v>0</v>
      </c>
      <c r="GI5" s="37">
        <f t="shared" si="8"/>
        <v>0</v>
      </c>
      <c r="GJ5" s="37">
        <f t="shared" si="8"/>
        <v>0</v>
      </c>
      <c r="GK5" s="37">
        <f t="shared" si="8"/>
        <v>0</v>
      </c>
      <c r="GL5" s="37">
        <f t="shared" si="8"/>
        <v>109877.2</v>
      </c>
      <c r="GM5" s="37">
        <f t="shared" si="8"/>
        <v>18929.8</v>
      </c>
      <c r="GN5" s="37">
        <f>GM5/GL5*100</f>
        <v>17.228141962117711</v>
      </c>
      <c r="GO5" s="37">
        <f t="shared" si="8"/>
        <v>0</v>
      </c>
      <c r="GP5" s="37">
        <f t="shared" si="8"/>
        <v>0</v>
      </c>
      <c r="GQ5" s="37">
        <f t="shared" si="8"/>
        <v>0</v>
      </c>
      <c r="GR5" s="37">
        <f t="shared" si="8"/>
        <v>0</v>
      </c>
      <c r="GS5" s="37">
        <f t="shared" si="8"/>
        <v>0</v>
      </c>
      <c r="GT5" s="37">
        <f t="shared" si="8"/>
        <v>0</v>
      </c>
      <c r="GU5" s="37">
        <f t="shared" si="8"/>
        <v>13975.4</v>
      </c>
      <c r="GV5" s="37">
        <f t="shared" si="8"/>
        <v>5123.8</v>
      </c>
      <c r="GW5" s="37">
        <f>GV5/GU5*100</f>
        <v>36.66299354580191</v>
      </c>
      <c r="GX5" s="37">
        <f t="shared" si="8"/>
        <v>0</v>
      </c>
      <c r="GY5" s="37">
        <f t="shared" si="8"/>
        <v>0</v>
      </c>
      <c r="GZ5" s="37">
        <f t="shared" si="8"/>
        <v>0</v>
      </c>
      <c r="HA5" s="37">
        <f t="shared" si="8"/>
        <v>0</v>
      </c>
      <c r="HB5" s="37">
        <f t="shared" si="8"/>
        <v>0</v>
      </c>
      <c r="HC5" s="37">
        <f t="shared" si="8"/>
        <v>0</v>
      </c>
      <c r="HD5" s="37">
        <f t="shared" si="8"/>
        <v>0</v>
      </c>
      <c r="HE5" s="37">
        <f t="shared" si="8"/>
        <v>0</v>
      </c>
      <c r="HF5" s="37">
        <f t="shared" si="8"/>
        <v>0</v>
      </c>
      <c r="HG5" s="37">
        <f t="shared" si="8"/>
        <v>0</v>
      </c>
      <c r="HH5" s="37">
        <f t="shared" si="8"/>
        <v>0</v>
      </c>
      <c r="HI5" s="37">
        <f t="shared" si="8"/>
        <v>0</v>
      </c>
      <c r="HJ5" s="37">
        <f t="shared" si="8"/>
        <v>0</v>
      </c>
      <c r="HK5" s="37">
        <f t="shared" si="8"/>
        <v>0</v>
      </c>
      <c r="HL5" s="37">
        <f t="shared" si="8"/>
        <v>0</v>
      </c>
      <c r="HM5" s="37">
        <f t="shared" si="8"/>
        <v>0</v>
      </c>
      <c r="HN5" s="37">
        <f t="shared" si="8"/>
        <v>0</v>
      </c>
      <c r="HO5" s="37">
        <f t="shared" si="8"/>
        <v>0</v>
      </c>
      <c r="HP5" s="37">
        <f t="shared" si="8"/>
        <v>0</v>
      </c>
      <c r="HQ5" s="37">
        <f t="shared" si="8"/>
        <v>0</v>
      </c>
      <c r="HR5" s="37">
        <f t="shared" si="8"/>
        <v>0</v>
      </c>
      <c r="HS5" s="37">
        <f t="shared" si="8"/>
        <v>0</v>
      </c>
      <c r="HT5" s="37">
        <f t="shared" si="8"/>
        <v>0</v>
      </c>
      <c r="HU5" s="37">
        <f t="shared" si="8"/>
        <v>0</v>
      </c>
      <c r="HV5" s="37">
        <f t="shared" si="8"/>
        <v>0</v>
      </c>
      <c r="HW5" s="37">
        <f t="shared" si="8"/>
        <v>0</v>
      </c>
      <c r="HX5" s="37">
        <f t="shared" si="8"/>
        <v>0</v>
      </c>
      <c r="HY5" s="37">
        <f t="shared" si="8"/>
        <v>0</v>
      </c>
      <c r="HZ5" s="37">
        <f t="shared" si="8"/>
        <v>0</v>
      </c>
      <c r="IA5" s="37">
        <f t="shared" si="8"/>
        <v>0</v>
      </c>
      <c r="IB5" s="37">
        <f t="shared" si="8"/>
        <v>211314.7</v>
      </c>
      <c r="IC5" s="37">
        <f t="shared" si="8"/>
        <v>19861.2</v>
      </c>
      <c r="ID5" s="37">
        <f>IC5/IB5*100</f>
        <v>9.3988728659198806</v>
      </c>
      <c r="IE5" s="37">
        <f t="shared" si="8"/>
        <v>0</v>
      </c>
      <c r="IF5" s="37">
        <f t="shared" si="8"/>
        <v>0</v>
      </c>
      <c r="IG5" s="37">
        <f t="shared" si="8"/>
        <v>0</v>
      </c>
      <c r="IH5" s="37">
        <f t="shared" si="8"/>
        <v>0</v>
      </c>
      <c r="II5" s="37">
        <f t="shared" si="8"/>
        <v>0</v>
      </c>
      <c r="IJ5" s="37">
        <f t="shared" si="8"/>
        <v>0</v>
      </c>
      <c r="IK5" s="37">
        <f t="shared" si="8"/>
        <v>28483</v>
      </c>
      <c r="IL5" s="37">
        <f t="shared" si="8"/>
        <v>7921.3</v>
      </c>
      <c r="IM5" s="37">
        <f>IL5/IK5*100</f>
        <v>27.810623880911422</v>
      </c>
      <c r="IN5" s="37">
        <f t="shared" si="8"/>
        <v>53619.5</v>
      </c>
      <c r="IO5" s="37">
        <f t="shared" si="8"/>
        <v>53619.5</v>
      </c>
      <c r="IP5" s="37">
        <f>IO5/IN5*100</f>
        <v>100</v>
      </c>
      <c r="IQ5" s="37">
        <f t="shared" si="8"/>
        <v>109195.4</v>
      </c>
      <c r="IR5" s="37">
        <f t="shared" si="8"/>
        <v>23051.7</v>
      </c>
      <c r="IS5" s="37">
        <f t="shared" ref="IS5" si="9">IR5/IQ5*100</f>
        <v>21.110504654957996</v>
      </c>
      <c r="IT5" s="37">
        <f t="shared" ref="IT5:JB5" si="10">SUM(IT6:IT26)</f>
        <v>0</v>
      </c>
      <c r="IU5" s="37">
        <f t="shared" si="10"/>
        <v>0</v>
      </c>
      <c r="IV5" s="37">
        <f t="shared" si="10"/>
        <v>0</v>
      </c>
      <c r="IW5" s="37">
        <f t="shared" si="10"/>
        <v>19025</v>
      </c>
      <c r="IX5" s="37">
        <f t="shared" si="10"/>
        <v>0</v>
      </c>
      <c r="IY5" s="37">
        <f t="shared" si="10"/>
        <v>0</v>
      </c>
      <c r="IZ5" s="37">
        <f t="shared" si="10"/>
        <v>0</v>
      </c>
      <c r="JA5" s="37">
        <f t="shared" si="10"/>
        <v>0</v>
      </c>
      <c r="JB5" s="37">
        <f t="shared" si="10"/>
        <v>0</v>
      </c>
      <c r="JC5" s="28"/>
      <c r="JD5" s="28"/>
      <c r="JE5" s="28"/>
    </row>
    <row r="6" spans="1:265" ht="14">
      <c r="A6" s="24" t="s">
        <v>85</v>
      </c>
      <c r="B6" s="38">
        <f>SUM(E6+H6+K6+N6+Q6+T6+W6+Z6+AC6+AF6+AI6+AL6+AO6+AR6+AU6+AX6+BA6+BD6+BG6+BJ6+BM6+BP6+BS6+BV6+BY6+CB6+CE6+CH6++CK6+CN6+CQ6+CT6+CW6+CZ6+DC6+DF6+DI6+DL6+DO6+DR6+DU6+DX6+EA6+ED6+EG6+EJ6+EM6+EP6+ES6+EV6+EY6+FB6+FE6+FH6+FK6+FN6+FQ6+FT6+FW6+FZ6+GC6+GF6+GI6+GL6+GO6+GR6+GU6+GX6+HA6+HD6+HG6+HJ6+HM6+HP6+HS6+HV6+HY6+IB6+IE6+IH6+IK6+IN6+IQ6+IT6+IW6+IZ6)</f>
        <v>78194.399999999994</v>
      </c>
      <c r="C6" s="38">
        <f>SUM(F6+I6+L6+O6+R6+U6+X6+AA6+AD6+AG6+AJ6+AM6+AP6+AS6+AV6+AY6+BB6+BE6+BH6+BK6+BN6+BQ6+BT6+BW6+BZ6+CC6+CF6+CI6++CL6+CO6+CR6+CU6+CX6+DA6+DD6+DG6+DJ6+DM6+DP6+DS6+DV6+DY6+EB6+EE6+EH6+EK6+EN6+EQ6+ET6+EW6+EZ6+FC6+FF6+FI6+FL6+FO6+FR6+FU6+FX6+GA6+GD6+GG6+GJ6+GM6+GP6+GS6+GV6+GY6+HB6+HE6+HH6+HK6+HN6+HQ6+HT6+HW6+HZ6+IC6+IF6+II6+IL6+IO6+IR6+IU6+IX6+JA6)</f>
        <v>59668.299999999996</v>
      </c>
      <c r="D6" s="38">
        <f>C6/B6*100</f>
        <v>76.307638398657701</v>
      </c>
      <c r="E6" s="38">
        <v>426.8</v>
      </c>
      <c r="F6" s="38">
        <v>426.8</v>
      </c>
      <c r="G6" s="38">
        <f>F6/E6*100</f>
        <v>100</v>
      </c>
      <c r="H6" s="38">
        <v>23355.8</v>
      </c>
      <c r="I6" s="38">
        <v>19807.900000000001</v>
      </c>
      <c r="J6" s="38">
        <f>I6/H6*100</f>
        <v>84.80934072050627</v>
      </c>
      <c r="K6" s="38">
        <v>15157.5</v>
      </c>
      <c r="L6" s="38">
        <v>11654.2</v>
      </c>
      <c r="M6" s="38">
        <f>L6/K6*100</f>
        <v>76.887349496948715</v>
      </c>
      <c r="N6" s="38"/>
      <c r="O6" s="38"/>
      <c r="P6" s="38"/>
      <c r="Q6" s="38"/>
      <c r="R6" s="38"/>
      <c r="S6" s="38"/>
      <c r="T6" s="38">
        <v>4921.8</v>
      </c>
      <c r="U6" s="38">
        <v>4921.8</v>
      </c>
      <c r="V6" s="38">
        <f>U6/T6*100</f>
        <v>100</v>
      </c>
      <c r="W6" s="38"/>
      <c r="X6" s="38"/>
      <c r="Y6" s="38"/>
      <c r="Z6" s="38">
        <v>2769.4</v>
      </c>
      <c r="AA6" s="38">
        <v>2769.4</v>
      </c>
      <c r="AB6" s="38">
        <f>AA6/Z6*100</f>
        <v>100</v>
      </c>
      <c r="AC6" s="38"/>
      <c r="AD6" s="38"/>
      <c r="AE6" s="38"/>
      <c r="AF6" s="38">
        <v>9955.2999999999993</v>
      </c>
      <c r="AG6" s="38">
        <v>8946.7000000000007</v>
      </c>
      <c r="AH6" s="38">
        <f>AG6/AF6*100</f>
        <v>89.868713147770549</v>
      </c>
      <c r="AI6" s="38">
        <v>2569.6</v>
      </c>
      <c r="AJ6" s="38">
        <v>0</v>
      </c>
      <c r="AK6" s="38">
        <f>AJ6/AI6*100</f>
        <v>0</v>
      </c>
      <c r="AL6" s="38">
        <v>6.2</v>
      </c>
      <c r="AM6" s="38">
        <v>6.2</v>
      </c>
      <c r="AN6" s="38">
        <f>AM6/AL6*100</f>
        <v>100</v>
      </c>
      <c r="AO6" s="38"/>
      <c r="AP6" s="38"/>
      <c r="AQ6" s="38"/>
      <c r="AR6" s="38">
        <v>4656.3999999999996</v>
      </c>
      <c r="AS6" s="38">
        <v>4118.2</v>
      </c>
      <c r="AT6" s="38">
        <f>AS6/AR6*100</f>
        <v>88.441714629327379</v>
      </c>
      <c r="AU6" s="38"/>
      <c r="AV6" s="38"/>
      <c r="AW6" s="38"/>
      <c r="AX6" s="38"/>
      <c r="AY6" s="38"/>
      <c r="AZ6" s="38"/>
      <c r="BA6" s="38">
        <v>460.5</v>
      </c>
      <c r="BB6" s="38">
        <v>0</v>
      </c>
      <c r="BC6" s="38">
        <f>BB6/BA6*100</f>
        <v>0</v>
      </c>
      <c r="BD6" s="38"/>
      <c r="BE6" s="38"/>
      <c r="BF6" s="38"/>
      <c r="BG6" s="38"/>
      <c r="BH6" s="38"/>
      <c r="BI6" s="38"/>
      <c r="BJ6" s="38"/>
      <c r="BK6" s="38"/>
      <c r="BL6" s="38"/>
      <c r="BM6" s="38">
        <v>3362.5</v>
      </c>
      <c r="BN6" s="38">
        <v>0</v>
      </c>
      <c r="BO6" s="38">
        <v>0</v>
      </c>
      <c r="BP6" s="38"/>
      <c r="BQ6" s="38"/>
      <c r="BR6" s="38"/>
      <c r="BS6" s="38"/>
      <c r="BT6" s="38"/>
      <c r="BU6" s="38"/>
      <c r="BV6" s="38">
        <v>1946.2</v>
      </c>
      <c r="BW6" s="38">
        <v>1800.2</v>
      </c>
      <c r="BX6" s="38">
        <f>BW6/BV6*100</f>
        <v>92.498201623676906</v>
      </c>
      <c r="BY6" s="38">
        <v>3000</v>
      </c>
      <c r="BZ6" s="38">
        <v>3000</v>
      </c>
      <c r="CA6" s="38">
        <f>BZ6/BY6*100</f>
        <v>100</v>
      </c>
      <c r="CB6" s="38"/>
      <c r="CC6" s="38"/>
      <c r="CD6" s="38"/>
      <c r="CE6" s="38"/>
      <c r="CF6" s="38"/>
      <c r="CG6" s="38"/>
      <c r="CH6" s="38"/>
      <c r="CI6" s="38"/>
      <c r="CJ6" s="38"/>
      <c r="CK6" s="38">
        <v>1446.3</v>
      </c>
      <c r="CL6" s="38">
        <v>977</v>
      </c>
      <c r="CM6" s="38">
        <f>CL6/CK6*100</f>
        <v>67.55168360644403</v>
      </c>
      <c r="CN6" s="38">
        <v>748</v>
      </c>
      <c r="CO6" s="38">
        <v>748</v>
      </c>
      <c r="CP6" s="38">
        <f>CO6/CN6*100</f>
        <v>100</v>
      </c>
      <c r="CQ6" s="38">
        <v>201.2</v>
      </c>
      <c r="CR6" s="38">
        <v>67</v>
      </c>
      <c r="CS6" s="38">
        <f>CR6/CQ6*100</f>
        <v>33.300198807157059</v>
      </c>
      <c r="CT6" s="38">
        <v>3210.9</v>
      </c>
      <c r="CU6" s="38">
        <v>424.9</v>
      </c>
      <c r="CV6" s="38">
        <f>CU6/CT6*100</f>
        <v>13.233049923697404</v>
      </c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>
        <v>0</v>
      </c>
      <c r="FR6" s="38">
        <v>0</v>
      </c>
      <c r="FS6" s="38"/>
      <c r="FT6" s="38">
        <v>0</v>
      </c>
      <c r="FU6" s="38">
        <v>0</v>
      </c>
      <c r="FV6" s="38"/>
      <c r="FW6" s="38">
        <v>0</v>
      </c>
      <c r="FX6" s="38">
        <v>0</v>
      </c>
      <c r="FY6" s="38"/>
      <c r="FZ6" s="38">
        <v>0</v>
      </c>
      <c r="GA6" s="38">
        <v>0</v>
      </c>
      <c r="GB6" s="38"/>
      <c r="GC6" s="38">
        <v>0</v>
      </c>
      <c r="GD6" s="38">
        <v>0</v>
      </c>
      <c r="GE6" s="38"/>
      <c r="GF6" s="38">
        <v>0</v>
      </c>
      <c r="GG6" s="38">
        <v>0</v>
      </c>
      <c r="GH6" s="38"/>
      <c r="GI6" s="38">
        <v>0</v>
      </c>
      <c r="GJ6" s="38">
        <v>0</v>
      </c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  <c r="IU6" s="38"/>
      <c r="IV6" s="38"/>
      <c r="IW6" s="38"/>
      <c r="IX6" s="38"/>
      <c r="IY6" s="38"/>
      <c r="IZ6" s="38"/>
      <c r="JA6" s="38"/>
      <c r="JB6" s="39"/>
    </row>
    <row r="7" spans="1:265" ht="14">
      <c r="A7" s="24" t="s">
        <v>86</v>
      </c>
      <c r="B7" s="38">
        <f t="shared" ref="B7:B33" si="11">SUM(E7+H7+K7+N7+Q7+T7+W7+Z7+AC7+AF7+AI7+AL7+AO7+AR7+AU7+AX7+BA7+BD7+BG7+BJ7+BM7+BP7+BS7+BV7+BY7+CB7+CE7+CH7++CK7+CN7+CQ7+CT7+CW7+CZ7+DC7+DF7+DI7+DL7+DO7+DR7+DU7+DX7+EA7+ED7+EG7+EJ7+EM7+EP7+ES7+EV7+EY7+FB7+FE7+FH7+FK7+FN7+FQ7+FT7+FW7+FZ7+GC7+GF7+GI7+GL7+GO7+GR7+GU7+GX7+HA7+HD7+HG7+HJ7+HM7+HP7+HS7+HV7+HY7+IB7+IE7+IH7+IK7+IN7+IQ7+IT7+IW7+IZ7)</f>
        <v>134494.90000000002</v>
      </c>
      <c r="C7" s="38">
        <f t="shared" ref="C7:C33" si="12">SUM(F7+I7+L7+O7+R7+U7+X7+AA7+AD7+AG7+AJ7+AM7+AP7+AS7+AV7+AY7+BB7+BE7+BH7+BK7+BN7+BQ7+BT7+BW7+BZ7+CC7+CF7+CI7++CL7+CO7+CR7+CU7+CX7+DA7+DD7+DG7+DJ7+DM7+DP7+DS7+DV7+DY7+EB7+EE7+EH7+EK7+EN7+EQ7+ET7+EW7+EZ7+FC7+FF7+FI7+FL7+FO7+FR7+FU7+FX7+GA7+GD7+GG7+GJ7+GM7+GP7+GS7+GV7+GY7+HB7+HE7+HH7+HK7+HN7+HQ7+HT7+HW7+HZ7+IC7+IF7+II7+IL7+IO7+IR7+IU7+IX7+JA7)</f>
        <v>80658.699999999983</v>
      </c>
      <c r="D7" s="38">
        <f t="shared" ref="D7:D34" si="13">C7/B7*100</f>
        <v>59.97156769513191</v>
      </c>
      <c r="E7" s="38">
        <v>105.2</v>
      </c>
      <c r="F7" s="38">
        <v>105.2</v>
      </c>
      <c r="G7" s="38">
        <f t="shared" ref="G7:G34" si="14">F7/E7*100</f>
        <v>100</v>
      </c>
      <c r="H7" s="38">
        <v>39859.599999999999</v>
      </c>
      <c r="I7" s="38">
        <v>22500.799999999999</v>
      </c>
      <c r="J7" s="38">
        <f t="shared" ref="J7:J34" si="15">I7/H7*100</f>
        <v>56.45013999136971</v>
      </c>
      <c r="K7" s="38">
        <v>9278.2000000000007</v>
      </c>
      <c r="L7" s="38">
        <v>5047.6000000000004</v>
      </c>
      <c r="M7" s="38">
        <f t="shared" ref="M7:M34" si="16">L7/K7*100</f>
        <v>54.402793645319136</v>
      </c>
      <c r="N7" s="38"/>
      <c r="O7" s="38"/>
      <c r="P7" s="38"/>
      <c r="Q7" s="38"/>
      <c r="R7" s="38"/>
      <c r="S7" s="38"/>
      <c r="T7" s="38">
        <v>4248.5</v>
      </c>
      <c r="U7" s="38">
        <v>4165.7</v>
      </c>
      <c r="V7" s="38">
        <f t="shared" ref="V7:V34" si="17">U7/T7*100</f>
        <v>98.05107685065316</v>
      </c>
      <c r="W7" s="38"/>
      <c r="X7" s="38"/>
      <c r="Y7" s="38"/>
      <c r="Z7" s="38">
        <v>1845.5</v>
      </c>
      <c r="AA7" s="38">
        <v>1845.5</v>
      </c>
      <c r="AB7" s="38">
        <f t="shared" ref="AB7:AB26" si="18">AA7/Z7*100</f>
        <v>100</v>
      </c>
      <c r="AC7" s="38"/>
      <c r="AD7" s="38"/>
      <c r="AE7" s="38"/>
      <c r="AF7" s="38">
        <v>13217.1</v>
      </c>
      <c r="AG7" s="38">
        <v>6691.1</v>
      </c>
      <c r="AH7" s="38">
        <f t="shared" ref="AH7:AH32" si="19">AG7/AF7*100</f>
        <v>50.624569686239795</v>
      </c>
      <c r="AI7" s="38">
        <v>5559.5</v>
      </c>
      <c r="AJ7" s="38">
        <v>3739.4</v>
      </c>
      <c r="AK7" s="38">
        <f t="shared" ref="AK7:AK34" si="20">AJ7/AI7*100</f>
        <v>67.261444374494104</v>
      </c>
      <c r="AL7" s="38">
        <v>6.6</v>
      </c>
      <c r="AM7" s="38">
        <v>6.6</v>
      </c>
      <c r="AN7" s="38">
        <f t="shared" ref="AN7:AN34" si="21">AM7/AL7*100</f>
        <v>100</v>
      </c>
      <c r="AO7" s="38"/>
      <c r="AP7" s="38"/>
      <c r="AQ7" s="38"/>
      <c r="AR7" s="38"/>
      <c r="AS7" s="38"/>
      <c r="AT7" s="38"/>
      <c r="AU7" s="38"/>
      <c r="AV7" s="38"/>
      <c r="AW7" s="38"/>
      <c r="AX7" s="38">
        <v>22762.3</v>
      </c>
      <c r="AY7" s="38">
        <v>18191.3</v>
      </c>
      <c r="AZ7" s="38">
        <f>AY7/AX7*100</f>
        <v>79.918549531462119</v>
      </c>
      <c r="BA7" s="38">
        <v>819.7</v>
      </c>
      <c r="BB7" s="38">
        <v>490.1</v>
      </c>
      <c r="BC7" s="38">
        <f t="shared" ref="BC7:BC34" si="22">BB7/BA7*100</f>
        <v>59.790167134317429</v>
      </c>
      <c r="BD7" s="38"/>
      <c r="BE7" s="38"/>
      <c r="BF7" s="38"/>
      <c r="BG7" s="38"/>
      <c r="BH7" s="38"/>
      <c r="BI7" s="38"/>
      <c r="BJ7" s="38"/>
      <c r="BK7" s="38"/>
      <c r="BL7" s="38"/>
      <c r="BM7" s="38">
        <v>2417.6</v>
      </c>
      <c r="BN7" s="38">
        <v>0</v>
      </c>
      <c r="BO7" s="38">
        <v>0</v>
      </c>
      <c r="BP7" s="38"/>
      <c r="BQ7" s="38"/>
      <c r="BR7" s="38"/>
      <c r="BS7" s="38"/>
      <c r="BT7" s="38"/>
      <c r="BU7" s="38"/>
      <c r="BV7" s="38">
        <v>1940</v>
      </c>
      <c r="BW7" s="38">
        <v>1899.4</v>
      </c>
      <c r="BX7" s="38">
        <f t="shared" ref="BX7:BX26" si="23">BW7/BV7*100</f>
        <v>97.907216494845358</v>
      </c>
      <c r="BY7" s="38">
        <v>4200</v>
      </c>
      <c r="BZ7" s="38">
        <v>1043.4000000000001</v>
      </c>
      <c r="CA7" s="38">
        <f t="shared" ref="CA7:CA30" si="24">BZ7/BY7*100</f>
        <v>24.842857142857145</v>
      </c>
      <c r="CB7" s="38">
        <v>150</v>
      </c>
      <c r="CC7" s="38">
        <v>150</v>
      </c>
      <c r="CD7" s="38">
        <f t="shared" si="3"/>
        <v>100</v>
      </c>
      <c r="CE7" s="38"/>
      <c r="CF7" s="38"/>
      <c r="CG7" s="38"/>
      <c r="CH7" s="38"/>
      <c r="CI7" s="38"/>
      <c r="CJ7" s="38"/>
      <c r="CK7" s="38">
        <v>1533.7</v>
      </c>
      <c r="CL7" s="38">
        <v>1533.7</v>
      </c>
      <c r="CM7" s="38">
        <f t="shared" ref="CM7:CM31" si="25">CL7/CK7*100</f>
        <v>100</v>
      </c>
      <c r="CN7" s="38">
        <v>1369.3</v>
      </c>
      <c r="CO7" s="38">
        <v>684.7</v>
      </c>
      <c r="CP7" s="38">
        <f t="shared" ref="CP7:CP32" si="26">CO7/CN7*100</f>
        <v>50.003651500766821</v>
      </c>
      <c r="CQ7" s="38">
        <v>314.7</v>
      </c>
      <c r="CR7" s="38">
        <v>105</v>
      </c>
      <c r="CS7" s="38">
        <f t="shared" ref="CS7:CS34" si="27">CR7/CQ7*100</f>
        <v>33.365109628217347</v>
      </c>
      <c r="CT7" s="38">
        <v>9834</v>
      </c>
      <c r="CU7" s="38">
        <v>4742.3999999999996</v>
      </c>
      <c r="CV7" s="38">
        <f t="shared" ref="CV7:CV34" si="28">CU7/CT7*100</f>
        <v>48.224527150701647</v>
      </c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>
        <v>1601.8</v>
      </c>
      <c r="DS7" s="38">
        <v>0</v>
      </c>
      <c r="DT7" s="38">
        <v>0</v>
      </c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>
        <v>13431.6</v>
      </c>
      <c r="EN7" s="38">
        <v>7716.8</v>
      </c>
      <c r="EO7" s="38">
        <f t="shared" ref="EO7:EO16" si="29">EN7/EM7*100</f>
        <v>57.452574525745263</v>
      </c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  <c r="IU7" s="38"/>
      <c r="IV7" s="38"/>
      <c r="IW7" s="38"/>
      <c r="IX7" s="38"/>
      <c r="IY7" s="38"/>
      <c r="IZ7" s="38"/>
      <c r="JA7" s="38"/>
      <c r="JB7" s="39"/>
    </row>
    <row r="8" spans="1:265" ht="14">
      <c r="A8" s="24" t="s">
        <v>87</v>
      </c>
      <c r="B8" s="38">
        <f t="shared" si="11"/>
        <v>154194.5</v>
      </c>
      <c r="C8" s="38">
        <f t="shared" si="12"/>
        <v>91804</v>
      </c>
      <c r="D8" s="38">
        <f t="shared" si="13"/>
        <v>59.53779155547052</v>
      </c>
      <c r="E8" s="38">
        <v>786.6</v>
      </c>
      <c r="F8" s="38">
        <v>778.7</v>
      </c>
      <c r="G8" s="38">
        <f t="shared" si="14"/>
        <v>98.995677599796593</v>
      </c>
      <c r="H8" s="38">
        <v>24572</v>
      </c>
      <c r="I8" s="38">
        <v>15152.7</v>
      </c>
      <c r="J8" s="38">
        <f t="shared" si="15"/>
        <v>61.666531010906724</v>
      </c>
      <c r="K8" s="38">
        <v>14830.2</v>
      </c>
      <c r="L8" s="38">
        <v>7833.9</v>
      </c>
      <c r="M8" s="38">
        <f t="shared" si="16"/>
        <v>52.823967309948614</v>
      </c>
      <c r="N8" s="38"/>
      <c r="O8" s="38"/>
      <c r="P8" s="38"/>
      <c r="Q8" s="38"/>
      <c r="R8" s="38"/>
      <c r="S8" s="38"/>
      <c r="T8" s="38">
        <v>11854.9</v>
      </c>
      <c r="U8" s="38">
        <v>11597.3</v>
      </c>
      <c r="V8" s="38">
        <f t="shared" si="17"/>
        <v>97.827058853301168</v>
      </c>
      <c r="W8" s="38">
        <v>6437</v>
      </c>
      <c r="X8" s="38">
        <v>3908</v>
      </c>
      <c r="Y8" s="38">
        <f>X8/W8*100</f>
        <v>60.711511573714461</v>
      </c>
      <c r="Z8" s="38">
        <v>9210.9</v>
      </c>
      <c r="AA8" s="38">
        <v>9210.9</v>
      </c>
      <c r="AB8" s="38">
        <f t="shared" si="18"/>
        <v>100</v>
      </c>
      <c r="AC8" s="38"/>
      <c r="AD8" s="38"/>
      <c r="AE8" s="38"/>
      <c r="AF8" s="38">
        <v>19084.900000000001</v>
      </c>
      <c r="AG8" s="38">
        <v>11353.2</v>
      </c>
      <c r="AH8" s="38">
        <f t="shared" si="19"/>
        <v>59.487867371586958</v>
      </c>
      <c r="AI8" s="38">
        <v>8426.9</v>
      </c>
      <c r="AJ8" s="38">
        <v>7298.7</v>
      </c>
      <c r="AK8" s="38">
        <f t="shared" si="20"/>
        <v>86.611921347114588</v>
      </c>
      <c r="AL8" s="38">
        <v>14.4</v>
      </c>
      <c r="AM8" s="38">
        <v>14.4</v>
      </c>
      <c r="AN8" s="38">
        <f t="shared" si="21"/>
        <v>100</v>
      </c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>
        <v>12600</v>
      </c>
      <c r="BB8" s="38">
        <v>10494.2</v>
      </c>
      <c r="BC8" s="38">
        <f t="shared" si="22"/>
        <v>83.287301587301585</v>
      </c>
      <c r="BD8" s="38"/>
      <c r="BE8" s="38"/>
      <c r="BF8" s="38"/>
      <c r="BG8" s="38"/>
      <c r="BH8" s="38"/>
      <c r="BI8" s="38"/>
      <c r="BJ8" s="38"/>
      <c r="BK8" s="38"/>
      <c r="BL8" s="38"/>
      <c r="BM8" s="38">
        <v>6764</v>
      </c>
      <c r="BN8" s="38">
        <v>0</v>
      </c>
      <c r="BO8" s="38">
        <v>0</v>
      </c>
      <c r="BP8" s="38"/>
      <c r="BQ8" s="38"/>
      <c r="BR8" s="38"/>
      <c r="BS8" s="38"/>
      <c r="BT8" s="38"/>
      <c r="BU8" s="38"/>
      <c r="BV8" s="38">
        <v>1946.2</v>
      </c>
      <c r="BW8" s="38">
        <v>1535.5</v>
      </c>
      <c r="BX8" s="38">
        <f t="shared" si="23"/>
        <v>78.897338403041829</v>
      </c>
      <c r="BY8" s="38">
        <v>8000</v>
      </c>
      <c r="BZ8" s="38">
        <v>3133.4</v>
      </c>
      <c r="CA8" s="38">
        <f t="shared" si="24"/>
        <v>39.167499999999997</v>
      </c>
      <c r="CB8" s="38">
        <v>150</v>
      </c>
      <c r="CC8" s="38">
        <v>150</v>
      </c>
      <c r="CD8" s="38">
        <f t="shared" si="3"/>
        <v>100</v>
      </c>
      <c r="CE8" s="38"/>
      <c r="CF8" s="38"/>
      <c r="CG8" s="38"/>
      <c r="CH8" s="38"/>
      <c r="CI8" s="38"/>
      <c r="CJ8" s="38"/>
      <c r="CK8" s="38">
        <v>1487.7</v>
      </c>
      <c r="CL8" s="38">
        <v>1349.2</v>
      </c>
      <c r="CM8" s="38">
        <f t="shared" si="25"/>
        <v>90.690327350944415</v>
      </c>
      <c r="CN8" s="38">
        <v>1922.1</v>
      </c>
      <c r="CO8" s="38">
        <v>1922</v>
      </c>
      <c r="CP8" s="38">
        <f t="shared" si="26"/>
        <v>99.994797357057379</v>
      </c>
      <c r="CQ8" s="38">
        <v>932.2</v>
      </c>
      <c r="CR8" s="38">
        <v>466.2</v>
      </c>
      <c r="CS8" s="38">
        <f t="shared" si="27"/>
        <v>50.010727311735671</v>
      </c>
      <c r="CT8" s="38">
        <v>10924.5</v>
      </c>
      <c r="CU8" s="38">
        <v>3903.1</v>
      </c>
      <c r="CV8" s="38">
        <f t="shared" si="28"/>
        <v>35.727950935969609</v>
      </c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>
        <v>14250</v>
      </c>
      <c r="EZ8" s="38">
        <v>1702.6</v>
      </c>
      <c r="FA8" s="38">
        <f t="shared" si="7"/>
        <v>11.948070175438597</v>
      </c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  <c r="IU8" s="38"/>
      <c r="IV8" s="38"/>
      <c r="IW8" s="38"/>
      <c r="IX8" s="38"/>
      <c r="IY8" s="38"/>
      <c r="IZ8" s="38"/>
      <c r="JA8" s="38"/>
      <c r="JB8" s="39"/>
    </row>
    <row r="9" spans="1:265" ht="14">
      <c r="A9" s="24" t="s">
        <v>88</v>
      </c>
      <c r="B9" s="38">
        <f t="shared" si="11"/>
        <v>123533.1</v>
      </c>
      <c r="C9" s="38">
        <f t="shared" si="12"/>
        <v>68404.200000000012</v>
      </c>
      <c r="D9" s="38">
        <f t="shared" si="13"/>
        <v>55.373175286623585</v>
      </c>
      <c r="E9" s="38">
        <v>3246.3</v>
      </c>
      <c r="F9" s="38">
        <v>0</v>
      </c>
      <c r="G9" s="38">
        <f t="shared" si="14"/>
        <v>0</v>
      </c>
      <c r="H9" s="38">
        <v>25295.3</v>
      </c>
      <c r="I9" s="38">
        <v>5601.2</v>
      </c>
      <c r="J9" s="38">
        <f t="shared" si="15"/>
        <v>22.143244001850146</v>
      </c>
      <c r="K9" s="38">
        <v>19302.400000000001</v>
      </c>
      <c r="L9" s="38">
        <v>3743.9</v>
      </c>
      <c r="M9" s="38">
        <f t="shared" si="16"/>
        <v>19.396033653846153</v>
      </c>
      <c r="N9" s="38"/>
      <c r="O9" s="38"/>
      <c r="P9" s="38"/>
      <c r="Q9" s="38"/>
      <c r="R9" s="38"/>
      <c r="S9" s="38"/>
      <c r="T9" s="38">
        <v>18528.099999999999</v>
      </c>
      <c r="U9" s="38">
        <v>18129.900000000001</v>
      </c>
      <c r="V9" s="38">
        <f t="shared" si="17"/>
        <v>97.850831979533808</v>
      </c>
      <c r="W9" s="38"/>
      <c r="X9" s="38"/>
      <c r="Y9" s="38"/>
      <c r="Z9" s="38">
        <v>8544</v>
      </c>
      <c r="AA9" s="38">
        <v>7623.4</v>
      </c>
      <c r="AB9" s="38">
        <f t="shared" si="18"/>
        <v>89.225187265917597</v>
      </c>
      <c r="AC9" s="38"/>
      <c r="AD9" s="38"/>
      <c r="AE9" s="38"/>
      <c r="AF9" s="38">
        <v>6760</v>
      </c>
      <c r="AG9" s="38">
        <v>3405</v>
      </c>
      <c r="AH9" s="38">
        <f t="shared" si="19"/>
        <v>50.369822485207102</v>
      </c>
      <c r="AI9" s="38">
        <v>9081.7000000000007</v>
      </c>
      <c r="AJ9" s="38">
        <v>2887</v>
      </c>
      <c r="AK9" s="38">
        <f t="shared" si="20"/>
        <v>31.789202462094096</v>
      </c>
      <c r="AL9" s="38">
        <v>13.5</v>
      </c>
      <c r="AM9" s="38">
        <v>13.5</v>
      </c>
      <c r="AN9" s="38">
        <f t="shared" si="21"/>
        <v>100</v>
      </c>
      <c r="AO9" s="38"/>
      <c r="AP9" s="38"/>
      <c r="AQ9" s="38"/>
      <c r="AR9" s="38"/>
      <c r="AS9" s="38"/>
      <c r="AT9" s="38"/>
      <c r="AU9" s="38"/>
      <c r="AV9" s="38"/>
      <c r="AW9" s="38"/>
      <c r="AX9" s="38">
        <v>6482.4</v>
      </c>
      <c r="AY9" s="38">
        <v>6237</v>
      </c>
      <c r="AZ9" s="38">
        <f t="shared" ref="AZ9:AZ34" si="30">AY9/AX9*100</f>
        <v>96.214365049981495</v>
      </c>
      <c r="BA9" s="38">
        <v>5653.1</v>
      </c>
      <c r="BB9" s="38">
        <v>5154.8999999999996</v>
      </c>
      <c r="BC9" s="38">
        <f t="shared" si="22"/>
        <v>91.187136261520223</v>
      </c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>
        <v>1269.2</v>
      </c>
      <c r="BQ9" s="38">
        <v>0</v>
      </c>
      <c r="BR9" s="38">
        <v>0</v>
      </c>
      <c r="BS9" s="38"/>
      <c r="BT9" s="38"/>
      <c r="BU9" s="38"/>
      <c r="BV9" s="38">
        <v>970</v>
      </c>
      <c r="BW9" s="38">
        <v>970</v>
      </c>
      <c r="BX9" s="38">
        <f t="shared" si="23"/>
        <v>100</v>
      </c>
      <c r="BY9" s="38">
        <v>4000</v>
      </c>
      <c r="BZ9" s="38">
        <v>3319</v>
      </c>
      <c r="CA9" s="38">
        <f t="shared" si="24"/>
        <v>82.974999999999994</v>
      </c>
      <c r="CB9" s="38"/>
      <c r="CC9" s="38"/>
      <c r="CD9" s="38"/>
      <c r="CE9" s="38"/>
      <c r="CF9" s="38"/>
      <c r="CG9" s="38"/>
      <c r="CH9" s="38"/>
      <c r="CI9" s="38"/>
      <c r="CJ9" s="38"/>
      <c r="CK9" s="38">
        <v>2327.4</v>
      </c>
      <c r="CL9" s="38">
        <v>2327.4</v>
      </c>
      <c r="CM9" s="38">
        <f t="shared" si="25"/>
        <v>100</v>
      </c>
      <c r="CN9" s="38">
        <v>2070.1</v>
      </c>
      <c r="CO9" s="38">
        <v>2070.1</v>
      </c>
      <c r="CP9" s="38">
        <f t="shared" si="26"/>
        <v>100</v>
      </c>
      <c r="CQ9" s="38">
        <v>545.29999999999995</v>
      </c>
      <c r="CR9" s="38">
        <v>181.8</v>
      </c>
      <c r="CS9" s="38">
        <f t="shared" si="27"/>
        <v>33.339446176416651</v>
      </c>
      <c r="CT9" s="38">
        <v>9444.2999999999993</v>
      </c>
      <c r="CU9" s="38">
        <v>6740.1</v>
      </c>
      <c r="CV9" s="38">
        <f t="shared" si="28"/>
        <v>71.366856198977175</v>
      </c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  <c r="IU9" s="38"/>
      <c r="IV9" s="38"/>
      <c r="IW9" s="38"/>
      <c r="IX9" s="38"/>
      <c r="IY9" s="38"/>
      <c r="IZ9" s="38"/>
      <c r="JA9" s="38"/>
      <c r="JB9" s="39"/>
    </row>
    <row r="10" spans="1:265" ht="14">
      <c r="A10" s="24" t="s">
        <v>89</v>
      </c>
      <c r="B10" s="38">
        <f t="shared" si="11"/>
        <v>109794.09999999998</v>
      </c>
      <c r="C10" s="38">
        <f t="shared" si="12"/>
        <v>76519.099999999991</v>
      </c>
      <c r="D10" s="38">
        <f t="shared" si="13"/>
        <v>69.693271314214527</v>
      </c>
      <c r="E10" s="38">
        <v>1345.4</v>
      </c>
      <c r="F10" s="38">
        <v>0</v>
      </c>
      <c r="G10" s="38">
        <f t="shared" si="14"/>
        <v>0</v>
      </c>
      <c r="H10" s="38">
        <v>19913.099999999999</v>
      </c>
      <c r="I10" s="38">
        <v>15990.3</v>
      </c>
      <c r="J10" s="38">
        <f t="shared" si="15"/>
        <v>80.300405260858426</v>
      </c>
      <c r="K10" s="38">
        <v>11769.6</v>
      </c>
      <c r="L10" s="38">
        <v>10230</v>
      </c>
      <c r="M10" s="38">
        <f t="shared" si="16"/>
        <v>86.918841761827082</v>
      </c>
      <c r="N10" s="38"/>
      <c r="O10" s="38"/>
      <c r="P10" s="38"/>
      <c r="Q10" s="38"/>
      <c r="R10" s="38"/>
      <c r="S10" s="38"/>
      <c r="T10" s="38">
        <v>19818.400000000001</v>
      </c>
      <c r="U10" s="38">
        <v>14192.6</v>
      </c>
      <c r="V10" s="38">
        <f t="shared" si="17"/>
        <v>71.613248294514193</v>
      </c>
      <c r="W10" s="38"/>
      <c r="X10" s="38"/>
      <c r="Y10" s="38"/>
      <c r="Z10" s="38">
        <v>4981.5</v>
      </c>
      <c r="AA10" s="38">
        <v>4981.5</v>
      </c>
      <c r="AB10" s="38">
        <f t="shared" si="18"/>
        <v>100</v>
      </c>
      <c r="AC10" s="38"/>
      <c r="AD10" s="38"/>
      <c r="AE10" s="38"/>
      <c r="AF10" s="38">
        <v>3175.7</v>
      </c>
      <c r="AG10" s="38">
        <v>2282.4</v>
      </c>
      <c r="AH10" s="38">
        <f t="shared" si="19"/>
        <v>71.870768649431625</v>
      </c>
      <c r="AI10" s="38">
        <v>6618.3</v>
      </c>
      <c r="AJ10" s="38">
        <v>4821.2</v>
      </c>
      <c r="AK10" s="38">
        <f t="shared" si="20"/>
        <v>72.846501367420629</v>
      </c>
      <c r="AL10" s="38">
        <v>9.9</v>
      </c>
      <c r="AM10" s="38">
        <v>9.9</v>
      </c>
      <c r="AN10" s="38">
        <f t="shared" si="21"/>
        <v>100</v>
      </c>
      <c r="AO10" s="38"/>
      <c r="AP10" s="38"/>
      <c r="AQ10" s="38"/>
      <c r="AR10" s="38"/>
      <c r="AS10" s="38"/>
      <c r="AT10" s="38"/>
      <c r="AU10" s="38"/>
      <c r="AV10" s="38"/>
      <c r="AW10" s="38"/>
      <c r="AX10" s="38">
        <v>8086.6</v>
      </c>
      <c r="AY10" s="38">
        <v>7613.8</v>
      </c>
      <c r="AZ10" s="38">
        <f t="shared" si="30"/>
        <v>94.153290628941704</v>
      </c>
      <c r="BA10" s="38">
        <v>11299.4</v>
      </c>
      <c r="BB10" s="38">
        <v>7531.8</v>
      </c>
      <c r="BC10" s="38">
        <f t="shared" si="22"/>
        <v>66.656636635573577</v>
      </c>
      <c r="BD10" s="38"/>
      <c r="BE10" s="38"/>
      <c r="BF10" s="38"/>
      <c r="BG10" s="38"/>
      <c r="BH10" s="38"/>
      <c r="BI10" s="38"/>
      <c r="BJ10" s="38"/>
      <c r="BK10" s="38"/>
      <c r="BL10" s="38"/>
      <c r="BM10" s="38">
        <v>4245.5</v>
      </c>
      <c r="BN10" s="38">
        <v>0</v>
      </c>
      <c r="BO10" s="38">
        <v>0</v>
      </c>
      <c r="BP10" s="38"/>
      <c r="BQ10" s="38"/>
      <c r="BR10" s="38"/>
      <c r="BS10" s="38"/>
      <c r="BT10" s="38"/>
      <c r="BU10" s="38"/>
      <c r="BV10" s="38">
        <v>970</v>
      </c>
      <c r="BW10" s="38">
        <v>780.8</v>
      </c>
      <c r="BX10" s="38">
        <f t="shared" si="23"/>
        <v>80.494845360824741</v>
      </c>
      <c r="BY10" s="38">
        <v>5000</v>
      </c>
      <c r="BZ10" s="38">
        <v>1411.7</v>
      </c>
      <c r="CA10" s="38">
        <f t="shared" si="24"/>
        <v>28.234000000000002</v>
      </c>
      <c r="CB10" s="38">
        <v>150</v>
      </c>
      <c r="CC10" s="38">
        <v>150</v>
      </c>
      <c r="CD10" s="38">
        <f t="shared" si="3"/>
        <v>100</v>
      </c>
      <c r="CE10" s="38"/>
      <c r="CF10" s="38"/>
      <c r="CG10" s="38"/>
      <c r="CH10" s="38"/>
      <c r="CI10" s="38"/>
      <c r="CJ10" s="38"/>
      <c r="CK10" s="38">
        <v>1342</v>
      </c>
      <c r="CL10" s="38">
        <v>1342</v>
      </c>
      <c r="CM10" s="38">
        <f t="shared" si="25"/>
        <v>100</v>
      </c>
      <c r="CN10" s="38">
        <v>1423.9</v>
      </c>
      <c r="CO10" s="38">
        <v>813.9</v>
      </c>
      <c r="CP10" s="38">
        <f t="shared" si="26"/>
        <v>57.159912915232802</v>
      </c>
      <c r="CQ10" s="38">
        <v>593.20000000000005</v>
      </c>
      <c r="CR10" s="38">
        <v>296.7</v>
      </c>
      <c r="CS10" s="38">
        <f t="shared" si="27"/>
        <v>50.016857720836136</v>
      </c>
      <c r="CT10" s="38">
        <v>7505.7</v>
      </c>
      <c r="CU10" s="38">
        <v>2643.9</v>
      </c>
      <c r="CV10" s="38">
        <f t="shared" si="28"/>
        <v>35.22522882609217</v>
      </c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>
        <v>1545.9</v>
      </c>
      <c r="EK10" s="38">
        <v>1426.6</v>
      </c>
      <c r="EL10" s="38">
        <f t="shared" ref="EL10:EL20" si="31">EK10/EJ10*100</f>
        <v>92.2828126010738</v>
      </c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  <c r="IU10" s="38"/>
      <c r="IV10" s="38"/>
      <c r="IW10" s="38"/>
      <c r="IX10" s="38"/>
      <c r="IY10" s="38"/>
      <c r="IZ10" s="38"/>
      <c r="JA10" s="38"/>
      <c r="JB10" s="39"/>
    </row>
    <row r="11" spans="1:265" ht="14">
      <c r="A11" s="24" t="s">
        <v>90</v>
      </c>
      <c r="B11" s="38">
        <f t="shared" si="11"/>
        <v>241317.3</v>
      </c>
      <c r="C11" s="38">
        <f t="shared" si="12"/>
        <v>95856.6</v>
      </c>
      <c r="D11" s="38">
        <f t="shared" si="13"/>
        <v>39.722224639509896</v>
      </c>
      <c r="E11" s="38">
        <v>827</v>
      </c>
      <c r="F11" s="38">
        <v>782.2</v>
      </c>
      <c r="G11" s="38">
        <f t="shared" si="14"/>
        <v>94.582829504232166</v>
      </c>
      <c r="H11" s="38">
        <v>42660.2</v>
      </c>
      <c r="I11" s="38">
        <v>15995.2</v>
      </c>
      <c r="J11" s="38">
        <f t="shared" si="15"/>
        <v>37.494432749963671</v>
      </c>
      <c r="K11" s="38">
        <v>24828.6</v>
      </c>
      <c r="L11" s="38">
        <v>9877.1</v>
      </c>
      <c r="M11" s="38">
        <f t="shared" si="16"/>
        <v>39.781139492359621</v>
      </c>
      <c r="N11" s="38"/>
      <c r="O11" s="38"/>
      <c r="P11" s="38"/>
      <c r="Q11" s="38"/>
      <c r="R11" s="38"/>
      <c r="S11" s="38"/>
      <c r="T11" s="38">
        <v>5804.9</v>
      </c>
      <c r="U11" s="38">
        <v>5804.9</v>
      </c>
      <c r="V11" s="38">
        <f t="shared" si="17"/>
        <v>100</v>
      </c>
      <c r="W11" s="38"/>
      <c r="X11" s="38"/>
      <c r="Y11" s="38"/>
      <c r="Z11" s="38">
        <v>5850.5</v>
      </c>
      <c r="AA11" s="38">
        <v>5850.5</v>
      </c>
      <c r="AB11" s="38">
        <f t="shared" si="18"/>
        <v>100</v>
      </c>
      <c r="AC11" s="38"/>
      <c r="AD11" s="38"/>
      <c r="AE11" s="38"/>
      <c r="AF11" s="38">
        <v>8179.7</v>
      </c>
      <c r="AG11" s="38">
        <v>3772.1</v>
      </c>
      <c r="AH11" s="38">
        <f t="shared" si="19"/>
        <v>46.115383204763013</v>
      </c>
      <c r="AI11" s="38">
        <v>7893.9</v>
      </c>
      <c r="AJ11" s="38">
        <v>5797.7</v>
      </c>
      <c r="AK11" s="38">
        <f t="shared" si="20"/>
        <v>73.445318537098274</v>
      </c>
      <c r="AL11" s="38">
        <v>15</v>
      </c>
      <c r="AM11" s="38">
        <v>15</v>
      </c>
      <c r="AN11" s="38">
        <f t="shared" si="21"/>
        <v>100</v>
      </c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>
        <v>6555.4</v>
      </c>
      <c r="BB11" s="38">
        <v>2176.9</v>
      </c>
      <c r="BC11" s="38">
        <f t="shared" si="22"/>
        <v>33.207737132745521</v>
      </c>
      <c r="BD11" s="38"/>
      <c r="BE11" s="38"/>
      <c r="BF11" s="38"/>
      <c r="BG11" s="38"/>
      <c r="BH11" s="38"/>
      <c r="BI11" s="38"/>
      <c r="BJ11" s="38"/>
      <c r="BK11" s="38"/>
      <c r="BL11" s="38"/>
      <c r="BM11" s="38">
        <v>4803.5</v>
      </c>
      <c r="BN11" s="38">
        <v>0</v>
      </c>
      <c r="BO11" s="38">
        <v>0</v>
      </c>
      <c r="BP11" s="38"/>
      <c r="BQ11" s="38"/>
      <c r="BR11" s="38"/>
      <c r="BS11" s="38"/>
      <c r="BT11" s="38"/>
      <c r="BU11" s="38"/>
      <c r="BV11" s="38">
        <v>2919.3</v>
      </c>
      <c r="BW11" s="38">
        <v>1576.5</v>
      </c>
      <c r="BX11" s="38">
        <f t="shared" si="23"/>
        <v>54.002671873394306</v>
      </c>
      <c r="BY11" s="38">
        <v>10500</v>
      </c>
      <c r="BZ11" s="38">
        <v>313.3</v>
      </c>
      <c r="CA11" s="38">
        <f t="shared" si="24"/>
        <v>2.9838095238095241</v>
      </c>
      <c r="CB11" s="38">
        <v>300</v>
      </c>
      <c r="CC11" s="38">
        <v>300</v>
      </c>
      <c r="CD11" s="38">
        <f t="shared" si="3"/>
        <v>100</v>
      </c>
      <c r="CE11" s="38"/>
      <c r="CF11" s="38"/>
      <c r="CG11" s="38"/>
      <c r="CH11" s="38"/>
      <c r="CI11" s="38"/>
      <c r="CJ11" s="38"/>
      <c r="CK11" s="38">
        <v>2215.8000000000002</v>
      </c>
      <c r="CL11" s="38">
        <v>1312.4</v>
      </c>
      <c r="CM11" s="38">
        <f t="shared" si="25"/>
        <v>59.229172307970032</v>
      </c>
      <c r="CN11" s="38">
        <v>2118.5</v>
      </c>
      <c r="CO11" s="38">
        <v>1059.3</v>
      </c>
      <c r="CP11" s="38">
        <f t="shared" si="26"/>
        <v>50.002360160490909</v>
      </c>
      <c r="CQ11" s="38">
        <v>692</v>
      </c>
      <c r="CR11" s="38">
        <v>345.9</v>
      </c>
      <c r="CS11" s="38">
        <f t="shared" si="27"/>
        <v>49.985549132947973</v>
      </c>
      <c r="CT11" s="38">
        <v>27078.9</v>
      </c>
      <c r="CU11" s="38">
        <v>11947</v>
      </c>
      <c r="CV11" s="38">
        <f t="shared" si="28"/>
        <v>44.119221977259045</v>
      </c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>
        <v>2607.1</v>
      </c>
      <c r="DJ11" s="38">
        <v>0</v>
      </c>
      <c r="DK11" s="38">
        <v>0</v>
      </c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>
        <v>42734</v>
      </c>
      <c r="EQ11" s="38">
        <v>19516.099999999999</v>
      </c>
      <c r="ER11" s="38">
        <f t="shared" ref="ER11" si="32">EQ11/EP11*100</f>
        <v>45.668788318434963</v>
      </c>
      <c r="ES11" s="38"/>
      <c r="ET11" s="38"/>
      <c r="EU11" s="38"/>
      <c r="EV11" s="38">
        <v>14250</v>
      </c>
      <c r="EW11" s="38">
        <v>1493.2</v>
      </c>
      <c r="EX11" s="38">
        <f>EW11/EV11*100</f>
        <v>10.478596491228071</v>
      </c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>
        <v>28483</v>
      </c>
      <c r="IL11" s="38">
        <v>7921.3</v>
      </c>
      <c r="IM11" s="38">
        <f>IL11/IK11*100</f>
        <v>27.810623880911422</v>
      </c>
      <c r="IN11" s="38"/>
      <c r="IO11" s="38"/>
      <c r="IP11" s="38"/>
      <c r="IQ11" s="38"/>
      <c r="IR11" s="38"/>
      <c r="IS11" s="38"/>
      <c r="IT11" s="38"/>
      <c r="IU11" s="38"/>
      <c r="IV11" s="38"/>
      <c r="IW11" s="38"/>
      <c r="IX11" s="38"/>
      <c r="IY11" s="38"/>
      <c r="IZ11" s="38"/>
      <c r="JA11" s="38"/>
      <c r="JB11" s="39"/>
    </row>
    <row r="12" spans="1:265" ht="14">
      <c r="A12" s="24" t="s">
        <v>91</v>
      </c>
      <c r="B12" s="38">
        <f t="shared" si="11"/>
        <v>251839.80000000002</v>
      </c>
      <c r="C12" s="38">
        <f t="shared" si="12"/>
        <v>111951.59999999999</v>
      </c>
      <c r="D12" s="38">
        <f t="shared" si="13"/>
        <v>44.453497818851503</v>
      </c>
      <c r="E12" s="38">
        <v>1594.9</v>
      </c>
      <c r="F12" s="38">
        <v>1302.5999999999999</v>
      </c>
      <c r="G12" s="38">
        <f t="shared" si="14"/>
        <v>81.672832152486038</v>
      </c>
      <c r="H12" s="38">
        <v>27530.5</v>
      </c>
      <c r="I12" s="38">
        <v>20829.400000000001</v>
      </c>
      <c r="J12" s="38">
        <f t="shared" si="15"/>
        <v>75.659359619331283</v>
      </c>
      <c r="K12" s="38">
        <v>23994.400000000001</v>
      </c>
      <c r="L12" s="38">
        <v>10139.4</v>
      </c>
      <c r="M12" s="38">
        <f t="shared" si="16"/>
        <v>42.257360050678486</v>
      </c>
      <c r="N12" s="38"/>
      <c r="O12" s="38"/>
      <c r="P12" s="38"/>
      <c r="Q12" s="38"/>
      <c r="R12" s="38"/>
      <c r="S12" s="38"/>
      <c r="T12" s="38">
        <v>9134.7999999999993</v>
      </c>
      <c r="U12" s="38">
        <v>8662.2999999999993</v>
      </c>
      <c r="V12" s="38">
        <f t="shared" si="17"/>
        <v>94.827472960546473</v>
      </c>
      <c r="W12" s="38"/>
      <c r="X12" s="38"/>
      <c r="Y12" s="38"/>
      <c r="Z12" s="38">
        <v>4978.1000000000004</v>
      </c>
      <c r="AA12" s="38">
        <v>4978.1000000000004</v>
      </c>
      <c r="AB12" s="38">
        <f t="shared" si="18"/>
        <v>100</v>
      </c>
      <c r="AC12" s="38"/>
      <c r="AD12" s="38"/>
      <c r="AE12" s="38"/>
      <c r="AF12" s="38">
        <v>5664.4</v>
      </c>
      <c r="AG12" s="38">
        <v>5552.4</v>
      </c>
      <c r="AH12" s="38">
        <f t="shared" si="19"/>
        <v>98.022738507167574</v>
      </c>
      <c r="AI12" s="38">
        <v>6796.8</v>
      </c>
      <c r="AJ12" s="38">
        <v>4538.7</v>
      </c>
      <c r="AK12" s="38">
        <f t="shared" si="20"/>
        <v>66.777012711864401</v>
      </c>
      <c r="AL12" s="38">
        <v>8</v>
      </c>
      <c r="AM12" s="38">
        <v>8</v>
      </c>
      <c r="AN12" s="38">
        <f t="shared" si="21"/>
        <v>100</v>
      </c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>
        <v>11409.1</v>
      </c>
      <c r="BB12" s="38">
        <v>1907.1</v>
      </c>
      <c r="BC12" s="38">
        <f t="shared" si="22"/>
        <v>16.715604210673934</v>
      </c>
      <c r="BD12" s="38"/>
      <c r="BE12" s="38"/>
      <c r="BF12" s="38"/>
      <c r="BG12" s="38"/>
      <c r="BH12" s="38"/>
      <c r="BI12" s="38"/>
      <c r="BJ12" s="38"/>
      <c r="BK12" s="38"/>
      <c r="BL12" s="38"/>
      <c r="BM12" s="38">
        <v>2696.5</v>
      </c>
      <c r="BN12" s="38">
        <v>0</v>
      </c>
      <c r="BO12" s="38">
        <v>0</v>
      </c>
      <c r="BP12" s="38"/>
      <c r="BQ12" s="38"/>
      <c r="BR12" s="38"/>
      <c r="BS12" s="38"/>
      <c r="BT12" s="38"/>
      <c r="BU12" s="38"/>
      <c r="BV12" s="38"/>
      <c r="BW12" s="38"/>
      <c r="BX12" s="38"/>
      <c r="BY12" s="38">
        <v>4200</v>
      </c>
      <c r="BZ12" s="38">
        <v>1066.0999999999999</v>
      </c>
      <c r="CA12" s="38">
        <f t="shared" si="24"/>
        <v>25.383333333333329</v>
      </c>
      <c r="CB12" s="38">
        <v>300</v>
      </c>
      <c r="CC12" s="38">
        <v>300</v>
      </c>
      <c r="CD12" s="38">
        <f t="shared" si="3"/>
        <v>100</v>
      </c>
      <c r="CE12" s="38"/>
      <c r="CF12" s="38"/>
      <c r="CG12" s="38"/>
      <c r="CH12" s="38"/>
      <c r="CI12" s="38"/>
      <c r="CJ12" s="38"/>
      <c r="CK12" s="38">
        <v>2676.3</v>
      </c>
      <c r="CL12" s="38">
        <v>2321.8000000000002</v>
      </c>
      <c r="CM12" s="38">
        <f t="shared" si="25"/>
        <v>86.754100810820916</v>
      </c>
      <c r="CN12" s="38">
        <v>1047.5999999999999</v>
      </c>
      <c r="CO12" s="38">
        <v>1047.5999999999999</v>
      </c>
      <c r="CP12" s="38">
        <f t="shared" si="26"/>
        <v>100</v>
      </c>
      <c r="CQ12" s="38">
        <v>531</v>
      </c>
      <c r="CR12" s="38">
        <v>177</v>
      </c>
      <c r="CS12" s="38">
        <f t="shared" si="27"/>
        <v>33.333333333333329</v>
      </c>
      <c r="CT12" s="38">
        <v>13985.4</v>
      </c>
      <c r="CU12" s="38">
        <v>8824.4</v>
      </c>
      <c r="CV12" s="38">
        <f t="shared" si="28"/>
        <v>63.097229968395609</v>
      </c>
      <c r="CW12" s="38"/>
      <c r="CX12" s="38"/>
      <c r="CY12" s="38"/>
      <c r="CZ12" s="38">
        <v>12121.2</v>
      </c>
      <c r="DA12" s="38">
        <v>12121.2</v>
      </c>
      <c r="DB12" s="38">
        <f>DA12/CZ12*100</f>
        <v>100</v>
      </c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>
        <v>13975.4</v>
      </c>
      <c r="GV12" s="38">
        <v>5123.8</v>
      </c>
      <c r="GW12" s="38">
        <f>GV12/GU12*100</f>
        <v>36.66299354580191</v>
      </c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  <c r="IP12" s="38"/>
      <c r="IQ12" s="38">
        <v>109195.4</v>
      </c>
      <c r="IR12" s="38">
        <v>23051.7</v>
      </c>
      <c r="IS12" s="38">
        <f>IR12/IQ12*100</f>
        <v>21.110504654957996</v>
      </c>
      <c r="IT12" s="38"/>
      <c r="IU12" s="38"/>
      <c r="IV12" s="38"/>
      <c r="IW12" s="38"/>
      <c r="IX12" s="38"/>
      <c r="IY12" s="38"/>
      <c r="IZ12" s="38"/>
      <c r="JA12" s="38"/>
      <c r="JB12" s="39"/>
    </row>
    <row r="13" spans="1:265" ht="14">
      <c r="A13" s="24" t="s">
        <v>92</v>
      </c>
      <c r="B13" s="38">
        <f t="shared" si="11"/>
        <v>217242.5</v>
      </c>
      <c r="C13" s="38">
        <f t="shared" si="12"/>
        <v>152686.6</v>
      </c>
      <c r="D13" s="38">
        <f t="shared" si="13"/>
        <v>70.283945360599333</v>
      </c>
      <c r="E13" s="38">
        <v>672.1</v>
      </c>
      <c r="F13" s="38">
        <v>672.1</v>
      </c>
      <c r="G13" s="38">
        <f t="shared" si="14"/>
        <v>100</v>
      </c>
      <c r="H13" s="38">
        <v>17836.900000000001</v>
      </c>
      <c r="I13" s="38">
        <v>6858.1</v>
      </c>
      <c r="J13" s="38">
        <f t="shared" si="15"/>
        <v>38.448945724873717</v>
      </c>
      <c r="K13" s="38">
        <v>8730.9</v>
      </c>
      <c r="L13" s="38">
        <v>4457.3999999999996</v>
      </c>
      <c r="M13" s="38">
        <f t="shared" si="16"/>
        <v>51.053156032024184</v>
      </c>
      <c r="N13" s="38"/>
      <c r="O13" s="38"/>
      <c r="P13" s="38"/>
      <c r="Q13" s="38"/>
      <c r="R13" s="38"/>
      <c r="S13" s="38"/>
      <c r="T13" s="38">
        <v>5399.9</v>
      </c>
      <c r="U13" s="38">
        <v>5399.9</v>
      </c>
      <c r="V13" s="38">
        <f t="shared" si="17"/>
        <v>100</v>
      </c>
      <c r="W13" s="38"/>
      <c r="X13" s="38"/>
      <c r="Y13" s="38"/>
      <c r="Z13" s="38">
        <v>6627.8</v>
      </c>
      <c r="AA13" s="38">
        <v>6627.8</v>
      </c>
      <c r="AB13" s="38">
        <f t="shared" si="18"/>
        <v>100</v>
      </c>
      <c r="AC13" s="38"/>
      <c r="AD13" s="38"/>
      <c r="AE13" s="38"/>
      <c r="AF13" s="38">
        <v>7624.9</v>
      </c>
      <c r="AG13" s="38">
        <v>6925.5</v>
      </c>
      <c r="AH13" s="38">
        <f t="shared" si="19"/>
        <v>90.827420687484434</v>
      </c>
      <c r="AI13" s="38">
        <v>10866.8</v>
      </c>
      <c r="AJ13" s="38">
        <v>6161</v>
      </c>
      <c r="AK13" s="38">
        <f t="shared" si="20"/>
        <v>56.695623366584456</v>
      </c>
      <c r="AL13" s="38">
        <v>10.7</v>
      </c>
      <c r="AM13" s="38">
        <v>10.7</v>
      </c>
      <c r="AN13" s="38">
        <f t="shared" si="21"/>
        <v>100</v>
      </c>
      <c r="AO13" s="38"/>
      <c r="AP13" s="38"/>
      <c r="AQ13" s="38"/>
      <c r="AR13" s="38"/>
      <c r="AS13" s="38"/>
      <c r="AT13" s="38"/>
      <c r="AU13" s="38"/>
      <c r="AV13" s="38"/>
      <c r="AW13" s="38"/>
      <c r="AX13" s="38">
        <v>7421.4</v>
      </c>
      <c r="AY13" s="38">
        <v>7421.4</v>
      </c>
      <c r="AZ13" s="38">
        <f t="shared" si="30"/>
        <v>100</v>
      </c>
      <c r="BA13" s="38">
        <v>11175.3</v>
      </c>
      <c r="BB13" s="38">
        <v>1824.3</v>
      </c>
      <c r="BC13" s="38">
        <f t="shared" si="22"/>
        <v>16.324393976000646</v>
      </c>
      <c r="BD13" s="38"/>
      <c r="BE13" s="38"/>
      <c r="BF13" s="38"/>
      <c r="BG13" s="38"/>
      <c r="BH13" s="38"/>
      <c r="BI13" s="38"/>
      <c r="BJ13" s="38">
        <v>2055.1999999999998</v>
      </c>
      <c r="BK13" s="38">
        <v>906.8</v>
      </c>
      <c r="BL13" s="38">
        <f t="shared" ref="BL13:BL34" si="33">BK13/BJ13*100</f>
        <v>44.122226547294666</v>
      </c>
      <c r="BM13" s="38">
        <v>4183.3</v>
      </c>
      <c r="BN13" s="38">
        <v>0</v>
      </c>
      <c r="BO13" s="38">
        <v>0</v>
      </c>
      <c r="BP13" s="38"/>
      <c r="BQ13" s="38"/>
      <c r="BR13" s="38"/>
      <c r="BS13" s="38"/>
      <c r="BT13" s="38"/>
      <c r="BU13" s="38"/>
      <c r="BV13" s="38">
        <v>973</v>
      </c>
      <c r="BW13" s="38">
        <v>973</v>
      </c>
      <c r="BX13" s="38">
        <f t="shared" si="23"/>
        <v>100</v>
      </c>
      <c r="BY13" s="38">
        <v>3800</v>
      </c>
      <c r="BZ13" s="38">
        <v>2861.5</v>
      </c>
      <c r="CA13" s="38">
        <f t="shared" si="24"/>
        <v>75.30263157894737</v>
      </c>
      <c r="CB13" s="38">
        <v>225</v>
      </c>
      <c r="CC13" s="38">
        <v>225</v>
      </c>
      <c r="CD13" s="38">
        <f t="shared" si="3"/>
        <v>100</v>
      </c>
      <c r="CE13" s="38"/>
      <c r="CF13" s="38"/>
      <c r="CG13" s="38"/>
      <c r="CH13" s="38"/>
      <c r="CI13" s="38"/>
      <c r="CJ13" s="38"/>
      <c r="CK13" s="38">
        <v>1487.6</v>
      </c>
      <c r="CL13" s="38">
        <v>1487.6</v>
      </c>
      <c r="CM13" s="38">
        <f t="shared" si="25"/>
        <v>100</v>
      </c>
      <c r="CN13" s="38">
        <v>1482.2</v>
      </c>
      <c r="CO13" s="38">
        <v>741.1</v>
      </c>
      <c r="CP13" s="38">
        <f t="shared" si="26"/>
        <v>50</v>
      </c>
      <c r="CQ13" s="38">
        <v>562.29999999999995</v>
      </c>
      <c r="CR13" s="38">
        <v>281.10000000000002</v>
      </c>
      <c r="CS13" s="38">
        <f t="shared" si="27"/>
        <v>49.991107949493163</v>
      </c>
      <c r="CT13" s="38">
        <v>7941.6</v>
      </c>
      <c r="CU13" s="38">
        <v>2991</v>
      </c>
      <c r="CV13" s="38">
        <f t="shared" si="28"/>
        <v>37.662435781202781</v>
      </c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>
        <v>5659.4</v>
      </c>
      <c r="EK13" s="38">
        <v>0</v>
      </c>
      <c r="EL13" s="38">
        <f t="shared" si="31"/>
        <v>0</v>
      </c>
      <c r="EM13" s="38"/>
      <c r="EN13" s="38"/>
      <c r="EO13" s="38"/>
      <c r="EP13" s="38"/>
      <c r="EQ13" s="38"/>
      <c r="ER13" s="38"/>
      <c r="ES13" s="38">
        <v>23018.5</v>
      </c>
      <c r="ET13" s="38">
        <v>14284.3</v>
      </c>
      <c r="EU13" s="38">
        <f t="shared" si="5"/>
        <v>62.055737776136588</v>
      </c>
      <c r="EV13" s="38"/>
      <c r="EW13" s="38"/>
      <c r="EX13" s="38"/>
      <c r="EY13" s="38"/>
      <c r="EZ13" s="38"/>
      <c r="FA13" s="38"/>
      <c r="FB13" s="38">
        <v>14053.1</v>
      </c>
      <c r="FC13" s="38">
        <v>8252.7000000000007</v>
      </c>
      <c r="FD13" s="38">
        <f>FC13/FB13*100</f>
        <v>58.725121147647144</v>
      </c>
      <c r="FE13" s="38"/>
      <c r="FF13" s="38"/>
      <c r="FG13" s="38"/>
      <c r="FH13" s="38"/>
      <c r="FI13" s="38"/>
      <c r="FJ13" s="38"/>
      <c r="FK13" s="38">
        <v>75434.600000000006</v>
      </c>
      <c r="FL13" s="38">
        <v>73324.3</v>
      </c>
      <c r="FM13" s="38">
        <f>FL13/FK13*100</f>
        <v>97.202477377755031</v>
      </c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  <c r="IQ13" s="38"/>
      <c r="IR13" s="38"/>
      <c r="IS13" s="38"/>
      <c r="IT13" s="38"/>
      <c r="IU13" s="38"/>
      <c r="IV13" s="38"/>
      <c r="IW13" s="38"/>
      <c r="IX13" s="38"/>
      <c r="IY13" s="38"/>
      <c r="IZ13" s="38"/>
      <c r="JA13" s="38"/>
      <c r="JB13" s="39"/>
    </row>
    <row r="14" spans="1:265" ht="14">
      <c r="A14" s="24" t="s">
        <v>93</v>
      </c>
      <c r="B14" s="38">
        <f t="shared" si="11"/>
        <v>87407.700000000012</v>
      </c>
      <c r="C14" s="38">
        <f t="shared" si="12"/>
        <v>53688.399999999987</v>
      </c>
      <c r="D14" s="38">
        <f t="shared" si="13"/>
        <v>61.422963880756477</v>
      </c>
      <c r="E14" s="38">
        <v>1009.9</v>
      </c>
      <c r="F14" s="38">
        <v>0</v>
      </c>
      <c r="G14" s="38">
        <f t="shared" si="14"/>
        <v>0</v>
      </c>
      <c r="H14" s="38">
        <v>29702.7</v>
      </c>
      <c r="I14" s="38">
        <v>22763.9</v>
      </c>
      <c r="J14" s="38">
        <f t="shared" si="15"/>
        <v>76.63916074969616</v>
      </c>
      <c r="K14" s="38">
        <v>9090.7000000000007</v>
      </c>
      <c r="L14" s="38">
        <v>1842.7</v>
      </c>
      <c r="M14" s="38">
        <f t="shared" si="16"/>
        <v>20.270166213822915</v>
      </c>
      <c r="N14" s="38"/>
      <c r="O14" s="38"/>
      <c r="P14" s="38"/>
      <c r="Q14" s="38"/>
      <c r="R14" s="38"/>
      <c r="S14" s="38"/>
      <c r="T14" s="38">
        <v>8347.2999999999993</v>
      </c>
      <c r="U14" s="38">
        <v>8331.4</v>
      </c>
      <c r="V14" s="38">
        <f t="shared" si="17"/>
        <v>99.809519245744141</v>
      </c>
      <c r="W14" s="38"/>
      <c r="X14" s="38"/>
      <c r="Y14" s="38"/>
      <c r="Z14" s="38">
        <v>5167.6000000000004</v>
      </c>
      <c r="AA14" s="38">
        <v>5167.6000000000004</v>
      </c>
      <c r="AB14" s="38">
        <f t="shared" si="18"/>
        <v>100</v>
      </c>
      <c r="AC14" s="38"/>
      <c r="AD14" s="38"/>
      <c r="AE14" s="38"/>
      <c r="AF14" s="38">
        <v>7239.1</v>
      </c>
      <c r="AG14" s="38">
        <v>2965.7</v>
      </c>
      <c r="AH14" s="38">
        <f t="shared" si="19"/>
        <v>40.967799864624048</v>
      </c>
      <c r="AI14" s="38">
        <v>4544.3</v>
      </c>
      <c r="AJ14" s="38">
        <v>1841.1</v>
      </c>
      <c r="AK14" s="38">
        <f t="shared" si="20"/>
        <v>40.514490680632875</v>
      </c>
      <c r="AL14" s="38">
        <v>6</v>
      </c>
      <c r="AM14" s="38">
        <v>6</v>
      </c>
      <c r="AN14" s="38">
        <f t="shared" si="21"/>
        <v>100</v>
      </c>
      <c r="AO14" s="38"/>
      <c r="AP14" s="38"/>
      <c r="AQ14" s="38"/>
      <c r="AR14" s="38"/>
      <c r="AS14" s="38"/>
      <c r="AT14" s="38"/>
      <c r="AU14" s="38"/>
      <c r="AV14" s="38"/>
      <c r="AW14" s="38"/>
      <c r="AX14" s="38">
        <v>6145.6</v>
      </c>
      <c r="AY14" s="38">
        <v>5922.7</v>
      </c>
      <c r="AZ14" s="38">
        <f t="shared" si="30"/>
        <v>96.373014839885442</v>
      </c>
      <c r="BA14" s="38">
        <v>2008.6</v>
      </c>
      <c r="BB14" s="38">
        <v>329.7</v>
      </c>
      <c r="BC14" s="38">
        <f t="shared" si="22"/>
        <v>16.414418002588867</v>
      </c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>
        <v>970</v>
      </c>
      <c r="BW14" s="38">
        <v>970</v>
      </c>
      <c r="BX14" s="38">
        <f t="shared" si="23"/>
        <v>100</v>
      </c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>
        <v>1188.5999999999999</v>
      </c>
      <c r="CL14" s="38">
        <v>0</v>
      </c>
      <c r="CM14" s="38">
        <f t="shared" si="25"/>
        <v>0</v>
      </c>
      <c r="CN14" s="38">
        <v>772.7</v>
      </c>
      <c r="CO14" s="38">
        <v>772.7</v>
      </c>
      <c r="CP14" s="38">
        <f t="shared" si="26"/>
        <v>100</v>
      </c>
      <c r="CQ14" s="38">
        <v>216.2</v>
      </c>
      <c r="CR14" s="38">
        <v>16.600000000000001</v>
      </c>
      <c r="CS14" s="38">
        <f t="shared" si="27"/>
        <v>7.6780758556891771</v>
      </c>
      <c r="CT14" s="38">
        <v>10998.4</v>
      </c>
      <c r="CU14" s="38">
        <v>2758.3</v>
      </c>
      <c r="CV14" s="38">
        <f t="shared" si="28"/>
        <v>25.079102414896713</v>
      </c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  <c r="IS14" s="38"/>
      <c r="IT14" s="38"/>
      <c r="IU14" s="38"/>
      <c r="IV14" s="38"/>
      <c r="IW14" s="38"/>
      <c r="IX14" s="38"/>
      <c r="IY14" s="38"/>
      <c r="IZ14" s="38"/>
      <c r="JA14" s="38"/>
      <c r="JB14" s="39"/>
    </row>
    <row r="15" spans="1:265" ht="14">
      <c r="A15" s="24" t="s">
        <v>94</v>
      </c>
      <c r="B15" s="38">
        <f t="shared" si="11"/>
        <v>136996.1</v>
      </c>
      <c r="C15" s="38">
        <f t="shared" si="12"/>
        <v>78086.39999999998</v>
      </c>
      <c r="D15" s="38">
        <f t="shared" si="13"/>
        <v>56.998994861897515</v>
      </c>
      <c r="E15" s="38">
        <v>382.5</v>
      </c>
      <c r="F15" s="38">
        <v>0</v>
      </c>
      <c r="G15" s="38">
        <f t="shared" si="14"/>
        <v>0</v>
      </c>
      <c r="H15" s="38">
        <v>27349.4</v>
      </c>
      <c r="I15" s="38">
        <v>15500.7</v>
      </c>
      <c r="J15" s="38">
        <f t="shared" si="15"/>
        <v>56.676563288408524</v>
      </c>
      <c r="K15" s="38">
        <v>12301.1</v>
      </c>
      <c r="L15" s="38">
        <v>5392.4</v>
      </c>
      <c r="M15" s="38">
        <f t="shared" si="16"/>
        <v>43.836730048532239</v>
      </c>
      <c r="N15" s="38"/>
      <c r="O15" s="38"/>
      <c r="P15" s="38"/>
      <c r="Q15" s="38"/>
      <c r="R15" s="38"/>
      <c r="S15" s="38"/>
      <c r="T15" s="38">
        <v>918.3</v>
      </c>
      <c r="U15" s="38">
        <v>917.6</v>
      </c>
      <c r="V15" s="38">
        <f t="shared" si="17"/>
        <v>99.923772187738223</v>
      </c>
      <c r="W15" s="38"/>
      <c r="X15" s="38"/>
      <c r="Y15" s="38"/>
      <c r="Z15" s="38">
        <v>3493.5</v>
      </c>
      <c r="AA15" s="38">
        <v>3493.5</v>
      </c>
      <c r="AB15" s="38">
        <f t="shared" si="18"/>
        <v>100</v>
      </c>
      <c r="AC15" s="38"/>
      <c r="AD15" s="38"/>
      <c r="AE15" s="38"/>
      <c r="AF15" s="38">
        <v>24628.3</v>
      </c>
      <c r="AG15" s="38">
        <v>17186.2</v>
      </c>
      <c r="AH15" s="38">
        <f t="shared" si="19"/>
        <v>69.782323587092904</v>
      </c>
      <c r="AI15" s="38">
        <v>3730.7</v>
      </c>
      <c r="AJ15" s="38">
        <v>3360.7</v>
      </c>
      <c r="AK15" s="38">
        <f t="shared" si="20"/>
        <v>90.082290186828203</v>
      </c>
      <c r="AL15" s="38">
        <v>6</v>
      </c>
      <c r="AM15" s="38">
        <v>6</v>
      </c>
      <c r="AN15" s="38">
        <f t="shared" si="21"/>
        <v>100</v>
      </c>
      <c r="AO15" s="38"/>
      <c r="AP15" s="38"/>
      <c r="AQ15" s="38"/>
      <c r="AR15" s="38"/>
      <c r="AS15" s="38"/>
      <c r="AT15" s="38"/>
      <c r="AU15" s="38">
        <v>14250</v>
      </c>
      <c r="AV15" s="38">
        <v>0</v>
      </c>
      <c r="AW15" s="38">
        <f>AV15/AU15*100</f>
        <v>0</v>
      </c>
      <c r="AX15" s="38">
        <v>31413.9</v>
      </c>
      <c r="AY15" s="38">
        <v>25592.6</v>
      </c>
      <c r="AZ15" s="38">
        <f t="shared" si="30"/>
        <v>81.469031225030946</v>
      </c>
      <c r="BA15" s="38">
        <v>2176.9</v>
      </c>
      <c r="BB15" s="38">
        <v>504.9</v>
      </c>
      <c r="BC15" s="38">
        <f t="shared" si="22"/>
        <v>23.19353208691258</v>
      </c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>
        <v>0</v>
      </c>
      <c r="BW15" s="38">
        <v>0</v>
      </c>
      <c r="BX15" s="38"/>
      <c r="BY15" s="38">
        <v>7000</v>
      </c>
      <c r="BZ15" s="38">
        <v>0</v>
      </c>
      <c r="CA15" s="38">
        <f t="shared" si="24"/>
        <v>0</v>
      </c>
      <c r="CB15" s="38">
        <v>300</v>
      </c>
      <c r="CC15" s="38">
        <v>300</v>
      </c>
      <c r="CD15" s="38">
        <f t="shared" si="3"/>
        <v>100</v>
      </c>
      <c r="CE15" s="38"/>
      <c r="CF15" s="38"/>
      <c r="CG15" s="38"/>
      <c r="CH15" s="38"/>
      <c r="CI15" s="38"/>
      <c r="CJ15" s="38"/>
      <c r="CK15" s="38">
        <v>1624.3</v>
      </c>
      <c r="CL15" s="38">
        <v>1624.3</v>
      </c>
      <c r="CM15" s="38">
        <f t="shared" si="25"/>
        <v>100</v>
      </c>
      <c r="CN15" s="38">
        <v>1014.5</v>
      </c>
      <c r="CO15" s="38">
        <v>1014.5</v>
      </c>
      <c r="CP15" s="38">
        <f t="shared" si="26"/>
        <v>100</v>
      </c>
      <c r="CQ15" s="38">
        <v>320.2</v>
      </c>
      <c r="CR15" s="38">
        <v>160.19999999999999</v>
      </c>
      <c r="CS15" s="38">
        <f t="shared" si="27"/>
        <v>50.031230480949404</v>
      </c>
      <c r="CT15" s="38">
        <v>6086.5</v>
      </c>
      <c r="CU15" s="38">
        <v>3032.8</v>
      </c>
      <c r="CV15" s="38">
        <f t="shared" si="28"/>
        <v>49.828308551712809</v>
      </c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  <c r="IU15" s="38"/>
      <c r="IV15" s="38"/>
      <c r="IW15" s="38"/>
      <c r="IX15" s="38"/>
      <c r="IY15" s="38"/>
      <c r="IZ15" s="38"/>
      <c r="JA15" s="38"/>
      <c r="JB15" s="39"/>
    </row>
    <row r="16" spans="1:265" ht="14">
      <c r="A16" s="24" t="s">
        <v>95</v>
      </c>
      <c r="B16" s="38">
        <f t="shared" si="11"/>
        <v>184188.79999999999</v>
      </c>
      <c r="C16" s="38">
        <f t="shared" si="12"/>
        <v>70735.300000000017</v>
      </c>
      <c r="D16" s="38">
        <f t="shared" si="13"/>
        <v>38.403692298337369</v>
      </c>
      <c r="E16" s="38">
        <v>1054.0999999999999</v>
      </c>
      <c r="F16" s="38">
        <v>0</v>
      </c>
      <c r="G16" s="38">
        <f t="shared" si="14"/>
        <v>0</v>
      </c>
      <c r="H16" s="38">
        <v>29792.1</v>
      </c>
      <c r="I16" s="38">
        <v>11124.7</v>
      </c>
      <c r="J16" s="38">
        <f t="shared" si="15"/>
        <v>37.341107206272802</v>
      </c>
      <c r="K16" s="38">
        <v>15801.6</v>
      </c>
      <c r="L16" s="38">
        <v>9974.6</v>
      </c>
      <c r="M16" s="38">
        <f t="shared" si="16"/>
        <v>63.123987444309435</v>
      </c>
      <c r="N16" s="38"/>
      <c r="O16" s="38"/>
      <c r="P16" s="38"/>
      <c r="Q16" s="38"/>
      <c r="R16" s="38"/>
      <c r="S16" s="38"/>
      <c r="T16" s="38">
        <v>6772.3</v>
      </c>
      <c r="U16" s="38">
        <v>6772.3</v>
      </c>
      <c r="V16" s="38">
        <f t="shared" si="17"/>
        <v>100</v>
      </c>
      <c r="W16" s="38"/>
      <c r="X16" s="38"/>
      <c r="Y16" s="38"/>
      <c r="Z16" s="38">
        <v>3730.9</v>
      </c>
      <c r="AA16" s="38">
        <v>3730.9</v>
      </c>
      <c r="AB16" s="38">
        <f t="shared" si="18"/>
        <v>100</v>
      </c>
      <c r="AC16" s="38"/>
      <c r="AD16" s="38"/>
      <c r="AE16" s="38"/>
      <c r="AF16" s="38">
        <v>6891.4</v>
      </c>
      <c r="AG16" s="38">
        <v>4591.6000000000004</v>
      </c>
      <c r="AH16" s="38">
        <f t="shared" si="19"/>
        <v>66.627971094407528</v>
      </c>
      <c r="AI16" s="38">
        <v>11148.6</v>
      </c>
      <c r="AJ16" s="38">
        <v>11148.6</v>
      </c>
      <c r="AK16" s="38">
        <f t="shared" si="20"/>
        <v>100</v>
      </c>
      <c r="AL16" s="38">
        <v>9.4</v>
      </c>
      <c r="AM16" s="38">
        <v>9.4</v>
      </c>
      <c r="AN16" s="38">
        <f t="shared" si="21"/>
        <v>100</v>
      </c>
      <c r="AO16" s="38"/>
      <c r="AP16" s="38"/>
      <c r="AQ16" s="38"/>
      <c r="AR16" s="38">
        <v>17574.400000000001</v>
      </c>
      <c r="AS16" s="38">
        <v>9989.9</v>
      </c>
      <c r="AT16" s="38">
        <f t="shared" ref="AT16:AT34" si="34">AS16/AR16*100</f>
        <v>56.843476875455202</v>
      </c>
      <c r="AU16" s="38"/>
      <c r="AV16" s="38"/>
      <c r="AW16" s="38"/>
      <c r="AX16" s="38"/>
      <c r="AY16" s="38"/>
      <c r="AZ16" s="38"/>
      <c r="BA16" s="38">
        <v>12108.2</v>
      </c>
      <c r="BB16" s="38">
        <v>1677.4</v>
      </c>
      <c r="BC16" s="38">
        <f t="shared" si="22"/>
        <v>13.853421648139278</v>
      </c>
      <c r="BD16" s="38"/>
      <c r="BE16" s="38"/>
      <c r="BF16" s="38"/>
      <c r="BG16" s="38"/>
      <c r="BH16" s="38"/>
      <c r="BI16" s="38"/>
      <c r="BJ16" s="38"/>
      <c r="BK16" s="38"/>
      <c r="BL16" s="38"/>
      <c r="BM16" s="38">
        <v>1499.1</v>
      </c>
      <c r="BN16" s="38">
        <v>0</v>
      </c>
      <c r="BO16" s="38">
        <v>0</v>
      </c>
      <c r="BP16" s="38"/>
      <c r="BQ16" s="38"/>
      <c r="BR16" s="38"/>
      <c r="BS16" s="38"/>
      <c r="BT16" s="38"/>
      <c r="BU16" s="38"/>
      <c r="BV16" s="38">
        <v>973.1</v>
      </c>
      <c r="BW16" s="38">
        <v>973.1</v>
      </c>
      <c r="BX16" s="38">
        <f t="shared" si="23"/>
        <v>100</v>
      </c>
      <c r="BY16" s="38">
        <v>10000</v>
      </c>
      <c r="BZ16" s="38">
        <v>0</v>
      </c>
      <c r="CA16" s="38">
        <f t="shared" si="24"/>
        <v>0</v>
      </c>
      <c r="CB16" s="38">
        <v>375</v>
      </c>
      <c r="CC16" s="38">
        <v>375</v>
      </c>
      <c r="CD16" s="38">
        <f t="shared" si="3"/>
        <v>100</v>
      </c>
      <c r="CE16" s="38"/>
      <c r="CF16" s="38"/>
      <c r="CG16" s="38"/>
      <c r="CH16" s="38"/>
      <c r="CI16" s="38"/>
      <c r="CJ16" s="38"/>
      <c r="CK16" s="38">
        <v>3940</v>
      </c>
      <c r="CL16" s="38">
        <v>3940</v>
      </c>
      <c r="CM16" s="38">
        <f t="shared" si="25"/>
        <v>100</v>
      </c>
      <c r="CN16" s="38">
        <v>1407.7</v>
      </c>
      <c r="CO16" s="38">
        <v>1407.7</v>
      </c>
      <c r="CP16" s="38">
        <f t="shared" si="26"/>
        <v>100</v>
      </c>
      <c r="CQ16" s="38">
        <v>376.8</v>
      </c>
      <c r="CR16" s="38">
        <v>125.6</v>
      </c>
      <c r="CS16" s="38">
        <f t="shared" si="27"/>
        <v>33.333333333333329</v>
      </c>
      <c r="CT16" s="38">
        <v>6208</v>
      </c>
      <c r="CU16" s="38">
        <v>1943.4</v>
      </c>
      <c r="CV16" s="38">
        <f t="shared" si="28"/>
        <v>31.304768041237114</v>
      </c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>
        <v>593.20000000000005</v>
      </c>
      <c r="DV16" s="38">
        <v>0</v>
      </c>
      <c r="DW16" s="38">
        <v>0</v>
      </c>
      <c r="DX16" s="38">
        <v>27013.8</v>
      </c>
      <c r="DY16" s="38">
        <v>0</v>
      </c>
      <c r="DZ16" s="38">
        <v>0</v>
      </c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>
        <v>7894.1</v>
      </c>
      <c r="EN16" s="38">
        <v>2951.1</v>
      </c>
      <c r="EO16" s="38">
        <f t="shared" si="29"/>
        <v>37.383615611659337</v>
      </c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  <c r="IU16" s="38"/>
      <c r="IV16" s="38"/>
      <c r="IW16" s="38">
        <v>19025</v>
      </c>
      <c r="IX16" s="38">
        <v>0</v>
      </c>
      <c r="IY16" s="38">
        <v>0</v>
      </c>
      <c r="IZ16" s="38"/>
      <c r="JA16" s="38"/>
      <c r="JB16" s="39"/>
    </row>
    <row r="17" spans="1:265" ht="14">
      <c r="A17" s="24" t="s">
        <v>96</v>
      </c>
      <c r="B17" s="38">
        <f t="shared" si="11"/>
        <v>181280.10000000003</v>
      </c>
      <c r="C17" s="38">
        <f t="shared" si="12"/>
        <v>89211</v>
      </c>
      <c r="D17" s="38">
        <f t="shared" si="13"/>
        <v>49.211689534593148</v>
      </c>
      <c r="E17" s="38">
        <v>965.9</v>
      </c>
      <c r="F17" s="38">
        <v>0</v>
      </c>
      <c r="G17" s="38">
        <f t="shared" si="14"/>
        <v>0</v>
      </c>
      <c r="H17" s="38">
        <v>34050.199999999997</v>
      </c>
      <c r="I17" s="38">
        <v>21077.8</v>
      </c>
      <c r="J17" s="38">
        <f t="shared" si="15"/>
        <v>61.902132733434755</v>
      </c>
      <c r="K17" s="38">
        <v>21127.599999999999</v>
      </c>
      <c r="L17" s="38">
        <v>14418</v>
      </c>
      <c r="M17" s="38">
        <f t="shared" si="16"/>
        <v>68.242488498456993</v>
      </c>
      <c r="N17" s="38"/>
      <c r="O17" s="38"/>
      <c r="P17" s="38"/>
      <c r="Q17" s="38">
        <v>47760</v>
      </c>
      <c r="R17" s="38">
        <v>0</v>
      </c>
      <c r="S17" s="38">
        <v>0</v>
      </c>
      <c r="T17" s="38">
        <v>19175.2</v>
      </c>
      <c r="U17" s="38">
        <v>19162.2</v>
      </c>
      <c r="V17" s="38">
        <f t="shared" si="17"/>
        <v>99.932204096958571</v>
      </c>
      <c r="W17" s="38"/>
      <c r="X17" s="38"/>
      <c r="Y17" s="38"/>
      <c r="Z17" s="38">
        <v>7665.6</v>
      </c>
      <c r="AA17" s="38">
        <v>7665.6</v>
      </c>
      <c r="AB17" s="38">
        <f t="shared" si="18"/>
        <v>100</v>
      </c>
      <c r="AC17" s="38"/>
      <c r="AD17" s="38"/>
      <c r="AE17" s="38"/>
      <c r="AF17" s="38">
        <v>12426</v>
      </c>
      <c r="AG17" s="38">
        <v>8267.7000000000007</v>
      </c>
      <c r="AH17" s="38">
        <f t="shared" si="19"/>
        <v>66.535490101400299</v>
      </c>
      <c r="AI17" s="38">
        <v>8779.7999999999993</v>
      </c>
      <c r="AJ17" s="38">
        <v>6061.2</v>
      </c>
      <c r="AK17" s="38">
        <f t="shared" si="20"/>
        <v>69.035741133055424</v>
      </c>
      <c r="AL17" s="38">
        <v>13.9</v>
      </c>
      <c r="AM17" s="38">
        <v>13.9</v>
      </c>
      <c r="AN17" s="38">
        <f t="shared" si="21"/>
        <v>100</v>
      </c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>
        <v>2016.5</v>
      </c>
      <c r="BB17" s="38">
        <v>1327.1</v>
      </c>
      <c r="BC17" s="38">
        <f t="shared" si="22"/>
        <v>65.812050582692777</v>
      </c>
      <c r="BD17" s="38"/>
      <c r="BE17" s="38"/>
      <c r="BF17" s="38"/>
      <c r="BG17" s="38"/>
      <c r="BH17" s="38"/>
      <c r="BI17" s="38"/>
      <c r="BJ17" s="38"/>
      <c r="BK17" s="38"/>
      <c r="BL17" s="38"/>
      <c r="BM17" s="38">
        <v>8468.1</v>
      </c>
      <c r="BN17" s="38">
        <v>0</v>
      </c>
      <c r="BO17" s="38">
        <v>0</v>
      </c>
      <c r="BP17" s="38"/>
      <c r="BQ17" s="38"/>
      <c r="BR17" s="38"/>
      <c r="BS17" s="38"/>
      <c r="BT17" s="38"/>
      <c r="BU17" s="38"/>
      <c r="BV17" s="38">
        <v>1940</v>
      </c>
      <c r="BW17" s="38">
        <v>970</v>
      </c>
      <c r="BX17" s="38">
        <f t="shared" si="23"/>
        <v>50</v>
      </c>
      <c r="BY17" s="38">
        <v>3700</v>
      </c>
      <c r="BZ17" s="38">
        <v>3700</v>
      </c>
      <c r="CA17" s="38">
        <f t="shared" si="24"/>
        <v>100</v>
      </c>
      <c r="CB17" s="38">
        <v>225</v>
      </c>
      <c r="CC17" s="38">
        <v>225</v>
      </c>
      <c r="CD17" s="38">
        <f t="shared" si="3"/>
        <v>100</v>
      </c>
      <c r="CE17" s="38"/>
      <c r="CF17" s="38"/>
      <c r="CG17" s="38"/>
      <c r="CH17" s="38"/>
      <c r="CI17" s="38"/>
      <c r="CJ17" s="38"/>
      <c r="CK17" s="38">
        <v>1446.2</v>
      </c>
      <c r="CL17" s="38">
        <v>257.60000000000002</v>
      </c>
      <c r="CM17" s="38">
        <f t="shared" si="25"/>
        <v>17.812197483059052</v>
      </c>
      <c r="CN17" s="38">
        <v>1921.7</v>
      </c>
      <c r="CO17" s="38">
        <v>1921.7</v>
      </c>
      <c r="CP17" s="38">
        <f t="shared" si="26"/>
        <v>100</v>
      </c>
      <c r="CQ17" s="38">
        <v>608.70000000000005</v>
      </c>
      <c r="CR17" s="38">
        <v>203</v>
      </c>
      <c r="CS17" s="38">
        <f t="shared" si="27"/>
        <v>33.349761787415801</v>
      </c>
      <c r="CT17" s="38">
        <v>8989.7000000000007</v>
      </c>
      <c r="CU17" s="38">
        <v>3940.2</v>
      </c>
      <c r="CV17" s="38">
        <f t="shared" si="28"/>
        <v>43.830161184466661</v>
      </c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  <c r="IU17" s="38"/>
      <c r="IV17" s="38"/>
      <c r="IW17" s="38"/>
      <c r="IX17" s="38"/>
      <c r="IY17" s="38"/>
      <c r="IZ17" s="38"/>
      <c r="JA17" s="38"/>
      <c r="JB17" s="39"/>
    </row>
    <row r="18" spans="1:265" ht="14">
      <c r="A18" s="24" t="s">
        <v>97</v>
      </c>
      <c r="B18" s="38">
        <f t="shared" si="11"/>
        <v>171280.5</v>
      </c>
      <c r="C18" s="38">
        <f t="shared" si="12"/>
        <v>43667.5</v>
      </c>
      <c r="D18" s="38">
        <f t="shared" si="13"/>
        <v>25.49472940585764</v>
      </c>
      <c r="E18" s="38">
        <v>552.29999999999995</v>
      </c>
      <c r="F18" s="38">
        <v>511</v>
      </c>
      <c r="G18" s="38">
        <f t="shared" si="14"/>
        <v>92.522179974651465</v>
      </c>
      <c r="H18" s="38">
        <v>17285.900000000001</v>
      </c>
      <c r="I18" s="38">
        <v>7862.5</v>
      </c>
      <c r="J18" s="38">
        <f t="shared" si="15"/>
        <v>45.485048507743301</v>
      </c>
      <c r="K18" s="38">
        <v>8650.7999999999993</v>
      </c>
      <c r="L18" s="38">
        <v>4299.1000000000004</v>
      </c>
      <c r="M18" s="38">
        <f t="shared" si="16"/>
        <v>49.695981874508725</v>
      </c>
      <c r="N18" s="38"/>
      <c r="O18" s="38"/>
      <c r="P18" s="38"/>
      <c r="Q18" s="38"/>
      <c r="R18" s="38"/>
      <c r="S18" s="38"/>
      <c r="T18" s="38">
        <v>6145.5</v>
      </c>
      <c r="U18" s="38">
        <v>6142.3</v>
      </c>
      <c r="V18" s="38">
        <f t="shared" si="17"/>
        <v>99.947929379220568</v>
      </c>
      <c r="W18" s="38"/>
      <c r="X18" s="38"/>
      <c r="Y18" s="38"/>
      <c r="Z18" s="38">
        <v>3980.2</v>
      </c>
      <c r="AA18" s="38">
        <v>3980.2</v>
      </c>
      <c r="AB18" s="38">
        <f t="shared" si="18"/>
        <v>100</v>
      </c>
      <c r="AC18" s="38"/>
      <c r="AD18" s="38"/>
      <c r="AE18" s="38"/>
      <c r="AF18" s="38">
        <v>13437.7</v>
      </c>
      <c r="AG18" s="38">
        <v>4701.8999999999996</v>
      </c>
      <c r="AH18" s="38">
        <f t="shared" si="19"/>
        <v>34.990362934133067</v>
      </c>
      <c r="AI18" s="38">
        <v>3697.9</v>
      </c>
      <c r="AJ18" s="38">
        <v>0</v>
      </c>
      <c r="AK18" s="38">
        <f t="shared" si="20"/>
        <v>0</v>
      </c>
      <c r="AL18" s="38">
        <v>5.3</v>
      </c>
      <c r="AM18" s="38">
        <v>5.3</v>
      </c>
      <c r="AN18" s="38">
        <f t="shared" si="21"/>
        <v>100</v>
      </c>
      <c r="AO18" s="38"/>
      <c r="AP18" s="38"/>
      <c r="AQ18" s="38"/>
      <c r="AR18" s="38"/>
      <c r="AS18" s="38"/>
      <c r="AT18" s="38"/>
      <c r="AU18" s="38"/>
      <c r="AV18" s="38"/>
      <c r="AW18" s="38"/>
      <c r="AX18" s="38">
        <v>12815.4</v>
      </c>
      <c r="AY18" s="38">
        <v>12701.3</v>
      </c>
      <c r="AZ18" s="38">
        <f t="shared" si="30"/>
        <v>99.109664934375829</v>
      </c>
      <c r="BA18" s="38">
        <v>828.5</v>
      </c>
      <c r="BB18" s="38">
        <v>828.5</v>
      </c>
      <c r="BC18" s="38">
        <f t="shared" si="22"/>
        <v>100</v>
      </c>
      <c r="BD18" s="38"/>
      <c r="BE18" s="38"/>
      <c r="BF18" s="38"/>
      <c r="BG18" s="38"/>
      <c r="BH18" s="38"/>
      <c r="BI18" s="38"/>
      <c r="BJ18" s="38"/>
      <c r="BK18" s="38"/>
      <c r="BL18" s="38"/>
      <c r="BM18" s="38">
        <v>8278.7000000000007</v>
      </c>
      <c r="BN18" s="38">
        <v>0</v>
      </c>
      <c r="BO18" s="38">
        <v>0</v>
      </c>
      <c r="BP18" s="38">
        <v>860.3</v>
      </c>
      <c r="BQ18" s="38">
        <v>0</v>
      </c>
      <c r="BR18" s="38">
        <v>0</v>
      </c>
      <c r="BS18" s="38"/>
      <c r="BT18" s="38"/>
      <c r="BU18" s="38"/>
      <c r="BV18" s="38">
        <v>970</v>
      </c>
      <c r="BW18" s="38">
        <v>0</v>
      </c>
      <c r="BX18" s="38">
        <f t="shared" si="23"/>
        <v>0</v>
      </c>
      <c r="BY18" s="38">
        <v>18000</v>
      </c>
      <c r="BZ18" s="38">
        <v>0</v>
      </c>
      <c r="CA18" s="38">
        <f t="shared" si="24"/>
        <v>0</v>
      </c>
      <c r="CB18" s="38">
        <v>300</v>
      </c>
      <c r="CC18" s="38">
        <v>300</v>
      </c>
      <c r="CD18" s="38">
        <f t="shared" si="3"/>
        <v>100</v>
      </c>
      <c r="CE18" s="38"/>
      <c r="CF18" s="38"/>
      <c r="CG18" s="38"/>
      <c r="CH18" s="38"/>
      <c r="CI18" s="38"/>
      <c r="CJ18" s="38"/>
      <c r="CK18" s="38"/>
      <c r="CL18" s="38"/>
      <c r="CM18" s="38"/>
      <c r="CN18" s="38">
        <v>1063</v>
      </c>
      <c r="CO18" s="38">
        <v>1063</v>
      </c>
      <c r="CP18" s="38">
        <f t="shared" si="26"/>
        <v>100</v>
      </c>
      <c r="CQ18" s="38">
        <v>287.60000000000002</v>
      </c>
      <c r="CR18" s="38">
        <v>95.8</v>
      </c>
      <c r="CS18" s="38">
        <f t="shared" si="27"/>
        <v>33.31015299026425</v>
      </c>
      <c r="CT18" s="38">
        <v>3190.3</v>
      </c>
      <c r="CU18" s="38">
        <v>1176.5999999999999</v>
      </c>
      <c r="CV18" s="38">
        <f t="shared" si="28"/>
        <v>36.880544149453023</v>
      </c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>
        <v>33161.300000000003</v>
      </c>
      <c r="DS18" s="38">
        <v>0</v>
      </c>
      <c r="DT18" s="38">
        <v>0</v>
      </c>
      <c r="DU18" s="38"/>
      <c r="DV18" s="38"/>
      <c r="DW18" s="38"/>
      <c r="DX18" s="38"/>
      <c r="DY18" s="38"/>
      <c r="DZ18" s="38"/>
      <c r="EA18" s="38"/>
      <c r="EB18" s="38"/>
      <c r="EC18" s="38"/>
      <c r="ED18" s="38">
        <v>37769.800000000003</v>
      </c>
      <c r="EE18" s="38">
        <v>0</v>
      </c>
      <c r="EF18" s="38">
        <v>0</v>
      </c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  <c r="IU18" s="38"/>
      <c r="IV18" s="38"/>
      <c r="IW18" s="38"/>
      <c r="IX18" s="38"/>
      <c r="IY18" s="38"/>
      <c r="IZ18" s="38"/>
      <c r="JA18" s="38"/>
      <c r="JB18" s="39"/>
    </row>
    <row r="19" spans="1:265" ht="14">
      <c r="A19" s="24" t="s">
        <v>98</v>
      </c>
      <c r="B19" s="38">
        <f t="shared" si="11"/>
        <v>200890</v>
      </c>
      <c r="C19" s="38">
        <f t="shared" si="12"/>
        <v>73548.89999999998</v>
      </c>
      <c r="D19" s="38">
        <f t="shared" si="13"/>
        <v>36.611528697297018</v>
      </c>
      <c r="E19" s="38">
        <v>1058.8</v>
      </c>
      <c r="F19" s="38">
        <v>0</v>
      </c>
      <c r="G19" s="38">
        <f t="shared" si="14"/>
        <v>0</v>
      </c>
      <c r="H19" s="38">
        <v>80060.3</v>
      </c>
      <c r="I19" s="38">
        <v>41501.1</v>
      </c>
      <c r="J19" s="38">
        <f t="shared" si="15"/>
        <v>51.837302633140268</v>
      </c>
      <c r="K19" s="38">
        <v>25279.1</v>
      </c>
      <c r="L19" s="38">
        <v>6320.2</v>
      </c>
      <c r="M19" s="38">
        <f t="shared" si="16"/>
        <v>25.001681230740019</v>
      </c>
      <c r="N19" s="38"/>
      <c r="O19" s="38"/>
      <c r="P19" s="38"/>
      <c r="Q19" s="38"/>
      <c r="R19" s="38"/>
      <c r="S19" s="38"/>
      <c r="T19" s="38">
        <v>5813.9</v>
      </c>
      <c r="U19" s="38">
        <v>5201.8999999999996</v>
      </c>
      <c r="V19" s="38">
        <f t="shared" si="17"/>
        <v>89.473503156229043</v>
      </c>
      <c r="W19" s="38"/>
      <c r="X19" s="38"/>
      <c r="Y19" s="38"/>
      <c r="Z19" s="38">
        <v>5616.1</v>
      </c>
      <c r="AA19" s="38">
        <v>5616.1</v>
      </c>
      <c r="AB19" s="38">
        <f t="shared" si="18"/>
        <v>100</v>
      </c>
      <c r="AC19" s="38"/>
      <c r="AD19" s="38"/>
      <c r="AE19" s="38"/>
      <c r="AF19" s="38">
        <v>4933.8999999999996</v>
      </c>
      <c r="AG19" s="38">
        <v>3892.1</v>
      </c>
      <c r="AH19" s="38">
        <f t="shared" si="19"/>
        <v>78.884857820385506</v>
      </c>
      <c r="AI19" s="38">
        <v>6886.2</v>
      </c>
      <c r="AJ19" s="38">
        <v>2947.4</v>
      </c>
      <c r="AK19" s="38">
        <f t="shared" si="20"/>
        <v>42.801545119223952</v>
      </c>
      <c r="AL19" s="38">
        <v>9.6</v>
      </c>
      <c r="AM19" s="38">
        <v>9.6</v>
      </c>
      <c r="AN19" s="38">
        <f t="shared" si="21"/>
        <v>100</v>
      </c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>
        <v>12600</v>
      </c>
      <c r="BB19" s="38">
        <v>1953.4</v>
      </c>
      <c r="BC19" s="38">
        <f t="shared" si="22"/>
        <v>15.503174603174605</v>
      </c>
      <c r="BD19" s="38"/>
      <c r="BE19" s="38"/>
      <c r="BF19" s="38"/>
      <c r="BG19" s="38"/>
      <c r="BH19" s="38"/>
      <c r="BI19" s="38"/>
      <c r="BJ19" s="38"/>
      <c r="BK19" s="38"/>
      <c r="BL19" s="38"/>
      <c r="BM19" s="38">
        <v>25637.200000000001</v>
      </c>
      <c r="BN19" s="38">
        <v>0</v>
      </c>
      <c r="BO19" s="38">
        <v>0</v>
      </c>
      <c r="BP19" s="38">
        <v>5106.8</v>
      </c>
      <c r="BQ19" s="38">
        <v>0</v>
      </c>
      <c r="BR19" s="38">
        <v>0</v>
      </c>
      <c r="BS19" s="38"/>
      <c r="BT19" s="38"/>
      <c r="BU19" s="38"/>
      <c r="BV19" s="38">
        <v>970</v>
      </c>
      <c r="BW19" s="38">
        <v>970</v>
      </c>
      <c r="BX19" s="38">
        <f t="shared" si="23"/>
        <v>100</v>
      </c>
      <c r="BY19" s="38">
        <v>2200</v>
      </c>
      <c r="BZ19" s="38">
        <v>0</v>
      </c>
      <c r="CA19" s="38">
        <f t="shared" si="24"/>
        <v>0</v>
      </c>
      <c r="CB19" s="38">
        <v>300</v>
      </c>
      <c r="CC19" s="38">
        <v>300</v>
      </c>
      <c r="CD19" s="38">
        <f t="shared" si="3"/>
        <v>100</v>
      </c>
      <c r="CE19" s="38"/>
      <c r="CF19" s="38"/>
      <c r="CG19" s="38"/>
      <c r="CH19" s="38"/>
      <c r="CI19" s="38"/>
      <c r="CJ19" s="38"/>
      <c r="CK19" s="38">
        <v>2304.5</v>
      </c>
      <c r="CL19" s="38">
        <v>257.60000000000002</v>
      </c>
      <c r="CM19" s="38">
        <f t="shared" si="25"/>
        <v>11.178129746148841</v>
      </c>
      <c r="CN19" s="38">
        <v>1350</v>
      </c>
      <c r="CO19" s="38">
        <v>1350</v>
      </c>
      <c r="CP19" s="38">
        <f t="shared" si="26"/>
        <v>100</v>
      </c>
      <c r="CQ19" s="38">
        <v>690.5</v>
      </c>
      <c r="CR19" s="38">
        <v>230.2</v>
      </c>
      <c r="CS19" s="38">
        <f t="shared" si="27"/>
        <v>33.338160753077482</v>
      </c>
      <c r="CT19" s="38">
        <v>5664.4</v>
      </c>
      <c r="CU19" s="38">
        <v>1798.4</v>
      </c>
      <c r="CV19" s="38">
        <f t="shared" si="28"/>
        <v>31.749170256337834</v>
      </c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>
        <v>12957.8</v>
      </c>
      <c r="DS19" s="38">
        <v>0</v>
      </c>
      <c r="DT19" s="38">
        <v>0</v>
      </c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>
        <v>1450.9</v>
      </c>
      <c r="EK19" s="38">
        <v>1200.9000000000001</v>
      </c>
      <c r="EL19" s="38">
        <f t="shared" si="31"/>
        <v>82.769315597215524</v>
      </c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  <c r="IU19" s="38"/>
      <c r="IV19" s="38"/>
      <c r="IW19" s="38"/>
      <c r="IX19" s="38"/>
      <c r="IY19" s="38"/>
      <c r="IZ19" s="38"/>
      <c r="JA19" s="38"/>
      <c r="JB19" s="39"/>
    </row>
    <row r="20" spans="1:265" ht="14">
      <c r="A20" s="24" t="s">
        <v>99</v>
      </c>
      <c r="B20" s="38">
        <f t="shared" si="11"/>
        <v>391155.80000000005</v>
      </c>
      <c r="C20" s="38">
        <f t="shared" si="12"/>
        <v>112711.3</v>
      </c>
      <c r="D20" s="38">
        <f t="shared" si="13"/>
        <v>28.814937679563997</v>
      </c>
      <c r="E20" s="38">
        <v>4261.3</v>
      </c>
      <c r="F20" s="38">
        <v>0</v>
      </c>
      <c r="G20" s="38">
        <f t="shared" si="14"/>
        <v>0</v>
      </c>
      <c r="H20" s="38">
        <v>40200.800000000003</v>
      </c>
      <c r="I20" s="38">
        <v>23323.5</v>
      </c>
      <c r="J20" s="38">
        <f t="shared" si="15"/>
        <v>58.017502139260898</v>
      </c>
      <c r="K20" s="38">
        <v>19725.900000000001</v>
      </c>
      <c r="L20" s="38">
        <v>3479.6</v>
      </c>
      <c r="M20" s="38">
        <f t="shared" si="16"/>
        <v>17.639752812292468</v>
      </c>
      <c r="N20" s="38"/>
      <c r="O20" s="38"/>
      <c r="P20" s="38"/>
      <c r="Q20" s="38"/>
      <c r="R20" s="38"/>
      <c r="S20" s="38"/>
      <c r="T20" s="38">
        <v>18634.2</v>
      </c>
      <c r="U20" s="38">
        <v>18329.099999999999</v>
      </c>
      <c r="V20" s="38">
        <f t="shared" si="17"/>
        <v>98.362687960846173</v>
      </c>
      <c r="W20" s="38"/>
      <c r="X20" s="38"/>
      <c r="Y20" s="38"/>
      <c r="Z20" s="38">
        <v>7117.2</v>
      </c>
      <c r="AA20" s="38">
        <v>7117.2</v>
      </c>
      <c r="AB20" s="38">
        <f t="shared" si="18"/>
        <v>100</v>
      </c>
      <c r="AC20" s="38">
        <v>680.4</v>
      </c>
      <c r="AD20" s="38">
        <v>0</v>
      </c>
      <c r="AE20" s="38">
        <v>0</v>
      </c>
      <c r="AF20" s="38">
        <v>17134.099999999999</v>
      </c>
      <c r="AG20" s="38">
        <v>12278.7</v>
      </c>
      <c r="AH20" s="38">
        <f t="shared" si="19"/>
        <v>71.662357520966964</v>
      </c>
      <c r="AI20" s="38">
        <v>13253.7</v>
      </c>
      <c r="AJ20" s="38">
        <v>3509.8</v>
      </c>
      <c r="AK20" s="38">
        <f t="shared" si="20"/>
        <v>26.481661724650472</v>
      </c>
      <c r="AL20" s="38">
        <v>15.3</v>
      </c>
      <c r="AM20" s="38">
        <v>15.3</v>
      </c>
      <c r="AN20" s="38">
        <f t="shared" si="21"/>
        <v>100</v>
      </c>
      <c r="AO20" s="38"/>
      <c r="AP20" s="38"/>
      <c r="AQ20" s="38"/>
      <c r="AR20" s="38"/>
      <c r="AS20" s="38"/>
      <c r="AT20" s="38"/>
      <c r="AU20" s="38"/>
      <c r="AV20" s="38"/>
      <c r="AW20" s="38"/>
      <c r="AX20" s="38">
        <v>12884.9</v>
      </c>
      <c r="AY20" s="38">
        <v>12412.9</v>
      </c>
      <c r="AZ20" s="38">
        <f t="shared" si="30"/>
        <v>96.33679733641705</v>
      </c>
      <c r="BA20" s="38">
        <v>11766.7</v>
      </c>
      <c r="BB20" s="38">
        <v>1496.3</v>
      </c>
      <c r="BC20" s="38">
        <f t="shared" si="22"/>
        <v>12.716394571120194</v>
      </c>
      <c r="BD20" s="38"/>
      <c r="BE20" s="38"/>
      <c r="BF20" s="38"/>
      <c r="BG20" s="38"/>
      <c r="BH20" s="38"/>
      <c r="BI20" s="38"/>
      <c r="BJ20" s="38">
        <v>1948.7</v>
      </c>
      <c r="BK20" s="38">
        <v>0</v>
      </c>
      <c r="BL20" s="38">
        <f t="shared" si="33"/>
        <v>0</v>
      </c>
      <c r="BM20" s="38">
        <v>939.8</v>
      </c>
      <c r="BN20" s="38">
        <v>0</v>
      </c>
      <c r="BO20" s="38">
        <v>0</v>
      </c>
      <c r="BP20" s="38">
        <v>964.4</v>
      </c>
      <c r="BQ20" s="38">
        <v>0</v>
      </c>
      <c r="BR20" s="38">
        <v>0</v>
      </c>
      <c r="BS20" s="38"/>
      <c r="BT20" s="38"/>
      <c r="BU20" s="38"/>
      <c r="BV20" s="38">
        <v>1946.2</v>
      </c>
      <c r="BW20" s="38">
        <v>1944.1</v>
      </c>
      <c r="BX20" s="38">
        <f t="shared" si="23"/>
        <v>99.892097420614519</v>
      </c>
      <c r="BY20" s="38">
        <v>12700</v>
      </c>
      <c r="BZ20" s="38">
        <v>1624.5</v>
      </c>
      <c r="CA20" s="38">
        <f t="shared" si="24"/>
        <v>12.791338582677165</v>
      </c>
      <c r="CB20" s="38">
        <v>75</v>
      </c>
      <c r="CC20" s="38">
        <v>75</v>
      </c>
      <c r="CD20" s="38">
        <f t="shared" si="3"/>
        <v>100</v>
      </c>
      <c r="CE20" s="38"/>
      <c r="CF20" s="38"/>
      <c r="CG20" s="38"/>
      <c r="CH20" s="38">
        <v>1246.7</v>
      </c>
      <c r="CI20" s="38">
        <v>0</v>
      </c>
      <c r="CJ20" s="38">
        <v>0</v>
      </c>
      <c r="CK20" s="38">
        <v>1446.2</v>
      </c>
      <c r="CL20" s="38">
        <v>1083.7</v>
      </c>
      <c r="CM20" s="38">
        <f t="shared" si="25"/>
        <v>74.934310607108287</v>
      </c>
      <c r="CN20" s="38">
        <v>1985</v>
      </c>
      <c r="CO20" s="38">
        <v>1985</v>
      </c>
      <c r="CP20" s="38">
        <f t="shared" si="26"/>
        <v>100</v>
      </c>
      <c r="CQ20" s="38">
        <v>646.1</v>
      </c>
      <c r="CR20" s="38">
        <v>323.10000000000002</v>
      </c>
      <c r="CS20" s="38">
        <f t="shared" si="27"/>
        <v>50.007738740133114</v>
      </c>
      <c r="CT20" s="38">
        <v>6781.7</v>
      </c>
      <c r="CU20" s="38">
        <v>3311</v>
      </c>
      <c r="CV20" s="38">
        <f t="shared" si="28"/>
        <v>48.822566613091112</v>
      </c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>
        <v>2720.9</v>
      </c>
      <c r="EH20" s="38">
        <v>0</v>
      </c>
      <c r="EI20" s="38">
        <v>0</v>
      </c>
      <c r="EJ20" s="38">
        <v>765.9</v>
      </c>
      <c r="EK20" s="38">
        <v>541.29999999999995</v>
      </c>
      <c r="EL20" s="38">
        <f t="shared" si="31"/>
        <v>70.675022848935882</v>
      </c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>
        <v>211314.7</v>
      </c>
      <c r="IC20" s="38">
        <v>19861.2</v>
      </c>
      <c r="ID20" s="38">
        <f>IC20/IB20*100</f>
        <v>9.3988728659198806</v>
      </c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  <c r="IU20" s="38"/>
      <c r="IV20" s="38"/>
      <c r="IW20" s="38"/>
      <c r="IX20" s="38"/>
      <c r="IY20" s="38"/>
      <c r="IZ20" s="38"/>
      <c r="JA20" s="38"/>
      <c r="JB20" s="39"/>
    </row>
    <row r="21" spans="1:265" ht="14">
      <c r="A21" s="24" t="s">
        <v>100</v>
      </c>
      <c r="B21" s="38">
        <f t="shared" si="11"/>
        <v>301795.69999999995</v>
      </c>
      <c r="C21" s="38">
        <f t="shared" si="12"/>
        <v>123965.50000000001</v>
      </c>
      <c r="D21" s="38">
        <f t="shared" si="13"/>
        <v>41.075966291103562</v>
      </c>
      <c r="E21" s="38">
        <v>4701.8999999999996</v>
      </c>
      <c r="F21" s="38">
        <v>0</v>
      </c>
      <c r="G21" s="38">
        <f t="shared" si="14"/>
        <v>0</v>
      </c>
      <c r="H21" s="38">
        <v>37816</v>
      </c>
      <c r="I21" s="38">
        <v>18960.8</v>
      </c>
      <c r="J21" s="38">
        <f t="shared" si="15"/>
        <v>50.139623439813832</v>
      </c>
      <c r="K21" s="38">
        <v>29892.1</v>
      </c>
      <c r="L21" s="38">
        <v>10377.799999999999</v>
      </c>
      <c r="M21" s="38">
        <f t="shared" si="16"/>
        <v>34.717534064184179</v>
      </c>
      <c r="N21" s="38"/>
      <c r="O21" s="38"/>
      <c r="P21" s="38"/>
      <c r="Q21" s="38"/>
      <c r="R21" s="38"/>
      <c r="S21" s="38"/>
      <c r="T21" s="38">
        <v>20158.7</v>
      </c>
      <c r="U21" s="38">
        <v>19739.5</v>
      </c>
      <c r="V21" s="38">
        <f t="shared" si="17"/>
        <v>97.920500825946107</v>
      </c>
      <c r="W21" s="38"/>
      <c r="X21" s="38"/>
      <c r="Y21" s="38"/>
      <c r="Z21" s="38">
        <v>9051</v>
      </c>
      <c r="AA21" s="38">
        <v>9051</v>
      </c>
      <c r="AB21" s="38">
        <f t="shared" si="18"/>
        <v>100</v>
      </c>
      <c r="AC21" s="38"/>
      <c r="AD21" s="38"/>
      <c r="AE21" s="38"/>
      <c r="AF21" s="38">
        <v>26953.5</v>
      </c>
      <c r="AG21" s="38">
        <v>12894.9</v>
      </c>
      <c r="AH21" s="38">
        <f t="shared" si="19"/>
        <v>47.841282208247534</v>
      </c>
      <c r="AI21" s="38">
        <v>21881.200000000001</v>
      </c>
      <c r="AJ21" s="38">
        <v>8410.7999999999993</v>
      </c>
      <c r="AK21" s="38">
        <f t="shared" si="20"/>
        <v>38.438476865985407</v>
      </c>
      <c r="AL21" s="38">
        <v>26.4</v>
      </c>
      <c r="AM21" s="38">
        <v>26.4</v>
      </c>
      <c r="AN21" s="38">
        <f t="shared" si="21"/>
        <v>100</v>
      </c>
      <c r="AO21" s="38"/>
      <c r="AP21" s="38"/>
      <c r="AQ21" s="38"/>
      <c r="AR21" s="38"/>
      <c r="AS21" s="38"/>
      <c r="AT21" s="38"/>
      <c r="AU21" s="38"/>
      <c r="AV21" s="38"/>
      <c r="AW21" s="38"/>
      <c r="AX21" s="38">
        <v>13929</v>
      </c>
      <c r="AY21" s="38">
        <v>13330</v>
      </c>
      <c r="AZ21" s="38">
        <f t="shared" si="30"/>
        <v>95.699619498887216</v>
      </c>
      <c r="BA21" s="38">
        <v>4926.8999999999996</v>
      </c>
      <c r="BB21" s="38">
        <v>1691.1</v>
      </c>
      <c r="BC21" s="38">
        <f t="shared" si="22"/>
        <v>34.323814163064</v>
      </c>
      <c r="BD21" s="38"/>
      <c r="BE21" s="38"/>
      <c r="BF21" s="38"/>
      <c r="BG21" s="38"/>
      <c r="BH21" s="38"/>
      <c r="BI21" s="38"/>
      <c r="BJ21" s="38">
        <v>787.2</v>
      </c>
      <c r="BK21" s="38">
        <v>0</v>
      </c>
      <c r="BL21" s="38">
        <f t="shared" si="33"/>
        <v>0</v>
      </c>
      <c r="BM21" s="38">
        <v>2169.4</v>
      </c>
      <c r="BN21" s="38">
        <v>0</v>
      </c>
      <c r="BO21" s="38">
        <v>0</v>
      </c>
      <c r="BP21" s="38"/>
      <c r="BQ21" s="38"/>
      <c r="BR21" s="38"/>
      <c r="BS21" s="38"/>
      <c r="BT21" s="38"/>
      <c r="BU21" s="38"/>
      <c r="BV21" s="38">
        <v>1946.2</v>
      </c>
      <c r="BW21" s="38">
        <v>1940.3</v>
      </c>
      <c r="BX21" s="38">
        <f t="shared" si="23"/>
        <v>99.696845134107491</v>
      </c>
      <c r="BY21" s="38"/>
      <c r="BZ21" s="38"/>
      <c r="CA21" s="38"/>
      <c r="CB21" s="38">
        <v>225</v>
      </c>
      <c r="CC21" s="38">
        <v>225</v>
      </c>
      <c r="CD21" s="38">
        <f t="shared" si="3"/>
        <v>100</v>
      </c>
      <c r="CE21" s="38"/>
      <c r="CF21" s="38"/>
      <c r="CG21" s="38"/>
      <c r="CH21" s="38"/>
      <c r="CI21" s="38"/>
      <c r="CJ21" s="38"/>
      <c r="CK21" s="38">
        <v>2517.4</v>
      </c>
      <c r="CL21" s="38">
        <v>2517.4</v>
      </c>
      <c r="CM21" s="38">
        <f t="shared" si="25"/>
        <v>100</v>
      </c>
      <c r="CN21" s="38">
        <v>2890.3</v>
      </c>
      <c r="CO21" s="38">
        <v>2890.3</v>
      </c>
      <c r="CP21" s="38">
        <f t="shared" si="26"/>
        <v>100</v>
      </c>
      <c r="CQ21" s="38">
        <v>993.3</v>
      </c>
      <c r="CR21" s="38">
        <v>496.8</v>
      </c>
      <c r="CS21" s="38">
        <f t="shared" si="27"/>
        <v>50.015101177891871</v>
      </c>
      <c r="CT21" s="38">
        <v>11053</v>
      </c>
      <c r="CU21" s="38">
        <v>2483.6</v>
      </c>
      <c r="CV21" s="38">
        <f t="shared" si="28"/>
        <v>22.469917669411018</v>
      </c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>
        <v>109877.2</v>
      </c>
      <c r="GM21" s="38">
        <v>18929.8</v>
      </c>
      <c r="GN21" s="38">
        <f>GM21/GL21*100</f>
        <v>17.228141962117711</v>
      </c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  <c r="IQ21" s="38"/>
      <c r="IR21" s="38"/>
      <c r="IS21" s="38"/>
      <c r="IT21" s="38"/>
      <c r="IU21" s="38"/>
      <c r="IV21" s="38"/>
      <c r="IW21" s="38"/>
      <c r="IX21" s="38"/>
      <c r="IY21" s="38"/>
      <c r="IZ21" s="38"/>
      <c r="JA21" s="38"/>
      <c r="JB21" s="39"/>
    </row>
    <row r="22" spans="1:265" ht="14">
      <c r="A22" s="24" t="s">
        <v>101</v>
      </c>
      <c r="B22" s="38">
        <f t="shared" si="11"/>
        <v>68647.7</v>
      </c>
      <c r="C22" s="38">
        <f t="shared" si="12"/>
        <v>42386.399999999994</v>
      </c>
      <c r="D22" s="38">
        <f t="shared" si="13"/>
        <v>61.744821749308421</v>
      </c>
      <c r="E22" s="38">
        <v>462.7</v>
      </c>
      <c r="F22" s="38">
        <v>446.5</v>
      </c>
      <c r="G22" s="38">
        <f t="shared" si="14"/>
        <v>96.498811324832516</v>
      </c>
      <c r="H22" s="38">
        <v>19043</v>
      </c>
      <c r="I22" s="38">
        <v>11607.3</v>
      </c>
      <c r="J22" s="38">
        <f t="shared" si="15"/>
        <v>60.953106128236087</v>
      </c>
      <c r="K22" s="38">
        <v>4339.6000000000004</v>
      </c>
      <c r="L22" s="38">
        <v>3220.5</v>
      </c>
      <c r="M22" s="38">
        <f t="shared" si="16"/>
        <v>74.211908931698773</v>
      </c>
      <c r="N22" s="38"/>
      <c r="O22" s="38"/>
      <c r="P22" s="38"/>
      <c r="Q22" s="38"/>
      <c r="R22" s="38"/>
      <c r="S22" s="38"/>
      <c r="T22" s="38">
        <v>2103.6999999999998</v>
      </c>
      <c r="U22" s="38">
        <v>2103.6999999999998</v>
      </c>
      <c r="V22" s="38">
        <f t="shared" si="17"/>
        <v>100</v>
      </c>
      <c r="W22" s="38"/>
      <c r="X22" s="38"/>
      <c r="Y22" s="38"/>
      <c r="Z22" s="38">
        <v>5714.6</v>
      </c>
      <c r="AA22" s="38">
        <v>5714.6</v>
      </c>
      <c r="AB22" s="38">
        <f t="shared" si="18"/>
        <v>100</v>
      </c>
      <c r="AC22" s="38"/>
      <c r="AD22" s="38"/>
      <c r="AE22" s="38"/>
      <c r="AF22" s="38">
        <v>12140.2</v>
      </c>
      <c r="AG22" s="38">
        <v>11632.8</v>
      </c>
      <c r="AH22" s="38">
        <f t="shared" si="19"/>
        <v>95.820497191150054</v>
      </c>
      <c r="AI22" s="38">
        <v>3619.9</v>
      </c>
      <c r="AJ22" s="38">
        <v>2089.6999999999998</v>
      </c>
      <c r="AK22" s="38">
        <f t="shared" si="20"/>
        <v>57.728114036299338</v>
      </c>
      <c r="AL22" s="38">
        <v>5.3</v>
      </c>
      <c r="AM22" s="38">
        <v>5.3</v>
      </c>
      <c r="AN22" s="38">
        <f t="shared" si="21"/>
        <v>100</v>
      </c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>
        <v>2154</v>
      </c>
      <c r="BB22" s="38">
        <v>0</v>
      </c>
      <c r="BC22" s="38">
        <f t="shared" si="22"/>
        <v>0</v>
      </c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>
        <v>970</v>
      </c>
      <c r="BW22" s="38">
        <v>767.6</v>
      </c>
      <c r="BX22" s="38">
        <f t="shared" si="23"/>
        <v>79.134020618556704</v>
      </c>
      <c r="BY22" s="38"/>
      <c r="BZ22" s="38"/>
      <c r="CA22" s="38"/>
      <c r="CB22" s="38">
        <v>150</v>
      </c>
      <c r="CC22" s="38">
        <v>150</v>
      </c>
      <c r="CD22" s="38">
        <f t="shared" si="3"/>
        <v>100</v>
      </c>
      <c r="CE22" s="38"/>
      <c r="CF22" s="38"/>
      <c r="CG22" s="38"/>
      <c r="CH22" s="38"/>
      <c r="CI22" s="38"/>
      <c r="CJ22" s="38"/>
      <c r="CK22" s="38">
        <v>1314.2</v>
      </c>
      <c r="CL22" s="38">
        <v>1308.9000000000001</v>
      </c>
      <c r="CM22" s="38">
        <f t="shared" si="25"/>
        <v>99.596712829097555</v>
      </c>
      <c r="CN22" s="38">
        <v>713.2</v>
      </c>
      <c r="CO22" s="38">
        <v>713.2</v>
      </c>
      <c r="CP22" s="38">
        <f t="shared" si="26"/>
        <v>100</v>
      </c>
      <c r="CQ22" s="38">
        <v>160.6</v>
      </c>
      <c r="CR22" s="38">
        <v>80.400000000000006</v>
      </c>
      <c r="CS22" s="38">
        <f t="shared" si="27"/>
        <v>50.062266500622663</v>
      </c>
      <c r="CT22" s="38">
        <v>7558</v>
      </c>
      <c r="CU22" s="38">
        <v>2545.9</v>
      </c>
      <c r="CV22" s="38">
        <f t="shared" si="28"/>
        <v>33.684837258534003</v>
      </c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>
        <v>8198.7000000000007</v>
      </c>
      <c r="DJ22" s="38">
        <v>0</v>
      </c>
      <c r="DK22" s="38">
        <v>0</v>
      </c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  <c r="IJ22" s="38"/>
      <c r="IK22" s="38"/>
      <c r="IL22" s="38"/>
      <c r="IM22" s="38"/>
      <c r="IN22" s="38"/>
      <c r="IO22" s="38"/>
      <c r="IP22" s="38"/>
      <c r="IQ22" s="38"/>
      <c r="IR22" s="38"/>
      <c r="IS22" s="38"/>
      <c r="IT22" s="38"/>
      <c r="IU22" s="38"/>
      <c r="IV22" s="38"/>
      <c r="IW22" s="38"/>
      <c r="IX22" s="38"/>
      <c r="IY22" s="38"/>
      <c r="IZ22" s="38"/>
      <c r="JA22" s="38"/>
      <c r="JB22" s="39"/>
    </row>
    <row r="23" spans="1:265" ht="14">
      <c r="A23" s="24" t="s">
        <v>102</v>
      </c>
      <c r="B23" s="38">
        <f t="shared" si="11"/>
        <v>65567</v>
      </c>
      <c r="C23" s="38">
        <f t="shared" si="12"/>
        <v>48385.299999999988</v>
      </c>
      <c r="D23" s="38">
        <f t="shared" si="13"/>
        <v>73.795201854591468</v>
      </c>
      <c r="E23" s="38">
        <v>466.7</v>
      </c>
      <c r="F23" s="38">
        <v>447.9</v>
      </c>
      <c r="G23" s="38">
        <f t="shared" si="14"/>
        <v>95.971716305978134</v>
      </c>
      <c r="H23" s="38">
        <v>20956.900000000001</v>
      </c>
      <c r="I23" s="38">
        <v>17461.900000000001</v>
      </c>
      <c r="J23" s="38">
        <f t="shared" si="15"/>
        <v>83.322915125805821</v>
      </c>
      <c r="K23" s="38">
        <v>9460.2999999999993</v>
      </c>
      <c r="L23" s="38">
        <v>2346.5</v>
      </c>
      <c r="M23" s="38">
        <f t="shared" si="16"/>
        <v>24.80365316110483</v>
      </c>
      <c r="N23" s="38"/>
      <c r="O23" s="38"/>
      <c r="P23" s="38"/>
      <c r="Q23" s="38"/>
      <c r="R23" s="38"/>
      <c r="S23" s="38"/>
      <c r="T23" s="38">
        <v>2379.3000000000002</v>
      </c>
      <c r="U23" s="38">
        <v>2379.3000000000002</v>
      </c>
      <c r="V23" s="38">
        <f t="shared" si="17"/>
        <v>100</v>
      </c>
      <c r="W23" s="38"/>
      <c r="X23" s="38"/>
      <c r="Y23" s="38"/>
      <c r="Z23" s="38">
        <v>2045.8</v>
      </c>
      <c r="AA23" s="38">
        <v>2045.8</v>
      </c>
      <c r="AB23" s="38">
        <f t="shared" si="18"/>
        <v>100</v>
      </c>
      <c r="AC23" s="38"/>
      <c r="AD23" s="38"/>
      <c r="AE23" s="38"/>
      <c r="AF23" s="38">
        <v>18916.400000000001</v>
      </c>
      <c r="AG23" s="38">
        <v>14716.3</v>
      </c>
      <c r="AH23" s="38">
        <f t="shared" si="19"/>
        <v>77.796515193165703</v>
      </c>
      <c r="AI23" s="38">
        <v>0</v>
      </c>
      <c r="AJ23" s="38">
        <v>0</v>
      </c>
      <c r="AK23" s="38">
        <v>0</v>
      </c>
      <c r="AL23" s="38">
        <v>3.7</v>
      </c>
      <c r="AM23" s="38">
        <v>3.7</v>
      </c>
      <c r="AN23" s="38">
        <f t="shared" si="21"/>
        <v>100</v>
      </c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>
        <v>2176.9</v>
      </c>
      <c r="BB23" s="38">
        <v>2176.9</v>
      </c>
      <c r="BC23" s="38">
        <f t="shared" si="22"/>
        <v>100</v>
      </c>
      <c r="BD23" s="38"/>
      <c r="BE23" s="38"/>
      <c r="BF23" s="38"/>
      <c r="BG23" s="38"/>
      <c r="BH23" s="38"/>
      <c r="BI23" s="38"/>
      <c r="BJ23" s="38"/>
      <c r="BK23" s="38"/>
      <c r="BL23" s="38"/>
      <c r="BM23" s="38">
        <v>747.4</v>
      </c>
      <c r="BN23" s="38">
        <v>0</v>
      </c>
      <c r="BO23" s="38">
        <v>0</v>
      </c>
      <c r="BP23" s="38"/>
      <c r="BQ23" s="38"/>
      <c r="BR23" s="38"/>
      <c r="BS23" s="38"/>
      <c r="BT23" s="38"/>
      <c r="BU23" s="38"/>
      <c r="BV23" s="38">
        <v>973.1</v>
      </c>
      <c r="BW23" s="38">
        <v>973.1</v>
      </c>
      <c r="BX23" s="38">
        <f t="shared" si="23"/>
        <v>100</v>
      </c>
      <c r="BY23" s="38"/>
      <c r="BZ23" s="38"/>
      <c r="CA23" s="38"/>
      <c r="CB23" s="38">
        <v>225</v>
      </c>
      <c r="CC23" s="38">
        <v>225</v>
      </c>
      <c r="CD23" s="38">
        <f t="shared" si="3"/>
        <v>100</v>
      </c>
      <c r="CE23" s="38"/>
      <c r="CF23" s="38"/>
      <c r="CG23" s="38"/>
      <c r="CH23" s="38"/>
      <c r="CI23" s="38"/>
      <c r="CJ23" s="38"/>
      <c r="CK23" s="38">
        <v>1314.2</v>
      </c>
      <c r="CL23" s="38">
        <v>1314.2</v>
      </c>
      <c r="CM23" s="38">
        <f t="shared" si="25"/>
        <v>100</v>
      </c>
      <c r="CN23" s="38">
        <v>812.6</v>
      </c>
      <c r="CO23" s="38">
        <v>812.6</v>
      </c>
      <c r="CP23" s="38">
        <f t="shared" si="26"/>
        <v>100</v>
      </c>
      <c r="CQ23" s="38">
        <v>210.9</v>
      </c>
      <c r="CR23" s="38">
        <v>35.200000000000003</v>
      </c>
      <c r="CS23" s="38">
        <f t="shared" si="27"/>
        <v>16.690374585111428</v>
      </c>
      <c r="CT23" s="38">
        <v>4877.8</v>
      </c>
      <c r="CU23" s="38">
        <v>3446.9</v>
      </c>
      <c r="CV23" s="38">
        <f t="shared" si="28"/>
        <v>70.665053917749816</v>
      </c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  <c r="IJ23" s="38"/>
      <c r="IK23" s="38"/>
      <c r="IL23" s="38"/>
      <c r="IM23" s="38"/>
      <c r="IN23" s="38"/>
      <c r="IO23" s="38"/>
      <c r="IP23" s="38"/>
      <c r="IQ23" s="38"/>
      <c r="IR23" s="38"/>
      <c r="IS23" s="38"/>
      <c r="IT23" s="38"/>
      <c r="IU23" s="38"/>
      <c r="IV23" s="38"/>
      <c r="IW23" s="38"/>
      <c r="IX23" s="38"/>
      <c r="IY23" s="38"/>
      <c r="IZ23" s="38"/>
      <c r="JA23" s="38"/>
      <c r="JB23" s="39"/>
    </row>
    <row r="24" spans="1:265" ht="14">
      <c r="A24" s="24" t="s">
        <v>103</v>
      </c>
      <c r="B24" s="38">
        <f t="shared" si="11"/>
        <v>233703.59999999995</v>
      </c>
      <c r="C24" s="38">
        <f t="shared" si="12"/>
        <v>130527.39999999998</v>
      </c>
      <c r="D24" s="38">
        <f t="shared" si="13"/>
        <v>55.851685639416772</v>
      </c>
      <c r="E24" s="38">
        <v>1130.5999999999999</v>
      </c>
      <c r="F24" s="38">
        <v>0</v>
      </c>
      <c r="G24" s="38">
        <f t="shared" si="14"/>
        <v>0</v>
      </c>
      <c r="H24" s="38">
        <v>44767.5</v>
      </c>
      <c r="I24" s="38">
        <v>28807.200000000001</v>
      </c>
      <c r="J24" s="38">
        <f t="shared" si="15"/>
        <v>64.348467079912879</v>
      </c>
      <c r="K24" s="38">
        <v>9998.2999999999993</v>
      </c>
      <c r="L24" s="38">
        <v>7739</v>
      </c>
      <c r="M24" s="38">
        <f t="shared" si="16"/>
        <v>77.403158536951295</v>
      </c>
      <c r="N24" s="38"/>
      <c r="O24" s="38"/>
      <c r="P24" s="38"/>
      <c r="Q24" s="38"/>
      <c r="R24" s="38"/>
      <c r="S24" s="38"/>
      <c r="T24" s="38">
        <v>6558.6</v>
      </c>
      <c r="U24" s="38">
        <v>6407</v>
      </c>
      <c r="V24" s="38">
        <f t="shared" si="17"/>
        <v>97.688531088951905</v>
      </c>
      <c r="W24" s="38"/>
      <c r="X24" s="38"/>
      <c r="Y24" s="38"/>
      <c r="Z24" s="38">
        <v>4998.3</v>
      </c>
      <c r="AA24" s="38">
        <v>4998.3</v>
      </c>
      <c r="AB24" s="38">
        <f t="shared" si="18"/>
        <v>100</v>
      </c>
      <c r="AC24" s="38"/>
      <c r="AD24" s="38"/>
      <c r="AE24" s="38"/>
      <c r="AF24" s="38">
        <v>12418.7</v>
      </c>
      <c r="AG24" s="38">
        <v>8348.2999999999993</v>
      </c>
      <c r="AH24" s="38">
        <f t="shared" si="19"/>
        <v>67.223622440352031</v>
      </c>
      <c r="AI24" s="38">
        <v>9287.1</v>
      </c>
      <c r="AJ24" s="38">
        <v>7972.2</v>
      </c>
      <c r="AK24" s="38">
        <f t="shared" si="20"/>
        <v>85.841651322802591</v>
      </c>
      <c r="AL24" s="38">
        <v>10.8</v>
      </c>
      <c r="AM24" s="38">
        <v>10.8</v>
      </c>
      <c r="AN24" s="38">
        <f t="shared" si="21"/>
        <v>100</v>
      </c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>
        <v>10208.200000000001</v>
      </c>
      <c r="BB24" s="38">
        <v>165.4</v>
      </c>
      <c r="BC24" s="38">
        <f t="shared" si="22"/>
        <v>1.6202660606179347</v>
      </c>
      <c r="BD24" s="38"/>
      <c r="BE24" s="38"/>
      <c r="BF24" s="38"/>
      <c r="BG24" s="38"/>
      <c r="BH24" s="38"/>
      <c r="BI24" s="38"/>
      <c r="BJ24" s="38"/>
      <c r="BK24" s="38"/>
      <c r="BL24" s="38"/>
      <c r="BM24" s="38">
        <v>32174</v>
      </c>
      <c r="BN24" s="38">
        <v>0</v>
      </c>
      <c r="BO24" s="38">
        <v>0</v>
      </c>
      <c r="BP24" s="38"/>
      <c r="BQ24" s="38"/>
      <c r="BR24" s="38"/>
      <c r="BS24" s="38"/>
      <c r="BT24" s="38"/>
      <c r="BU24" s="38"/>
      <c r="BV24" s="38">
        <v>2919.3</v>
      </c>
      <c r="BW24" s="38">
        <v>2919.3</v>
      </c>
      <c r="BX24" s="38">
        <f t="shared" si="23"/>
        <v>100</v>
      </c>
      <c r="BY24" s="38">
        <v>3000</v>
      </c>
      <c r="BZ24" s="38">
        <v>0</v>
      </c>
      <c r="CA24" s="38">
        <f t="shared" si="24"/>
        <v>0</v>
      </c>
      <c r="CB24" s="38">
        <v>150</v>
      </c>
      <c r="CC24" s="38">
        <v>150</v>
      </c>
      <c r="CD24" s="38">
        <f t="shared" si="3"/>
        <v>100</v>
      </c>
      <c r="CE24" s="38"/>
      <c r="CF24" s="38"/>
      <c r="CG24" s="38"/>
      <c r="CH24" s="38"/>
      <c r="CI24" s="38"/>
      <c r="CJ24" s="38"/>
      <c r="CK24" s="38">
        <v>2273.1999999999998</v>
      </c>
      <c r="CL24" s="38">
        <v>2166.9</v>
      </c>
      <c r="CM24" s="38">
        <f t="shared" si="25"/>
        <v>95.323772655287712</v>
      </c>
      <c r="CN24" s="38">
        <v>1180.4000000000001</v>
      </c>
      <c r="CO24" s="38">
        <v>1180.4000000000001</v>
      </c>
      <c r="CP24" s="38">
        <f t="shared" si="26"/>
        <v>100</v>
      </c>
      <c r="CQ24" s="38">
        <v>549</v>
      </c>
      <c r="CR24" s="38">
        <v>274.5</v>
      </c>
      <c r="CS24" s="38">
        <f t="shared" si="27"/>
        <v>50</v>
      </c>
      <c r="CT24" s="38">
        <v>6256.3</v>
      </c>
      <c r="CU24" s="38">
        <v>1952.4</v>
      </c>
      <c r="CV24" s="38">
        <f t="shared" si="28"/>
        <v>31.206943401051738</v>
      </c>
      <c r="CW24" s="38">
        <v>8998.4</v>
      </c>
      <c r="CX24" s="38">
        <v>0</v>
      </c>
      <c r="CY24" s="38">
        <v>0</v>
      </c>
      <c r="CZ24" s="38"/>
      <c r="DA24" s="38"/>
      <c r="DB24" s="38"/>
      <c r="DC24" s="38"/>
      <c r="DD24" s="38"/>
      <c r="DE24" s="38"/>
      <c r="DF24" s="38"/>
      <c r="DG24" s="38"/>
      <c r="DH24" s="38"/>
      <c r="DI24" s="38">
        <v>4600</v>
      </c>
      <c r="DJ24" s="38">
        <v>0</v>
      </c>
      <c r="DK24" s="38">
        <v>0</v>
      </c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>
        <v>18605.400000000001</v>
      </c>
      <c r="FF24" s="38">
        <v>3816.2</v>
      </c>
      <c r="FG24" s="38">
        <f>FF24/FE24*100</f>
        <v>20.511249422210753</v>
      </c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>
        <v>53619.5</v>
      </c>
      <c r="IO24" s="38">
        <v>53619.5</v>
      </c>
      <c r="IP24" s="38">
        <f>IO24/IN24*100</f>
        <v>100</v>
      </c>
      <c r="IQ24" s="38"/>
      <c r="IR24" s="38"/>
      <c r="IS24" s="38"/>
      <c r="IT24" s="38"/>
      <c r="IU24" s="38"/>
      <c r="IV24" s="38"/>
      <c r="IW24" s="38"/>
      <c r="IX24" s="38"/>
      <c r="IY24" s="38"/>
      <c r="IZ24" s="38"/>
      <c r="JA24" s="38"/>
      <c r="JB24" s="39"/>
    </row>
    <row r="25" spans="1:265" ht="14">
      <c r="A25" s="24" t="s">
        <v>104</v>
      </c>
      <c r="B25" s="38">
        <f t="shared" si="11"/>
        <v>110436.09999999999</v>
      </c>
      <c r="C25" s="38">
        <f t="shared" si="12"/>
        <v>68965.599999999991</v>
      </c>
      <c r="D25" s="38">
        <f t="shared" si="13"/>
        <v>62.44842039876454</v>
      </c>
      <c r="E25" s="38">
        <v>294.3</v>
      </c>
      <c r="F25" s="38">
        <v>294.3</v>
      </c>
      <c r="G25" s="38">
        <f t="shared" si="14"/>
        <v>100</v>
      </c>
      <c r="H25" s="38">
        <v>44330.5</v>
      </c>
      <c r="I25" s="38">
        <v>34336.199999999997</v>
      </c>
      <c r="J25" s="38">
        <f t="shared" si="15"/>
        <v>77.455025321167142</v>
      </c>
      <c r="K25" s="38">
        <v>7644.1</v>
      </c>
      <c r="L25" s="38">
        <v>3227.7</v>
      </c>
      <c r="M25" s="38">
        <f t="shared" si="16"/>
        <v>42.224722334872645</v>
      </c>
      <c r="N25" s="38"/>
      <c r="O25" s="38"/>
      <c r="P25" s="38"/>
      <c r="Q25" s="38"/>
      <c r="R25" s="38"/>
      <c r="S25" s="38"/>
      <c r="T25" s="38">
        <v>3734.9</v>
      </c>
      <c r="U25" s="38">
        <v>3734.9</v>
      </c>
      <c r="V25" s="38">
        <f t="shared" si="17"/>
        <v>100</v>
      </c>
      <c r="W25" s="38"/>
      <c r="X25" s="38"/>
      <c r="Y25" s="38"/>
      <c r="Z25" s="38">
        <v>4354.1000000000004</v>
      </c>
      <c r="AA25" s="38">
        <v>4354.1000000000004</v>
      </c>
      <c r="AB25" s="38">
        <f t="shared" si="18"/>
        <v>100</v>
      </c>
      <c r="AC25" s="38"/>
      <c r="AD25" s="38"/>
      <c r="AE25" s="38"/>
      <c r="AF25" s="38">
        <v>7914.4</v>
      </c>
      <c r="AG25" s="38">
        <v>7902.6</v>
      </c>
      <c r="AH25" s="38">
        <f t="shared" si="19"/>
        <v>99.850904680076837</v>
      </c>
      <c r="AI25" s="38">
        <v>11898.3</v>
      </c>
      <c r="AJ25" s="38">
        <v>4080.3</v>
      </c>
      <c r="AK25" s="38">
        <f t="shared" si="20"/>
        <v>34.293134313305266</v>
      </c>
      <c r="AL25" s="38">
        <v>7.2</v>
      </c>
      <c r="AM25" s="38">
        <v>7.2</v>
      </c>
      <c r="AN25" s="38">
        <f t="shared" si="21"/>
        <v>100</v>
      </c>
      <c r="AO25" s="38"/>
      <c r="AP25" s="38"/>
      <c r="AQ25" s="38"/>
      <c r="AR25" s="38">
        <v>2060.1</v>
      </c>
      <c r="AS25" s="38">
        <v>2060.1</v>
      </c>
      <c r="AT25" s="38">
        <f t="shared" si="34"/>
        <v>100</v>
      </c>
      <c r="AU25" s="38"/>
      <c r="AV25" s="38"/>
      <c r="AW25" s="38"/>
      <c r="AX25" s="38"/>
      <c r="AY25" s="38"/>
      <c r="AZ25" s="38"/>
      <c r="BA25" s="38">
        <v>11299.4</v>
      </c>
      <c r="BB25" s="38">
        <v>716</v>
      </c>
      <c r="BC25" s="38">
        <f t="shared" si="22"/>
        <v>6.336619643520895</v>
      </c>
      <c r="BD25" s="38"/>
      <c r="BE25" s="38"/>
      <c r="BF25" s="38"/>
      <c r="BG25" s="38"/>
      <c r="BH25" s="38"/>
      <c r="BI25" s="38"/>
      <c r="BJ25" s="38"/>
      <c r="BK25" s="38"/>
      <c r="BL25" s="38"/>
      <c r="BM25" s="38">
        <v>2531.4</v>
      </c>
      <c r="BN25" s="38">
        <v>0</v>
      </c>
      <c r="BO25" s="38">
        <v>0</v>
      </c>
      <c r="BP25" s="38"/>
      <c r="BQ25" s="38"/>
      <c r="BR25" s="38"/>
      <c r="BS25" s="38"/>
      <c r="BT25" s="38"/>
      <c r="BU25" s="38"/>
      <c r="BV25" s="38">
        <v>970</v>
      </c>
      <c r="BW25" s="38">
        <v>970</v>
      </c>
      <c r="BX25" s="38">
        <f t="shared" si="23"/>
        <v>100</v>
      </c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>
        <v>1972.7</v>
      </c>
      <c r="CL25" s="38">
        <v>1972.8</v>
      </c>
      <c r="CM25" s="38">
        <f t="shared" si="25"/>
        <v>100.00506919450498</v>
      </c>
      <c r="CN25" s="38">
        <v>1411.5</v>
      </c>
      <c r="CO25" s="38">
        <v>705.8</v>
      </c>
      <c r="CP25" s="38">
        <f t="shared" si="26"/>
        <v>50.003542330853698</v>
      </c>
      <c r="CQ25" s="38">
        <v>375.5</v>
      </c>
      <c r="CR25" s="38">
        <v>125.2</v>
      </c>
      <c r="CS25" s="38">
        <f t="shared" si="27"/>
        <v>33.342210386151798</v>
      </c>
      <c r="CT25" s="38">
        <v>9637.7000000000007</v>
      </c>
      <c r="CU25" s="38">
        <v>4478.3999999999996</v>
      </c>
      <c r="CV25" s="38">
        <f t="shared" si="28"/>
        <v>46.467518183799037</v>
      </c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  <c r="IU25" s="38"/>
      <c r="IV25" s="38"/>
      <c r="IW25" s="38"/>
      <c r="IX25" s="38"/>
      <c r="IY25" s="38"/>
      <c r="IZ25" s="38"/>
      <c r="JA25" s="38"/>
      <c r="JB25" s="39"/>
    </row>
    <row r="26" spans="1:265" ht="14">
      <c r="A26" s="24" t="s">
        <v>105</v>
      </c>
      <c r="B26" s="38">
        <f t="shared" si="11"/>
        <v>108457.19999999998</v>
      </c>
      <c r="C26" s="38">
        <f t="shared" si="12"/>
        <v>79159.399999999994</v>
      </c>
      <c r="D26" s="38">
        <f t="shared" si="13"/>
        <v>72.986763442168893</v>
      </c>
      <c r="E26" s="38">
        <v>329.4</v>
      </c>
      <c r="F26" s="38">
        <v>329.4</v>
      </c>
      <c r="G26" s="38">
        <f t="shared" si="14"/>
        <v>100</v>
      </c>
      <c r="H26" s="38">
        <v>39289.300000000003</v>
      </c>
      <c r="I26" s="38">
        <v>37524.9</v>
      </c>
      <c r="J26" s="38">
        <f t="shared" si="15"/>
        <v>95.509209886661253</v>
      </c>
      <c r="K26" s="38">
        <v>9338.4</v>
      </c>
      <c r="L26" s="38">
        <v>3890.2</v>
      </c>
      <c r="M26" s="38">
        <f t="shared" si="16"/>
        <v>41.658099888631881</v>
      </c>
      <c r="N26" s="38"/>
      <c r="O26" s="38"/>
      <c r="P26" s="38"/>
      <c r="Q26" s="38"/>
      <c r="R26" s="38"/>
      <c r="S26" s="38"/>
      <c r="T26" s="38">
        <v>4159.6000000000004</v>
      </c>
      <c r="U26" s="38">
        <v>4159.6000000000004</v>
      </c>
      <c r="V26" s="38">
        <f t="shared" si="17"/>
        <v>100</v>
      </c>
      <c r="W26" s="38"/>
      <c r="X26" s="38"/>
      <c r="Y26" s="38"/>
      <c r="Z26" s="38">
        <v>4831.8</v>
      </c>
      <c r="AA26" s="38">
        <v>4831.8</v>
      </c>
      <c r="AB26" s="38">
        <f t="shared" si="18"/>
        <v>100</v>
      </c>
      <c r="AC26" s="38"/>
      <c r="AD26" s="38"/>
      <c r="AE26" s="38"/>
      <c r="AF26" s="38">
        <v>13962</v>
      </c>
      <c r="AG26" s="38">
        <v>5859</v>
      </c>
      <c r="AH26" s="38">
        <f t="shared" si="19"/>
        <v>41.963902019767943</v>
      </c>
      <c r="AI26" s="38">
        <v>3845.2</v>
      </c>
      <c r="AJ26" s="38">
        <v>366.2</v>
      </c>
      <c r="AK26" s="38">
        <f t="shared" si="20"/>
        <v>9.5235618433371467</v>
      </c>
      <c r="AL26" s="38">
        <v>6.1</v>
      </c>
      <c r="AM26" s="38">
        <v>6.1</v>
      </c>
      <c r="AN26" s="38">
        <f t="shared" si="21"/>
        <v>100</v>
      </c>
      <c r="AO26" s="38"/>
      <c r="AP26" s="38"/>
      <c r="AQ26" s="38"/>
      <c r="AR26" s="38">
        <v>0</v>
      </c>
      <c r="AS26" s="38">
        <v>0</v>
      </c>
      <c r="AT26" s="38"/>
      <c r="AU26" s="38"/>
      <c r="AV26" s="38"/>
      <c r="AW26" s="38"/>
      <c r="AX26" s="38">
        <v>21685.599999999999</v>
      </c>
      <c r="AY26" s="38">
        <v>16913.900000000001</v>
      </c>
      <c r="AZ26" s="38">
        <f t="shared" si="30"/>
        <v>77.995997343859528</v>
      </c>
      <c r="BA26" s="38">
        <v>2154</v>
      </c>
      <c r="BB26" s="38">
        <v>1280.4000000000001</v>
      </c>
      <c r="BC26" s="38">
        <f t="shared" si="22"/>
        <v>59.442896935933156</v>
      </c>
      <c r="BD26" s="38"/>
      <c r="BE26" s="38"/>
      <c r="BF26" s="38"/>
      <c r="BG26" s="38">
        <v>780</v>
      </c>
      <c r="BH26" s="38">
        <v>0</v>
      </c>
      <c r="BI26" s="38">
        <v>0</v>
      </c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>
        <v>1940</v>
      </c>
      <c r="BW26" s="38">
        <v>970</v>
      </c>
      <c r="BX26" s="38">
        <f t="shared" si="23"/>
        <v>50</v>
      </c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>
        <v>1487.7</v>
      </c>
      <c r="CL26" s="38">
        <v>1487.7</v>
      </c>
      <c r="CM26" s="38">
        <f t="shared" si="25"/>
        <v>100</v>
      </c>
      <c r="CN26" s="38">
        <v>1035.7</v>
      </c>
      <c r="CO26" s="38">
        <v>1035.7</v>
      </c>
      <c r="CP26" s="38">
        <f t="shared" si="26"/>
        <v>100</v>
      </c>
      <c r="CQ26" s="38">
        <v>378.4</v>
      </c>
      <c r="CR26" s="38">
        <v>126.2</v>
      </c>
      <c r="CS26" s="38">
        <f>CR26/CQ26*100</f>
        <v>33.350951374207192</v>
      </c>
      <c r="CT26" s="38">
        <v>3234</v>
      </c>
      <c r="CU26" s="38">
        <v>378.3</v>
      </c>
      <c r="CV26" s="38">
        <f t="shared" si="28"/>
        <v>11.697588126159555</v>
      </c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  <c r="IU26" s="38"/>
      <c r="IV26" s="38"/>
      <c r="IW26" s="38"/>
      <c r="IX26" s="38"/>
      <c r="IY26" s="38"/>
      <c r="IZ26" s="38"/>
      <c r="JA26" s="38"/>
      <c r="JB26" s="39"/>
    </row>
    <row r="27" spans="1:265" s="1" customFormat="1" ht="24.75" customHeight="1">
      <c r="A27" s="26" t="s">
        <v>391</v>
      </c>
      <c r="B27" s="37">
        <f>SUM(B28:B32)</f>
        <v>5321315.5999999996</v>
      </c>
      <c r="C27" s="37">
        <f>SUM(C28:C32)</f>
        <v>2028109.4</v>
      </c>
      <c r="D27" s="37">
        <f t="shared" si="13"/>
        <v>38.11293207266263</v>
      </c>
      <c r="E27" s="37">
        <f t="shared" ref="E27:BH27" si="35">SUM(E28:E32)</f>
        <v>54325.3</v>
      </c>
      <c r="F27" s="37">
        <f t="shared" si="35"/>
        <v>16062.800000000001</v>
      </c>
      <c r="G27" s="37">
        <f t="shared" si="14"/>
        <v>29.567807264755096</v>
      </c>
      <c r="H27" s="37">
        <f t="shared" si="35"/>
        <v>0</v>
      </c>
      <c r="I27" s="37">
        <f t="shared" si="35"/>
        <v>0</v>
      </c>
      <c r="J27" s="38">
        <v>0</v>
      </c>
      <c r="K27" s="37">
        <f t="shared" si="35"/>
        <v>0</v>
      </c>
      <c r="L27" s="37">
        <f t="shared" si="35"/>
        <v>0</v>
      </c>
      <c r="M27" s="38">
        <v>0</v>
      </c>
      <c r="N27" s="37">
        <f t="shared" si="35"/>
        <v>100000</v>
      </c>
      <c r="O27" s="37">
        <f t="shared" si="35"/>
        <v>31583.4</v>
      </c>
      <c r="P27" s="37">
        <f>O27/N27*100</f>
        <v>31.583400000000001</v>
      </c>
      <c r="Q27" s="37">
        <f t="shared" si="35"/>
        <v>294935.59999999998</v>
      </c>
      <c r="R27" s="37">
        <f t="shared" si="35"/>
        <v>0</v>
      </c>
      <c r="S27" s="37">
        <f t="shared" si="35"/>
        <v>0</v>
      </c>
      <c r="T27" s="37">
        <f t="shared" si="35"/>
        <v>170109.09999999998</v>
      </c>
      <c r="U27" s="37">
        <f t="shared" si="35"/>
        <v>141027.5</v>
      </c>
      <c r="V27" s="37">
        <f t="shared" si="17"/>
        <v>82.904147985028445</v>
      </c>
      <c r="W27" s="37">
        <f t="shared" si="35"/>
        <v>0</v>
      </c>
      <c r="X27" s="37">
        <f t="shared" si="35"/>
        <v>0</v>
      </c>
      <c r="Y27" s="37">
        <f t="shared" si="35"/>
        <v>0</v>
      </c>
      <c r="Z27" s="37">
        <f t="shared" si="35"/>
        <v>0</v>
      </c>
      <c r="AA27" s="37">
        <f t="shared" si="35"/>
        <v>0</v>
      </c>
      <c r="AB27" s="37">
        <f t="shared" si="35"/>
        <v>0</v>
      </c>
      <c r="AC27" s="37">
        <f t="shared" si="35"/>
        <v>0</v>
      </c>
      <c r="AD27" s="37">
        <f t="shared" si="35"/>
        <v>0</v>
      </c>
      <c r="AE27" s="37">
        <f t="shared" si="35"/>
        <v>0</v>
      </c>
      <c r="AF27" s="37">
        <v>20819.099999999999</v>
      </c>
      <c r="AG27" s="37">
        <v>3198.8</v>
      </c>
      <c r="AH27" s="38">
        <f t="shared" si="19"/>
        <v>15.364737188447149</v>
      </c>
      <c r="AI27" s="37">
        <f t="shared" si="35"/>
        <v>225412</v>
      </c>
      <c r="AJ27" s="37">
        <f t="shared" si="35"/>
        <v>202019.09999999998</v>
      </c>
      <c r="AK27" s="37">
        <f t="shared" si="20"/>
        <v>89.622158536368943</v>
      </c>
      <c r="AL27" s="37">
        <f t="shared" si="35"/>
        <v>314.39999999999998</v>
      </c>
      <c r="AM27" s="37">
        <f t="shared" si="35"/>
        <v>314.39999999999998</v>
      </c>
      <c r="AN27" s="37">
        <f t="shared" si="21"/>
        <v>100</v>
      </c>
      <c r="AO27" s="37">
        <f t="shared" si="35"/>
        <v>17673.900000000001</v>
      </c>
      <c r="AP27" s="37">
        <f t="shared" si="35"/>
        <v>14239</v>
      </c>
      <c r="AQ27" s="37">
        <f t="shared" ref="AQ27" si="36">AP27/AO27*100</f>
        <v>80.565127108334877</v>
      </c>
      <c r="AR27" s="37">
        <f t="shared" si="35"/>
        <v>24500</v>
      </c>
      <c r="AS27" s="37">
        <f t="shared" si="35"/>
        <v>4917.8999999999996</v>
      </c>
      <c r="AT27" s="37">
        <f t="shared" si="34"/>
        <v>20.073061224489795</v>
      </c>
      <c r="AU27" s="37">
        <f t="shared" si="35"/>
        <v>30081.899999999998</v>
      </c>
      <c r="AV27" s="37">
        <f t="shared" si="35"/>
        <v>8380.4</v>
      </c>
      <c r="AW27" s="37">
        <f t="shared" ref="AW27:AW34" si="37">AV27/AU27*100</f>
        <v>27.858612654120918</v>
      </c>
      <c r="AX27" s="37">
        <f t="shared" si="35"/>
        <v>99347.5</v>
      </c>
      <c r="AY27" s="37">
        <f t="shared" si="35"/>
        <v>69376.000000000015</v>
      </c>
      <c r="AZ27" s="37">
        <f t="shared" si="30"/>
        <v>69.831651526208532</v>
      </c>
      <c r="BA27" s="37">
        <f t="shared" si="35"/>
        <v>55685</v>
      </c>
      <c r="BB27" s="37">
        <f t="shared" si="35"/>
        <v>18338.5</v>
      </c>
      <c r="BC27" s="37">
        <f t="shared" si="22"/>
        <v>32.932567118613633</v>
      </c>
      <c r="BD27" s="37">
        <f t="shared" si="35"/>
        <v>2390</v>
      </c>
      <c r="BE27" s="37">
        <f t="shared" si="35"/>
        <v>1644.1</v>
      </c>
      <c r="BF27" s="37">
        <f t="shared" ref="BF27" si="38">BE27/BD27*100</f>
        <v>68.790794979079493</v>
      </c>
      <c r="BG27" s="37">
        <f t="shared" si="35"/>
        <v>0</v>
      </c>
      <c r="BH27" s="37">
        <f t="shared" si="35"/>
        <v>0</v>
      </c>
      <c r="BI27" s="37">
        <f t="shared" ref="BI27:DT27" si="39">SUM(BI28:BI32)</f>
        <v>0</v>
      </c>
      <c r="BJ27" s="37">
        <f t="shared" si="39"/>
        <v>41349.1</v>
      </c>
      <c r="BK27" s="37">
        <f t="shared" si="39"/>
        <v>14718</v>
      </c>
      <c r="BL27" s="37">
        <f t="shared" si="33"/>
        <v>35.594486941674667</v>
      </c>
      <c r="BM27" s="37">
        <f t="shared" si="39"/>
        <v>28298.000000000004</v>
      </c>
      <c r="BN27" s="37">
        <f t="shared" si="39"/>
        <v>0</v>
      </c>
      <c r="BO27" s="37">
        <f t="shared" si="39"/>
        <v>0</v>
      </c>
      <c r="BP27" s="37">
        <f t="shared" si="39"/>
        <v>0</v>
      </c>
      <c r="BQ27" s="37">
        <f t="shared" si="39"/>
        <v>0</v>
      </c>
      <c r="BR27" s="37">
        <f t="shared" si="39"/>
        <v>0</v>
      </c>
      <c r="BS27" s="37">
        <f t="shared" si="39"/>
        <v>82400</v>
      </c>
      <c r="BT27" s="37">
        <f t="shared" si="39"/>
        <v>0</v>
      </c>
      <c r="BU27" s="37">
        <f t="shared" si="39"/>
        <v>0</v>
      </c>
      <c r="BV27" s="37">
        <f t="shared" si="39"/>
        <v>0</v>
      </c>
      <c r="BW27" s="37">
        <f t="shared" si="39"/>
        <v>0</v>
      </c>
      <c r="BX27" s="37">
        <f t="shared" si="39"/>
        <v>0</v>
      </c>
      <c r="BY27" s="37">
        <f t="shared" si="39"/>
        <v>16000</v>
      </c>
      <c r="BZ27" s="37">
        <f t="shared" si="39"/>
        <v>8000</v>
      </c>
      <c r="CA27" s="37">
        <f t="shared" si="24"/>
        <v>50</v>
      </c>
      <c r="CB27" s="37">
        <f t="shared" si="39"/>
        <v>0</v>
      </c>
      <c r="CC27" s="37">
        <f t="shared" si="39"/>
        <v>0</v>
      </c>
      <c r="CD27" s="37">
        <f t="shared" si="39"/>
        <v>0</v>
      </c>
      <c r="CE27" s="37">
        <f t="shared" si="39"/>
        <v>3320.4</v>
      </c>
      <c r="CF27" s="37">
        <f t="shared" si="39"/>
        <v>0</v>
      </c>
      <c r="CG27" s="37">
        <f t="shared" si="39"/>
        <v>0</v>
      </c>
      <c r="CH27" s="37">
        <f t="shared" si="39"/>
        <v>1246.7</v>
      </c>
      <c r="CI27" s="37">
        <f t="shared" si="39"/>
        <v>0</v>
      </c>
      <c r="CJ27" s="37">
        <f t="shared" si="39"/>
        <v>0</v>
      </c>
      <c r="CK27" s="37">
        <f t="shared" si="39"/>
        <v>690</v>
      </c>
      <c r="CL27" s="37">
        <f t="shared" si="39"/>
        <v>690</v>
      </c>
      <c r="CM27" s="37">
        <f t="shared" si="25"/>
        <v>100</v>
      </c>
      <c r="CN27" s="37">
        <f t="shared" si="39"/>
        <v>9632.9</v>
      </c>
      <c r="CO27" s="37">
        <f t="shared" si="39"/>
        <v>6479.3</v>
      </c>
      <c r="CP27" s="37">
        <f t="shared" si="26"/>
        <v>67.262195185250548</v>
      </c>
      <c r="CQ27" s="37">
        <f t="shared" si="39"/>
        <v>14305.4</v>
      </c>
      <c r="CR27" s="37">
        <f t="shared" si="39"/>
        <v>6963.5</v>
      </c>
      <c r="CS27" s="37">
        <f>CR27/CQ27*100</f>
        <v>48.677422511778765</v>
      </c>
      <c r="CT27" s="37">
        <f t="shared" si="39"/>
        <v>32171.199999999997</v>
      </c>
      <c r="CU27" s="37">
        <f t="shared" si="39"/>
        <v>10008.700000000001</v>
      </c>
      <c r="CV27" s="37">
        <f t="shared" si="28"/>
        <v>31.110745014174174</v>
      </c>
      <c r="CW27" s="37">
        <f t="shared" si="39"/>
        <v>58169.9</v>
      </c>
      <c r="CX27" s="37">
        <f t="shared" si="39"/>
        <v>31923</v>
      </c>
      <c r="CY27" s="37">
        <f t="shared" ref="CY27" si="40">CX27/CW27*100</f>
        <v>54.878897849231301</v>
      </c>
      <c r="CZ27" s="37">
        <f t="shared" si="39"/>
        <v>67999.899999999994</v>
      </c>
      <c r="DA27" s="37">
        <f t="shared" si="39"/>
        <v>67999.899999999994</v>
      </c>
      <c r="DB27" s="37">
        <f>DA27/CZ27*100</f>
        <v>100</v>
      </c>
      <c r="DC27" s="37">
        <f t="shared" si="39"/>
        <v>0</v>
      </c>
      <c r="DD27" s="37">
        <f t="shared" si="39"/>
        <v>0</v>
      </c>
      <c r="DE27" s="37">
        <f t="shared" si="39"/>
        <v>0</v>
      </c>
      <c r="DF27" s="37">
        <f t="shared" si="39"/>
        <v>110000</v>
      </c>
      <c r="DG27" s="37">
        <f t="shared" si="39"/>
        <v>0</v>
      </c>
      <c r="DH27" s="37">
        <f t="shared" si="39"/>
        <v>0</v>
      </c>
      <c r="DI27" s="37">
        <f t="shared" si="39"/>
        <v>0</v>
      </c>
      <c r="DJ27" s="37">
        <f t="shared" si="39"/>
        <v>0</v>
      </c>
      <c r="DK27" s="37">
        <f t="shared" si="39"/>
        <v>0</v>
      </c>
      <c r="DL27" s="37">
        <f t="shared" si="39"/>
        <v>146964.29999999999</v>
      </c>
      <c r="DM27" s="37">
        <f t="shared" si="39"/>
        <v>0</v>
      </c>
      <c r="DN27" s="37">
        <f t="shared" si="39"/>
        <v>0</v>
      </c>
      <c r="DO27" s="37">
        <f t="shared" si="39"/>
        <v>258819.3</v>
      </c>
      <c r="DP27" s="37">
        <f t="shared" si="39"/>
        <v>0</v>
      </c>
      <c r="DQ27" s="37">
        <f t="shared" si="39"/>
        <v>0</v>
      </c>
      <c r="DR27" s="37">
        <f t="shared" si="39"/>
        <v>49188.4</v>
      </c>
      <c r="DS27" s="37">
        <f t="shared" si="39"/>
        <v>0</v>
      </c>
      <c r="DT27" s="37">
        <f t="shared" si="39"/>
        <v>0</v>
      </c>
      <c r="DU27" s="37">
        <f t="shared" ref="DU27:GF27" si="41">SUM(DU28:DU32)</f>
        <v>0</v>
      </c>
      <c r="DV27" s="37">
        <f t="shared" si="41"/>
        <v>0</v>
      </c>
      <c r="DW27" s="37">
        <f t="shared" si="41"/>
        <v>0</v>
      </c>
      <c r="DX27" s="37">
        <f t="shared" si="41"/>
        <v>0</v>
      </c>
      <c r="DY27" s="37">
        <f t="shared" si="41"/>
        <v>0</v>
      </c>
      <c r="DZ27" s="37">
        <f t="shared" si="41"/>
        <v>0</v>
      </c>
      <c r="EA27" s="37">
        <f t="shared" si="41"/>
        <v>37637.5</v>
      </c>
      <c r="EB27" s="37">
        <f t="shared" si="41"/>
        <v>0</v>
      </c>
      <c r="EC27" s="37">
        <f t="shared" si="41"/>
        <v>0</v>
      </c>
      <c r="ED27" s="37">
        <f t="shared" si="41"/>
        <v>0</v>
      </c>
      <c r="EE27" s="37">
        <f t="shared" si="41"/>
        <v>0</v>
      </c>
      <c r="EF27" s="37">
        <f t="shared" si="41"/>
        <v>0</v>
      </c>
      <c r="EG27" s="37">
        <f t="shared" si="41"/>
        <v>0</v>
      </c>
      <c r="EH27" s="37">
        <f t="shared" si="41"/>
        <v>0</v>
      </c>
      <c r="EI27" s="37">
        <f t="shared" si="41"/>
        <v>0</v>
      </c>
      <c r="EJ27" s="37">
        <f t="shared" si="41"/>
        <v>0</v>
      </c>
      <c r="EK27" s="37">
        <f t="shared" si="41"/>
        <v>0</v>
      </c>
      <c r="EL27" s="37">
        <f t="shared" si="41"/>
        <v>0</v>
      </c>
      <c r="EM27" s="37">
        <f t="shared" si="41"/>
        <v>0</v>
      </c>
      <c r="EN27" s="37">
        <f t="shared" si="41"/>
        <v>0</v>
      </c>
      <c r="EO27" s="37">
        <f t="shared" si="41"/>
        <v>0</v>
      </c>
      <c r="EP27" s="37">
        <f t="shared" si="41"/>
        <v>0</v>
      </c>
      <c r="EQ27" s="37">
        <f t="shared" si="41"/>
        <v>0</v>
      </c>
      <c r="ER27" s="37">
        <f t="shared" si="41"/>
        <v>0</v>
      </c>
      <c r="ES27" s="37">
        <f t="shared" si="41"/>
        <v>0</v>
      </c>
      <c r="ET27" s="37">
        <f t="shared" si="41"/>
        <v>0</v>
      </c>
      <c r="EU27" s="37">
        <f t="shared" si="41"/>
        <v>0</v>
      </c>
      <c r="EV27" s="37">
        <f t="shared" si="41"/>
        <v>0</v>
      </c>
      <c r="EW27" s="37">
        <f t="shared" si="41"/>
        <v>0</v>
      </c>
      <c r="EX27" s="37">
        <f t="shared" si="41"/>
        <v>0</v>
      </c>
      <c r="EY27" s="37">
        <f t="shared" si="41"/>
        <v>0</v>
      </c>
      <c r="EZ27" s="37">
        <f t="shared" si="41"/>
        <v>0</v>
      </c>
      <c r="FA27" s="37">
        <f t="shared" si="41"/>
        <v>0</v>
      </c>
      <c r="FB27" s="37">
        <f t="shared" si="41"/>
        <v>0</v>
      </c>
      <c r="FC27" s="37">
        <f t="shared" si="41"/>
        <v>0</v>
      </c>
      <c r="FD27" s="37">
        <f t="shared" si="41"/>
        <v>0</v>
      </c>
      <c r="FE27" s="37">
        <f t="shared" si="41"/>
        <v>0</v>
      </c>
      <c r="FF27" s="37">
        <f t="shared" si="41"/>
        <v>0</v>
      </c>
      <c r="FG27" s="37">
        <f t="shared" si="41"/>
        <v>0</v>
      </c>
      <c r="FH27" s="37">
        <f t="shared" si="41"/>
        <v>59240.3</v>
      </c>
      <c r="FI27" s="37">
        <f t="shared" si="41"/>
        <v>36643.599999999999</v>
      </c>
      <c r="FJ27" s="37">
        <f t="shared" ref="FJ27" si="42">FI27/FH27*100</f>
        <v>61.855865010811897</v>
      </c>
      <c r="FK27" s="37">
        <f t="shared" si="41"/>
        <v>0</v>
      </c>
      <c r="FL27" s="37">
        <f t="shared" si="41"/>
        <v>0</v>
      </c>
      <c r="FM27" s="37">
        <f t="shared" si="41"/>
        <v>0</v>
      </c>
      <c r="FN27" s="37">
        <f t="shared" si="41"/>
        <v>105658.5</v>
      </c>
      <c r="FO27" s="37">
        <f t="shared" si="41"/>
        <v>94314.2</v>
      </c>
      <c r="FP27" s="37">
        <f t="shared" si="41"/>
        <v>89.263239587917681</v>
      </c>
      <c r="FQ27" s="37">
        <f t="shared" si="41"/>
        <v>102697.9</v>
      </c>
      <c r="FR27" s="37">
        <f t="shared" si="41"/>
        <v>99630.5</v>
      </c>
      <c r="FS27" s="37">
        <f t="shared" ref="FS27" si="43">FR27/FQ27*100</f>
        <v>97.013181379560834</v>
      </c>
      <c r="FT27" s="37">
        <f t="shared" si="41"/>
        <v>93415.7</v>
      </c>
      <c r="FU27" s="37">
        <f t="shared" si="41"/>
        <v>48422.5</v>
      </c>
      <c r="FV27" s="37">
        <f t="shared" ref="FV27" si="44">FU27/FT27*100</f>
        <v>51.835505166690396</v>
      </c>
      <c r="FW27" s="37">
        <f t="shared" si="41"/>
        <v>145743.20000000001</v>
      </c>
      <c r="FX27" s="37">
        <f t="shared" si="41"/>
        <v>51820.6</v>
      </c>
      <c r="FY27" s="37">
        <f t="shared" ref="FY27" si="45">FX27/FW27*100</f>
        <v>35.556101416738478</v>
      </c>
      <c r="FZ27" s="37">
        <f t="shared" si="41"/>
        <v>163204.1</v>
      </c>
      <c r="GA27" s="37">
        <f t="shared" si="41"/>
        <v>49229.8</v>
      </c>
      <c r="GB27" s="37">
        <f t="shared" ref="GB27" si="46">GA27/FZ27*100</f>
        <v>30.164560816793205</v>
      </c>
      <c r="GC27" s="37">
        <f t="shared" si="41"/>
        <v>103255.9</v>
      </c>
      <c r="GD27" s="37">
        <f t="shared" si="41"/>
        <v>30524.7</v>
      </c>
      <c r="GE27" s="37">
        <f t="shared" ref="GE27" si="47">GD27/GC27*100</f>
        <v>29.562184824305444</v>
      </c>
      <c r="GF27" s="37">
        <f t="shared" si="41"/>
        <v>180610.5</v>
      </c>
      <c r="GG27" s="37">
        <f t="shared" ref="GG27:IR27" si="48">SUM(GG28:GG32)</f>
        <v>76190.899999999994</v>
      </c>
      <c r="GH27" s="37">
        <f t="shared" ref="GH27" si="49">GG27/GF27*100</f>
        <v>42.185199642324221</v>
      </c>
      <c r="GI27" s="37">
        <f t="shared" si="48"/>
        <v>168127.6</v>
      </c>
      <c r="GJ27" s="37">
        <f t="shared" si="48"/>
        <v>72565.100000000006</v>
      </c>
      <c r="GK27" s="37">
        <f t="shared" ref="GK27" si="50">GJ27/GI27*100</f>
        <v>43.160730302460756</v>
      </c>
      <c r="GL27" s="37">
        <f t="shared" si="48"/>
        <v>0</v>
      </c>
      <c r="GM27" s="37">
        <f t="shared" si="48"/>
        <v>0</v>
      </c>
      <c r="GN27" s="37">
        <f t="shared" si="48"/>
        <v>0</v>
      </c>
      <c r="GO27" s="37">
        <f t="shared" si="48"/>
        <v>235095.8</v>
      </c>
      <c r="GP27" s="37">
        <f t="shared" si="48"/>
        <v>220374.7</v>
      </c>
      <c r="GQ27" s="37">
        <f t="shared" ref="GQ27" si="51">GP27/GO27*100</f>
        <v>93.73825478804811</v>
      </c>
      <c r="GR27" s="37">
        <f t="shared" si="48"/>
        <v>403431.1</v>
      </c>
      <c r="GS27" s="37">
        <f t="shared" si="48"/>
        <v>343972.9</v>
      </c>
      <c r="GT27" s="37">
        <f t="shared" ref="GT27" si="52">GS27/GR27*100</f>
        <v>85.261869994653367</v>
      </c>
      <c r="GU27" s="37">
        <f t="shared" si="48"/>
        <v>0</v>
      </c>
      <c r="GV27" s="37">
        <f t="shared" si="48"/>
        <v>0</v>
      </c>
      <c r="GW27" s="37">
        <f t="shared" si="48"/>
        <v>0</v>
      </c>
      <c r="GX27" s="37">
        <f t="shared" si="48"/>
        <v>515957.4</v>
      </c>
      <c r="GY27" s="37">
        <f t="shared" si="48"/>
        <v>28581.5</v>
      </c>
      <c r="GZ27" s="37">
        <f t="shared" ref="GZ27" si="53">GY27/GX27*100</f>
        <v>5.5395077190481228</v>
      </c>
      <c r="HA27" s="37">
        <f t="shared" si="48"/>
        <v>22314.9</v>
      </c>
      <c r="HB27" s="37">
        <f t="shared" si="48"/>
        <v>13950.1</v>
      </c>
      <c r="HC27" s="37">
        <f t="shared" ref="HC27" si="54">HB27/HA27*100</f>
        <v>62.514732308905707</v>
      </c>
      <c r="HD27" s="37">
        <f t="shared" si="48"/>
        <v>102503.8</v>
      </c>
      <c r="HE27" s="37">
        <f t="shared" si="48"/>
        <v>24983.9</v>
      </c>
      <c r="HF27" s="37">
        <f t="shared" ref="HF27" si="55">HE27/HD27*100</f>
        <v>24.373632977509128</v>
      </c>
      <c r="HG27" s="37">
        <f t="shared" si="48"/>
        <v>83237.2</v>
      </c>
      <c r="HH27" s="37">
        <f t="shared" si="48"/>
        <v>0</v>
      </c>
      <c r="HI27" s="37">
        <f t="shared" si="48"/>
        <v>0</v>
      </c>
      <c r="HJ27" s="37">
        <f t="shared" si="48"/>
        <v>31340.400000000001</v>
      </c>
      <c r="HK27" s="37">
        <f t="shared" si="48"/>
        <v>0</v>
      </c>
      <c r="HL27" s="37">
        <f t="shared" si="48"/>
        <v>0</v>
      </c>
      <c r="HM27" s="37">
        <f t="shared" si="48"/>
        <v>120404.4</v>
      </c>
      <c r="HN27" s="37">
        <f t="shared" si="48"/>
        <v>1272.8</v>
      </c>
      <c r="HO27" s="37">
        <f t="shared" ref="HO27" si="56">HN27/HM27*100</f>
        <v>1.0571042254269778</v>
      </c>
      <c r="HP27" s="37">
        <f t="shared" si="48"/>
        <v>188982.8</v>
      </c>
      <c r="HQ27" s="37">
        <f t="shared" si="48"/>
        <v>101452.4</v>
      </c>
      <c r="HR27" s="37">
        <f t="shared" ref="HR27" si="57">HQ27/HP27*100</f>
        <v>53.683403992320997</v>
      </c>
      <c r="HS27" s="37">
        <f t="shared" si="48"/>
        <v>29116.7</v>
      </c>
      <c r="HT27" s="37">
        <f t="shared" si="48"/>
        <v>16229.7</v>
      </c>
      <c r="HU27" s="37">
        <f t="shared" ref="HU27" si="58">HT27/HS27*100</f>
        <v>55.740176599683345</v>
      </c>
      <c r="HV27" s="37">
        <f t="shared" si="48"/>
        <v>13374.8</v>
      </c>
      <c r="HW27" s="37">
        <f t="shared" si="48"/>
        <v>9847.2999999999993</v>
      </c>
      <c r="HX27" s="37">
        <f t="shared" ref="HX27" si="59">HW27/HV27*100</f>
        <v>73.62577384334719</v>
      </c>
      <c r="HY27" s="37">
        <f t="shared" si="48"/>
        <v>114794</v>
      </c>
      <c r="HZ27" s="37">
        <f t="shared" si="48"/>
        <v>50217.9</v>
      </c>
      <c r="IA27" s="37">
        <f t="shared" ref="IA27" si="60">HZ27/HY27*100</f>
        <v>43.74610171263307</v>
      </c>
      <c r="IB27" s="37">
        <f t="shared" si="48"/>
        <v>0</v>
      </c>
      <c r="IC27" s="37">
        <f t="shared" si="48"/>
        <v>0</v>
      </c>
      <c r="ID27" s="37">
        <f t="shared" si="48"/>
        <v>0</v>
      </c>
      <c r="IE27" s="37">
        <f t="shared" si="48"/>
        <v>114890.1</v>
      </c>
      <c r="IF27" s="37">
        <f t="shared" si="48"/>
        <v>0</v>
      </c>
      <c r="IG27" s="37">
        <f t="shared" si="48"/>
        <v>0</v>
      </c>
      <c r="IH27" s="37">
        <f t="shared" si="48"/>
        <v>31368.1</v>
      </c>
      <c r="II27" s="37">
        <f t="shared" si="48"/>
        <v>0</v>
      </c>
      <c r="IJ27" s="37">
        <f t="shared" si="48"/>
        <v>0</v>
      </c>
      <c r="IK27" s="37">
        <f t="shared" si="48"/>
        <v>0</v>
      </c>
      <c r="IL27" s="37">
        <f t="shared" si="48"/>
        <v>0</v>
      </c>
      <c r="IM27" s="37">
        <f t="shared" si="48"/>
        <v>0</v>
      </c>
      <c r="IN27" s="37">
        <f t="shared" si="48"/>
        <v>0</v>
      </c>
      <c r="IO27" s="37">
        <f t="shared" si="48"/>
        <v>0</v>
      </c>
      <c r="IP27" s="37">
        <f t="shared" si="48"/>
        <v>0</v>
      </c>
      <c r="IQ27" s="37">
        <f t="shared" si="48"/>
        <v>0</v>
      </c>
      <c r="IR27" s="37">
        <f t="shared" si="48"/>
        <v>0</v>
      </c>
      <c r="IS27" s="37">
        <f t="shared" ref="IS27:JB27" si="61">SUM(IS28:IS32)</f>
        <v>0</v>
      </c>
      <c r="IT27" s="37">
        <f t="shared" si="61"/>
        <v>103977.60000000001</v>
      </c>
      <c r="IU27" s="37">
        <f t="shared" si="61"/>
        <v>0</v>
      </c>
      <c r="IV27" s="37">
        <f t="shared" si="61"/>
        <v>0</v>
      </c>
      <c r="IW27" s="37">
        <f t="shared" si="61"/>
        <v>0</v>
      </c>
      <c r="IX27" s="37">
        <f t="shared" si="61"/>
        <v>0</v>
      </c>
      <c r="IY27" s="37">
        <f t="shared" si="61"/>
        <v>0</v>
      </c>
      <c r="IZ27" s="37">
        <f t="shared" si="61"/>
        <v>34786</v>
      </c>
      <c r="JA27" s="37">
        <f t="shared" si="61"/>
        <v>0</v>
      </c>
      <c r="JB27" s="37">
        <f t="shared" si="61"/>
        <v>0</v>
      </c>
      <c r="JC27" s="28"/>
      <c r="JD27" s="28"/>
      <c r="JE27" s="28"/>
    </row>
    <row r="28" spans="1:265" ht="14">
      <c r="A28" s="24" t="s">
        <v>106</v>
      </c>
      <c r="B28" s="38">
        <f t="shared" si="11"/>
        <v>241905.2</v>
      </c>
      <c r="C28" s="38">
        <f t="shared" si="12"/>
        <v>71472.3</v>
      </c>
      <c r="D28" s="38">
        <f t="shared" si="13"/>
        <v>29.545582319024145</v>
      </c>
      <c r="E28" s="38">
        <v>6247.1</v>
      </c>
      <c r="F28" s="38">
        <v>2982.3</v>
      </c>
      <c r="G28" s="38">
        <f t="shared" si="14"/>
        <v>47.73895087320517</v>
      </c>
      <c r="H28" s="38"/>
      <c r="I28" s="38"/>
      <c r="J28" s="38"/>
      <c r="K28" s="38"/>
      <c r="L28" s="38"/>
      <c r="M28" s="38"/>
      <c r="N28" s="38">
        <v>53757.599999999999</v>
      </c>
      <c r="O28" s="38">
        <v>6228.6</v>
      </c>
      <c r="P28" s="38">
        <f>O28/N28*100</f>
        <v>11.586454752444308</v>
      </c>
      <c r="Q28" s="38"/>
      <c r="R28" s="38"/>
      <c r="S28" s="38"/>
      <c r="T28" s="38">
        <v>4189.5</v>
      </c>
      <c r="U28" s="38">
        <v>4165.7</v>
      </c>
      <c r="V28" s="38">
        <f t="shared" si="17"/>
        <v>99.431913116123638</v>
      </c>
      <c r="W28" s="38"/>
      <c r="X28" s="38"/>
      <c r="Y28" s="38"/>
      <c r="Z28" s="38"/>
      <c r="AA28" s="38"/>
      <c r="AB28" s="38"/>
      <c r="AC28" s="38"/>
      <c r="AD28" s="38"/>
      <c r="AE28" s="38"/>
      <c r="AF28" s="38">
        <v>1516.4</v>
      </c>
      <c r="AG28" s="38">
        <v>239.6</v>
      </c>
      <c r="AH28" s="38">
        <f t="shared" si="19"/>
        <v>15.800580321814822</v>
      </c>
      <c r="AI28" s="38">
        <v>11345.6</v>
      </c>
      <c r="AJ28" s="38">
        <v>4072.2</v>
      </c>
      <c r="AK28" s="38">
        <f t="shared" si="20"/>
        <v>35.892328303483282</v>
      </c>
      <c r="AL28" s="38">
        <v>14.8</v>
      </c>
      <c r="AM28" s="38">
        <v>14.8</v>
      </c>
      <c r="AN28" s="38">
        <f t="shared" si="21"/>
        <v>100</v>
      </c>
      <c r="AO28" s="38"/>
      <c r="AP28" s="38"/>
      <c r="AQ28" s="38"/>
      <c r="AR28" s="38"/>
      <c r="AS28" s="38"/>
      <c r="AT28" s="38"/>
      <c r="AU28" s="38">
        <v>8825.4</v>
      </c>
      <c r="AV28" s="38">
        <v>0</v>
      </c>
      <c r="AW28" s="38"/>
      <c r="AX28" s="38">
        <v>19094.3</v>
      </c>
      <c r="AY28" s="38">
        <v>19094.3</v>
      </c>
      <c r="AZ28" s="38">
        <f t="shared" si="30"/>
        <v>100</v>
      </c>
      <c r="BA28" s="38">
        <v>1816.5</v>
      </c>
      <c r="BB28" s="38">
        <v>0</v>
      </c>
      <c r="BC28" s="38">
        <f t="shared" si="22"/>
        <v>0</v>
      </c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>
        <v>8000</v>
      </c>
      <c r="BZ28" s="38">
        <v>0</v>
      </c>
      <c r="CA28" s="38">
        <v>0</v>
      </c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>
        <v>1162.8</v>
      </c>
      <c r="CO28" s="38">
        <v>0</v>
      </c>
      <c r="CP28" s="38">
        <f t="shared" si="26"/>
        <v>0</v>
      </c>
      <c r="CQ28" s="38">
        <v>1136.3</v>
      </c>
      <c r="CR28" s="38">
        <v>378.8</v>
      </c>
      <c r="CS28" s="38">
        <f t="shared" si="27"/>
        <v>33.336266830942535</v>
      </c>
      <c r="CT28" s="38">
        <v>6583</v>
      </c>
      <c r="CU28" s="38">
        <v>2083.4</v>
      </c>
      <c r="CV28" s="38">
        <f t="shared" si="28"/>
        <v>31.648184718213585</v>
      </c>
      <c r="CW28" s="38"/>
      <c r="CX28" s="38"/>
      <c r="CY28" s="38"/>
      <c r="CZ28" s="38">
        <v>32212.6</v>
      </c>
      <c r="DA28" s="38">
        <v>32212.6</v>
      </c>
      <c r="DB28" s="38">
        <f>DA28/CZ28*100</f>
        <v>100</v>
      </c>
      <c r="DC28" s="38"/>
      <c r="DD28" s="38"/>
      <c r="DE28" s="38"/>
      <c r="DF28" s="38">
        <v>45800.800000000003</v>
      </c>
      <c r="DG28" s="38">
        <v>0</v>
      </c>
      <c r="DH28" s="38">
        <v>0</v>
      </c>
      <c r="DI28" s="38"/>
      <c r="DJ28" s="38"/>
      <c r="DK28" s="38"/>
      <c r="DL28" s="38"/>
      <c r="DM28" s="38"/>
      <c r="DN28" s="38"/>
      <c r="DO28" s="38"/>
      <c r="DP28" s="38"/>
      <c r="DQ28" s="38"/>
      <c r="DR28" s="38">
        <v>40202.5</v>
      </c>
      <c r="DS28" s="38">
        <v>0</v>
      </c>
      <c r="DT28" s="38">
        <v>0</v>
      </c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  <c r="IU28" s="38"/>
      <c r="IV28" s="38"/>
      <c r="IW28" s="38"/>
      <c r="IX28" s="38"/>
      <c r="IY28" s="38"/>
      <c r="IZ28" s="38"/>
      <c r="JA28" s="38"/>
      <c r="JB28" s="39"/>
    </row>
    <row r="29" spans="1:265" ht="14">
      <c r="A29" s="24" t="s">
        <v>107</v>
      </c>
      <c r="B29" s="38">
        <f t="shared" si="11"/>
        <v>587119.30000000005</v>
      </c>
      <c r="C29" s="38">
        <f t="shared" si="12"/>
        <v>224927.3</v>
      </c>
      <c r="D29" s="38">
        <f t="shared" si="13"/>
        <v>38.310322961619548</v>
      </c>
      <c r="E29" s="38">
        <v>6770.2</v>
      </c>
      <c r="F29" s="38">
        <v>4816.3</v>
      </c>
      <c r="G29" s="38">
        <f t="shared" si="14"/>
        <v>71.139700451980744</v>
      </c>
      <c r="H29" s="38"/>
      <c r="I29" s="38"/>
      <c r="J29" s="38"/>
      <c r="K29" s="38"/>
      <c r="L29" s="38"/>
      <c r="M29" s="38"/>
      <c r="N29" s="38">
        <v>23856.7</v>
      </c>
      <c r="O29" s="38">
        <v>21262.799999999999</v>
      </c>
      <c r="P29" s="38">
        <f t="shared" ref="P29:P34" si="62">O29/N29*100</f>
        <v>89.127163438363226</v>
      </c>
      <c r="Q29" s="38"/>
      <c r="R29" s="38"/>
      <c r="S29" s="38"/>
      <c r="T29" s="38">
        <v>30071.1</v>
      </c>
      <c r="U29" s="38">
        <v>19298.900000000001</v>
      </c>
      <c r="V29" s="38">
        <f t="shared" si="17"/>
        <v>64.177565835636216</v>
      </c>
      <c r="W29" s="38"/>
      <c r="X29" s="38"/>
      <c r="Y29" s="38"/>
      <c r="Z29" s="38"/>
      <c r="AA29" s="38"/>
      <c r="AB29" s="38"/>
      <c r="AC29" s="38"/>
      <c r="AD29" s="38"/>
      <c r="AE29" s="38"/>
      <c r="AF29" s="38">
        <v>7032.9000000000005</v>
      </c>
      <c r="AG29" s="38">
        <v>2744.5</v>
      </c>
      <c r="AH29" s="38">
        <f t="shared" si="19"/>
        <v>39.023731319939145</v>
      </c>
      <c r="AI29" s="38">
        <v>20626.7</v>
      </c>
      <c r="AJ29" s="38">
        <v>16321.6</v>
      </c>
      <c r="AK29" s="38">
        <f t="shared" si="20"/>
        <v>79.128508195688113</v>
      </c>
      <c r="AL29" s="38">
        <v>19.3</v>
      </c>
      <c r="AM29" s="38">
        <v>19.3</v>
      </c>
      <c r="AN29" s="38">
        <f t="shared" si="21"/>
        <v>100</v>
      </c>
      <c r="AO29" s="38"/>
      <c r="AP29" s="38"/>
      <c r="AQ29" s="38"/>
      <c r="AR29" s="38"/>
      <c r="AS29" s="38"/>
      <c r="AT29" s="38"/>
      <c r="AU29" s="38">
        <v>3094.7</v>
      </c>
      <c r="AV29" s="38">
        <v>2178.6</v>
      </c>
      <c r="AW29" s="38">
        <f t="shared" si="37"/>
        <v>70.397776844282163</v>
      </c>
      <c r="AX29" s="38">
        <v>24431.8</v>
      </c>
      <c r="AY29" s="38">
        <v>15929</v>
      </c>
      <c r="AZ29" s="38">
        <f t="shared" si="30"/>
        <v>65.197815961165375</v>
      </c>
      <c r="BA29" s="38">
        <v>1721.1</v>
      </c>
      <c r="BB29" s="38">
        <v>618.29999999999995</v>
      </c>
      <c r="BC29" s="38">
        <f t="shared" si="22"/>
        <v>35.924699320202194</v>
      </c>
      <c r="BD29" s="38"/>
      <c r="BE29" s="38"/>
      <c r="BF29" s="38"/>
      <c r="BG29" s="38"/>
      <c r="BH29" s="38"/>
      <c r="BI29" s="38"/>
      <c r="BJ29" s="38">
        <v>5198.7</v>
      </c>
      <c r="BK29" s="38">
        <v>0</v>
      </c>
      <c r="BL29" s="38"/>
      <c r="BM29" s="38">
        <v>17780.900000000001</v>
      </c>
      <c r="BN29" s="38">
        <v>0</v>
      </c>
      <c r="BO29" s="38">
        <v>0</v>
      </c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>
        <v>345</v>
      </c>
      <c r="CL29" s="38">
        <v>345</v>
      </c>
      <c r="CM29" s="38">
        <f t="shared" si="25"/>
        <v>100</v>
      </c>
      <c r="CN29" s="38">
        <v>807.7</v>
      </c>
      <c r="CO29" s="38">
        <v>807.7</v>
      </c>
      <c r="CP29" s="38">
        <f t="shared" si="26"/>
        <v>100</v>
      </c>
      <c r="CQ29" s="38">
        <v>1549.6</v>
      </c>
      <c r="CR29" s="38">
        <v>774.9</v>
      </c>
      <c r="CS29" s="38">
        <f t="shared" si="27"/>
        <v>50.006453278265361</v>
      </c>
      <c r="CT29" s="38">
        <v>2850.6</v>
      </c>
      <c r="CU29" s="38">
        <v>441.6</v>
      </c>
      <c r="CV29" s="38">
        <f t="shared" si="28"/>
        <v>15.491475478846558</v>
      </c>
      <c r="CW29" s="38"/>
      <c r="CX29" s="38"/>
      <c r="CY29" s="38"/>
      <c r="CZ29" s="38"/>
      <c r="DA29" s="38"/>
      <c r="DB29" s="38"/>
      <c r="DC29" s="38"/>
      <c r="DD29" s="38"/>
      <c r="DE29" s="38"/>
      <c r="DF29" s="38">
        <v>37548.800000000003</v>
      </c>
      <c r="DG29" s="38">
        <v>0</v>
      </c>
      <c r="DH29" s="38">
        <v>0</v>
      </c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>
        <v>59240.3</v>
      </c>
      <c r="FI29" s="38">
        <v>36643.599999999999</v>
      </c>
      <c r="FJ29" s="38">
        <f>FI29/FH29*100</f>
        <v>61.855865010811897</v>
      </c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>
        <v>120404.4</v>
      </c>
      <c r="HN29" s="38">
        <v>1272.8</v>
      </c>
      <c r="HO29" s="38">
        <f>HN29/HM29*100</f>
        <v>1.0571042254269778</v>
      </c>
      <c r="HP29" s="38">
        <v>188982.8</v>
      </c>
      <c r="HQ29" s="38">
        <v>101452.4</v>
      </c>
      <c r="HR29" s="38">
        <f>HQ29/HP29*100</f>
        <v>53.683403992320997</v>
      </c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  <c r="IU29" s="38"/>
      <c r="IV29" s="38"/>
      <c r="IW29" s="38"/>
      <c r="IX29" s="38"/>
      <c r="IY29" s="38"/>
      <c r="IZ29" s="38">
        <v>34786</v>
      </c>
      <c r="JA29" s="38">
        <v>0</v>
      </c>
      <c r="JB29" s="39">
        <v>0</v>
      </c>
    </row>
    <row r="30" spans="1:265" ht="14">
      <c r="A30" s="24" t="s">
        <v>108</v>
      </c>
      <c r="B30" s="38">
        <f t="shared" si="11"/>
        <v>330910.39999999997</v>
      </c>
      <c r="C30" s="38">
        <f t="shared" si="12"/>
        <v>147236.5</v>
      </c>
      <c r="D30" s="38">
        <f t="shared" si="13"/>
        <v>44.494370681610498</v>
      </c>
      <c r="E30" s="38">
        <v>10919.1</v>
      </c>
      <c r="F30" s="38">
        <v>0</v>
      </c>
      <c r="G30" s="38">
        <f t="shared" si="14"/>
        <v>0</v>
      </c>
      <c r="H30" s="38"/>
      <c r="I30" s="38"/>
      <c r="J30" s="38"/>
      <c r="K30" s="38"/>
      <c r="L30" s="38"/>
      <c r="M30" s="38"/>
      <c r="N30" s="38"/>
      <c r="O30" s="38"/>
      <c r="P30" s="38"/>
      <c r="Q30" s="38">
        <v>48000</v>
      </c>
      <c r="R30" s="38">
        <v>0</v>
      </c>
      <c r="S30" s="38">
        <v>0</v>
      </c>
      <c r="T30" s="38">
        <v>43900.2</v>
      </c>
      <c r="U30" s="38">
        <v>30755.3</v>
      </c>
      <c r="V30" s="38">
        <f t="shared" si="17"/>
        <v>70.057311811791294</v>
      </c>
      <c r="W30" s="38"/>
      <c r="X30" s="38"/>
      <c r="Y30" s="38"/>
      <c r="Z30" s="38"/>
      <c r="AA30" s="38"/>
      <c r="AB30" s="38"/>
      <c r="AC30" s="38"/>
      <c r="AD30" s="38"/>
      <c r="AE30" s="38"/>
      <c r="AF30" s="38">
        <v>2425.9</v>
      </c>
      <c r="AG30" s="38">
        <v>0</v>
      </c>
      <c r="AH30" s="38">
        <f t="shared" si="19"/>
        <v>0</v>
      </c>
      <c r="AI30" s="38">
        <v>36847.9</v>
      </c>
      <c r="AJ30" s="38">
        <v>25033.5</v>
      </c>
      <c r="AK30" s="38">
        <f t="shared" si="20"/>
        <v>67.937385848311578</v>
      </c>
      <c r="AL30" s="38">
        <v>54</v>
      </c>
      <c r="AM30" s="38">
        <v>54</v>
      </c>
      <c r="AN30" s="38">
        <f t="shared" si="21"/>
        <v>100</v>
      </c>
      <c r="AO30" s="38"/>
      <c r="AP30" s="38"/>
      <c r="AQ30" s="38"/>
      <c r="AR30" s="38"/>
      <c r="AS30" s="38"/>
      <c r="AT30" s="38"/>
      <c r="AU30" s="38"/>
      <c r="AV30" s="38"/>
      <c r="AW30" s="38"/>
      <c r="AX30" s="38">
        <v>15443.8</v>
      </c>
      <c r="AY30" s="38">
        <v>14213.4</v>
      </c>
      <c r="AZ30" s="38">
        <f t="shared" si="30"/>
        <v>92.033048861031617</v>
      </c>
      <c r="BA30" s="38">
        <v>27966</v>
      </c>
      <c r="BB30" s="38">
        <v>11046.5</v>
      </c>
      <c r="BC30" s="38">
        <f t="shared" si="22"/>
        <v>39.499749696059503</v>
      </c>
      <c r="BD30" s="38"/>
      <c r="BE30" s="38"/>
      <c r="BF30" s="38"/>
      <c r="BG30" s="38"/>
      <c r="BH30" s="38"/>
      <c r="BI30" s="38"/>
      <c r="BJ30" s="38">
        <v>1209.8</v>
      </c>
      <c r="BK30" s="38">
        <v>0</v>
      </c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>
        <v>8000</v>
      </c>
      <c r="BZ30" s="38">
        <v>8000</v>
      </c>
      <c r="CA30" s="38">
        <f t="shared" si="24"/>
        <v>100</v>
      </c>
      <c r="CB30" s="38"/>
      <c r="CC30" s="38"/>
      <c r="CD30" s="38"/>
      <c r="CE30" s="38"/>
      <c r="CF30" s="38"/>
      <c r="CG30" s="38"/>
      <c r="CH30" s="38">
        <v>1246.7</v>
      </c>
      <c r="CI30" s="38">
        <v>0</v>
      </c>
      <c r="CJ30" s="38">
        <v>0</v>
      </c>
      <c r="CK30" s="38">
        <v>0</v>
      </c>
      <c r="CL30" s="38">
        <v>0</v>
      </c>
      <c r="CM30" s="38"/>
      <c r="CN30" s="38">
        <v>3114.8</v>
      </c>
      <c r="CO30" s="38">
        <v>1557.4</v>
      </c>
      <c r="CP30" s="38">
        <f t="shared" si="26"/>
        <v>50</v>
      </c>
      <c r="CQ30" s="38">
        <v>4270.7</v>
      </c>
      <c r="CR30" s="38">
        <v>2135.4</v>
      </c>
      <c r="CS30" s="38">
        <f t="shared" si="27"/>
        <v>50.001170768258142</v>
      </c>
      <c r="CT30" s="38">
        <v>12717.5</v>
      </c>
      <c r="CU30" s="38">
        <v>4223.1000000000004</v>
      </c>
      <c r="CV30" s="38">
        <f t="shared" si="28"/>
        <v>33.206998230784357</v>
      </c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>
        <v>114794</v>
      </c>
      <c r="HZ30" s="38">
        <v>50217.9</v>
      </c>
      <c r="IA30" s="38">
        <f>HZ30/HY30*100</f>
        <v>43.74610171263307</v>
      </c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  <c r="IU30" s="38"/>
      <c r="IV30" s="38"/>
      <c r="IW30" s="38"/>
      <c r="IX30" s="38"/>
      <c r="IY30" s="38"/>
      <c r="IZ30" s="38"/>
      <c r="JA30" s="38"/>
      <c r="JB30" s="39"/>
    </row>
    <row r="31" spans="1:265" ht="14">
      <c r="A31" s="24" t="s">
        <v>109</v>
      </c>
      <c r="B31" s="38">
        <f t="shared" si="11"/>
        <v>164182.79999999999</v>
      </c>
      <c r="C31" s="38">
        <f t="shared" si="12"/>
        <v>74609.899999999994</v>
      </c>
      <c r="D31" s="38">
        <f t="shared" si="13"/>
        <v>45.443188933310921</v>
      </c>
      <c r="E31" s="38">
        <v>4303</v>
      </c>
      <c r="F31" s="38">
        <v>0</v>
      </c>
      <c r="G31" s="38">
        <f t="shared" si="14"/>
        <v>0</v>
      </c>
      <c r="H31" s="38"/>
      <c r="I31" s="38"/>
      <c r="J31" s="38"/>
      <c r="K31" s="38"/>
      <c r="L31" s="38"/>
      <c r="M31" s="38"/>
      <c r="N31" s="38">
        <v>22385.7</v>
      </c>
      <c r="O31" s="38">
        <v>4092</v>
      </c>
      <c r="P31" s="38">
        <f t="shared" si="62"/>
        <v>18.279526662110186</v>
      </c>
      <c r="Q31" s="38"/>
      <c r="R31" s="38"/>
      <c r="S31" s="38"/>
      <c r="T31" s="38">
        <v>17483.900000000001</v>
      </c>
      <c r="U31" s="38">
        <v>12343.2</v>
      </c>
      <c r="V31" s="38">
        <f t="shared" si="17"/>
        <v>70.59752114802761</v>
      </c>
      <c r="W31" s="38"/>
      <c r="X31" s="38"/>
      <c r="Y31" s="38"/>
      <c r="Z31" s="38"/>
      <c r="AA31" s="38"/>
      <c r="AB31" s="38"/>
      <c r="AC31" s="38"/>
      <c r="AD31" s="38"/>
      <c r="AE31" s="38"/>
      <c r="AF31" s="38">
        <v>4066</v>
      </c>
      <c r="AG31" s="38">
        <v>214.7</v>
      </c>
      <c r="AH31" s="38">
        <f t="shared" si="19"/>
        <v>5.2803738317757007</v>
      </c>
      <c r="AI31" s="38">
        <v>0</v>
      </c>
      <c r="AJ31" s="38">
        <v>0</v>
      </c>
      <c r="AK31" s="38">
        <v>0</v>
      </c>
      <c r="AL31" s="38">
        <v>12.4</v>
      </c>
      <c r="AM31" s="38">
        <v>12.4</v>
      </c>
      <c r="AN31" s="38">
        <f t="shared" si="21"/>
        <v>100</v>
      </c>
      <c r="AO31" s="38"/>
      <c r="AP31" s="38"/>
      <c r="AQ31" s="38"/>
      <c r="AR31" s="38"/>
      <c r="AS31" s="38"/>
      <c r="AT31" s="38"/>
      <c r="AU31" s="38"/>
      <c r="AV31" s="38"/>
      <c r="AW31" s="38"/>
      <c r="AX31" s="38">
        <v>18631.5</v>
      </c>
      <c r="AY31" s="38">
        <v>18297.5</v>
      </c>
      <c r="AZ31" s="38">
        <f t="shared" si="30"/>
        <v>98.207337036738849</v>
      </c>
      <c r="BA31" s="38">
        <v>11764.5</v>
      </c>
      <c r="BB31" s="38">
        <v>924</v>
      </c>
      <c r="BC31" s="38">
        <f t="shared" si="22"/>
        <v>7.8541374474053294</v>
      </c>
      <c r="BD31" s="38"/>
      <c r="BE31" s="38"/>
      <c r="BF31" s="38"/>
      <c r="BG31" s="38"/>
      <c r="BH31" s="38"/>
      <c r="BI31" s="38"/>
      <c r="BJ31" s="38"/>
      <c r="BK31" s="38"/>
      <c r="BL31" s="38"/>
      <c r="BM31" s="38">
        <v>6232.9</v>
      </c>
      <c r="BN31" s="38">
        <v>0</v>
      </c>
      <c r="BO31" s="38">
        <v>0</v>
      </c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>
        <v>345</v>
      </c>
      <c r="CL31" s="38">
        <v>345</v>
      </c>
      <c r="CM31" s="38">
        <f t="shared" si="25"/>
        <v>100</v>
      </c>
      <c r="CN31" s="38">
        <v>866.9</v>
      </c>
      <c r="CO31" s="38">
        <v>433.5</v>
      </c>
      <c r="CP31" s="38">
        <f t="shared" si="26"/>
        <v>50.005767677932866</v>
      </c>
      <c r="CQ31" s="38">
        <v>884.3</v>
      </c>
      <c r="CR31" s="38">
        <v>442.2</v>
      </c>
      <c r="CS31" s="38">
        <f t="shared" si="27"/>
        <v>50.005654189754608</v>
      </c>
      <c r="CT31" s="38">
        <v>5783.1</v>
      </c>
      <c r="CU31" s="38">
        <v>1718.1</v>
      </c>
      <c r="CV31" s="38">
        <f t="shared" si="28"/>
        <v>29.708979613010321</v>
      </c>
      <c r="CW31" s="38"/>
      <c r="CX31" s="38"/>
      <c r="CY31" s="38"/>
      <c r="CZ31" s="38">
        <v>35787.300000000003</v>
      </c>
      <c r="DA31" s="38">
        <v>35787.300000000003</v>
      </c>
      <c r="DB31" s="38">
        <f>DA31/CZ31*100</f>
        <v>100</v>
      </c>
      <c r="DC31" s="38"/>
      <c r="DD31" s="38"/>
      <c r="DE31" s="38"/>
      <c r="DF31" s="38">
        <v>26650.400000000001</v>
      </c>
      <c r="DG31" s="38">
        <v>0</v>
      </c>
      <c r="DH31" s="38">
        <v>0</v>
      </c>
      <c r="DI31" s="38"/>
      <c r="DJ31" s="38"/>
      <c r="DK31" s="38"/>
      <c r="DL31" s="38"/>
      <c r="DM31" s="38"/>
      <c r="DN31" s="38"/>
      <c r="DO31" s="38"/>
      <c r="DP31" s="38"/>
      <c r="DQ31" s="38"/>
      <c r="DR31" s="38">
        <v>8985.9</v>
      </c>
      <c r="DS31" s="38">
        <v>0</v>
      </c>
      <c r="DT31" s="38">
        <v>0</v>
      </c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  <c r="IU31" s="38"/>
      <c r="IV31" s="38"/>
      <c r="IW31" s="38"/>
      <c r="IX31" s="38"/>
      <c r="IY31" s="38"/>
      <c r="IZ31" s="38"/>
      <c r="JA31" s="38"/>
      <c r="JB31" s="39"/>
    </row>
    <row r="32" spans="1:265" ht="14">
      <c r="A32" s="24" t="s">
        <v>110</v>
      </c>
      <c r="B32" s="38">
        <f t="shared" si="11"/>
        <v>3997197.9</v>
      </c>
      <c r="C32" s="38">
        <f t="shared" si="12"/>
        <v>1509863.4</v>
      </c>
      <c r="D32" s="38">
        <f t="shared" si="13"/>
        <v>37.773045963023243</v>
      </c>
      <c r="E32" s="38">
        <v>26085.9</v>
      </c>
      <c r="F32" s="38">
        <v>8264.2000000000007</v>
      </c>
      <c r="G32" s="38">
        <f t="shared" si="14"/>
        <v>31.680716402347631</v>
      </c>
      <c r="H32" s="38"/>
      <c r="I32" s="38"/>
      <c r="J32" s="38"/>
      <c r="K32" s="38"/>
      <c r="L32" s="38"/>
      <c r="M32" s="38"/>
      <c r="N32" s="38"/>
      <c r="O32" s="38"/>
      <c r="P32" s="38"/>
      <c r="Q32" s="38">
        <v>246935.6</v>
      </c>
      <c r="R32" s="38">
        <v>0</v>
      </c>
      <c r="S32" s="38">
        <v>0</v>
      </c>
      <c r="T32" s="38">
        <v>74464.399999999994</v>
      </c>
      <c r="U32" s="38">
        <v>74464.399999999994</v>
      </c>
      <c r="V32" s="38">
        <f t="shared" si="17"/>
        <v>100</v>
      </c>
      <c r="W32" s="38"/>
      <c r="X32" s="38"/>
      <c r="Y32" s="38"/>
      <c r="Z32" s="38"/>
      <c r="AA32" s="38"/>
      <c r="AB32" s="38"/>
      <c r="AC32" s="38"/>
      <c r="AD32" s="38"/>
      <c r="AE32" s="38"/>
      <c r="AF32" s="38">
        <v>5777.9</v>
      </c>
      <c r="AG32" s="38">
        <v>0</v>
      </c>
      <c r="AH32" s="38">
        <f t="shared" si="19"/>
        <v>0</v>
      </c>
      <c r="AI32" s="38">
        <v>156591.79999999999</v>
      </c>
      <c r="AJ32" s="38">
        <v>156591.79999999999</v>
      </c>
      <c r="AK32" s="38">
        <f t="shared" si="20"/>
        <v>100</v>
      </c>
      <c r="AL32" s="38">
        <v>213.9</v>
      </c>
      <c r="AM32" s="38">
        <v>213.9</v>
      </c>
      <c r="AN32" s="38">
        <f t="shared" si="21"/>
        <v>100</v>
      </c>
      <c r="AO32" s="38">
        <v>17673.900000000001</v>
      </c>
      <c r="AP32" s="38">
        <v>14239</v>
      </c>
      <c r="AQ32" s="38">
        <f>AP32/AO32*100</f>
        <v>80.565127108334877</v>
      </c>
      <c r="AR32" s="38">
        <v>24500</v>
      </c>
      <c r="AS32" s="38">
        <v>4917.8999999999996</v>
      </c>
      <c r="AT32" s="38">
        <f t="shared" si="34"/>
        <v>20.073061224489795</v>
      </c>
      <c r="AU32" s="38">
        <v>18161.8</v>
      </c>
      <c r="AV32" s="38">
        <v>6201.8</v>
      </c>
      <c r="AW32" s="38">
        <f t="shared" si="37"/>
        <v>34.147496393529281</v>
      </c>
      <c r="AX32" s="38">
        <v>21746.1</v>
      </c>
      <c r="AY32" s="38">
        <v>1841.8</v>
      </c>
      <c r="AZ32" s="38">
        <f t="shared" si="30"/>
        <v>8.4695646575707819</v>
      </c>
      <c r="BA32" s="38">
        <v>12416.9</v>
      </c>
      <c r="BB32" s="38">
        <v>5749.7</v>
      </c>
      <c r="BC32" s="38">
        <f t="shared" si="22"/>
        <v>46.305438555517078</v>
      </c>
      <c r="BD32" s="38">
        <v>2390</v>
      </c>
      <c r="BE32" s="38">
        <v>1644.1</v>
      </c>
      <c r="BF32" s="38">
        <f>BE32/BD32*100</f>
        <v>68.790794979079493</v>
      </c>
      <c r="BG32" s="38"/>
      <c r="BH32" s="38"/>
      <c r="BI32" s="38"/>
      <c r="BJ32" s="38">
        <v>34940.6</v>
      </c>
      <c r="BK32" s="38">
        <v>14718</v>
      </c>
      <c r="BL32" s="38">
        <f t="shared" si="33"/>
        <v>42.122917179441686</v>
      </c>
      <c r="BM32" s="38">
        <v>4284.2</v>
      </c>
      <c r="BN32" s="38">
        <v>0</v>
      </c>
      <c r="BO32" s="38">
        <v>0</v>
      </c>
      <c r="BP32" s="38"/>
      <c r="BQ32" s="38"/>
      <c r="BR32" s="38"/>
      <c r="BS32" s="38">
        <v>82400</v>
      </c>
      <c r="BT32" s="38">
        <v>0</v>
      </c>
      <c r="BU32" s="38">
        <v>0</v>
      </c>
      <c r="BV32" s="38"/>
      <c r="BW32" s="38"/>
      <c r="BX32" s="38"/>
      <c r="BY32" s="38"/>
      <c r="BZ32" s="38"/>
      <c r="CA32" s="38"/>
      <c r="CB32" s="38"/>
      <c r="CC32" s="38"/>
      <c r="CD32" s="38"/>
      <c r="CE32" s="38">
        <v>3320.4</v>
      </c>
      <c r="CF32" s="38">
        <v>0</v>
      </c>
      <c r="CG32" s="38">
        <v>0</v>
      </c>
      <c r="CH32" s="38"/>
      <c r="CI32" s="38"/>
      <c r="CJ32" s="38"/>
      <c r="CK32" s="38"/>
      <c r="CL32" s="38"/>
      <c r="CM32" s="38"/>
      <c r="CN32" s="38">
        <v>3680.7</v>
      </c>
      <c r="CO32" s="38">
        <v>3680.7</v>
      </c>
      <c r="CP32" s="38">
        <f t="shared" si="26"/>
        <v>100</v>
      </c>
      <c r="CQ32" s="38">
        <v>6464.5</v>
      </c>
      <c r="CR32" s="38">
        <v>3232.2</v>
      </c>
      <c r="CS32" s="38">
        <f t="shared" si="27"/>
        <v>49.999226544976402</v>
      </c>
      <c r="CT32" s="38">
        <v>4237</v>
      </c>
      <c r="CU32" s="38">
        <v>1542.5</v>
      </c>
      <c r="CV32" s="38">
        <f t="shared" si="28"/>
        <v>36.405475572338922</v>
      </c>
      <c r="CW32" s="38">
        <v>58169.9</v>
      </c>
      <c r="CX32" s="38">
        <v>31923</v>
      </c>
      <c r="CY32" s="38">
        <f>CX32/CW32*100</f>
        <v>54.878897849231301</v>
      </c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>
        <v>146964.29999999999</v>
      </c>
      <c r="DM32" s="38">
        <v>0</v>
      </c>
      <c r="DN32" s="38">
        <v>0</v>
      </c>
      <c r="DO32" s="38">
        <v>258819.3</v>
      </c>
      <c r="DP32" s="38">
        <v>0</v>
      </c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>
        <v>37637.5</v>
      </c>
      <c r="EB32" s="38">
        <v>0</v>
      </c>
      <c r="EC32" s="38">
        <v>0</v>
      </c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>
        <v>105658.5</v>
      </c>
      <c r="FO32" s="38">
        <v>94314.2</v>
      </c>
      <c r="FP32" s="38">
        <f>FO32/FN32*100</f>
        <v>89.263239587917681</v>
      </c>
      <c r="FQ32" s="38">
        <v>102697.9</v>
      </c>
      <c r="FR32" s="38">
        <v>99630.5</v>
      </c>
      <c r="FS32" s="38">
        <f>FR32/FQ32*100</f>
        <v>97.013181379560834</v>
      </c>
      <c r="FT32" s="38">
        <v>93415.7</v>
      </c>
      <c r="FU32" s="38">
        <v>48422.5</v>
      </c>
      <c r="FV32" s="38">
        <f>FU32/FT32*100</f>
        <v>51.835505166690396</v>
      </c>
      <c r="FW32" s="38">
        <v>145743.20000000001</v>
      </c>
      <c r="FX32" s="38">
        <v>51820.6</v>
      </c>
      <c r="FY32" s="38">
        <f>FX32/FW32*100</f>
        <v>35.556101416738478</v>
      </c>
      <c r="FZ32" s="38">
        <v>163204.1</v>
      </c>
      <c r="GA32" s="38">
        <v>49229.8</v>
      </c>
      <c r="GB32" s="38">
        <f>GA32/FZ32*100</f>
        <v>30.164560816793205</v>
      </c>
      <c r="GC32" s="38">
        <v>103255.9</v>
      </c>
      <c r="GD32" s="38">
        <v>30524.7</v>
      </c>
      <c r="GE32" s="38">
        <f>GD32/GC32*100</f>
        <v>29.562184824305444</v>
      </c>
      <c r="GF32" s="38">
        <v>180610.5</v>
      </c>
      <c r="GG32" s="38">
        <v>76190.899999999994</v>
      </c>
      <c r="GH32" s="38">
        <f>GG32/GF32*100</f>
        <v>42.185199642324221</v>
      </c>
      <c r="GI32" s="38">
        <v>168127.6</v>
      </c>
      <c r="GJ32" s="38">
        <v>72565.100000000006</v>
      </c>
      <c r="GK32" s="38">
        <f>GJ32/GI32*100</f>
        <v>43.160730302460756</v>
      </c>
      <c r="GL32" s="38"/>
      <c r="GM32" s="38"/>
      <c r="GN32" s="38"/>
      <c r="GO32" s="38">
        <v>235095.8</v>
      </c>
      <c r="GP32" s="38">
        <v>220374.7</v>
      </c>
      <c r="GQ32" s="38">
        <f>GP32/GO32*100</f>
        <v>93.73825478804811</v>
      </c>
      <c r="GR32" s="38">
        <v>403431.1</v>
      </c>
      <c r="GS32" s="38">
        <v>343972.9</v>
      </c>
      <c r="GT32" s="38">
        <f>GS32/GR32*100</f>
        <v>85.261869994653367</v>
      </c>
      <c r="GU32" s="38"/>
      <c r="GV32" s="38"/>
      <c r="GW32" s="38"/>
      <c r="GX32" s="38">
        <v>515957.4</v>
      </c>
      <c r="GY32" s="38">
        <v>28581.5</v>
      </c>
      <c r="GZ32" s="38">
        <f>GY32/GX32*100</f>
        <v>5.5395077190481228</v>
      </c>
      <c r="HA32" s="38">
        <v>22314.9</v>
      </c>
      <c r="HB32" s="38">
        <v>13950.1</v>
      </c>
      <c r="HC32" s="38">
        <f>HB32/HA32*100</f>
        <v>62.514732308905707</v>
      </c>
      <c r="HD32" s="38">
        <v>102503.8</v>
      </c>
      <c r="HE32" s="38">
        <v>24983.9</v>
      </c>
      <c r="HF32" s="38">
        <f>HE32/HD32*100</f>
        <v>24.373632977509128</v>
      </c>
      <c r="HG32" s="38">
        <v>83237.2</v>
      </c>
      <c r="HH32" s="38">
        <v>0</v>
      </c>
      <c r="HI32" s="38">
        <f>HH32/HG32*100</f>
        <v>0</v>
      </c>
      <c r="HJ32" s="38">
        <v>31340.400000000001</v>
      </c>
      <c r="HK32" s="38">
        <v>0</v>
      </c>
      <c r="HL32" s="38">
        <f>HK32/HJ32*100</f>
        <v>0</v>
      </c>
      <c r="HM32" s="38"/>
      <c r="HN32" s="38"/>
      <c r="HO32" s="38"/>
      <c r="HP32" s="38"/>
      <c r="HQ32" s="38"/>
      <c r="HR32" s="38"/>
      <c r="HS32" s="38">
        <v>29116.7</v>
      </c>
      <c r="HT32" s="38">
        <v>16229.7</v>
      </c>
      <c r="HU32" s="38">
        <f>HT32/HS32*100</f>
        <v>55.740176599683345</v>
      </c>
      <c r="HV32" s="38">
        <v>13374.8</v>
      </c>
      <c r="HW32" s="38">
        <v>9847.2999999999993</v>
      </c>
      <c r="HX32" s="38">
        <f>HW32/HV32*100</f>
        <v>73.62577384334719</v>
      </c>
      <c r="HY32" s="38"/>
      <c r="HZ32" s="38"/>
      <c r="IA32" s="38"/>
      <c r="IB32" s="38"/>
      <c r="IC32" s="38"/>
      <c r="ID32" s="38"/>
      <c r="IE32" s="38">
        <v>114890.1</v>
      </c>
      <c r="IF32" s="38">
        <v>0</v>
      </c>
      <c r="IG32" s="38">
        <v>0</v>
      </c>
      <c r="IH32" s="38">
        <v>31368.1</v>
      </c>
      <c r="II32" s="38">
        <v>0</v>
      </c>
      <c r="IJ32" s="38">
        <v>0</v>
      </c>
      <c r="IK32" s="38"/>
      <c r="IL32" s="38"/>
      <c r="IM32" s="38"/>
      <c r="IN32" s="38"/>
      <c r="IO32" s="38"/>
      <c r="IP32" s="38"/>
      <c r="IQ32" s="38"/>
      <c r="IR32" s="38"/>
      <c r="IS32" s="38"/>
      <c r="IT32" s="38">
        <v>103977.60000000001</v>
      </c>
      <c r="IU32" s="38">
        <v>0</v>
      </c>
      <c r="IV32" s="38">
        <v>0</v>
      </c>
      <c r="IW32" s="38"/>
      <c r="IX32" s="38"/>
      <c r="IY32" s="38"/>
      <c r="IZ32" s="38"/>
      <c r="JA32" s="38"/>
      <c r="JB32" s="39"/>
    </row>
    <row r="33" spans="1:265" s="34" customFormat="1" ht="14">
      <c r="A33" s="40"/>
      <c r="B33" s="38">
        <f t="shared" si="11"/>
        <v>29683.200000000001</v>
      </c>
      <c r="C33" s="38">
        <f t="shared" si="12"/>
        <v>0</v>
      </c>
      <c r="D33" s="38">
        <f t="shared" si="13"/>
        <v>0</v>
      </c>
      <c r="E33" s="41"/>
      <c r="F33" s="41"/>
      <c r="G33" s="38"/>
      <c r="H33" s="41"/>
      <c r="I33" s="41"/>
      <c r="J33" s="38"/>
      <c r="K33" s="41"/>
      <c r="L33" s="41"/>
      <c r="M33" s="38"/>
      <c r="N33" s="41"/>
      <c r="O33" s="41"/>
      <c r="P33" s="38"/>
      <c r="Q33" s="41"/>
      <c r="R33" s="41"/>
      <c r="S33" s="41"/>
      <c r="T33" s="41"/>
      <c r="U33" s="41"/>
      <c r="V33" s="38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38"/>
      <c r="AL33" s="41"/>
      <c r="AM33" s="41"/>
      <c r="AN33" s="38"/>
      <c r="AO33" s="41"/>
      <c r="AP33" s="41"/>
      <c r="AQ33" s="38"/>
      <c r="AR33" s="41"/>
      <c r="AS33" s="41"/>
      <c r="AT33" s="38"/>
      <c r="AU33" s="41"/>
      <c r="AV33" s="41"/>
      <c r="AW33" s="38"/>
      <c r="AX33" s="41"/>
      <c r="AY33" s="41"/>
      <c r="AZ33" s="38"/>
      <c r="BA33" s="41"/>
      <c r="BB33" s="41"/>
      <c r="BC33" s="38"/>
      <c r="BD33" s="41"/>
      <c r="BE33" s="41"/>
      <c r="BF33" s="38"/>
      <c r="BG33" s="41"/>
      <c r="BH33" s="41"/>
      <c r="BI33" s="41"/>
      <c r="BJ33" s="41"/>
      <c r="BK33" s="41"/>
      <c r="BL33" s="38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38"/>
      <c r="CB33" s="41"/>
      <c r="CC33" s="41"/>
      <c r="CD33" s="38"/>
      <c r="CE33" s="41"/>
      <c r="CF33" s="41"/>
      <c r="CG33" s="41"/>
      <c r="CH33" s="41"/>
      <c r="CI33" s="41"/>
      <c r="CJ33" s="41"/>
      <c r="CK33" s="41"/>
      <c r="CL33" s="41"/>
      <c r="CM33" s="38"/>
      <c r="CN33" s="41"/>
      <c r="CO33" s="41"/>
      <c r="CP33" s="41"/>
      <c r="CQ33" s="41"/>
      <c r="CR33" s="41"/>
      <c r="CS33" s="38"/>
      <c r="CT33" s="41"/>
      <c r="CU33" s="41"/>
      <c r="CV33" s="38"/>
      <c r="CW33" s="41"/>
      <c r="CX33" s="41"/>
      <c r="CY33" s="38"/>
      <c r="CZ33" s="41"/>
      <c r="DA33" s="41"/>
      <c r="DB33" s="38"/>
      <c r="DC33" s="38">
        <v>438.3</v>
      </c>
      <c r="DD33" s="38">
        <v>0</v>
      </c>
      <c r="DE33" s="38">
        <v>0</v>
      </c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38">
        <v>29244.9</v>
      </c>
      <c r="DS33" s="38">
        <v>0</v>
      </c>
      <c r="DT33" s="38">
        <v>0</v>
      </c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38"/>
      <c r="EM33" s="41"/>
      <c r="EN33" s="41"/>
      <c r="EO33" s="38"/>
      <c r="EP33" s="41"/>
      <c r="EQ33" s="41"/>
      <c r="ER33" s="38"/>
      <c r="ES33" s="41"/>
      <c r="ET33" s="41"/>
      <c r="EU33" s="38"/>
      <c r="EV33" s="41"/>
      <c r="EW33" s="41"/>
      <c r="EX33" s="38"/>
      <c r="EY33" s="41"/>
      <c r="EZ33" s="41"/>
      <c r="FA33" s="38"/>
      <c r="FB33" s="41"/>
      <c r="FC33" s="41"/>
      <c r="FD33" s="41"/>
      <c r="FE33" s="41"/>
      <c r="FF33" s="41"/>
      <c r="FG33" s="41"/>
      <c r="FH33" s="41"/>
      <c r="FI33" s="41"/>
      <c r="FJ33" s="41"/>
      <c r="FK33" s="41"/>
      <c r="FL33" s="41"/>
      <c r="FM33" s="41"/>
      <c r="FN33" s="41"/>
      <c r="FO33" s="41"/>
      <c r="FP33" s="41"/>
      <c r="FQ33" s="41"/>
      <c r="FR33" s="41"/>
      <c r="FS33" s="41"/>
      <c r="FT33" s="41"/>
      <c r="FU33" s="41"/>
      <c r="FV33" s="41"/>
      <c r="FW33" s="41"/>
      <c r="FX33" s="41"/>
      <c r="FY33" s="41"/>
      <c r="FZ33" s="41"/>
      <c r="GA33" s="41"/>
      <c r="GB33" s="41"/>
      <c r="GC33" s="41"/>
      <c r="GD33" s="41"/>
      <c r="GE33" s="41"/>
      <c r="GF33" s="41"/>
      <c r="GG33" s="41"/>
      <c r="GH33" s="38"/>
      <c r="GI33" s="41"/>
      <c r="GJ33" s="41"/>
      <c r="GK33" s="38"/>
      <c r="GL33" s="41"/>
      <c r="GM33" s="41"/>
      <c r="GN33" s="41"/>
      <c r="GO33" s="41"/>
      <c r="GP33" s="41"/>
      <c r="GQ33" s="38"/>
      <c r="GR33" s="41"/>
      <c r="GS33" s="41"/>
      <c r="GT33" s="38"/>
      <c r="GU33" s="41"/>
      <c r="GV33" s="41"/>
      <c r="GW33" s="41"/>
      <c r="GX33" s="41"/>
      <c r="GY33" s="41"/>
      <c r="GZ33" s="41"/>
      <c r="HA33" s="41"/>
      <c r="HB33" s="41"/>
      <c r="HC33" s="41"/>
      <c r="HD33" s="41"/>
      <c r="HE33" s="41"/>
      <c r="HF33" s="41"/>
      <c r="HG33" s="41"/>
      <c r="HH33" s="41"/>
      <c r="HI33" s="41"/>
      <c r="HJ33" s="41"/>
      <c r="HK33" s="41"/>
      <c r="HL33" s="41"/>
      <c r="HM33" s="41"/>
      <c r="HN33" s="41"/>
      <c r="HO33" s="41"/>
      <c r="HP33" s="41"/>
      <c r="HQ33" s="41"/>
      <c r="HR33" s="41"/>
      <c r="HS33" s="41"/>
      <c r="HT33" s="41"/>
      <c r="HU33" s="38"/>
      <c r="HV33" s="41"/>
      <c r="HW33" s="41"/>
      <c r="HX33" s="38"/>
      <c r="HY33" s="41"/>
      <c r="HZ33" s="41"/>
      <c r="IA33" s="38"/>
      <c r="IB33" s="41"/>
      <c r="IC33" s="41"/>
      <c r="ID33" s="41"/>
      <c r="IE33" s="41"/>
      <c r="IF33" s="41"/>
      <c r="IG33" s="41"/>
      <c r="IH33" s="41"/>
      <c r="II33" s="41"/>
      <c r="IJ33" s="41"/>
      <c r="IK33" s="41"/>
      <c r="IL33" s="41"/>
      <c r="IM33" s="41"/>
      <c r="IN33" s="41"/>
      <c r="IO33" s="41"/>
      <c r="IP33" s="41"/>
      <c r="IQ33" s="41"/>
      <c r="IR33" s="41"/>
      <c r="IS33" s="41"/>
      <c r="IT33" s="41"/>
      <c r="IU33" s="41"/>
      <c r="IV33" s="41"/>
      <c r="IW33" s="41"/>
      <c r="IX33" s="41"/>
      <c r="IY33" s="41"/>
      <c r="IZ33" s="41"/>
      <c r="JA33" s="41"/>
      <c r="JB33" s="42"/>
      <c r="JC33" s="33"/>
      <c r="JD33" s="33"/>
      <c r="JE33" s="33"/>
    </row>
    <row r="34" spans="1:265" s="1" customFormat="1" ht="20.25" customHeight="1">
      <c r="A34" s="26" t="s">
        <v>392</v>
      </c>
      <c r="B34" s="37">
        <f>SUM(B5+B27+B33)</f>
        <v>8903415.6999999993</v>
      </c>
      <c r="C34" s="37">
        <f t="shared" ref="C34:BH34" si="63">SUM(C5+C27+C33)</f>
        <v>3780696.8999999994</v>
      </c>
      <c r="D34" s="37">
        <f t="shared" si="13"/>
        <v>42.46344355234362</v>
      </c>
      <c r="E34" s="37">
        <f t="shared" si="63"/>
        <v>80000</v>
      </c>
      <c r="F34" s="37">
        <f t="shared" si="63"/>
        <v>22159.5</v>
      </c>
      <c r="G34" s="37">
        <f t="shared" si="14"/>
        <v>27.699375</v>
      </c>
      <c r="H34" s="37">
        <f t="shared" si="63"/>
        <v>685668.00000000012</v>
      </c>
      <c r="I34" s="37">
        <f t="shared" si="63"/>
        <v>414588.10000000009</v>
      </c>
      <c r="J34" s="37">
        <f t="shared" si="15"/>
        <v>60.464845960435667</v>
      </c>
      <c r="K34" s="37">
        <f t="shared" si="63"/>
        <v>310541.39999999997</v>
      </c>
      <c r="L34" s="37">
        <f t="shared" si="63"/>
        <v>139511.80000000005</v>
      </c>
      <c r="M34" s="37">
        <f t="shared" si="16"/>
        <v>44.925346507744237</v>
      </c>
      <c r="N34" s="37">
        <f t="shared" si="63"/>
        <v>100000</v>
      </c>
      <c r="O34" s="37">
        <f t="shared" si="63"/>
        <v>31583.4</v>
      </c>
      <c r="P34" s="37">
        <f t="shared" si="62"/>
        <v>31.583400000000001</v>
      </c>
      <c r="Q34" s="37">
        <f t="shared" si="63"/>
        <v>342695.6</v>
      </c>
      <c r="R34" s="37">
        <f t="shared" si="63"/>
        <v>0</v>
      </c>
      <c r="S34" s="37">
        <f t="shared" si="63"/>
        <v>0</v>
      </c>
      <c r="T34" s="37">
        <f t="shared" si="63"/>
        <v>354721.9</v>
      </c>
      <c r="U34" s="37">
        <f t="shared" si="63"/>
        <v>317282.69999999995</v>
      </c>
      <c r="V34" s="37">
        <f t="shared" si="17"/>
        <v>89.445478274670933</v>
      </c>
      <c r="W34" s="37">
        <f t="shared" si="63"/>
        <v>6437</v>
      </c>
      <c r="X34" s="37">
        <f t="shared" si="63"/>
        <v>3908</v>
      </c>
      <c r="Y34" s="37">
        <f>X34/W34*100</f>
        <v>60.711511573714461</v>
      </c>
      <c r="Z34" s="37">
        <f t="shared" si="63"/>
        <v>112574.40000000002</v>
      </c>
      <c r="AA34" s="37">
        <f t="shared" si="63"/>
        <v>111653.80000000002</v>
      </c>
      <c r="AB34" s="37">
        <f>AA34/Z34*100</f>
        <v>99.182229707642236</v>
      </c>
      <c r="AC34" s="37">
        <f t="shared" si="63"/>
        <v>680.4</v>
      </c>
      <c r="AD34" s="37">
        <f t="shared" si="63"/>
        <v>0</v>
      </c>
      <c r="AE34" s="37">
        <f t="shared" si="63"/>
        <v>0</v>
      </c>
      <c r="AF34" s="37">
        <f t="shared" si="63"/>
        <v>273476.8</v>
      </c>
      <c r="AG34" s="37">
        <f t="shared" si="63"/>
        <v>167364.99999999997</v>
      </c>
      <c r="AH34" s="37">
        <f>AG34/AF34*100</f>
        <v>61.198975562095207</v>
      </c>
      <c r="AI34" s="37">
        <f t="shared" si="63"/>
        <v>385798.40000000002</v>
      </c>
      <c r="AJ34" s="37">
        <f t="shared" si="63"/>
        <v>289050.79999999993</v>
      </c>
      <c r="AK34" s="37">
        <f t="shared" si="20"/>
        <v>74.922757585308787</v>
      </c>
      <c r="AL34" s="37">
        <f t="shared" si="63"/>
        <v>523.70000000000005</v>
      </c>
      <c r="AM34" s="37">
        <f t="shared" si="63"/>
        <v>523.70000000000005</v>
      </c>
      <c r="AN34" s="37">
        <f t="shared" si="21"/>
        <v>100</v>
      </c>
      <c r="AO34" s="37">
        <f t="shared" si="63"/>
        <v>17673.900000000001</v>
      </c>
      <c r="AP34" s="37">
        <f t="shared" si="63"/>
        <v>14239</v>
      </c>
      <c r="AQ34" s="37">
        <f t="shared" ref="AQ34" si="64">AP34/AO34*100</f>
        <v>80.565127108334877</v>
      </c>
      <c r="AR34" s="37">
        <f t="shared" si="63"/>
        <v>48790.9</v>
      </c>
      <c r="AS34" s="37">
        <f t="shared" si="63"/>
        <v>21086.1</v>
      </c>
      <c r="AT34" s="37">
        <f t="shared" si="34"/>
        <v>43.217280271526036</v>
      </c>
      <c r="AU34" s="37">
        <f t="shared" si="63"/>
        <v>44331.899999999994</v>
      </c>
      <c r="AV34" s="37">
        <f t="shared" si="63"/>
        <v>8380.4</v>
      </c>
      <c r="AW34" s="37">
        <f t="shared" si="37"/>
        <v>18.903769069225547</v>
      </c>
      <c r="AX34" s="37">
        <f t="shared" si="63"/>
        <v>242974.59999999998</v>
      </c>
      <c r="AY34" s="37">
        <f t="shared" si="63"/>
        <v>195712.90000000002</v>
      </c>
      <c r="AZ34" s="37">
        <f t="shared" si="30"/>
        <v>80.548707560378745</v>
      </c>
      <c r="BA34" s="37">
        <f t="shared" si="63"/>
        <v>192082.3</v>
      </c>
      <c r="BB34" s="37">
        <f t="shared" si="63"/>
        <v>62064.900000000009</v>
      </c>
      <c r="BC34" s="37">
        <f t="shared" si="22"/>
        <v>32.311618509357714</v>
      </c>
      <c r="BD34" s="37">
        <f t="shared" si="63"/>
        <v>2390</v>
      </c>
      <c r="BE34" s="37">
        <f t="shared" si="63"/>
        <v>1644.1</v>
      </c>
      <c r="BF34" s="37">
        <f t="shared" ref="BF34" si="65">BE34/BD34*100</f>
        <v>68.790794979079493</v>
      </c>
      <c r="BG34" s="37">
        <f t="shared" si="63"/>
        <v>780</v>
      </c>
      <c r="BH34" s="37">
        <f t="shared" si="63"/>
        <v>0</v>
      </c>
      <c r="BI34" s="37">
        <f t="shared" ref="BI34:DT34" si="66">SUM(BI5+BI27+BI33)</f>
        <v>0</v>
      </c>
      <c r="BJ34" s="37">
        <f t="shared" si="66"/>
        <v>46140.2</v>
      </c>
      <c r="BK34" s="37">
        <f t="shared" si="66"/>
        <v>15624.8</v>
      </c>
      <c r="BL34" s="37">
        <f t="shared" si="33"/>
        <v>33.863745714149488</v>
      </c>
      <c r="BM34" s="37">
        <f t="shared" si="66"/>
        <v>139216</v>
      </c>
      <c r="BN34" s="37">
        <f t="shared" si="66"/>
        <v>0</v>
      </c>
      <c r="BO34" s="37">
        <f t="shared" si="66"/>
        <v>0</v>
      </c>
      <c r="BP34" s="37">
        <f t="shared" si="66"/>
        <v>8200.7000000000007</v>
      </c>
      <c r="BQ34" s="37">
        <f t="shared" si="66"/>
        <v>0</v>
      </c>
      <c r="BR34" s="37">
        <f t="shared" si="66"/>
        <v>0</v>
      </c>
      <c r="BS34" s="37">
        <f t="shared" si="66"/>
        <v>82400</v>
      </c>
      <c r="BT34" s="37">
        <f t="shared" si="66"/>
        <v>0</v>
      </c>
      <c r="BU34" s="37">
        <f t="shared" si="66"/>
        <v>0</v>
      </c>
      <c r="BV34" s="37">
        <f t="shared" si="66"/>
        <v>29152.600000000002</v>
      </c>
      <c r="BW34" s="37">
        <f t="shared" si="66"/>
        <v>23902.899999999998</v>
      </c>
      <c r="BX34" s="37">
        <f>BW34/BV34*100</f>
        <v>81.992343736064697</v>
      </c>
      <c r="BY34" s="37">
        <f t="shared" si="66"/>
        <v>115300</v>
      </c>
      <c r="BZ34" s="37">
        <f t="shared" si="66"/>
        <v>29472.9</v>
      </c>
      <c r="CA34" s="37">
        <f>BZ34/BY34*100</f>
        <v>25.56192541196878</v>
      </c>
      <c r="CB34" s="37">
        <f t="shared" si="66"/>
        <v>3600</v>
      </c>
      <c r="CC34" s="37">
        <f t="shared" si="66"/>
        <v>3600</v>
      </c>
      <c r="CD34" s="37">
        <f>CC34/CB34*100</f>
        <v>100</v>
      </c>
      <c r="CE34" s="37">
        <f t="shared" si="66"/>
        <v>3320.4</v>
      </c>
      <c r="CF34" s="37">
        <f t="shared" si="66"/>
        <v>0</v>
      </c>
      <c r="CG34" s="37">
        <f t="shared" si="66"/>
        <v>0</v>
      </c>
      <c r="CH34" s="37">
        <f t="shared" si="66"/>
        <v>2493.4</v>
      </c>
      <c r="CI34" s="37">
        <f t="shared" si="66"/>
        <v>0</v>
      </c>
      <c r="CJ34" s="37">
        <f t="shared" si="66"/>
        <v>0</v>
      </c>
      <c r="CK34" s="37">
        <f t="shared" si="66"/>
        <v>38036</v>
      </c>
      <c r="CL34" s="37">
        <f t="shared" si="66"/>
        <v>31272.200000000004</v>
      </c>
      <c r="CM34" s="37">
        <f>CL34/CK34*100</f>
        <v>82.21737301503839</v>
      </c>
      <c r="CN34" s="37">
        <f t="shared" si="66"/>
        <v>39372.9</v>
      </c>
      <c r="CO34" s="37">
        <f t="shared" si="66"/>
        <v>32418.600000000002</v>
      </c>
      <c r="CP34" s="37">
        <f>CO34/CN34*100</f>
        <v>82.337343705950033</v>
      </c>
      <c r="CQ34" s="37">
        <f t="shared" si="66"/>
        <v>24491.1</v>
      </c>
      <c r="CR34" s="37">
        <f t="shared" si="66"/>
        <v>11177</v>
      </c>
      <c r="CS34" s="37">
        <f t="shared" si="27"/>
        <v>45.636986497135695</v>
      </c>
      <c r="CT34" s="37">
        <f t="shared" si="66"/>
        <v>212632.3</v>
      </c>
      <c r="CU34" s="37">
        <f t="shared" si="66"/>
        <v>85471.7</v>
      </c>
      <c r="CV34" s="37">
        <f t="shared" si="28"/>
        <v>40.196950322222918</v>
      </c>
      <c r="CW34" s="37">
        <f t="shared" si="66"/>
        <v>67168.3</v>
      </c>
      <c r="CX34" s="37">
        <f t="shared" si="66"/>
        <v>31923</v>
      </c>
      <c r="CY34" s="37">
        <f t="shared" ref="CY34" si="67">CX34/CW34*100</f>
        <v>47.526883961630709</v>
      </c>
      <c r="CZ34" s="37">
        <f t="shared" si="66"/>
        <v>80121.099999999991</v>
      </c>
      <c r="DA34" s="37">
        <f t="shared" si="66"/>
        <v>80121.099999999991</v>
      </c>
      <c r="DB34" s="37">
        <f t="shared" ref="DB34" si="68">DA34/CZ34*100</f>
        <v>100</v>
      </c>
      <c r="DC34" s="37">
        <f t="shared" si="66"/>
        <v>438.3</v>
      </c>
      <c r="DD34" s="37">
        <f t="shared" si="66"/>
        <v>0</v>
      </c>
      <c r="DE34" s="37">
        <f t="shared" si="66"/>
        <v>0</v>
      </c>
      <c r="DF34" s="37">
        <f t="shared" si="66"/>
        <v>110000</v>
      </c>
      <c r="DG34" s="37">
        <f t="shared" si="66"/>
        <v>0</v>
      </c>
      <c r="DH34" s="37">
        <f t="shared" si="66"/>
        <v>0</v>
      </c>
      <c r="DI34" s="37">
        <f t="shared" si="66"/>
        <v>15405.800000000001</v>
      </c>
      <c r="DJ34" s="37">
        <f t="shared" si="66"/>
        <v>0</v>
      </c>
      <c r="DK34" s="37">
        <f t="shared" si="66"/>
        <v>0</v>
      </c>
      <c r="DL34" s="37">
        <f t="shared" si="66"/>
        <v>146964.29999999999</v>
      </c>
      <c r="DM34" s="37">
        <f t="shared" si="66"/>
        <v>0</v>
      </c>
      <c r="DN34" s="37">
        <f t="shared" si="66"/>
        <v>0</v>
      </c>
      <c r="DO34" s="37">
        <f t="shared" si="66"/>
        <v>258819.3</v>
      </c>
      <c r="DP34" s="37">
        <f t="shared" si="66"/>
        <v>0</v>
      </c>
      <c r="DQ34" s="37">
        <f t="shared" si="66"/>
        <v>0</v>
      </c>
      <c r="DR34" s="37">
        <f t="shared" si="66"/>
        <v>126154.20000000001</v>
      </c>
      <c r="DS34" s="37">
        <f t="shared" si="66"/>
        <v>0</v>
      </c>
      <c r="DT34" s="37">
        <f t="shared" si="66"/>
        <v>0</v>
      </c>
      <c r="DU34" s="37">
        <f t="shared" ref="DU34:GF34" si="69">SUM(DU5+DU27+DU33)</f>
        <v>593.20000000000005</v>
      </c>
      <c r="DV34" s="37">
        <f t="shared" si="69"/>
        <v>0</v>
      </c>
      <c r="DW34" s="37">
        <f t="shared" si="69"/>
        <v>0</v>
      </c>
      <c r="DX34" s="37">
        <f t="shared" si="69"/>
        <v>27013.8</v>
      </c>
      <c r="DY34" s="37">
        <f t="shared" si="69"/>
        <v>0</v>
      </c>
      <c r="DZ34" s="37">
        <f t="shared" si="69"/>
        <v>0</v>
      </c>
      <c r="EA34" s="37">
        <f t="shared" si="69"/>
        <v>37637.5</v>
      </c>
      <c r="EB34" s="37">
        <f t="shared" si="69"/>
        <v>0</v>
      </c>
      <c r="EC34" s="37">
        <f t="shared" si="69"/>
        <v>0</v>
      </c>
      <c r="ED34" s="37">
        <f t="shared" si="69"/>
        <v>37769.800000000003</v>
      </c>
      <c r="EE34" s="37">
        <f t="shared" si="69"/>
        <v>0</v>
      </c>
      <c r="EF34" s="37">
        <f t="shared" si="69"/>
        <v>0</v>
      </c>
      <c r="EG34" s="37">
        <f t="shared" si="69"/>
        <v>2720.9</v>
      </c>
      <c r="EH34" s="37">
        <f t="shared" si="69"/>
        <v>0</v>
      </c>
      <c r="EI34" s="37">
        <f t="shared" si="69"/>
        <v>0</v>
      </c>
      <c r="EJ34" s="37">
        <f t="shared" si="69"/>
        <v>9422.0999999999985</v>
      </c>
      <c r="EK34" s="37">
        <f t="shared" si="69"/>
        <v>3168.8</v>
      </c>
      <c r="EL34" s="37">
        <f>EK34/EJ34*100</f>
        <v>33.631568334023207</v>
      </c>
      <c r="EM34" s="37">
        <f t="shared" si="69"/>
        <v>21325.7</v>
      </c>
      <c r="EN34" s="37">
        <f t="shared" si="69"/>
        <v>10667.9</v>
      </c>
      <c r="EO34" s="37">
        <f>EN34/EM34*100</f>
        <v>50.023680348124557</v>
      </c>
      <c r="EP34" s="37">
        <f t="shared" si="69"/>
        <v>42734</v>
      </c>
      <c r="EQ34" s="37">
        <f t="shared" si="69"/>
        <v>19516.099999999999</v>
      </c>
      <c r="ER34" s="37">
        <f>EQ34/EP34*100</f>
        <v>45.668788318434963</v>
      </c>
      <c r="ES34" s="37">
        <f t="shared" si="69"/>
        <v>23018.5</v>
      </c>
      <c r="ET34" s="37">
        <f t="shared" si="69"/>
        <v>14284.3</v>
      </c>
      <c r="EU34" s="37">
        <f>ET34/ES34*100</f>
        <v>62.055737776136588</v>
      </c>
      <c r="EV34" s="37">
        <f t="shared" si="69"/>
        <v>14250</v>
      </c>
      <c r="EW34" s="37">
        <f t="shared" si="69"/>
        <v>1493.2</v>
      </c>
      <c r="EX34" s="37">
        <f>EW34/EV34*100</f>
        <v>10.478596491228071</v>
      </c>
      <c r="EY34" s="37">
        <f t="shared" si="69"/>
        <v>14250</v>
      </c>
      <c r="EZ34" s="37">
        <f t="shared" si="69"/>
        <v>1702.6</v>
      </c>
      <c r="FA34" s="37">
        <f>EZ34/EY34*100</f>
        <v>11.948070175438597</v>
      </c>
      <c r="FB34" s="37">
        <f t="shared" si="69"/>
        <v>14053.1</v>
      </c>
      <c r="FC34" s="37">
        <f t="shared" si="69"/>
        <v>8252.7000000000007</v>
      </c>
      <c r="FD34" s="37">
        <f>FC34/FB34*100</f>
        <v>58.725121147647144</v>
      </c>
      <c r="FE34" s="37">
        <f t="shared" si="69"/>
        <v>18605.400000000001</v>
      </c>
      <c r="FF34" s="37">
        <f t="shared" si="69"/>
        <v>3816.2</v>
      </c>
      <c r="FG34" s="37">
        <f>FF34/FE34*100</f>
        <v>20.511249422210753</v>
      </c>
      <c r="FH34" s="37">
        <f t="shared" si="69"/>
        <v>59240.3</v>
      </c>
      <c r="FI34" s="37">
        <f t="shared" si="69"/>
        <v>36643.599999999999</v>
      </c>
      <c r="FJ34" s="37">
        <f>FI34/FH34*100</f>
        <v>61.855865010811897</v>
      </c>
      <c r="FK34" s="37">
        <f t="shared" si="69"/>
        <v>75434.600000000006</v>
      </c>
      <c r="FL34" s="37">
        <f t="shared" si="69"/>
        <v>73324.3</v>
      </c>
      <c r="FM34" s="37">
        <f>FL34/FK34*100</f>
        <v>97.202477377755031</v>
      </c>
      <c r="FN34" s="37">
        <f t="shared" si="69"/>
        <v>105658.5</v>
      </c>
      <c r="FO34" s="37">
        <f t="shared" si="69"/>
        <v>94314.2</v>
      </c>
      <c r="FP34" s="37">
        <f>FO34/FN34*100</f>
        <v>89.263239587917681</v>
      </c>
      <c r="FQ34" s="37">
        <f t="shared" si="69"/>
        <v>102697.9</v>
      </c>
      <c r="FR34" s="37">
        <f t="shared" si="69"/>
        <v>99630.5</v>
      </c>
      <c r="FS34" s="37">
        <f>FR34/FQ34*100</f>
        <v>97.013181379560834</v>
      </c>
      <c r="FT34" s="37">
        <f t="shared" si="69"/>
        <v>93415.7</v>
      </c>
      <c r="FU34" s="37">
        <f t="shared" si="69"/>
        <v>48422.5</v>
      </c>
      <c r="FV34" s="37">
        <f t="shared" si="69"/>
        <v>51.835505166690396</v>
      </c>
      <c r="FW34" s="37">
        <f t="shared" si="69"/>
        <v>145743.20000000001</v>
      </c>
      <c r="FX34" s="37">
        <f t="shared" si="69"/>
        <v>51820.6</v>
      </c>
      <c r="FY34" s="37">
        <f>FX34/FW34*100</f>
        <v>35.556101416738478</v>
      </c>
      <c r="FZ34" s="37">
        <f t="shared" si="69"/>
        <v>163204.1</v>
      </c>
      <c r="GA34" s="37">
        <f t="shared" si="69"/>
        <v>49229.8</v>
      </c>
      <c r="GB34" s="37">
        <f>GA34/FZ34*100</f>
        <v>30.164560816793205</v>
      </c>
      <c r="GC34" s="37">
        <f t="shared" si="69"/>
        <v>103255.9</v>
      </c>
      <c r="GD34" s="37">
        <f t="shared" si="69"/>
        <v>30524.7</v>
      </c>
      <c r="GE34" s="37">
        <f>GD34/GC34*100</f>
        <v>29.562184824305444</v>
      </c>
      <c r="GF34" s="37">
        <f t="shared" si="69"/>
        <v>180610.5</v>
      </c>
      <c r="GG34" s="37">
        <f t="shared" ref="GG34:IR34" si="70">SUM(GG5+GG27+GG33)</f>
        <v>76190.899999999994</v>
      </c>
      <c r="GH34" s="37">
        <f t="shared" ref="GH34" si="71">GG34/GF34*100</f>
        <v>42.185199642324221</v>
      </c>
      <c r="GI34" s="37">
        <f t="shared" si="70"/>
        <v>168127.6</v>
      </c>
      <c r="GJ34" s="37">
        <f t="shared" si="70"/>
        <v>72565.100000000006</v>
      </c>
      <c r="GK34" s="37">
        <f t="shared" ref="GK34" si="72">GJ34/GI34*100</f>
        <v>43.160730302460756</v>
      </c>
      <c r="GL34" s="37">
        <f t="shared" si="70"/>
        <v>109877.2</v>
      </c>
      <c r="GM34" s="37">
        <f t="shared" si="70"/>
        <v>18929.8</v>
      </c>
      <c r="GN34" s="37">
        <f>GM34/GL34*100</f>
        <v>17.228141962117711</v>
      </c>
      <c r="GO34" s="37">
        <f t="shared" si="70"/>
        <v>235095.8</v>
      </c>
      <c r="GP34" s="37">
        <f t="shared" si="70"/>
        <v>220374.7</v>
      </c>
      <c r="GQ34" s="37">
        <f t="shared" ref="GQ34" si="73">GP34/GO34*100</f>
        <v>93.73825478804811</v>
      </c>
      <c r="GR34" s="37">
        <f t="shared" si="70"/>
        <v>403431.1</v>
      </c>
      <c r="GS34" s="37">
        <f t="shared" si="70"/>
        <v>343972.9</v>
      </c>
      <c r="GT34" s="37">
        <f t="shared" ref="GT34" si="74">GS34/GR34*100</f>
        <v>85.261869994653367</v>
      </c>
      <c r="GU34" s="37">
        <f t="shared" si="70"/>
        <v>13975.4</v>
      </c>
      <c r="GV34" s="37">
        <f t="shared" si="70"/>
        <v>5123.8</v>
      </c>
      <c r="GW34" s="37">
        <f>GV34/GU34*100</f>
        <v>36.66299354580191</v>
      </c>
      <c r="GX34" s="37">
        <f t="shared" si="70"/>
        <v>515957.4</v>
      </c>
      <c r="GY34" s="37">
        <f t="shared" si="70"/>
        <v>28581.5</v>
      </c>
      <c r="GZ34" s="37">
        <f>GY34/GX34*100</f>
        <v>5.5395077190481228</v>
      </c>
      <c r="HA34" s="37">
        <f t="shared" si="70"/>
        <v>22314.9</v>
      </c>
      <c r="HB34" s="37">
        <f t="shared" si="70"/>
        <v>13950.1</v>
      </c>
      <c r="HC34" s="37">
        <f>HB34/HA34*100</f>
        <v>62.514732308905707</v>
      </c>
      <c r="HD34" s="37">
        <f t="shared" si="70"/>
        <v>102503.8</v>
      </c>
      <c r="HE34" s="37">
        <f t="shared" si="70"/>
        <v>24983.9</v>
      </c>
      <c r="HF34" s="37">
        <f>HE34/HD34*100</f>
        <v>24.373632977509128</v>
      </c>
      <c r="HG34" s="37">
        <f t="shared" si="70"/>
        <v>83237.2</v>
      </c>
      <c r="HH34" s="37">
        <f t="shared" si="70"/>
        <v>0</v>
      </c>
      <c r="HI34" s="37">
        <f t="shared" si="70"/>
        <v>0</v>
      </c>
      <c r="HJ34" s="37">
        <f t="shared" si="70"/>
        <v>31340.400000000001</v>
      </c>
      <c r="HK34" s="37">
        <f t="shared" si="70"/>
        <v>0</v>
      </c>
      <c r="HL34" s="37">
        <f t="shared" si="70"/>
        <v>0</v>
      </c>
      <c r="HM34" s="37">
        <f t="shared" si="70"/>
        <v>120404.4</v>
      </c>
      <c r="HN34" s="37">
        <f t="shared" si="70"/>
        <v>1272.8</v>
      </c>
      <c r="HO34" s="37">
        <f>HN34/HM34*100</f>
        <v>1.0571042254269778</v>
      </c>
      <c r="HP34" s="37">
        <f t="shared" si="70"/>
        <v>188982.8</v>
      </c>
      <c r="HQ34" s="37">
        <f t="shared" si="70"/>
        <v>101452.4</v>
      </c>
      <c r="HR34" s="37">
        <f>HQ34/HP34*100</f>
        <v>53.683403992320997</v>
      </c>
      <c r="HS34" s="37">
        <f t="shared" si="70"/>
        <v>29116.7</v>
      </c>
      <c r="HT34" s="37">
        <f t="shared" si="70"/>
        <v>16229.7</v>
      </c>
      <c r="HU34" s="37">
        <f t="shared" ref="HU34" si="75">HT34/HS34*100</f>
        <v>55.740176599683345</v>
      </c>
      <c r="HV34" s="37">
        <f t="shared" si="70"/>
        <v>13374.8</v>
      </c>
      <c r="HW34" s="37">
        <f t="shared" si="70"/>
        <v>9847.2999999999993</v>
      </c>
      <c r="HX34" s="37">
        <f t="shared" ref="HX34" si="76">HW34/HV34*100</f>
        <v>73.62577384334719</v>
      </c>
      <c r="HY34" s="37">
        <f t="shared" si="70"/>
        <v>114794</v>
      </c>
      <c r="HZ34" s="37">
        <f t="shared" si="70"/>
        <v>50217.9</v>
      </c>
      <c r="IA34" s="37">
        <f t="shared" ref="IA34" si="77">HZ34/HY34*100</f>
        <v>43.74610171263307</v>
      </c>
      <c r="IB34" s="37">
        <f t="shared" si="70"/>
        <v>211314.7</v>
      </c>
      <c r="IC34" s="37">
        <f t="shared" si="70"/>
        <v>19861.2</v>
      </c>
      <c r="ID34" s="37">
        <f>IC34/IB34*100</f>
        <v>9.3988728659198806</v>
      </c>
      <c r="IE34" s="37">
        <f t="shared" si="70"/>
        <v>114890.1</v>
      </c>
      <c r="IF34" s="37">
        <f t="shared" si="70"/>
        <v>0</v>
      </c>
      <c r="IG34" s="37">
        <f t="shared" si="70"/>
        <v>0</v>
      </c>
      <c r="IH34" s="37">
        <f t="shared" si="70"/>
        <v>31368.1</v>
      </c>
      <c r="II34" s="37">
        <f t="shared" si="70"/>
        <v>0</v>
      </c>
      <c r="IJ34" s="37">
        <f t="shared" si="70"/>
        <v>0</v>
      </c>
      <c r="IK34" s="37">
        <f t="shared" si="70"/>
        <v>28483</v>
      </c>
      <c r="IL34" s="37">
        <f t="shared" si="70"/>
        <v>7921.3</v>
      </c>
      <c r="IM34" s="37">
        <f>IL34/IK34*100</f>
        <v>27.810623880911422</v>
      </c>
      <c r="IN34" s="37">
        <f t="shared" si="70"/>
        <v>53619.5</v>
      </c>
      <c r="IO34" s="37">
        <f t="shared" si="70"/>
        <v>53619.5</v>
      </c>
      <c r="IP34" s="37">
        <f>IO34/IN34*100</f>
        <v>100</v>
      </c>
      <c r="IQ34" s="37">
        <f t="shared" si="70"/>
        <v>109195.4</v>
      </c>
      <c r="IR34" s="37">
        <f t="shared" si="70"/>
        <v>23051.7</v>
      </c>
      <c r="IS34" s="37">
        <f>IR34/IQ34*100</f>
        <v>21.110504654957996</v>
      </c>
      <c r="IT34" s="37">
        <f t="shared" ref="IT34:JB34" si="78">SUM(IT5+IT27+IT33)</f>
        <v>103977.60000000001</v>
      </c>
      <c r="IU34" s="37">
        <f t="shared" si="78"/>
        <v>0</v>
      </c>
      <c r="IV34" s="37">
        <f t="shared" si="78"/>
        <v>0</v>
      </c>
      <c r="IW34" s="37">
        <f t="shared" si="78"/>
        <v>19025</v>
      </c>
      <c r="IX34" s="37">
        <f t="shared" si="78"/>
        <v>0</v>
      </c>
      <c r="IY34" s="37">
        <f t="shared" si="78"/>
        <v>0</v>
      </c>
      <c r="IZ34" s="37">
        <f t="shared" si="78"/>
        <v>34786</v>
      </c>
      <c r="JA34" s="37">
        <f t="shared" si="78"/>
        <v>0</v>
      </c>
      <c r="JB34" s="37">
        <f t="shared" si="78"/>
        <v>0</v>
      </c>
      <c r="JC34" s="28"/>
      <c r="JD34" s="28"/>
      <c r="JE34" s="28"/>
    </row>
    <row r="37" spans="1:265">
      <c r="B37" s="29"/>
    </row>
  </sheetData>
  <mergeCells count="88">
    <mergeCell ref="FH3:FJ3"/>
    <mergeCell ref="FK3:FM3"/>
    <mergeCell ref="EP3:ER3"/>
    <mergeCell ref="ES3:EU3"/>
    <mergeCell ref="FZ3:GB3"/>
    <mergeCell ref="EM3:EO3"/>
    <mergeCell ref="EV3:EX3"/>
    <mergeCell ref="EY3:FA3"/>
    <mergeCell ref="FB3:FD3"/>
    <mergeCell ref="FE3:FG3"/>
    <mergeCell ref="DX3:DZ3"/>
    <mergeCell ref="EA3:EC3"/>
    <mergeCell ref="ED3:EF3"/>
    <mergeCell ref="EG3:EI3"/>
    <mergeCell ref="EJ3:EL3"/>
    <mergeCell ref="CN3:CP3"/>
    <mergeCell ref="CQ3:CS3"/>
    <mergeCell ref="CT3:CV3"/>
    <mergeCell ref="BM3:BO3"/>
    <mergeCell ref="BP3:BR3"/>
    <mergeCell ref="BS3:BU3"/>
    <mergeCell ref="BV3:BX3"/>
    <mergeCell ref="BY3:CA3"/>
    <mergeCell ref="CB3:CD3"/>
    <mergeCell ref="CE3:CG3"/>
    <mergeCell ref="CH3:CJ3"/>
    <mergeCell ref="CK3:CM3"/>
    <mergeCell ref="IZ3:JB3"/>
    <mergeCell ref="IK3:IM3"/>
    <mergeCell ref="IN3:IP3"/>
    <mergeCell ref="IQ3:IS3"/>
    <mergeCell ref="IH3:IJ3"/>
    <mergeCell ref="IT3:IV3"/>
    <mergeCell ref="IW3:IY3"/>
    <mergeCell ref="IE3:IG3"/>
    <mergeCell ref="HA3:HC3"/>
    <mergeCell ref="HD3:HF3"/>
    <mergeCell ref="HG3:HI3"/>
    <mergeCell ref="HJ3:HL3"/>
    <mergeCell ref="HS3:HU3"/>
    <mergeCell ref="HV3:HX3"/>
    <mergeCell ref="HP3:HR3"/>
    <mergeCell ref="HY3:IA3"/>
    <mergeCell ref="IB3:ID3"/>
    <mergeCell ref="GX3:GZ3"/>
    <mergeCell ref="HM3:HO3"/>
    <mergeCell ref="GU3:GW3"/>
    <mergeCell ref="GR3:GT3"/>
    <mergeCell ref="FN3:FP3"/>
    <mergeCell ref="FQ3:FS3"/>
    <mergeCell ref="FT3:FV3"/>
    <mergeCell ref="FW3:FY3"/>
    <mergeCell ref="GO3:GQ3"/>
    <mergeCell ref="GC3:GE3"/>
    <mergeCell ref="GF3:GH3"/>
    <mergeCell ref="GI3:GK3"/>
    <mergeCell ref="GL3:GN3"/>
    <mergeCell ref="DL3:DN3"/>
    <mergeCell ref="DO3:DQ3"/>
    <mergeCell ref="DR3:DT3"/>
    <mergeCell ref="DU3:DW3"/>
    <mergeCell ref="CW3:CY3"/>
    <mergeCell ref="CZ3:DB3"/>
    <mergeCell ref="DF3:DH3"/>
    <mergeCell ref="DI3:DK3"/>
    <mergeCell ref="DC3:DE3"/>
    <mergeCell ref="BJ3:BL3"/>
    <mergeCell ref="AR3:AT3"/>
    <mergeCell ref="Q3:S3"/>
    <mergeCell ref="T3:V3"/>
    <mergeCell ref="W3:Y3"/>
    <mergeCell ref="Z3:AB3"/>
    <mergeCell ref="AC3:AE3"/>
    <mergeCell ref="AF3:AH3"/>
    <mergeCell ref="AI3:AK3"/>
    <mergeCell ref="AL3:AN3"/>
    <mergeCell ref="AO3:AQ3"/>
    <mergeCell ref="BG3:BI3"/>
    <mergeCell ref="AU3:AW3"/>
    <mergeCell ref="AX3:AZ3"/>
    <mergeCell ref="BA3:BC3"/>
    <mergeCell ref="BD3:BF3"/>
    <mergeCell ref="A3:A4"/>
    <mergeCell ref="E3:G3"/>
    <mergeCell ref="H3:J3"/>
    <mergeCell ref="K3:M3"/>
    <mergeCell ref="N3:P3"/>
    <mergeCell ref="B3:D3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34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6" sqref="A36:XFD36"/>
    </sheetView>
  </sheetViews>
  <sheetFormatPr defaultRowHeight="12.5"/>
  <cols>
    <col min="1" max="1" width="18.7265625" customWidth="1"/>
    <col min="2" max="2" width="13.453125" customWidth="1"/>
    <col min="3" max="3" width="13.81640625" customWidth="1"/>
    <col min="4" max="16" width="12.1796875" customWidth="1"/>
    <col min="17" max="17" width="13.26953125" customWidth="1"/>
    <col min="18" max="28" width="12.1796875" customWidth="1"/>
    <col min="29" max="29" width="13.1796875" customWidth="1"/>
    <col min="30" max="34" width="12.1796875" customWidth="1"/>
    <col min="35" max="35" width="13.81640625" customWidth="1"/>
    <col min="36" max="36" width="12.7265625" customWidth="1"/>
    <col min="37" max="49" width="12.1796875" customWidth="1"/>
    <col min="50" max="50" width="13.1796875" customWidth="1"/>
    <col min="51" max="52" width="12.1796875" customWidth="1"/>
    <col min="53" max="53" width="12.81640625" customWidth="1"/>
    <col min="54" max="58" width="12.1796875" customWidth="1"/>
    <col min="59" max="59" width="13" customWidth="1"/>
    <col min="60" max="67" width="12.1796875" customWidth="1"/>
  </cols>
  <sheetData>
    <row r="1" spans="1:67" ht="21" customHeight="1">
      <c r="A1" s="35"/>
      <c r="B1" s="104" t="s">
        <v>399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44"/>
      <c r="R1" s="44"/>
      <c r="S1" s="44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</row>
    <row r="2" spans="1:67" ht="23.2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 t="s">
        <v>394</v>
      </c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</row>
    <row r="3" spans="1:67" ht="135" customHeight="1">
      <c r="A3" s="43" t="s">
        <v>121</v>
      </c>
      <c r="B3" s="82" t="s">
        <v>396</v>
      </c>
      <c r="C3" s="83"/>
      <c r="D3" s="84"/>
      <c r="E3" s="101" t="s">
        <v>57</v>
      </c>
      <c r="F3" s="102"/>
      <c r="G3" s="103"/>
      <c r="H3" s="101" t="s">
        <v>58</v>
      </c>
      <c r="I3" s="102"/>
      <c r="J3" s="103"/>
      <c r="K3" s="101" t="s">
        <v>59</v>
      </c>
      <c r="L3" s="102"/>
      <c r="M3" s="103"/>
      <c r="N3" s="105" t="s">
        <v>60</v>
      </c>
      <c r="O3" s="106"/>
      <c r="P3" s="107"/>
      <c r="Q3" s="94" t="s">
        <v>61</v>
      </c>
      <c r="R3" s="95"/>
      <c r="S3" s="96"/>
      <c r="T3" s="101" t="s">
        <v>62</v>
      </c>
      <c r="U3" s="102"/>
      <c r="V3" s="103"/>
      <c r="W3" s="101" t="s">
        <v>63</v>
      </c>
      <c r="X3" s="102"/>
      <c r="Y3" s="103"/>
      <c r="Z3" s="105" t="s">
        <v>64</v>
      </c>
      <c r="AA3" s="106"/>
      <c r="AB3" s="107"/>
      <c r="AC3" s="101" t="s">
        <v>65</v>
      </c>
      <c r="AD3" s="102"/>
      <c r="AE3" s="103"/>
      <c r="AF3" s="101" t="s">
        <v>66</v>
      </c>
      <c r="AG3" s="102"/>
      <c r="AH3" s="103"/>
      <c r="AI3" s="101" t="s">
        <v>67</v>
      </c>
      <c r="AJ3" s="102"/>
      <c r="AK3" s="103"/>
      <c r="AL3" s="101" t="s">
        <v>112</v>
      </c>
      <c r="AM3" s="102"/>
      <c r="AN3" s="103"/>
      <c r="AO3" s="101" t="s">
        <v>68</v>
      </c>
      <c r="AP3" s="102"/>
      <c r="AQ3" s="103"/>
      <c r="AR3" s="101" t="s">
        <v>69</v>
      </c>
      <c r="AS3" s="102"/>
      <c r="AT3" s="103"/>
      <c r="AU3" s="101" t="s">
        <v>70</v>
      </c>
      <c r="AV3" s="102"/>
      <c r="AW3" s="103"/>
      <c r="AX3" s="101" t="s">
        <v>71</v>
      </c>
      <c r="AY3" s="102"/>
      <c r="AZ3" s="103"/>
      <c r="BA3" s="101" t="s">
        <v>72</v>
      </c>
      <c r="BB3" s="102"/>
      <c r="BC3" s="103"/>
      <c r="BD3" s="101" t="s">
        <v>73</v>
      </c>
      <c r="BE3" s="102"/>
      <c r="BF3" s="103"/>
      <c r="BG3" s="101" t="s">
        <v>74</v>
      </c>
      <c r="BH3" s="102"/>
      <c r="BI3" s="103"/>
      <c r="BJ3" s="101" t="s">
        <v>113</v>
      </c>
      <c r="BK3" s="102"/>
      <c r="BL3" s="103"/>
      <c r="BM3" s="101" t="s">
        <v>75</v>
      </c>
      <c r="BN3" s="102"/>
      <c r="BO3" s="103"/>
    </row>
    <row r="4" spans="1:67" ht="61.5" customHeight="1">
      <c r="A4" s="43"/>
      <c r="B4" s="30" t="s">
        <v>125</v>
      </c>
      <c r="C4" s="30" t="s">
        <v>387</v>
      </c>
      <c r="D4" s="30" t="s">
        <v>388</v>
      </c>
      <c r="E4" s="30" t="s">
        <v>125</v>
      </c>
      <c r="F4" s="30" t="s">
        <v>387</v>
      </c>
      <c r="G4" s="30" t="s">
        <v>388</v>
      </c>
      <c r="H4" s="30" t="s">
        <v>125</v>
      </c>
      <c r="I4" s="30" t="s">
        <v>387</v>
      </c>
      <c r="J4" s="30" t="s">
        <v>388</v>
      </c>
      <c r="K4" s="30" t="s">
        <v>125</v>
      </c>
      <c r="L4" s="30" t="s">
        <v>387</v>
      </c>
      <c r="M4" s="30" t="s">
        <v>388</v>
      </c>
      <c r="N4" s="30" t="s">
        <v>125</v>
      </c>
      <c r="O4" s="30" t="s">
        <v>387</v>
      </c>
      <c r="P4" s="30" t="s">
        <v>388</v>
      </c>
      <c r="Q4" s="30" t="s">
        <v>125</v>
      </c>
      <c r="R4" s="30" t="s">
        <v>387</v>
      </c>
      <c r="S4" s="30" t="s">
        <v>388</v>
      </c>
      <c r="T4" s="30" t="s">
        <v>125</v>
      </c>
      <c r="U4" s="30" t="s">
        <v>387</v>
      </c>
      <c r="V4" s="30" t="s">
        <v>388</v>
      </c>
      <c r="W4" s="30" t="s">
        <v>125</v>
      </c>
      <c r="X4" s="30" t="s">
        <v>387</v>
      </c>
      <c r="Y4" s="30" t="s">
        <v>388</v>
      </c>
      <c r="Z4" s="30" t="s">
        <v>125</v>
      </c>
      <c r="AA4" s="30" t="s">
        <v>387</v>
      </c>
      <c r="AB4" s="30" t="s">
        <v>388</v>
      </c>
      <c r="AC4" s="30" t="s">
        <v>125</v>
      </c>
      <c r="AD4" s="30" t="s">
        <v>387</v>
      </c>
      <c r="AE4" s="30" t="s">
        <v>388</v>
      </c>
      <c r="AF4" s="30" t="s">
        <v>125</v>
      </c>
      <c r="AG4" s="30" t="s">
        <v>387</v>
      </c>
      <c r="AH4" s="30" t="s">
        <v>388</v>
      </c>
      <c r="AI4" s="30" t="s">
        <v>125</v>
      </c>
      <c r="AJ4" s="30" t="s">
        <v>387</v>
      </c>
      <c r="AK4" s="30" t="s">
        <v>388</v>
      </c>
      <c r="AL4" s="30" t="s">
        <v>125</v>
      </c>
      <c r="AM4" s="30" t="s">
        <v>387</v>
      </c>
      <c r="AN4" s="30" t="s">
        <v>388</v>
      </c>
      <c r="AO4" s="30" t="s">
        <v>125</v>
      </c>
      <c r="AP4" s="30" t="s">
        <v>387</v>
      </c>
      <c r="AQ4" s="30" t="s">
        <v>388</v>
      </c>
      <c r="AR4" s="30" t="s">
        <v>125</v>
      </c>
      <c r="AS4" s="30" t="s">
        <v>387</v>
      </c>
      <c r="AT4" s="30" t="s">
        <v>388</v>
      </c>
      <c r="AU4" s="30" t="s">
        <v>125</v>
      </c>
      <c r="AV4" s="30" t="s">
        <v>387</v>
      </c>
      <c r="AW4" s="30" t="s">
        <v>388</v>
      </c>
      <c r="AX4" s="30" t="s">
        <v>125</v>
      </c>
      <c r="AY4" s="30" t="s">
        <v>387</v>
      </c>
      <c r="AZ4" s="30" t="s">
        <v>388</v>
      </c>
      <c r="BA4" s="30" t="s">
        <v>125</v>
      </c>
      <c r="BB4" s="30" t="s">
        <v>387</v>
      </c>
      <c r="BC4" s="30" t="s">
        <v>388</v>
      </c>
      <c r="BD4" s="30" t="s">
        <v>125</v>
      </c>
      <c r="BE4" s="30" t="s">
        <v>387</v>
      </c>
      <c r="BF4" s="30" t="s">
        <v>388</v>
      </c>
      <c r="BG4" s="30" t="s">
        <v>125</v>
      </c>
      <c r="BH4" s="30" t="s">
        <v>387</v>
      </c>
      <c r="BI4" s="30" t="s">
        <v>388</v>
      </c>
      <c r="BJ4" s="30" t="s">
        <v>125</v>
      </c>
      <c r="BK4" s="30" t="s">
        <v>387</v>
      </c>
      <c r="BL4" s="30" t="s">
        <v>388</v>
      </c>
      <c r="BM4" s="30" t="s">
        <v>125</v>
      </c>
      <c r="BN4" s="30" t="s">
        <v>387</v>
      </c>
      <c r="BO4" s="30" t="s">
        <v>388</v>
      </c>
    </row>
    <row r="5" spans="1:67" s="45" customFormat="1" ht="27.75" customHeight="1">
      <c r="A5" s="21" t="s">
        <v>390</v>
      </c>
      <c r="B5" s="22">
        <f>SUM(B6:B26)</f>
        <v>4984216.5</v>
      </c>
      <c r="C5" s="22">
        <f t="shared" ref="C5:BO5" si="0">SUM(C6:C26)</f>
        <v>3629042.6999999997</v>
      </c>
      <c r="D5" s="22">
        <f>C5/B5*100</f>
        <v>72.810695522556045</v>
      </c>
      <c r="E5" s="22">
        <f t="shared" si="0"/>
        <v>33.9</v>
      </c>
      <c r="F5" s="22">
        <f t="shared" si="0"/>
        <v>13.2</v>
      </c>
      <c r="G5" s="22">
        <f t="shared" ref="G5:G34" si="1">F5/E5*100</f>
        <v>38.938053097345133</v>
      </c>
      <c r="H5" s="22">
        <f t="shared" si="0"/>
        <v>39052.099999999991</v>
      </c>
      <c r="I5" s="22">
        <f t="shared" si="0"/>
        <v>26415.599999999999</v>
      </c>
      <c r="J5" s="22">
        <f t="shared" ref="J5:J34" si="2">I5/H5*100</f>
        <v>67.641944991434528</v>
      </c>
      <c r="K5" s="22">
        <f t="shared" si="0"/>
        <v>1211.5999999999999</v>
      </c>
      <c r="L5" s="22">
        <f t="shared" si="0"/>
        <v>0</v>
      </c>
      <c r="M5" s="22">
        <f t="shared" si="0"/>
        <v>0</v>
      </c>
      <c r="N5" s="22">
        <f t="shared" si="0"/>
        <v>66272.900000000009</v>
      </c>
      <c r="O5" s="22">
        <f t="shared" si="0"/>
        <v>14937.1</v>
      </c>
      <c r="P5" s="22">
        <f>O5/N5*100</f>
        <v>22.538775276168689</v>
      </c>
      <c r="Q5" s="22">
        <f t="shared" si="0"/>
        <v>52.100000000000009</v>
      </c>
      <c r="R5" s="22">
        <f t="shared" si="0"/>
        <v>16.900000000000002</v>
      </c>
      <c r="S5" s="22">
        <f>R5/Q5*100</f>
        <v>32.437619961612285</v>
      </c>
      <c r="T5" s="22">
        <f t="shared" si="0"/>
        <v>103916.09999999999</v>
      </c>
      <c r="U5" s="22">
        <f t="shared" si="0"/>
        <v>60719</v>
      </c>
      <c r="V5" s="22">
        <f>U5/T5*100</f>
        <v>58.430791763740174</v>
      </c>
      <c r="W5" s="22">
        <f t="shared" si="0"/>
        <v>1273.7</v>
      </c>
      <c r="X5" s="22">
        <f t="shared" si="0"/>
        <v>741.69999999999993</v>
      </c>
      <c r="Y5" s="22">
        <f>X5/W5*100</f>
        <v>58.231922744759359</v>
      </c>
      <c r="Z5" s="22">
        <f t="shared" si="0"/>
        <v>9795.2999999999956</v>
      </c>
      <c r="AA5" s="22">
        <f t="shared" si="0"/>
        <v>6567.7</v>
      </c>
      <c r="AB5" s="22">
        <f>AA5/Z5*100</f>
        <v>67.049503333231272</v>
      </c>
      <c r="AC5" s="22">
        <f t="shared" si="0"/>
        <v>14288.999999999996</v>
      </c>
      <c r="AD5" s="22">
        <f t="shared" si="0"/>
        <v>9672.5999999999985</v>
      </c>
      <c r="AE5" s="22">
        <f>AD5/AC5*100</f>
        <v>67.692630694940163</v>
      </c>
      <c r="AF5" s="22">
        <f t="shared" si="0"/>
        <v>943556.70000000007</v>
      </c>
      <c r="AG5" s="22">
        <f t="shared" si="0"/>
        <v>716077.8</v>
      </c>
      <c r="AH5" s="22">
        <f>AG5/AF5*100</f>
        <v>75.891337531703186</v>
      </c>
      <c r="AI5" s="22">
        <f t="shared" si="0"/>
        <v>3219668.8000000007</v>
      </c>
      <c r="AJ5" s="22">
        <f t="shared" si="0"/>
        <v>2368006.7999999998</v>
      </c>
      <c r="AK5" s="22">
        <f>AJ5/AI5*100</f>
        <v>73.548148803380002</v>
      </c>
      <c r="AL5" s="22">
        <f t="shared" si="0"/>
        <v>10228.700000000003</v>
      </c>
      <c r="AM5" s="22">
        <f t="shared" si="0"/>
        <v>4115.6000000000004</v>
      </c>
      <c r="AN5" s="22">
        <f>AM5/AL5*100</f>
        <v>40.235807091810294</v>
      </c>
      <c r="AO5" s="22">
        <f t="shared" si="0"/>
        <v>911.29999999999984</v>
      </c>
      <c r="AP5" s="22">
        <f t="shared" si="0"/>
        <v>431.9</v>
      </c>
      <c r="AQ5" s="22">
        <f t="shared" ref="AQ5:AQ34" si="3">AP5/AO5*100</f>
        <v>47.393832985844405</v>
      </c>
      <c r="AR5" s="22">
        <f t="shared" si="0"/>
        <v>32920.300000000003</v>
      </c>
      <c r="AS5" s="22">
        <f t="shared" si="0"/>
        <v>24399.699999999997</v>
      </c>
      <c r="AT5" s="22">
        <f>AS5/AR5*100</f>
        <v>74.117489816313935</v>
      </c>
      <c r="AU5" s="22">
        <f t="shared" si="0"/>
        <v>2544.8000000000006</v>
      </c>
      <c r="AV5" s="22">
        <f t="shared" si="0"/>
        <v>2387.4</v>
      </c>
      <c r="AW5" s="22">
        <f>AV5/AU5*100</f>
        <v>93.814838101226002</v>
      </c>
      <c r="AX5" s="22">
        <f t="shared" si="0"/>
        <v>4350</v>
      </c>
      <c r="AY5" s="22">
        <f t="shared" si="0"/>
        <v>2550</v>
      </c>
      <c r="AZ5" s="22">
        <f>AY5/AX5*100</f>
        <v>58.620689655172406</v>
      </c>
      <c r="BA5" s="22">
        <f t="shared" si="0"/>
        <v>84195.9</v>
      </c>
      <c r="BB5" s="22">
        <f t="shared" si="0"/>
        <v>54910.6</v>
      </c>
      <c r="BC5" s="22">
        <f>BB5/BA5*100</f>
        <v>65.217664993188507</v>
      </c>
      <c r="BD5" s="22">
        <f t="shared" si="0"/>
        <v>19472.8</v>
      </c>
      <c r="BE5" s="22">
        <f t="shared" si="0"/>
        <v>11332.2</v>
      </c>
      <c r="BF5" s="22">
        <f>BE5/BD5*100</f>
        <v>58.19502074688797</v>
      </c>
      <c r="BG5" s="22">
        <f t="shared" si="0"/>
        <v>430320</v>
      </c>
      <c r="BH5" s="22">
        <f t="shared" si="0"/>
        <v>325746.89999999997</v>
      </c>
      <c r="BI5" s="22">
        <f>BH5/BG5*100</f>
        <v>75.698759063022862</v>
      </c>
      <c r="BJ5" s="22">
        <f t="shared" si="0"/>
        <v>150.49999999999997</v>
      </c>
      <c r="BK5" s="22">
        <f t="shared" si="0"/>
        <v>0</v>
      </c>
      <c r="BL5" s="22">
        <f t="shared" si="0"/>
        <v>0</v>
      </c>
      <c r="BM5" s="22">
        <f t="shared" si="0"/>
        <v>0</v>
      </c>
      <c r="BN5" s="22">
        <f t="shared" si="0"/>
        <v>0</v>
      </c>
      <c r="BO5" s="22">
        <f t="shared" si="0"/>
        <v>0</v>
      </c>
    </row>
    <row r="6" spans="1:67" s="46" customFormat="1" ht="14">
      <c r="A6" s="24" t="s">
        <v>85</v>
      </c>
      <c r="B6" s="25">
        <f>SUM(E6+H6+K6+N6+Q6+T6+W6+Z6+AC6+AF6+AI6+AL6+AO6+AR6+AU6+AX6+BA6+BD6+BG6+BJ6+BM6)</f>
        <v>161476.6</v>
      </c>
      <c r="C6" s="25">
        <f>SUM(F6+I6+L6+O6+R6+U6+X6+AA6+AD6+AG6+AJ6+AM6+AP6+AS6+AV6+AY6+BB6+BE6+BH6+BK6+BN6)</f>
        <v>113208.90000000001</v>
      </c>
      <c r="D6" s="25">
        <f>C6/B6*100</f>
        <v>70.108548235471886</v>
      </c>
      <c r="E6" s="25">
        <v>0.4</v>
      </c>
      <c r="F6" s="25">
        <v>0.3</v>
      </c>
      <c r="G6" s="25">
        <f t="shared" si="1"/>
        <v>74.999999999999986</v>
      </c>
      <c r="H6" s="25">
        <v>0</v>
      </c>
      <c r="I6" s="25">
        <v>0</v>
      </c>
      <c r="J6" s="25"/>
      <c r="K6" s="25"/>
      <c r="L6" s="25"/>
      <c r="M6" s="25"/>
      <c r="N6" s="25">
        <v>10510.3</v>
      </c>
      <c r="O6" s="25">
        <v>2376.1</v>
      </c>
      <c r="P6" s="25">
        <f>O6/N6*100</f>
        <v>22.607347078580059</v>
      </c>
      <c r="Q6" s="25">
        <v>1.4</v>
      </c>
      <c r="R6" s="25">
        <v>0</v>
      </c>
      <c r="S6" s="25">
        <f>R6/Q6*100</f>
        <v>0</v>
      </c>
      <c r="T6" s="25">
        <v>2891.8</v>
      </c>
      <c r="U6" s="25">
        <v>2718.2</v>
      </c>
      <c r="V6" s="25">
        <f>U6/T6*100</f>
        <v>93.996818590497256</v>
      </c>
      <c r="W6" s="25">
        <v>55.3</v>
      </c>
      <c r="X6" s="25">
        <v>39.799999999999997</v>
      </c>
      <c r="Y6" s="25">
        <f>X6/W6*100</f>
        <v>71.971066907775764</v>
      </c>
      <c r="Z6" s="25">
        <v>310.39999999999998</v>
      </c>
      <c r="AA6" s="25">
        <v>219.5</v>
      </c>
      <c r="AB6" s="25">
        <f>AA6/Z6*100</f>
        <v>70.715206185567013</v>
      </c>
      <c r="AC6" s="25">
        <v>310</v>
      </c>
      <c r="AD6" s="25">
        <v>216.4</v>
      </c>
      <c r="AE6" s="25">
        <f>AD6/AC6*100</f>
        <v>69.806451612903231</v>
      </c>
      <c r="AF6" s="25">
        <v>8954.7000000000007</v>
      </c>
      <c r="AG6" s="25">
        <v>5020</v>
      </c>
      <c r="AH6" s="25">
        <f>AG6/AF6*100</f>
        <v>56.059946173517815</v>
      </c>
      <c r="AI6" s="25">
        <v>120708.2</v>
      </c>
      <c r="AJ6" s="25">
        <v>89545.600000000006</v>
      </c>
      <c r="AK6" s="25">
        <f>AJ6/AI6*100</f>
        <v>74.183526885497429</v>
      </c>
      <c r="AL6" s="25">
        <v>103.4</v>
      </c>
      <c r="AM6" s="25">
        <v>51</v>
      </c>
      <c r="AN6" s="25">
        <f>AM6/AL6*100</f>
        <v>49.323017408123789</v>
      </c>
      <c r="AO6" s="25">
        <v>0</v>
      </c>
      <c r="AP6" s="25">
        <v>0</v>
      </c>
      <c r="AQ6" s="25"/>
      <c r="AR6" s="25">
        <v>1439.1</v>
      </c>
      <c r="AS6" s="25">
        <v>1077.5</v>
      </c>
      <c r="AT6" s="25">
        <f>AS6/AR6*100</f>
        <v>74.873184629282193</v>
      </c>
      <c r="AU6" s="25">
        <v>85.2</v>
      </c>
      <c r="AV6" s="25">
        <v>50.3</v>
      </c>
      <c r="AW6" s="25">
        <f>AV6/AU6*100</f>
        <v>59.037558685446001</v>
      </c>
      <c r="AX6" s="25">
        <v>300</v>
      </c>
      <c r="AY6" s="25">
        <v>300</v>
      </c>
      <c r="AZ6" s="25">
        <f>AY6/AX6*100</f>
        <v>100</v>
      </c>
      <c r="BA6" s="25">
        <v>2215.6999999999998</v>
      </c>
      <c r="BB6" s="25">
        <v>1480.7</v>
      </c>
      <c r="BC6" s="25">
        <f>BB6/BA6*100</f>
        <v>66.827639120819612</v>
      </c>
      <c r="BD6" s="25">
        <v>489.5</v>
      </c>
      <c r="BE6" s="25">
        <v>289.10000000000002</v>
      </c>
      <c r="BF6" s="25">
        <f>BE6/BD6*100</f>
        <v>59.060265577119523</v>
      </c>
      <c r="BG6" s="25">
        <v>13099.4</v>
      </c>
      <c r="BH6" s="25">
        <v>9824.4</v>
      </c>
      <c r="BI6" s="25">
        <f>BH6/BG6*100</f>
        <v>74.998854909385159</v>
      </c>
      <c r="BJ6" s="25">
        <v>1.8</v>
      </c>
      <c r="BK6" s="25">
        <v>0</v>
      </c>
      <c r="BL6" s="25">
        <v>0</v>
      </c>
      <c r="BM6" s="25"/>
      <c r="BN6" s="25"/>
      <c r="BO6" s="25"/>
    </row>
    <row r="7" spans="1:67" s="46" customFormat="1" ht="14">
      <c r="A7" s="24" t="s">
        <v>86</v>
      </c>
      <c r="B7" s="25">
        <f t="shared" ref="B7:B32" si="4">SUM(E7+H7+K7+N7+Q7+T7+W7+Z7+AC7+AF7+AI7+AL7+AO7+AR7+AU7+AX7+BA7+BD7+BG7+BJ7+BM7)</f>
        <v>162924.1</v>
      </c>
      <c r="C7" s="25">
        <f t="shared" ref="C7:C32" si="5">SUM(F7+I7+L7+O7+R7+U7+X7+AA7+AD7+AG7+AJ7+AM7+AP7+AS7+AV7+AY7+BB7+BE7+BH7+BK7+BN7)</f>
        <v>118968.40000000001</v>
      </c>
      <c r="D7" s="25">
        <f t="shared" ref="D7:D34" si="6">C7/B7*100</f>
        <v>73.020750152985343</v>
      </c>
      <c r="E7" s="25">
        <v>0.2</v>
      </c>
      <c r="F7" s="25">
        <v>0</v>
      </c>
      <c r="G7" s="25">
        <f t="shared" si="1"/>
        <v>0</v>
      </c>
      <c r="H7" s="25">
        <v>2896.4</v>
      </c>
      <c r="I7" s="25">
        <v>2341.8000000000002</v>
      </c>
      <c r="J7" s="25">
        <f t="shared" si="2"/>
        <v>80.852092252451328</v>
      </c>
      <c r="K7" s="25"/>
      <c r="L7" s="25"/>
      <c r="M7" s="25"/>
      <c r="N7" s="25">
        <v>6289.1</v>
      </c>
      <c r="O7" s="25">
        <v>2082.8000000000002</v>
      </c>
      <c r="P7" s="25">
        <f t="shared" ref="P7:P34" si="7">O7/N7*100</f>
        <v>33.117616193095998</v>
      </c>
      <c r="Q7" s="25">
        <v>1.9</v>
      </c>
      <c r="R7" s="25">
        <v>0</v>
      </c>
      <c r="S7" s="25">
        <f t="shared" ref="S7:S34" si="8">R7/Q7*100</f>
        <v>0</v>
      </c>
      <c r="T7" s="25">
        <v>2891.8</v>
      </c>
      <c r="U7" s="25">
        <v>1927.9</v>
      </c>
      <c r="V7" s="25">
        <f t="shared" ref="V7:V34" si="9">U7/T7*100</f>
        <v>66.667819351269102</v>
      </c>
      <c r="W7" s="25">
        <v>55.4</v>
      </c>
      <c r="X7" s="25">
        <v>31.9</v>
      </c>
      <c r="Y7" s="25">
        <f t="shared" ref="Y7:Y34" si="10">X7/W7*100</f>
        <v>57.581227436823099</v>
      </c>
      <c r="Z7" s="25">
        <v>310.39999999999998</v>
      </c>
      <c r="AA7" s="25">
        <v>136</v>
      </c>
      <c r="AB7" s="25">
        <f t="shared" ref="AB7:AB34" si="11">AA7/Z7*100</f>
        <v>43.814432989690729</v>
      </c>
      <c r="AC7" s="25">
        <v>576.79999999999995</v>
      </c>
      <c r="AD7" s="25">
        <v>422.4</v>
      </c>
      <c r="AE7" s="25">
        <f t="shared" ref="AE7:AE34" si="12">AD7/AC7*100</f>
        <v>73.231622746185849</v>
      </c>
      <c r="AF7" s="25">
        <v>20597</v>
      </c>
      <c r="AG7" s="25">
        <v>16486.5</v>
      </c>
      <c r="AH7" s="25">
        <f t="shared" ref="AH7:AH34" si="13">AG7/AF7*100</f>
        <v>80.043210176239256</v>
      </c>
      <c r="AI7" s="25">
        <v>108976.2</v>
      </c>
      <c r="AJ7" s="25">
        <v>80845.3</v>
      </c>
      <c r="AK7" s="25">
        <f t="shared" ref="AK7:AK34" si="14">AJ7/AI7*100</f>
        <v>74.186198454341408</v>
      </c>
      <c r="AL7" s="25">
        <v>479.3</v>
      </c>
      <c r="AM7" s="25">
        <v>194.1</v>
      </c>
      <c r="AN7" s="25">
        <f t="shared" ref="AN7:AN34" si="15">AM7/AL7*100</f>
        <v>40.496557479657831</v>
      </c>
      <c r="AO7" s="25">
        <v>101.5</v>
      </c>
      <c r="AP7" s="25">
        <v>0</v>
      </c>
      <c r="AQ7" s="25">
        <f t="shared" si="3"/>
        <v>0</v>
      </c>
      <c r="AR7" s="25">
        <v>1619</v>
      </c>
      <c r="AS7" s="25">
        <v>1211.9000000000001</v>
      </c>
      <c r="AT7" s="25">
        <f t="shared" ref="AT7:AT26" si="16">AS7/AR7*100</f>
        <v>74.85484867201977</v>
      </c>
      <c r="AU7" s="25">
        <v>104.2</v>
      </c>
      <c r="AV7" s="25">
        <v>104.1</v>
      </c>
      <c r="AW7" s="25">
        <f t="shared" ref="AW7:AW34" si="17">AV7/AU7*100</f>
        <v>99.904030710172748</v>
      </c>
      <c r="AX7" s="25"/>
      <c r="AY7" s="25"/>
      <c r="AZ7" s="25"/>
      <c r="BA7" s="25">
        <v>3196.9</v>
      </c>
      <c r="BB7" s="25">
        <v>2186</v>
      </c>
      <c r="BC7" s="25">
        <f t="shared" ref="BC7:BC27" si="18">BB7/BA7*100</f>
        <v>68.378741906221649</v>
      </c>
      <c r="BD7" s="25">
        <v>940.9</v>
      </c>
      <c r="BE7" s="25">
        <v>586.5</v>
      </c>
      <c r="BF7" s="25">
        <f t="shared" ref="BF7:BF27" si="19">BE7/BD7*100</f>
        <v>62.333935593580613</v>
      </c>
      <c r="BG7" s="25">
        <v>13881.5</v>
      </c>
      <c r="BH7" s="25">
        <v>10411.200000000001</v>
      </c>
      <c r="BI7" s="25">
        <f t="shared" ref="BI7:BI26" si="20">BH7/BG7*100</f>
        <v>75.000540287432912</v>
      </c>
      <c r="BJ7" s="25">
        <v>5.6</v>
      </c>
      <c r="BK7" s="25">
        <v>0</v>
      </c>
      <c r="BL7" s="25">
        <v>0</v>
      </c>
      <c r="BM7" s="25"/>
      <c r="BN7" s="25"/>
      <c r="BO7" s="25"/>
    </row>
    <row r="8" spans="1:67" s="46" customFormat="1" ht="14">
      <c r="A8" s="24" t="s">
        <v>87</v>
      </c>
      <c r="B8" s="25">
        <f t="shared" si="4"/>
        <v>432349.80000000005</v>
      </c>
      <c r="C8" s="25">
        <f t="shared" si="5"/>
        <v>317542.59999999998</v>
      </c>
      <c r="D8" s="25">
        <f t="shared" si="6"/>
        <v>73.445760816820069</v>
      </c>
      <c r="E8" s="25">
        <v>3.4</v>
      </c>
      <c r="F8" s="25">
        <v>0.4</v>
      </c>
      <c r="G8" s="25">
        <f t="shared" si="1"/>
        <v>11.764705882352942</v>
      </c>
      <c r="H8" s="25">
        <v>2933.9</v>
      </c>
      <c r="I8" s="25">
        <v>1718</v>
      </c>
      <c r="J8" s="25">
        <f t="shared" si="2"/>
        <v>58.556869695626979</v>
      </c>
      <c r="K8" s="25"/>
      <c r="L8" s="25"/>
      <c r="M8" s="25"/>
      <c r="N8" s="25">
        <v>4206.3</v>
      </c>
      <c r="O8" s="25">
        <v>0</v>
      </c>
      <c r="P8" s="25">
        <f t="shared" si="7"/>
        <v>0</v>
      </c>
      <c r="Q8" s="25">
        <v>4</v>
      </c>
      <c r="R8" s="25">
        <v>2</v>
      </c>
      <c r="S8" s="25">
        <f t="shared" si="8"/>
        <v>50</v>
      </c>
      <c r="T8" s="25">
        <v>2891.7</v>
      </c>
      <c r="U8" s="25">
        <v>2891.7</v>
      </c>
      <c r="V8" s="25">
        <f t="shared" si="9"/>
        <v>100</v>
      </c>
      <c r="W8" s="25">
        <v>83</v>
      </c>
      <c r="X8" s="25">
        <v>46.2</v>
      </c>
      <c r="Y8" s="25">
        <f t="shared" si="10"/>
        <v>55.662650602409649</v>
      </c>
      <c r="Z8" s="25">
        <v>620.9</v>
      </c>
      <c r="AA8" s="25">
        <v>443</v>
      </c>
      <c r="AB8" s="25">
        <f t="shared" si="11"/>
        <v>71.348043163150265</v>
      </c>
      <c r="AC8" s="25">
        <v>843.4</v>
      </c>
      <c r="AD8" s="25">
        <v>599</v>
      </c>
      <c r="AE8" s="25">
        <f t="shared" si="12"/>
        <v>71.022053592601381</v>
      </c>
      <c r="AF8" s="25">
        <v>74760.5</v>
      </c>
      <c r="AG8" s="25">
        <v>56069.9</v>
      </c>
      <c r="AH8" s="25">
        <f t="shared" si="13"/>
        <v>74.999364637743199</v>
      </c>
      <c r="AI8" s="25">
        <v>301687.2</v>
      </c>
      <c r="AJ8" s="25">
        <v>223903.3</v>
      </c>
      <c r="AK8" s="25">
        <f t="shared" si="14"/>
        <v>74.217036718826648</v>
      </c>
      <c r="AL8" s="25">
        <v>908</v>
      </c>
      <c r="AM8" s="25">
        <v>420.2</v>
      </c>
      <c r="AN8" s="25">
        <f t="shared" si="15"/>
        <v>46.277533039647579</v>
      </c>
      <c r="AO8" s="25">
        <v>117.4</v>
      </c>
      <c r="AP8" s="25">
        <v>116.5</v>
      </c>
      <c r="AQ8" s="25">
        <f t="shared" si="3"/>
        <v>99.233390119250416</v>
      </c>
      <c r="AR8" s="25">
        <v>2428.5</v>
      </c>
      <c r="AS8" s="25">
        <v>1819.2</v>
      </c>
      <c r="AT8" s="25">
        <f t="shared" si="16"/>
        <v>74.910438542310061</v>
      </c>
      <c r="AU8" s="25">
        <v>225.1</v>
      </c>
      <c r="AV8" s="25">
        <v>225.1</v>
      </c>
      <c r="AW8" s="25">
        <f t="shared" si="17"/>
        <v>100</v>
      </c>
      <c r="AX8" s="25">
        <v>675</v>
      </c>
      <c r="AY8" s="25">
        <v>375</v>
      </c>
      <c r="AZ8" s="25">
        <f t="shared" ref="AZ8:AZ34" si="21">AY8/AX8*100</f>
        <v>55.555555555555557</v>
      </c>
      <c r="BA8" s="25">
        <v>8198</v>
      </c>
      <c r="BB8" s="25">
        <v>5294.5</v>
      </c>
      <c r="BC8" s="25">
        <f t="shared" si="18"/>
        <v>64.58282507928763</v>
      </c>
      <c r="BD8" s="25">
        <v>1468.6</v>
      </c>
      <c r="BE8" s="25">
        <v>905.3</v>
      </c>
      <c r="BF8" s="25">
        <f t="shared" si="19"/>
        <v>61.643742339643204</v>
      </c>
      <c r="BG8" s="25">
        <v>30285</v>
      </c>
      <c r="BH8" s="25">
        <v>22713.3</v>
      </c>
      <c r="BI8" s="25">
        <f t="shared" si="20"/>
        <v>74.998514115898956</v>
      </c>
      <c r="BJ8" s="25">
        <v>9.9</v>
      </c>
      <c r="BK8" s="25">
        <v>0</v>
      </c>
      <c r="BL8" s="25">
        <v>0</v>
      </c>
      <c r="BM8" s="25"/>
      <c r="BN8" s="25"/>
      <c r="BO8" s="25"/>
    </row>
    <row r="9" spans="1:67" s="46" customFormat="1" ht="14">
      <c r="A9" s="24" t="s">
        <v>88</v>
      </c>
      <c r="B9" s="25">
        <f t="shared" si="4"/>
        <v>316469.90000000002</v>
      </c>
      <c r="C9" s="25">
        <f t="shared" si="5"/>
        <v>227616.4</v>
      </c>
      <c r="D9" s="25">
        <f t="shared" si="6"/>
        <v>71.923554183194042</v>
      </c>
      <c r="E9" s="25">
        <v>1.1000000000000001</v>
      </c>
      <c r="F9" s="25">
        <v>0.8</v>
      </c>
      <c r="G9" s="25">
        <f t="shared" si="1"/>
        <v>72.727272727272734</v>
      </c>
      <c r="H9" s="25">
        <v>2856.7</v>
      </c>
      <c r="I9" s="25">
        <v>1555.9</v>
      </c>
      <c r="J9" s="25">
        <f t="shared" si="2"/>
        <v>54.464942066020242</v>
      </c>
      <c r="K9" s="25"/>
      <c r="L9" s="25"/>
      <c r="M9" s="25"/>
      <c r="N9" s="25">
        <v>6221.4</v>
      </c>
      <c r="O9" s="25">
        <v>0</v>
      </c>
      <c r="P9" s="25">
        <f t="shared" si="7"/>
        <v>0</v>
      </c>
      <c r="Q9" s="25">
        <v>3.7</v>
      </c>
      <c r="R9" s="25">
        <v>0</v>
      </c>
      <c r="S9" s="25">
        <f t="shared" si="8"/>
        <v>0</v>
      </c>
      <c r="T9" s="25">
        <v>3855.7</v>
      </c>
      <c r="U9" s="25">
        <v>0</v>
      </c>
      <c r="V9" s="25">
        <f t="shared" si="9"/>
        <v>0</v>
      </c>
      <c r="W9" s="25">
        <v>69.2</v>
      </c>
      <c r="X9" s="25">
        <v>36.9</v>
      </c>
      <c r="Y9" s="25">
        <f t="shared" si="10"/>
        <v>53.323699421965308</v>
      </c>
      <c r="Z9" s="25">
        <v>620.9</v>
      </c>
      <c r="AA9" s="25">
        <v>351.6</v>
      </c>
      <c r="AB9" s="25">
        <f t="shared" si="11"/>
        <v>56.627476244161713</v>
      </c>
      <c r="AC9" s="25">
        <v>1110</v>
      </c>
      <c r="AD9" s="25">
        <v>613.4</v>
      </c>
      <c r="AE9" s="25">
        <f t="shared" si="12"/>
        <v>55.261261261261261</v>
      </c>
      <c r="AF9" s="25">
        <v>61142.400000000001</v>
      </c>
      <c r="AG9" s="25">
        <v>45857.2</v>
      </c>
      <c r="AH9" s="25">
        <f t="shared" si="13"/>
        <v>75.000654210498766</v>
      </c>
      <c r="AI9" s="25">
        <v>202784.3</v>
      </c>
      <c r="AJ9" s="25">
        <v>151909.6</v>
      </c>
      <c r="AK9" s="25">
        <f t="shared" si="14"/>
        <v>74.911913792142698</v>
      </c>
      <c r="AL9" s="25">
        <v>521.20000000000005</v>
      </c>
      <c r="AM9" s="25">
        <v>135.1</v>
      </c>
      <c r="AN9" s="25">
        <f t="shared" si="15"/>
        <v>25.920951650038372</v>
      </c>
      <c r="AO9" s="25">
        <v>42.4</v>
      </c>
      <c r="AP9" s="25">
        <v>26.3</v>
      </c>
      <c r="AQ9" s="25">
        <f t="shared" si="3"/>
        <v>62.028301886792455</v>
      </c>
      <c r="AR9" s="25">
        <v>2068.8000000000002</v>
      </c>
      <c r="AS9" s="25">
        <v>1549.4</v>
      </c>
      <c r="AT9" s="25">
        <f t="shared" si="16"/>
        <v>74.893658159319415</v>
      </c>
      <c r="AU9" s="25">
        <v>118</v>
      </c>
      <c r="AV9" s="25">
        <v>118</v>
      </c>
      <c r="AW9" s="25">
        <f t="shared" si="17"/>
        <v>100</v>
      </c>
      <c r="AX9" s="25"/>
      <c r="AY9" s="25"/>
      <c r="AZ9" s="25"/>
      <c r="BA9" s="25">
        <v>6374.8</v>
      </c>
      <c r="BB9" s="25">
        <v>4230.2</v>
      </c>
      <c r="BC9" s="25">
        <f t="shared" si="18"/>
        <v>66.35816025600802</v>
      </c>
      <c r="BD9" s="25">
        <v>1538.5</v>
      </c>
      <c r="BE9" s="25">
        <v>885.7</v>
      </c>
      <c r="BF9" s="25">
        <f t="shared" si="19"/>
        <v>57.569060773480665</v>
      </c>
      <c r="BG9" s="25">
        <v>27128.2</v>
      </c>
      <c r="BH9" s="25">
        <v>20346.3</v>
      </c>
      <c r="BI9" s="25">
        <f t="shared" si="20"/>
        <v>75.000552930161234</v>
      </c>
      <c r="BJ9" s="25">
        <v>12.6</v>
      </c>
      <c r="BK9" s="25">
        <v>0</v>
      </c>
      <c r="BL9" s="25">
        <v>0</v>
      </c>
      <c r="BM9" s="25"/>
      <c r="BN9" s="25"/>
      <c r="BO9" s="25"/>
    </row>
    <row r="10" spans="1:67" s="46" customFormat="1" ht="14">
      <c r="A10" s="24" t="s">
        <v>89</v>
      </c>
      <c r="B10" s="25">
        <f t="shared" si="4"/>
        <v>225511.80000000002</v>
      </c>
      <c r="C10" s="25">
        <f t="shared" si="5"/>
        <v>169043.29999999996</v>
      </c>
      <c r="D10" s="25">
        <f t="shared" si="6"/>
        <v>74.959846890495285</v>
      </c>
      <c r="E10" s="25">
        <v>2.8</v>
      </c>
      <c r="F10" s="25">
        <v>2.1</v>
      </c>
      <c r="G10" s="25">
        <f t="shared" si="1"/>
        <v>75.000000000000014</v>
      </c>
      <c r="H10" s="25">
        <v>1980.9</v>
      </c>
      <c r="I10" s="25">
        <v>1385</v>
      </c>
      <c r="J10" s="25">
        <f t="shared" si="2"/>
        <v>69.917714170326619</v>
      </c>
      <c r="K10" s="25"/>
      <c r="L10" s="25"/>
      <c r="M10" s="25"/>
      <c r="N10" s="25">
        <v>1402.2</v>
      </c>
      <c r="O10" s="25">
        <v>0</v>
      </c>
      <c r="P10" s="25">
        <f t="shared" si="7"/>
        <v>0</v>
      </c>
      <c r="Q10" s="25">
        <v>3.2</v>
      </c>
      <c r="R10" s="25">
        <v>1.6</v>
      </c>
      <c r="S10" s="25">
        <f t="shared" si="8"/>
        <v>50</v>
      </c>
      <c r="T10" s="25">
        <v>7711.1</v>
      </c>
      <c r="U10" s="25">
        <v>7711.1</v>
      </c>
      <c r="V10" s="25">
        <f t="shared" si="9"/>
        <v>100</v>
      </c>
      <c r="W10" s="25">
        <v>55.4</v>
      </c>
      <c r="X10" s="25">
        <v>37.1</v>
      </c>
      <c r="Y10" s="25">
        <f t="shared" si="10"/>
        <v>66.967509025270772</v>
      </c>
      <c r="Z10" s="25">
        <v>620.9</v>
      </c>
      <c r="AA10" s="25">
        <v>465.5</v>
      </c>
      <c r="AB10" s="25">
        <f t="shared" si="11"/>
        <v>74.971815107102586</v>
      </c>
      <c r="AC10" s="25">
        <v>576.79999999999995</v>
      </c>
      <c r="AD10" s="25">
        <v>379.2</v>
      </c>
      <c r="AE10" s="25">
        <f t="shared" si="12"/>
        <v>65.742024965325939</v>
      </c>
      <c r="AF10" s="25">
        <v>49029.5</v>
      </c>
      <c r="AG10" s="25">
        <v>36772.199999999997</v>
      </c>
      <c r="AH10" s="25">
        <f t="shared" si="13"/>
        <v>75.000152969130824</v>
      </c>
      <c r="AI10" s="25">
        <v>136153</v>
      </c>
      <c r="AJ10" s="25">
        <v>102002.9</v>
      </c>
      <c r="AK10" s="25">
        <f t="shared" si="14"/>
        <v>74.917849771947729</v>
      </c>
      <c r="AL10" s="25">
        <v>389.1</v>
      </c>
      <c r="AM10" s="25">
        <v>213.5</v>
      </c>
      <c r="AN10" s="25">
        <f t="shared" si="15"/>
        <v>54.87021331277306</v>
      </c>
      <c r="AO10" s="25">
        <v>49.5</v>
      </c>
      <c r="AP10" s="25">
        <v>0</v>
      </c>
      <c r="AQ10" s="25">
        <f t="shared" si="3"/>
        <v>0</v>
      </c>
      <c r="AR10" s="25">
        <v>1169.2</v>
      </c>
      <c r="AS10" s="25">
        <v>875.9</v>
      </c>
      <c r="AT10" s="25">
        <f t="shared" si="16"/>
        <v>74.914471433458772</v>
      </c>
      <c r="AU10" s="25">
        <v>34.200000000000003</v>
      </c>
      <c r="AV10" s="25">
        <v>16.8</v>
      </c>
      <c r="AW10" s="25">
        <f t="shared" si="17"/>
        <v>49.122807017543856</v>
      </c>
      <c r="AX10" s="25"/>
      <c r="AY10" s="25"/>
      <c r="AZ10" s="25"/>
      <c r="BA10" s="25">
        <v>4596</v>
      </c>
      <c r="BB10" s="25">
        <v>3039.9</v>
      </c>
      <c r="BC10" s="25">
        <f t="shared" si="18"/>
        <v>66.142297650130558</v>
      </c>
      <c r="BD10" s="25">
        <v>1036.3</v>
      </c>
      <c r="BE10" s="25">
        <v>620.9</v>
      </c>
      <c r="BF10" s="25">
        <f t="shared" si="19"/>
        <v>59.915082505066096</v>
      </c>
      <c r="BG10" s="25">
        <v>20693</v>
      </c>
      <c r="BH10" s="25">
        <v>15519.6</v>
      </c>
      <c r="BI10" s="25">
        <f t="shared" si="20"/>
        <v>74.999275117189384</v>
      </c>
      <c r="BJ10" s="25">
        <v>8.6999999999999993</v>
      </c>
      <c r="BK10" s="25">
        <v>0</v>
      </c>
      <c r="BL10" s="25">
        <v>0</v>
      </c>
      <c r="BM10" s="25"/>
      <c r="BN10" s="25"/>
      <c r="BO10" s="25"/>
    </row>
    <row r="11" spans="1:67" s="46" customFormat="1" ht="14">
      <c r="A11" s="24" t="s">
        <v>90</v>
      </c>
      <c r="B11" s="25">
        <f t="shared" si="4"/>
        <v>382981.50000000012</v>
      </c>
      <c r="C11" s="25">
        <f t="shared" si="5"/>
        <v>278871.8</v>
      </c>
      <c r="D11" s="25">
        <f t="shared" si="6"/>
        <v>72.815997639572643</v>
      </c>
      <c r="E11" s="25">
        <v>0.7</v>
      </c>
      <c r="F11" s="25">
        <v>0.4</v>
      </c>
      <c r="G11" s="25">
        <f t="shared" si="1"/>
        <v>57.142857142857153</v>
      </c>
      <c r="H11" s="25">
        <v>0</v>
      </c>
      <c r="I11" s="25">
        <v>0</v>
      </c>
      <c r="J11" s="25"/>
      <c r="K11" s="25"/>
      <c r="L11" s="25"/>
      <c r="M11" s="25"/>
      <c r="N11" s="25">
        <v>2030.2</v>
      </c>
      <c r="O11" s="25">
        <v>0</v>
      </c>
      <c r="P11" s="25">
        <f t="shared" si="7"/>
        <v>0</v>
      </c>
      <c r="Q11" s="25">
        <v>2</v>
      </c>
      <c r="R11" s="25">
        <v>0</v>
      </c>
      <c r="S11" s="25">
        <f t="shared" si="8"/>
        <v>0</v>
      </c>
      <c r="T11" s="25">
        <v>11567.1</v>
      </c>
      <c r="U11" s="25">
        <v>0</v>
      </c>
      <c r="V11" s="25">
        <f t="shared" si="9"/>
        <v>0</v>
      </c>
      <c r="W11" s="25">
        <v>55.4</v>
      </c>
      <c r="X11" s="25">
        <v>29.3</v>
      </c>
      <c r="Y11" s="25">
        <f t="shared" si="10"/>
        <v>52.888086642599283</v>
      </c>
      <c r="Z11" s="25">
        <v>620.9</v>
      </c>
      <c r="AA11" s="25">
        <v>394.5</v>
      </c>
      <c r="AB11" s="25">
        <f t="shared" si="11"/>
        <v>63.536801417297475</v>
      </c>
      <c r="AC11" s="25">
        <v>843.4</v>
      </c>
      <c r="AD11" s="25">
        <v>550.9</v>
      </c>
      <c r="AE11" s="25">
        <f t="shared" si="12"/>
        <v>65.318947118804843</v>
      </c>
      <c r="AF11" s="25">
        <v>79178.899999999994</v>
      </c>
      <c r="AG11" s="25">
        <v>62796.7</v>
      </c>
      <c r="AH11" s="25">
        <f t="shared" si="13"/>
        <v>79.309891903019619</v>
      </c>
      <c r="AI11" s="25">
        <v>245406.1</v>
      </c>
      <c r="AJ11" s="25">
        <v>183819.7</v>
      </c>
      <c r="AK11" s="25">
        <f t="shared" si="14"/>
        <v>74.904291295122661</v>
      </c>
      <c r="AL11" s="25">
        <v>1140.2</v>
      </c>
      <c r="AM11" s="25">
        <v>337.3</v>
      </c>
      <c r="AN11" s="25">
        <f t="shared" si="15"/>
        <v>29.582529380810385</v>
      </c>
      <c r="AO11" s="25">
        <v>96.2</v>
      </c>
      <c r="AP11" s="25">
        <v>83</v>
      </c>
      <c r="AQ11" s="25">
        <f t="shared" si="3"/>
        <v>86.278586278586275</v>
      </c>
      <c r="AR11" s="25">
        <v>2608.5</v>
      </c>
      <c r="AS11" s="25">
        <v>1811</v>
      </c>
      <c r="AT11" s="25">
        <f t="shared" si="16"/>
        <v>69.426873682192834</v>
      </c>
      <c r="AU11" s="25">
        <v>153.69999999999999</v>
      </c>
      <c r="AV11" s="25">
        <v>153.69999999999999</v>
      </c>
      <c r="AW11" s="25">
        <f t="shared" si="17"/>
        <v>100</v>
      </c>
      <c r="AX11" s="25"/>
      <c r="AY11" s="25"/>
      <c r="AZ11" s="25"/>
      <c r="BA11" s="25">
        <v>6052</v>
      </c>
      <c r="BB11" s="25">
        <v>4244.3999999999996</v>
      </c>
      <c r="BC11" s="25">
        <f t="shared" si="18"/>
        <v>70.132187706543277</v>
      </c>
      <c r="BD11" s="25">
        <v>1544.9</v>
      </c>
      <c r="BE11" s="25">
        <v>899.9</v>
      </c>
      <c r="BF11" s="25">
        <f t="shared" si="19"/>
        <v>58.249724901288104</v>
      </c>
      <c r="BG11" s="25">
        <v>31668.9</v>
      </c>
      <c r="BH11" s="25">
        <v>23751</v>
      </c>
      <c r="BI11" s="25">
        <f t="shared" si="20"/>
        <v>74.99786857137444</v>
      </c>
      <c r="BJ11" s="25">
        <v>12.4</v>
      </c>
      <c r="BK11" s="25">
        <v>0</v>
      </c>
      <c r="BL11" s="25">
        <v>0</v>
      </c>
      <c r="BM11" s="25"/>
      <c r="BN11" s="25"/>
      <c r="BO11" s="25"/>
    </row>
    <row r="12" spans="1:67" s="46" customFormat="1" ht="14">
      <c r="A12" s="24" t="s">
        <v>91</v>
      </c>
      <c r="B12" s="25">
        <f t="shared" si="4"/>
        <v>175741.8</v>
      </c>
      <c r="C12" s="25">
        <f t="shared" si="5"/>
        <v>130619.59999999999</v>
      </c>
      <c r="D12" s="25">
        <f t="shared" si="6"/>
        <v>74.324719560172937</v>
      </c>
      <c r="E12" s="25">
        <v>3.3</v>
      </c>
      <c r="F12" s="25">
        <v>0</v>
      </c>
      <c r="G12" s="25">
        <f t="shared" si="1"/>
        <v>0</v>
      </c>
      <c r="H12" s="25">
        <v>1623.4</v>
      </c>
      <c r="I12" s="25">
        <v>1185</v>
      </c>
      <c r="J12" s="25">
        <f t="shared" si="2"/>
        <v>72.994948872736231</v>
      </c>
      <c r="K12" s="25"/>
      <c r="L12" s="25"/>
      <c r="M12" s="25"/>
      <c r="N12" s="25"/>
      <c r="O12" s="25"/>
      <c r="P12" s="25"/>
      <c r="Q12" s="25">
        <v>3</v>
      </c>
      <c r="R12" s="25">
        <v>1.5</v>
      </c>
      <c r="S12" s="25">
        <f t="shared" si="8"/>
        <v>50</v>
      </c>
      <c r="T12" s="25">
        <v>1927.9</v>
      </c>
      <c r="U12" s="25">
        <v>189.7</v>
      </c>
      <c r="V12" s="25">
        <f t="shared" si="9"/>
        <v>9.8397219772809787</v>
      </c>
      <c r="W12" s="25">
        <v>55.4</v>
      </c>
      <c r="X12" s="25">
        <v>25.8</v>
      </c>
      <c r="Y12" s="25">
        <f t="shared" si="10"/>
        <v>46.570397111913358</v>
      </c>
      <c r="Z12" s="25">
        <v>310.39999999999998</v>
      </c>
      <c r="AA12" s="25">
        <v>113.1</v>
      </c>
      <c r="AB12" s="25">
        <f t="shared" si="11"/>
        <v>36.436855670103093</v>
      </c>
      <c r="AC12" s="25">
        <v>843.4</v>
      </c>
      <c r="AD12" s="25">
        <v>521.9</v>
      </c>
      <c r="AE12" s="25">
        <f t="shared" si="12"/>
        <v>61.880483756224805</v>
      </c>
      <c r="AF12" s="25">
        <v>40717.699999999997</v>
      </c>
      <c r="AG12" s="25">
        <v>30538.400000000001</v>
      </c>
      <c r="AH12" s="25">
        <f t="shared" si="13"/>
        <v>75.000306991799647</v>
      </c>
      <c r="AI12" s="25">
        <v>109708.8</v>
      </c>
      <c r="AJ12" s="25">
        <v>81656</v>
      </c>
      <c r="AK12" s="25">
        <f t="shared" si="14"/>
        <v>74.4297631548244</v>
      </c>
      <c r="AL12" s="25">
        <v>344.4</v>
      </c>
      <c r="AM12" s="25">
        <v>123.4</v>
      </c>
      <c r="AN12" s="25">
        <f t="shared" si="15"/>
        <v>35.830429732868765</v>
      </c>
      <c r="AO12" s="25">
        <v>41.5</v>
      </c>
      <c r="AP12" s="25">
        <v>16.100000000000001</v>
      </c>
      <c r="AQ12" s="25">
        <f t="shared" si="3"/>
        <v>38.795180722891573</v>
      </c>
      <c r="AR12" s="25">
        <v>1259.3</v>
      </c>
      <c r="AS12" s="25">
        <v>950.4</v>
      </c>
      <c r="AT12" s="25">
        <f t="shared" si="16"/>
        <v>75.470499483840229</v>
      </c>
      <c r="AU12" s="25">
        <v>188</v>
      </c>
      <c r="AV12" s="25">
        <v>188</v>
      </c>
      <c r="AW12" s="25">
        <f t="shared" si="17"/>
        <v>100</v>
      </c>
      <c r="AX12" s="25"/>
      <c r="AY12" s="25"/>
      <c r="AZ12" s="25"/>
      <c r="BA12" s="25">
        <v>1696.6</v>
      </c>
      <c r="BB12" s="25">
        <v>1083.7</v>
      </c>
      <c r="BC12" s="25">
        <f t="shared" si="18"/>
        <v>63.874808440410234</v>
      </c>
      <c r="BD12" s="25">
        <v>604</v>
      </c>
      <c r="BE12" s="25">
        <v>354.5</v>
      </c>
      <c r="BF12" s="25">
        <f t="shared" si="19"/>
        <v>58.692052980132445</v>
      </c>
      <c r="BG12" s="25">
        <v>16406</v>
      </c>
      <c r="BH12" s="25">
        <v>13672.1</v>
      </c>
      <c r="BI12" s="25">
        <f t="shared" si="20"/>
        <v>83.335974643423143</v>
      </c>
      <c r="BJ12" s="25">
        <v>8.6999999999999993</v>
      </c>
      <c r="BK12" s="25">
        <v>0</v>
      </c>
      <c r="BL12" s="25">
        <v>0</v>
      </c>
      <c r="BM12" s="25"/>
      <c r="BN12" s="25"/>
      <c r="BO12" s="25"/>
    </row>
    <row r="13" spans="1:67" s="46" customFormat="1" ht="14">
      <c r="A13" s="24" t="s">
        <v>92</v>
      </c>
      <c r="B13" s="25">
        <f t="shared" si="4"/>
        <v>263160.3</v>
      </c>
      <c r="C13" s="25">
        <f t="shared" si="5"/>
        <v>177664</v>
      </c>
      <c r="D13" s="25">
        <f t="shared" si="6"/>
        <v>67.511702943035104</v>
      </c>
      <c r="E13" s="25">
        <v>0.3</v>
      </c>
      <c r="F13" s="25">
        <v>0</v>
      </c>
      <c r="G13" s="25">
        <f t="shared" si="1"/>
        <v>0</v>
      </c>
      <c r="H13" s="25">
        <v>1682.6</v>
      </c>
      <c r="I13" s="25">
        <v>1210</v>
      </c>
      <c r="J13" s="25">
        <f t="shared" si="2"/>
        <v>71.912516343753722</v>
      </c>
      <c r="K13" s="25"/>
      <c r="L13" s="25"/>
      <c r="M13" s="25"/>
      <c r="N13" s="25">
        <v>3297.9</v>
      </c>
      <c r="O13" s="25">
        <v>0</v>
      </c>
      <c r="P13" s="25">
        <f t="shared" si="7"/>
        <v>0</v>
      </c>
      <c r="Q13" s="25">
        <v>1.9</v>
      </c>
      <c r="R13" s="25">
        <v>1</v>
      </c>
      <c r="S13" s="25">
        <f t="shared" si="8"/>
        <v>52.631578947368418</v>
      </c>
      <c r="T13" s="25">
        <v>1927.8</v>
      </c>
      <c r="U13" s="25">
        <v>0</v>
      </c>
      <c r="V13" s="25">
        <f t="shared" si="9"/>
        <v>0</v>
      </c>
      <c r="W13" s="25">
        <v>55.4</v>
      </c>
      <c r="X13" s="25">
        <v>36.799999999999997</v>
      </c>
      <c r="Y13" s="25">
        <f t="shared" si="10"/>
        <v>66.4259927797834</v>
      </c>
      <c r="Z13" s="25">
        <v>574.70000000000005</v>
      </c>
      <c r="AA13" s="25">
        <v>392.9</v>
      </c>
      <c r="AB13" s="25">
        <f t="shared" si="11"/>
        <v>68.366104054289195</v>
      </c>
      <c r="AC13" s="25">
        <v>576.79999999999995</v>
      </c>
      <c r="AD13" s="25">
        <v>395.7</v>
      </c>
      <c r="AE13" s="25">
        <f t="shared" si="12"/>
        <v>68.602635228848825</v>
      </c>
      <c r="AF13" s="25">
        <v>33848.800000000003</v>
      </c>
      <c r="AG13" s="25">
        <v>22584.3</v>
      </c>
      <c r="AH13" s="25">
        <f t="shared" si="13"/>
        <v>66.721124530263992</v>
      </c>
      <c r="AI13" s="25">
        <v>189991.4</v>
      </c>
      <c r="AJ13" s="25">
        <v>130307.6</v>
      </c>
      <c r="AK13" s="25">
        <f t="shared" si="14"/>
        <v>68.586051789712585</v>
      </c>
      <c r="AL13" s="25">
        <v>249.1</v>
      </c>
      <c r="AM13" s="25">
        <v>160.1</v>
      </c>
      <c r="AN13" s="25">
        <f t="shared" si="15"/>
        <v>64.271376957045362</v>
      </c>
      <c r="AO13" s="25">
        <v>68</v>
      </c>
      <c r="AP13" s="25">
        <v>23.9</v>
      </c>
      <c r="AQ13" s="25">
        <f t="shared" si="3"/>
        <v>35.147058823529406</v>
      </c>
      <c r="AR13" s="25">
        <v>1259.3</v>
      </c>
      <c r="AS13" s="25">
        <v>950.4</v>
      </c>
      <c r="AT13" s="25">
        <f t="shared" si="16"/>
        <v>75.470499483840229</v>
      </c>
      <c r="AU13" s="25">
        <v>202</v>
      </c>
      <c r="AV13" s="25">
        <v>202</v>
      </c>
      <c r="AW13" s="25">
        <f t="shared" si="17"/>
        <v>100</v>
      </c>
      <c r="AX13" s="25">
        <v>1200</v>
      </c>
      <c r="AY13" s="25">
        <v>600</v>
      </c>
      <c r="AZ13" s="25">
        <f t="shared" si="21"/>
        <v>50</v>
      </c>
      <c r="BA13" s="25">
        <v>5355.6</v>
      </c>
      <c r="BB13" s="25">
        <v>3727.8</v>
      </c>
      <c r="BC13" s="25">
        <f t="shared" si="18"/>
        <v>69.605646426170736</v>
      </c>
      <c r="BD13" s="25">
        <v>743.8</v>
      </c>
      <c r="BE13" s="25">
        <v>480</v>
      </c>
      <c r="BF13" s="25">
        <f t="shared" si="19"/>
        <v>64.533476741059431</v>
      </c>
      <c r="BG13" s="25">
        <v>22121.7</v>
      </c>
      <c r="BH13" s="25">
        <v>16591.5</v>
      </c>
      <c r="BI13" s="25">
        <f t="shared" si="20"/>
        <v>75.001017100855719</v>
      </c>
      <c r="BJ13" s="25">
        <v>3.2</v>
      </c>
      <c r="BK13" s="25">
        <v>0</v>
      </c>
      <c r="BL13" s="25">
        <v>0</v>
      </c>
      <c r="BM13" s="25"/>
      <c r="BN13" s="25"/>
      <c r="BO13" s="25"/>
    </row>
    <row r="14" spans="1:67" s="46" customFormat="1" ht="14">
      <c r="A14" s="24" t="s">
        <v>93</v>
      </c>
      <c r="B14" s="25">
        <f t="shared" si="4"/>
        <v>147902.00000000003</v>
      </c>
      <c r="C14" s="25">
        <f t="shared" si="5"/>
        <v>106935.8</v>
      </c>
      <c r="D14" s="25">
        <f t="shared" si="6"/>
        <v>72.301794431447846</v>
      </c>
      <c r="E14" s="25">
        <v>0.6</v>
      </c>
      <c r="F14" s="25">
        <v>0.5</v>
      </c>
      <c r="G14" s="25">
        <f t="shared" si="1"/>
        <v>83.333333333333343</v>
      </c>
      <c r="H14" s="25">
        <v>1847.1</v>
      </c>
      <c r="I14" s="25">
        <v>1360</v>
      </c>
      <c r="J14" s="25">
        <f t="shared" si="2"/>
        <v>73.628931839099138</v>
      </c>
      <c r="K14" s="25"/>
      <c r="L14" s="25"/>
      <c r="M14" s="25"/>
      <c r="N14" s="25">
        <v>1542.4</v>
      </c>
      <c r="O14" s="25">
        <v>1542.4</v>
      </c>
      <c r="P14" s="25">
        <f t="shared" si="7"/>
        <v>100</v>
      </c>
      <c r="Q14" s="25">
        <v>1.1000000000000001</v>
      </c>
      <c r="R14" s="25">
        <v>0.5</v>
      </c>
      <c r="S14" s="25">
        <f t="shared" si="8"/>
        <v>45.454545454545453</v>
      </c>
      <c r="T14" s="25">
        <v>2891.8</v>
      </c>
      <c r="U14" s="25">
        <v>2891.8</v>
      </c>
      <c r="V14" s="25">
        <f t="shared" si="9"/>
        <v>100</v>
      </c>
      <c r="W14" s="25">
        <v>55.4</v>
      </c>
      <c r="X14" s="25">
        <v>33</v>
      </c>
      <c r="Y14" s="25">
        <f t="shared" si="10"/>
        <v>59.566787003610109</v>
      </c>
      <c r="Z14" s="25">
        <v>310.39999999999998</v>
      </c>
      <c r="AA14" s="25">
        <v>211.3</v>
      </c>
      <c r="AB14" s="25">
        <f t="shared" si="11"/>
        <v>68.073453608247434</v>
      </c>
      <c r="AC14" s="25">
        <v>576.79999999999995</v>
      </c>
      <c r="AD14" s="25">
        <v>359.1</v>
      </c>
      <c r="AE14" s="25">
        <f t="shared" si="12"/>
        <v>62.257281553398073</v>
      </c>
      <c r="AF14" s="25">
        <v>25576.1</v>
      </c>
      <c r="AG14" s="25">
        <v>19258.2</v>
      </c>
      <c r="AH14" s="25">
        <f t="shared" si="13"/>
        <v>75.297641157174084</v>
      </c>
      <c r="AI14" s="25">
        <v>98207.8</v>
      </c>
      <c r="AJ14" s="25">
        <v>69204.899999999994</v>
      </c>
      <c r="AK14" s="25">
        <f t="shared" si="14"/>
        <v>70.467824347964196</v>
      </c>
      <c r="AL14" s="25">
        <v>318.5</v>
      </c>
      <c r="AM14" s="25">
        <v>53.7</v>
      </c>
      <c r="AN14" s="25">
        <f t="shared" si="15"/>
        <v>16.860282574568288</v>
      </c>
      <c r="AO14" s="25">
        <v>14.1</v>
      </c>
      <c r="AP14" s="25">
        <v>0</v>
      </c>
      <c r="AQ14" s="25">
        <f t="shared" si="3"/>
        <v>0</v>
      </c>
      <c r="AR14" s="25">
        <v>899.5</v>
      </c>
      <c r="AS14" s="25">
        <v>673.5</v>
      </c>
      <c r="AT14" s="25">
        <f t="shared" si="16"/>
        <v>74.874930516953867</v>
      </c>
      <c r="AU14" s="25">
        <v>68.5</v>
      </c>
      <c r="AV14" s="25">
        <v>68.5</v>
      </c>
      <c r="AW14" s="25">
        <f t="shared" si="17"/>
        <v>100</v>
      </c>
      <c r="AX14" s="25"/>
      <c r="AY14" s="25"/>
      <c r="AZ14" s="25"/>
      <c r="BA14" s="25">
        <v>3038.6</v>
      </c>
      <c r="BB14" s="25">
        <v>1971.3</v>
      </c>
      <c r="BC14" s="25">
        <f t="shared" si="18"/>
        <v>64.87527150661488</v>
      </c>
      <c r="BD14" s="25">
        <v>661.2</v>
      </c>
      <c r="BE14" s="25">
        <v>393.5</v>
      </c>
      <c r="BF14" s="25">
        <f t="shared" si="19"/>
        <v>59.513006654567448</v>
      </c>
      <c r="BG14" s="25">
        <v>11884.7</v>
      </c>
      <c r="BH14" s="25">
        <v>8913.6</v>
      </c>
      <c r="BI14" s="25">
        <f t="shared" si="20"/>
        <v>75.000631063468163</v>
      </c>
      <c r="BJ14" s="25">
        <v>7.4</v>
      </c>
      <c r="BK14" s="25">
        <v>0</v>
      </c>
      <c r="BL14" s="25">
        <v>0</v>
      </c>
      <c r="BM14" s="25"/>
      <c r="BN14" s="25"/>
      <c r="BO14" s="25"/>
    </row>
    <row r="15" spans="1:67" s="46" customFormat="1" ht="14">
      <c r="A15" s="24" t="s">
        <v>94</v>
      </c>
      <c r="B15" s="25">
        <f t="shared" si="4"/>
        <v>147801</v>
      </c>
      <c r="C15" s="25">
        <f t="shared" si="5"/>
        <v>108701.09999999999</v>
      </c>
      <c r="D15" s="25">
        <f t="shared" si="6"/>
        <v>73.545578176061042</v>
      </c>
      <c r="E15" s="25">
        <v>0.7</v>
      </c>
      <c r="F15" s="25">
        <v>0</v>
      </c>
      <c r="G15" s="25">
        <f t="shared" si="1"/>
        <v>0</v>
      </c>
      <c r="H15" s="25">
        <v>1982.3</v>
      </c>
      <c r="I15" s="25">
        <v>1380</v>
      </c>
      <c r="J15" s="25">
        <f t="shared" si="2"/>
        <v>69.616102507188629</v>
      </c>
      <c r="K15" s="25"/>
      <c r="L15" s="25"/>
      <c r="M15" s="25"/>
      <c r="N15" s="25"/>
      <c r="O15" s="25"/>
      <c r="P15" s="25"/>
      <c r="Q15" s="25">
        <v>0.5</v>
      </c>
      <c r="R15" s="25">
        <v>0</v>
      </c>
      <c r="S15" s="25">
        <f t="shared" si="8"/>
        <v>0</v>
      </c>
      <c r="T15" s="25">
        <v>4819.6000000000004</v>
      </c>
      <c r="U15" s="25">
        <v>727.8</v>
      </c>
      <c r="V15" s="25">
        <f t="shared" si="9"/>
        <v>15.100838243837661</v>
      </c>
      <c r="W15" s="25">
        <v>55.4</v>
      </c>
      <c r="X15" s="25">
        <v>31.5</v>
      </c>
      <c r="Y15" s="25">
        <f t="shared" si="10"/>
        <v>56.859205776173283</v>
      </c>
      <c r="Z15" s="25">
        <v>310.39999999999998</v>
      </c>
      <c r="AA15" s="25">
        <v>201.9</v>
      </c>
      <c r="AB15" s="25">
        <f t="shared" si="11"/>
        <v>65.045103092783506</v>
      </c>
      <c r="AC15" s="25">
        <v>576.79999999999995</v>
      </c>
      <c r="AD15" s="25">
        <v>370.8</v>
      </c>
      <c r="AE15" s="25">
        <f t="shared" si="12"/>
        <v>64.285714285714292</v>
      </c>
      <c r="AF15" s="25">
        <v>24694</v>
      </c>
      <c r="AG15" s="25">
        <v>20037.599999999999</v>
      </c>
      <c r="AH15" s="25">
        <f t="shared" si="13"/>
        <v>81.143597635053041</v>
      </c>
      <c r="AI15" s="25">
        <v>97385.3</v>
      </c>
      <c r="AJ15" s="25">
        <v>72968.399999999994</v>
      </c>
      <c r="AK15" s="25">
        <f t="shared" si="14"/>
        <v>74.927530130317393</v>
      </c>
      <c r="AL15" s="25">
        <v>253.6</v>
      </c>
      <c r="AM15" s="25">
        <v>151.30000000000001</v>
      </c>
      <c r="AN15" s="25">
        <f t="shared" si="15"/>
        <v>59.660883280757105</v>
      </c>
      <c r="AO15" s="25">
        <v>0</v>
      </c>
      <c r="AP15" s="25">
        <v>0</v>
      </c>
      <c r="AQ15" s="25"/>
      <c r="AR15" s="25">
        <v>1079.4000000000001</v>
      </c>
      <c r="AS15" s="25">
        <v>808.8</v>
      </c>
      <c r="AT15" s="25">
        <f t="shared" si="16"/>
        <v>74.930516953863247</v>
      </c>
      <c r="AU15" s="25">
        <v>103.4</v>
      </c>
      <c r="AV15" s="25">
        <v>103.4</v>
      </c>
      <c r="AW15" s="25">
        <f t="shared" si="17"/>
        <v>100</v>
      </c>
      <c r="AX15" s="25">
        <v>375</v>
      </c>
      <c r="AY15" s="25">
        <v>375</v>
      </c>
      <c r="AZ15" s="25">
        <f t="shared" si="21"/>
        <v>100</v>
      </c>
      <c r="BA15" s="25">
        <v>2874.1</v>
      </c>
      <c r="BB15" s="25">
        <v>1773.4</v>
      </c>
      <c r="BC15" s="25">
        <f t="shared" si="18"/>
        <v>61.702793918096098</v>
      </c>
      <c r="BD15" s="25">
        <v>839.2</v>
      </c>
      <c r="BE15" s="25">
        <v>436.4</v>
      </c>
      <c r="BF15" s="25">
        <f t="shared" si="19"/>
        <v>52.001906577693035</v>
      </c>
      <c r="BG15" s="25">
        <v>12447</v>
      </c>
      <c r="BH15" s="25">
        <v>9334.7999999999993</v>
      </c>
      <c r="BI15" s="25">
        <f t="shared" si="20"/>
        <v>74.99638467100506</v>
      </c>
      <c r="BJ15" s="25">
        <v>4.3</v>
      </c>
      <c r="BK15" s="25">
        <v>0</v>
      </c>
      <c r="BL15" s="25">
        <v>0</v>
      </c>
      <c r="BM15" s="25"/>
      <c r="BN15" s="25"/>
      <c r="BO15" s="25"/>
    </row>
    <row r="16" spans="1:67" s="46" customFormat="1" ht="14">
      <c r="A16" s="24" t="s">
        <v>95</v>
      </c>
      <c r="B16" s="25">
        <f t="shared" si="4"/>
        <v>215673.7</v>
      </c>
      <c r="C16" s="25">
        <f t="shared" si="5"/>
        <v>149942.59999999998</v>
      </c>
      <c r="D16" s="25">
        <f t="shared" si="6"/>
        <v>69.522895002960468</v>
      </c>
      <c r="E16" s="25">
        <v>2.2999999999999998</v>
      </c>
      <c r="F16" s="25">
        <v>1.1000000000000001</v>
      </c>
      <c r="G16" s="25">
        <f t="shared" si="1"/>
        <v>47.826086956521749</v>
      </c>
      <c r="H16" s="25">
        <v>2119.1</v>
      </c>
      <c r="I16" s="25">
        <v>1339</v>
      </c>
      <c r="J16" s="25">
        <f t="shared" si="2"/>
        <v>63.187202114105048</v>
      </c>
      <c r="K16" s="25"/>
      <c r="L16" s="25"/>
      <c r="M16" s="25"/>
      <c r="N16" s="25">
        <v>4955.7</v>
      </c>
      <c r="O16" s="25">
        <v>2821.8</v>
      </c>
      <c r="P16" s="25">
        <f t="shared" si="7"/>
        <v>56.940492765905937</v>
      </c>
      <c r="Q16" s="25">
        <v>2.9</v>
      </c>
      <c r="R16" s="25">
        <v>1.5</v>
      </c>
      <c r="S16" s="25">
        <f t="shared" si="8"/>
        <v>51.724137931034484</v>
      </c>
      <c r="T16" s="25">
        <v>9639.2999999999993</v>
      </c>
      <c r="U16" s="25">
        <v>4732.6000000000004</v>
      </c>
      <c r="V16" s="25">
        <f t="shared" si="9"/>
        <v>49.096926125341064</v>
      </c>
      <c r="W16" s="25">
        <v>55.4</v>
      </c>
      <c r="X16" s="25">
        <v>13.3</v>
      </c>
      <c r="Y16" s="25">
        <f t="shared" si="10"/>
        <v>24.007220216606502</v>
      </c>
      <c r="Z16" s="25">
        <v>310.39999999999998</v>
      </c>
      <c r="AA16" s="25">
        <v>192</v>
      </c>
      <c r="AB16" s="25">
        <f t="shared" si="11"/>
        <v>61.855670103092784</v>
      </c>
      <c r="AC16" s="25">
        <v>576.79999999999995</v>
      </c>
      <c r="AD16" s="25">
        <v>395.9</v>
      </c>
      <c r="AE16" s="25">
        <f t="shared" si="12"/>
        <v>68.637309292649093</v>
      </c>
      <c r="AF16" s="25">
        <v>47709.4</v>
      </c>
      <c r="AG16" s="25">
        <v>33848.400000000001</v>
      </c>
      <c r="AH16" s="25">
        <f t="shared" si="13"/>
        <v>70.947025114547657</v>
      </c>
      <c r="AI16" s="25">
        <v>125551.3</v>
      </c>
      <c r="AJ16" s="25">
        <v>88528.2</v>
      </c>
      <c r="AK16" s="25">
        <f t="shared" si="14"/>
        <v>70.51157574632839</v>
      </c>
      <c r="AL16" s="25">
        <v>350.5</v>
      </c>
      <c r="AM16" s="25">
        <v>201.9</v>
      </c>
      <c r="AN16" s="25">
        <f t="shared" si="15"/>
        <v>57.603423680456487</v>
      </c>
      <c r="AO16" s="25">
        <v>34.4</v>
      </c>
      <c r="AP16" s="25">
        <v>0</v>
      </c>
      <c r="AQ16" s="25">
        <f t="shared" si="3"/>
        <v>0</v>
      </c>
      <c r="AR16" s="25">
        <v>1799</v>
      </c>
      <c r="AS16" s="25">
        <v>1347.9</v>
      </c>
      <c r="AT16" s="25">
        <f t="shared" si="16"/>
        <v>74.924958310172315</v>
      </c>
      <c r="AU16" s="25">
        <v>102</v>
      </c>
      <c r="AV16" s="25">
        <v>102</v>
      </c>
      <c r="AW16" s="25">
        <f t="shared" si="17"/>
        <v>100</v>
      </c>
      <c r="AX16" s="25"/>
      <c r="AY16" s="25"/>
      <c r="AZ16" s="25"/>
      <c r="BA16" s="25">
        <v>2127</v>
      </c>
      <c r="BB16" s="25">
        <v>1317.2</v>
      </c>
      <c r="BC16" s="25">
        <f t="shared" si="18"/>
        <v>61.92759755524213</v>
      </c>
      <c r="BD16" s="25">
        <v>705.7</v>
      </c>
      <c r="BE16" s="25">
        <v>383</v>
      </c>
      <c r="BF16" s="25">
        <f t="shared" si="19"/>
        <v>54.27235369137027</v>
      </c>
      <c r="BG16" s="25">
        <v>19623.099999999999</v>
      </c>
      <c r="BH16" s="25">
        <v>14716.8</v>
      </c>
      <c r="BI16" s="25">
        <f t="shared" si="20"/>
        <v>74.997324581742959</v>
      </c>
      <c r="BJ16" s="25">
        <v>9.4</v>
      </c>
      <c r="BK16" s="25">
        <v>0</v>
      </c>
      <c r="BL16" s="25">
        <v>0</v>
      </c>
      <c r="BM16" s="25"/>
      <c r="BN16" s="25"/>
      <c r="BO16" s="25"/>
    </row>
    <row r="17" spans="1:67" s="46" customFormat="1" ht="14">
      <c r="A17" s="24" t="s">
        <v>96</v>
      </c>
      <c r="B17" s="25">
        <f t="shared" si="4"/>
        <v>347133.8</v>
      </c>
      <c r="C17" s="25">
        <f t="shared" si="5"/>
        <v>259011.69999999998</v>
      </c>
      <c r="D17" s="25">
        <f t="shared" si="6"/>
        <v>74.614370597158782</v>
      </c>
      <c r="E17" s="25">
        <v>1.9</v>
      </c>
      <c r="F17" s="25">
        <v>0</v>
      </c>
      <c r="G17" s="25">
        <f t="shared" si="1"/>
        <v>0</v>
      </c>
      <c r="H17" s="25">
        <v>1811.2</v>
      </c>
      <c r="I17" s="25">
        <v>1190.3</v>
      </c>
      <c r="J17" s="25">
        <f t="shared" si="2"/>
        <v>65.718860424028264</v>
      </c>
      <c r="K17" s="25">
        <v>510.6</v>
      </c>
      <c r="L17" s="25">
        <v>0</v>
      </c>
      <c r="M17" s="25">
        <v>0</v>
      </c>
      <c r="N17" s="25"/>
      <c r="O17" s="25"/>
      <c r="P17" s="25"/>
      <c r="Q17" s="25">
        <v>3.8</v>
      </c>
      <c r="R17" s="25">
        <v>0</v>
      </c>
      <c r="S17" s="25">
        <f t="shared" si="8"/>
        <v>0</v>
      </c>
      <c r="T17" s="25">
        <v>3855.7</v>
      </c>
      <c r="U17" s="25">
        <v>2891.8</v>
      </c>
      <c r="V17" s="25">
        <f t="shared" si="9"/>
        <v>75.000648390694309</v>
      </c>
      <c r="W17" s="25">
        <v>55.4</v>
      </c>
      <c r="X17" s="25">
        <v>37.9</v>
      </c>
      <c r="Y17" s="25">
        <f t="shared" si="10"/>
        <v>68.411552346570389</v>
      </c>
      <c r="Z17" s="25">
        <v>620.9</v>
      </c>
      <c r="AA17" s="25">
        <v>441.6</v>
      </c>
      <c r="AB17" s="25">
        <f t="shared" si="11"/>
        <v>71.122564019971009</v>
      </c>
      <c r="AC17" s="25">
        <v>843.4</v>
      </c>
      <c r="AD17" s="25">
        <v>587.29999999999995</v>
      </c>
      <c r="AE17" s="25">
        <f t="shared" si="12"/>
        <v>69.634811477353566</v>
      </c>
      <c r="AF17" s="25">
        <v>80411</v>
      </c>
      <c r="AG17" s="25">
        <v>59507.5</v>
      </c>
      <c r="AH17" s="25">
        <f t="shared" si="13"/>
        <v>74.004178532787805</v>
      </c>
      <c r="AI17" s="25">
        <v>218445.1</v>
      </c>
      <c r="AJ17" s="25">
        <v>163657.79999999999</v>
      </c>
      <c r="AK17" s="25">
        <f t="shared" si="14"/>
        <v>74.91941911262829</v>
      </c>
      <c r="AL17" s="25">
        <v>986.6</v>
      </c>
      <c r="AM17" s="25">
        <v>498.1</v>
      </c>
      <c r="AN17" s="25">
        <f t="shared" si="15"/>
        <v>50.486519359416185</v>
      </c>
      <c r="AO17" s="25">
        <v>43.3</v>
      </c>
      <c r="AP17" s="25">
        <v>6.9</v>
      </c>
      <c r="AQ17" s="25">
        <f t="shared" si="3"/>
        <v>15.935334872979217</v>
      </c>
      <c r="AR17" s="25">
        <v>2158.6999999999998</v>
      </c>
      <c r="AS17" s="25">
        <v>1617.6</v>
      </c>
      <c r="AT17" s="25">
        <f t="shared" si="16"/>
        <v>74.933988048362437</v>
      </c>
      <c r="AU17" s="25">
        <v>225.9</v>
      </c>
      <c r="AV17" s="25">
        <v>225.8</v>
      </c>
      <c r="AW17" s="25">
        <f t="shared" si="17"/>
        <v>99.955732625055333</v>
      </c>
      <c r="AX17" s="25">
        <v>300</v>
      </c>
      <c r="AY17" s="25">
        <v>300</v>
      </c>
      <c r="AZ17" s="25">
        <f t="shared" si="21"/>
        <v>100</v>
      </c>
      <c r="BA17" s="25">
        <v>7191.5</v>
      </c>
      <c r="BB17" s="25">
        <v>4372</v>
      </c>
      <c r="BC17" s="25">
        <f t="shared" si="18"/>
        <v>60.793992908294513</v>
      </c>
      <c r="BD17" s="25">
        <v>1233.3</v>
      </c>
      <c r="BE17" s="25">
        <v>717.4</v>
      </c>
      <c r="BF17" s="25">
        <f t="shared" si="19"/>
        <v>58.169139706478553</v>
      </c>
      <c r="BG17" s="25">
        <v>28425</v>
      </c>
      <c r="BH17" s="25">
        <v>22959.7</v>
      </c>
      <c r="BI17" s="25">
        <f t="shared" si="20"/>
        <v>80.772911169744944</v>
      </c>
      <c r="BJ17" s="25">
        <v>10.5</v>
      </c>
      <c r="BK17" s="25">
        <v>0</v>
      </c>
      <c r="BL17" s="25">
        <v>0</v>
      </c>
      <c r="BM17" s="25"/>
      <c r="BN17" s="25"/>
      <c r="BO17" s="25"/>
    </row>
    <row r="18" spans="1:67" s="46" customFormat="1" ht="14">
      <c r="A18" s="24" t="s">
        <v>97</v>
      </c>
      <c r="B18" s="25">
        <f t="shared" si="4"/>
        <v>102043.19999999998</v>
      </c>
      <c r="C18" s="25">
        <f t="shared" si="5"/>
        <v>76415.000000000015</v>
      </c>
      <c r="D18" s="25">
        <f t="shared" si="6"/>
        <v>74.884950687551964</v>
      </c>
      <c r="E18" s="25">
        <v>1.9</v>
      </c>
      <c r="F18" s="25">
        <v>1.3</v>
      </c>
      <c r="G18" s="25">
        <f t="shared" si="1"/>
        <v>68.421052631578945</v>
      </c>
      <c r="H18" s="25">
        <v>1794.7</v>
      </c>
      <c r="I18" s="25">
        <v>1280.5</v>
      </c>
      <c r="J18" s="25">
        <f t="shared" si="2"/>
        <v>71.348971973031709</v>
      </c>
      <c r="K18" s="25"/>
      <c r="L18" s="25"/>
      <c r="M18" s="25"/>
      <c r="N18" s="25">
        <v>4206.3</v>
      </c>
      <c r="O18" s="25">
        <v>4206.2</v>
      </c>
      <c r="P18" s="25">
        <f t="shared" si="7"/>
        <v>99.997622613698496</v>
      </c>
      <c r="Q18" s="25">
        <v>2.1</v>
      </c>
      <c r="R18" s="25">
        <v>1</v>
      </c>
      <c r="S18" s="25">
        <f t="shared" si="8"/>
        <v>47.619047619047613</v>
      </c>
      <c r="T18" s="25">
        <v>1927.8</v>
      </c>
      <c r="U18" s="25">
        <v>1653.1</v>
      </c>
      <c r="V18" s="25">
        <f t="shared" si="9"/>
        <v>85.750596534910258</v>
      </c>
      <c r="W18" s="25">
        <v>55.4</v>
      </c>
      <c r="X18" s="25">
        <v>36.9</v>
      </c>
      <c r="Y18" s="25">
        <f t="shared" si="10"/>
        <v>66.606498194945857</v>
      </c>
      <c r="Z18" s="25">
        <v>310.39999999999998</v>
      </c>
      <c r="AA18" s="25">
        <v>216.1</v>
      </c>
      <c r="AB18" s="25">
        <f t="shared" si="11"/>
        <v>69.619845360824755</v>
      </c>
      <c r="AC18" s="25">
        <v>310</v>
      </c>
      <c r="AD18" s="25">
        <v>197</v>
      </c>
      <c r="AE18" s="25">
        <f t="shared" si="12"/>
        <v>63.548387096774192</v>
      </c>
      <c r="AF18" s="25">
        <v>13130.4</v>
      </c>
      <c r="AG18" s="25">
        <v>9130.5</v>
      </c>
      <c r="AH18" s="25">
        <f t="shared" si="13"/>
        <v>69.537104734052278</v>
      </c>
      <c r="AI18" s="25">
        <v>65305.2</v>
      </c>
      <c r="AJ18" s="25">
        <v>48939</v>
      </c>
      <c r="AK18" s="25">
        <f t="shared" si="14"/>
        <v>74.938902261994457</v>
      </c>
      <c r="AL18" s="25">
        <v>147.69999999999999</v>
      </c>
      <c r="AM18" s="25">
        <v>82.3</v>
      </c>
      <c r="AN18" s="25">
        <f t="shared" si="15"/>
        <v>55.721056194989849</v>
      </c>
      <c r="AO18" s="25">
        <v>16.8</v>
      </c>
      <c r="AP18" s="25">
        <v>0</v>
      </c>
      <c r="AQ18" s="25">
        <f t="shared" si="3"/>
        <v>0</v>
      </c>
      <c r="AR18" s="25">
        <v>1169.2</v>
      </c>
      <c r="AS18" s="25">
        <v>743.1</v>
      </c>
      <c r="AT18" s="25">
        <f t="shared" si="16"/>
        <v>63.556277796784123</v>
      </c>
      <c r="AU18" s="25">
        <v>17.5</v>
      </c>
      <c r="AV18" s="25">
        <v>17.5</v>
      </c>
      <c r="AW18" s="25">
        <f t="shared" si="17"/>
        <v>100</v>
      </c>
      <c r="AX18" s="25"/>
      <c r="AY18" s="25"/>
      <c r="AZ18" s="25"/>
      <c r="BA18" s="25">
        <v>2095.4</v>
      </c>
      <c r="BB18" s="25">
        <v>1370.3</v>
      </c>
      <c r="BC18" s="25">
        <f t="shared" si="18"/>
        <v>65.395628519614391</v>
      </c>
      <c r="BD18" s="25">
        <v>743.8</v>
      </c>
      <c r="BE18" s="25">
        <v>435.7</v>
      </c>
      <c r="BF18" s="25">
        <f t="shared" si="19"/>
        <v>58.577574616832486</v>
      </c>
      <c r="BG18" s="25">
        <v>10805.7</v>
      </c>
      <c r="BH18" s="25">
        <v>8104.5</v>
      </c>
      <c r="BI18" s="25">
        <f t="shared" si="20"/>
        <v>75.002082234376303</v>
      </c>
      <c r="BJ18" s="25">
        <v>2.9</v>
      </c>
      <c r="BK18" s="25">
        <v>0</v>
      </c>
      <c r="BL18" s="25">
        <v>0</v>
      </c>
      <c r="BM18" s="25"/>
      <c r="BN18" s="25"/>
      <c r="BO18" s="25"/>
    </row>
    <row r="19" spans="1:67" s="46" customFormat="1" ht="14">
      <c r="A19" s="24" t="s">
        <v>98</v>
      </c>
      <c r="B19" s="25">
        <f t="shared" si="4"/>
        <v>242892.69999999998</v>
      </c>
      <c r="C19" s="25">
        <f t="shared" si="5"/>
        <v>177120.49999999997</v>
      </c>
      <c r="D19" s="25">
        <f t="shared" si="6"/>
        <v>72.921294052888356</v>
      </c>
      <c r="E19" s="25">
        <v>3.1</v>
      </c>
      <c r="F19" s="25">
        <v>0.6</v>
      </c>
      <c r="G19" s="25">
        <f t="shared" si="1"/>
        <v>19.35483870967742</v>
      </c>
      <c r="H19" s="25">
        <v>1730.7</v>
      </c>
      <c r="I19" s="25">
        <v>1096.9000000000001</v>
      </c>
      <c r="J19" s="25">
        <f t="shared" si="2"/>
        <v>63.378979603628594</v>
      </c>
      <c r="K19" s="25">
        <v>701</v>
      </c>
      <c r="L19" s="25">
        <v>0</v>
      </c>
      <c r="M19" s="25">
        <v>0</v>
      </c>
      <c r="N19" s="25">
        <v>7977.6</v>
      </c>
      <c r="O19" s="25">
        <v>0</v>
      </c>
      <c r="P19" s="25">
        <f t="shared" si="7"/>
        <v>0</v>
      </c>
      <c r="Q19" s="25">
        <v>1.6</v>
      </c>
      <c r="R19" s="25">
        <v>0.8</v>
      </c>
      <c r="S19" s="25">
        <f t="shared" si="8"/>
        <v>50</v>
      </c>
      <c r="T19" s="25">
        <v>5783.5</v>
      </c>
      <c r="U19" s="25">
        <v>4819.7</v>
      </c>
      <c r="V19" s="25">
        <f t="shared" si="9"/>
        <v>83.335350566266101</v>
      </c>
      <c r="W19" s="25">
        <v>55.4</v>
      </c>
      <c r="X19" s="25">
        <v>30.7</v>
      </c>
      <c r="Y19" s="25">
        <f t="shared" si="10"/>
        <v>55.415162454873645</v>
      </c>
      <c r="Z19" s="25">
        <v>574.70000000000005</v>
      </c>
      <c r="AA19" s="25">
        <v>409.7</v>
      </c>
      <c r="AB19" s="25">
        <f t="shared" si="11"/>
        <v>71.289368366104043</v>
      </c>
      <c r="AC19" s="25">
        <v>843.4</v>
      </c>
      <c r="AD19" s="25">
        <v>615.79999999999995</v>
      </c>
      <c r="AE19" s="25">
        <f t="shared" si="12"/>
        <v>73.013990988854644</v>
      </c>
      <c r="AF19" s="25">
        <v>40719.9</v>
      </c>
      <c r="AG19" s="25">
        <v>32475</v>
      </c>
      <c r="AH19" s="25">
        <f t="shared" si="13"/>
        <v>79.752160491553269</v>
      </c>
      <c r="AI19" s="25">
        <v>156333.4</v>
      </c>
      <c r="AJ19" s="25">
        <v>117112.4</v>
      </c>
      <c r="AK19" s="25">
        <f t="shared" si="14"/>
        <v>74.911950997035831</v>
      </c>
      <c r="AL19" s="25">
        <v>527.5</v>
      </c>
      <c r="AM19" s="25">
        <v>167.7</v>
      </c>
      <c r="AN19" s="25">
        <f t="shared" si="15"/>
        <v>31.791469194312793</v>
      </c>
      <c r="AO19" s="25">
        <v>7.1</v>
      </c>
      <c r="AP19" s="25">
        <v>0.6</v>
      </c>
      <c r="AQ19" s="25">
        <f t="shared" si="3"/>
        <v>8.4507042253521121</v>
      </c>
      <c r="AR19" s="25">
        <v>1619</v>
      </c>
      <c r="AS19" s="25">
        <v>1213.5</v>
      </c>
      <c r="AT19" s="25">
        <f t="shared" si="16"/>
        <v>74.953675108091417</v>
      </c>
      <c r="AU19" s="25">
        <v>87.4</v>
      </c>
      <c r="AV19" s="25">
        <v>52.4</v>
      </c>
      <c r="AW19" s="25">
        <f t="shared" si="17"/>
        <v>59.954233409610978</v>
      </c>
      <c r="AX19" s="25"/>
      <c r="AY19" s="25"/>
      <c r="AZ19" s="25"/>
      <c r="BA19" s="25">
        <v>4906.2</v>
      </c>
      <c r="BB19" s="25">
        <v>3489.4</v>
      </c>
      <c r="BC19" s="25">
        <f t="shared" si="18"/>
        <v>71.122253475194654</v>
      </c>
      <c r="BD19" s="25">
        <v>890</v>
      </c>
      <c r="BE19" s="25">
        <v>542.29999999999995</v>
      </c>
      <c r="BF19" s="25">
        <f t="shared" si="19"/>
        <v>60.932584269662918</v>
      </c>
      <c r="BG19" s="25">
        <v>20124.900000000001</v>
      </c>
      <c r="BH19" s="25">
        <v>15093</v>
      </c>
      <c r="BI19" s="25">
        <f t="shared" si="20"/>
        <v>74.996645946066806</v>
      </c>
      <c r="BJ19" s="25">
        <v>6.3</v>
      </c>
      <c r="BK19" s="25">
        <v>0</v>
      </c>
      <c r="BL19" s="25">
        <v>0</v>
      </c>
      <c r="BM19" s="25"/>
      <c r="BN19" s="25"/>
      <c r="BO19" s="25"/>
    </row>
    <row r="20" spans="1:67" s="46" customFormat="1" ht="14">
      <c r="A20" s="24" t="s">
        <v>99</v>
      </c>
      <c r="B20" s="25">
        <f t="shared" si="4"/>
        <v>334892.90000000002</v>
      </c>
      <c r="C20" s="25">
        <f t="shared" si="5"/>
        <v>254418.5</v>
      </c>
      <c r="D20" s="25">
        <f t="shared" si="6"/>
        <v>75.970108652646857</v>
      </c>
      <c r="E20" s="25">
        <v>3.6</v>
      </c>
      <c r="F20" s="25">
        <v>2.1</v>
      </c>
      <c r="G20" s="25">
        <f t="shared" si="1"/>
        <v>58.333333333333336</v>
      </c>
      <c r="H20" s="25">
        <v>2337</v>
      </c>
      <c r="I20" s="25">
        <v>1463.3</v>
      </c>
      <c r="J20" s="25">
        <f t="shared" si="2"/>
        <v>62.614462986735134</v>
      </c>
      <c r="K20" s="25"/>
      <c r="L20" s="25"/>
      <c r="M20" s="25"/>
      <c r="N20" s="25">
        <v>1112.0999999999999</v>
      </c>
      <c r="O20" s="25">
        <v>973.1</v>
      </c>
      <c r="P20" s="25">
        <f t="shared" si="7"/>
        <v>87.501123999640328</v>
      </c>
      <c r="Q20" s="25">
        <v>4.5</v>
      </c>
      <c r="R20" s="25">
        <v>0</v>
      </c>
      <c r="S20" s="25">
        <f t="shared" si="8"/>
        <v>0</v>
      </c>
      <c r="T20" s="25">
        <v>2882.2</v>
      </c>
      <c r="U20" s="25">
        <v>2882.2</v>
      </c>
      <c r="V20" s="25">
        <f t="shared" si="9"/>
        <v>100</v>
      </c>
      <c r="W20" s="25">
        <v>69.2</v>
      </c>
      <c r="X20" s="25">
        <v>42.7</v>
      </c>
      <c r="Y20" s="25">
        <f t="shared" si="10"/>
        <v>61.705202312138731</v>
      </c>
      <c r="Z20" s="25">
        <v>620.9</v>
      </c>
      <c r="AA20" s="25">
        <v>417.2</v>
      </c>
      <c r="AB20" s="25">
        <f t="shared" si="11"/>
        <v>67.192784667418266</v>
      </c>
      <c r="AC20" s="25">
        <v>843.4</v>
      </c>
      <c r="AD20" s="25">
        <v>619.4</v>
      </c>
      <c r="AE20" s="25">
        <f t="shared" si="12"/>
        <v>73.440834716623186</v>
      </c>
      <c r="AF20" s="25">
        <v>94149.3</v>
      </c>
      <c r="AG20" s="25">
        <v>74549.600000000006</v>
      </c>
      <c r="AH20" s="25">
        <f t="shared" si="13"/>
        <v>79.182319996006342</v>
      </c>
      <c r="AI20" s="25">
        <v>195065.60000000001</v>
      </c>
      <c r="AJ20" s="25">
        <v>146173</v>
      </c>
      <c r="AK20" s="25">
        <f t="shared" si="14"/>
        <v>74.935303815741989</v>
      </c>
      <c r="AL20" s="25">
        <v>804.4</v>
      </c>
      <c r="AM20" s="25">
        <v>414.6</v>
      </c>
      <c r="AN20" s="25">
        <f t="shared" si="15"/>
        <v>51.54152163102934</v>
      </c>
      <c r="AO20" s="25">
        <v>20.3</v>
      </c>
      <c r="AP20" s="25">
        <v>16.7</v>
      </c>
      <c r="AQ20" s="25">
        <f t="shared" si="3"/>
        <v>82.26600985221674</v>
      </c>
      <c r="AR20" s="25">
        <v>1619</v>
      </c>
      <c r="AS20" s="25">
        <v>1213.5</v>
      </c>
      <c r="AT20" s="25">
        <f t="shared" si="16"/>
        <v>74.953675108091417</v>
      </c>
      <c r="AU20" s="25">
        <v>173.4</v>
      </c>
      <c r="AV20" s="25">
        <v>138.4</v>
      </c>
      <c r="AW20" s="25">
        <f t="shared" si="17"/>
        <v>79.815455594002302</v>
      </c>
      <c r="AX20" s="25">
        <v>600</v>
      </c>
      <c r="AY20" s="25">
        <v>300</v>
      </c>
      <c r="AZ20" s="25">
        <f t="shared" si="21"/>
        <v>50</v>
      </c>
      <c r="BA20" s="25">
        <v>3177.9</v>
      </c>
      <c r="BB20" s="25">
        <v>1873.1</v>
      </c>
      <c r="BC20" s="25">
        <f t="shared" si="18"/>
        <v>58.941439315271083</v>
      </c>
      <c r="BD20" s="25">
        <v>1055.3</v>
      </c>
      <c r="BE20" s="25">
        <v>581.29999999999995</v>
      </c>
      <c r="BF20" s="25">
        <f t="shared" si="19"/>
        <v>55.083862408793706</v>
      </c>
      <c r="BG20" s="25">
        <v>30344.3</v>
      </c>
      <c r="BH20" s="25">
        <v>22758.3</v>
      </c>
      <c r="BI20" s="25">
        <f t="shared" si="20"/>
        <v>75.000247163388181</v>
      </c>
      <c r="BJ20" s="25">
        <v>10.5</v>
      </c>
      <c r="BK20" s="25">
        <v>0</v>
      </c>
      <c r="BL20" s="25">
        <v>0</v>
      </c>
      <c r="BM20" s="25"/>
      <c r="BN20" s="25"/>
      <c r="BO20" s="25"/>
    </row>
    <row r="21" spans="1:67" s="46" customFormat="1" ht="14">
      <c r="A21" s="24" t="s">
        <v>100</v>
      </c>
      <c r="B21" s="25">
        <f t="shared" si="4"/>
        <v>514155.30000000005</v>
      </c>
      <c r="C21" s="25">
        <f t="shared" si="5"/>
        <v>362129.89999999997</v>
      </c>
      <c r="D21" s="25">
        <f t="shared" si="6"/>
        <v>70.432007605484173</v>
      </c>
      <c r="E21" s="25">
        <v>2.4</v>
      </c>
      <c r="F21" s="25">
        <v>0.4</v>
      </c>
      <c r="G21" s="25">
        <f t="shared" si="1"/>
        <v>16.666666666666668</v>
      </c>
      <c r="H21" s="25">
        <v>3083.3</v>
      </c>
      <c r="I21" s="25">
        <v>1773.5</v>
      </c>
      <c r="J21" s="25">
        <f t="shared" si="2"/>
        <v>57.519540751791908</v>
      </c>
      <c r="K21" s="25"/>
      <c r="L21" s="25"/>
      <c r="M21" s="25"/>
      <c r="N21" s="25">
        <v>7045.8</v>
      </c>
      <c r="O21" s="25">
        <v>0</v>
      </c>
      <c r="P21" s="25">
        <f t="shared" si="7"/>
        <v>0</v>
      </c>
      <c r="Q21" s="25">
        <v>6</v>
      </c>
      <c r="R21" s="25">
        <v>3</v>
      </c>
      <c r="S21" s="25">
        <f t="shared" si="8"/>
        <v>50</v>
      </c>
      <c r="T21" s="25">
        <v>14651.7</v>
      </c>
      <c r="U21" s="25">
        <v>7711.4</v>
      </c>
      <c r="V21" s="25">
        <f t="shared" si="9"/>
        <v>52.631435260072202</v>
      </c>
      <c r="W21" s="25">
        <v>83</v>
      </c>
      <c r="X21" s="25">
        <v>59.6</v>
      </c>
      <c r="Y21" s="25">
        <f t="shared" si="10"/>
        <v>71.807228915662662</v>
      </c>
      <c r="Z21" s="25">
        <v>885.2</v>
      </c>
      <c r="AA21" s="25">
        <v>639.79999999999995</v>
      </c>
      <c r="AB21" s="25">
        <f t="shared" si="11"/>
        <v>72.277451423407129</v>
      </c>
      <c r="AC21" s="25">
        <v>1420.8</v>
      </c>
      <c r="AD21" s="25">
        <v>994.4</v>
      </c>
      <c r="AE21" s="25">
        <f t="shared" si="12"/>
        <v>69.988738738738746</v>
      </c>
      <c r="AF21" s="25">
        <v>132255.9</v>
      </c>
      <c r="AG21" s="25">
        <v>100714.4</v>
      </c>
      <c r="AH21" s="25">
        <f t="shared" si="13"/>
        <v>76.151158473837469</v>
      </c>
      <c r="AI21" s="25">
        <v>287103.2</v>
      </c>
      <c r="AJ21" s="25">
        <v>201545.8</v>
      </c>
      <c r="AK21" s="25">
        <f t="shared" si="14"/>
        <v>70.199774854477397</v>
      </c>
      <c r="AL21" s="25">
        <v>1220.2</v>
      </c>
      <c r="AM21" s="25">
        <v>202.1</v>
      </c>
      <c r="AN21" s="25">
        <f t="shared" si="15"/>
        <v>16.562858547779051</v>
      </c>
      <c r="AO21" s="25">
        <v>118.3</v>
      </c>
      <c r="AP21" s="25">
        <v>117.4</v>
      </c>
      <c r="AQ21" s="25">
        <f t="shared" si="3"/>
        <v>99.239222316145401</v>
      </c>
      <c r="AR21" s="25">
        <v>2698.5</v>
      </c>
      <c r="AS21" s="25">
        <v>2020.8</v>
      </c>
      <c r="AT21" s="25">
        <f t="shared" si="16"/>
        <v>74.886047804335746</v>
      </c>
      <c r="AU21" s="25">
        <v>259.3</v>
      </c>
      <c r="AV21" s="25">
        <v>224.4</v>
      </c>
      <c r="AW21" s="25">
        <f t="shared" si="17"/>
        <v>86.54068646355573</v>
      </c>
      <c r="AX21" s="25">
        <v>600</v>
      </c>
      <c r="AY21" s="25">
        <v>300</v>
      </c>
      <c r="AZ21" s="25">
        <f t="shared" si="21"/>
        <v>50</v>
      </c>
      <c r="BA21" s="25">
        <v>8318.2999999999993</v>
      </c>
      <c r="BB21" s="25">
        <v>5321.1</v>
      </c>
      <c r="BC21" s="25">
        <f t="shared" si="18"/>
        <v>63.968599353233245</v>
      </c>
      <c r="BD21" s="25">
        <v>1684.7</v>
      </c>
      <c r="BE21" s="25">
        <v>973.8</v>
      </c>
      <c r="BF21" s="25">
        <f t="shared" si="19"/>
        <v>57.802576126313291</v>
      </c>
      <c r="BG21" s="25">
        <v>52703.9</v>
      </c>
      <c r="BH21" s="25">
        <v>39528</v>
      </c>
      <c r="BI21" s="25">
        <f t="shared" si="20"/>
        <v>75.000142304459445</v>
      </c>
      <c r="BJ21" s="25">
        <v>14.8</v>
      </c>
      <c r="BK21" s="25">
        <v>0</v>
      </c>
      <c r="BL21" s="25">
        <v>0</v>
      </c>
      <c r="BM21" s="25"/>
      <c r="BN21" s="25"/>
      <c r="BO21" s="25"/>
    </row>
    <row r="22" spans="1:67" s="46" customFormat="1" ht="14">
      <c r="A22" s="24" t="s">
        <v>101</v>
      </c>
      <c r="B22" s="25">
        <f t="shared" si="4"/>
        <v>142622.1</v>
      </c>
      <c r="C22" s="25">
        <f t="shared" si="5"/>
        <v>103944.4</v>
      </c>
      <c r="D22" s="25">
        <f t="shared" si="6"/>
        <v>72.880991094648024</v>
      </c>
      <c r="E22" s="25">
        <v>1.4</v>
      </c>
      <c r="F22" s="25">
        <v>1.1000000000000001</v>
      </c>
      <c r="G22" s="25">
        <f t="shared" si="1"/>
        <v>78.571428571428584</v>
      </c>
      <c r="H22" s="25">
        <v>2525.3000000000002</v>
      </c>
      <c r="I22" s="25">
        <v>1959.2</v>
      </c>
      <c r="J22" s="25">
        <f t="shared" si="2"/>
        <v>77.582861442204887</v>
      </c>
      <c r="K22" s="25"/>
      <c r="L22" s="25"/>
      <c r="M22" s="25"/>
      <c r="N22" s="25"/>
      <c r="O22" s="25"/>
      <c r="P22" s="25"/>
      <c r="Q22" s="25">
        <v>1.2</v>
      </c>
      <c r="R22" s="25">
        <v>0.6</v>
      </c>
      <c r="S22" s="25">
        <f t="shared" si="8"/>
        <v>50</v>
      </c>
      <c r="T22" s="25">
        <v>8675.4</v>
      </c>
      <c r="U22" s="25">
        <v>6747.5</v>
      </c>
      <c r="V22" s="25">
        <f t="shared" si="9"/>
        <v>77.777393549576971</v>
      </c>
      <c r="W22" s="25">
        <v>55.4</v>
      </c>
      <c r="X22" s="25">
        <v>31.8</v>
      </c>
      <c r="Y22" s="25">
        <f t="shared" si="10"/>
        <v>57.400722021660656</v>
      </c>
      <c r="Z22" s="25">
        <v>310.39999999999998</v>
      </c>
      <c r="AA22" s="25">
        <v>232.5</v>
      </c>
      <c r="AB22" s="25">
        <f t="shared" si="11"/>
        <v>74.903350515463913</v>
      </c>
      <c r="AC22" s="25">
        <v>310</v>
      </c>
      <c r="AD22" s="25">
        <v>221.7</v>
      </c>
      <c r="AE22" s="25">
        <f t="shared" si="12"/>
        <v>71.516129032258064</v>
      </c>
      <c r="AF22" s="25">
        <v>21928</v>
      </c>
      <c r="AG22" s="25">
        <v>17255.400000000001</v>
      </c>
      <c r="AH22" s="25">
        <f t="shared" si="13"/>
        <v>78.69117110543597</v>
      </c>
      <c r="AI22" s="25">
        <v>93421.6</v>
      </c>
      <c r="AJ22" s="25">
        <v>66175</v>
      </c>
      <c r="AK22" s="25">
        <f t="shared" si="14"/>
        <v>70.834796235560077</v>
      </c>
      <c r="AL22" s="25">
        <v>111.6</v>
      </c>
      <c r="AM22" s="25">
        <v>94.4</v>
      </c>
      <c r="AN22" s="25">
        <f t="shared" si="15"/>
        <v>84.587813620071699</v>
      </c>
      <c r="AO22" s="25">
        <v>0</v>
      </c>
      <c r="AP22" s="25">
        <v>0</v>
      </c>
      <c r="AQ22" s="25"/>
      <c r="AR22" s="25">
        <v>989.4</v>
      </c>
      <c r="AS22" s="25">
        <v>741.6</v>
      </c>
      <c r="AT22" s="25">
        <f t="shared" si="16"/>
        <v>74.954517889630083</v>
      </c>
      <c r="AU22" s="25">
        <v>138.4</v>
      </c>
      <c r="AV22" s="25">
        <v>138.4</v>
      </c>
      <c r="AW22" s="25">
        <f t="shared" si="17"/>
        <v>100</v>
      </c>
      <c r="AX22" s="25"/>
      <c r="AY22" s="25"/>
      <c r="AZ22" s="25"/>
      <c r="BA22" s="25">
        <v>2671.5</v>
      </c>
      <c r="BB22" s="25">
        <v>1796.7</v>
      </c>
      <c r="BC22" s="25">
        <f t="shared" si="18"/>
        <v>67.254351487928133</v>
      </c>
      <c r="BD22" s="25">
        <v>476.8</v>
      </c>
      <c r="BE22" s="25">
        <v>296.39999999999998</v>
      </c>
      <c r="BF22" s="25">
        <f t="shared" si="19"/>
        <v>62.164429530201339</v>
      </c>
      <c r="BG22" s="25">
        <v>11003</v>
      </c>
      <c r="BH22" s="25">
        <v>8252.1</v>
      </c>
      <c r="BI22" s="25">
        <f t="shared" si="20"/>
        <v>74.998636735435795</v>
      </c>
      <c r="BJ22" s="25">
        <v>2.7</v>
      </c>
      <c r="BK22" s="25">
        <v>0</v>
      </c>
      <c r="BL22" s="25">
        <v>0</v>
      </c>
      <c r="BM22" s="25"/>
      <c r="BN22" s="25"/>
      <c r="BO22" s="25"/>
    </row>
    <row r="23" spans="1:67" s="46" customFormat="1" ht="14">
      <c r="A23" s="24" t="s">
        <v>102</v>
      </c>
      <c r="B23" s="25">
        <f t="shared" si="4"/>
        <v>78251.7</v>
      </c>
      <c r="C23" s="25">
        <f t="shared" si="5"/>
        <v>57713.3</v>
      </c>
      <c r="D23" s="25">
        <f t="shared" si="6"/>
        <v>73.75341366385652</v>
      </c>
      <c r="E23" s="25">
        <v>0.1</v>
      </c>
      <c r="F23" s="25">
        <v>0</v>
      </c>
      <c r="G23" s="25">
        <f t="shared" si="1"/>
        <v>0</v>
      </c>
      <c r="H23" s="25">
        <v>0</v>
      </c>
      <c r="I23" s="25">
        <v>0</v>
      </c>
      <c r="J23" s="25"/>
      <c r="K23" s="25"/>
      <c r="L23" s="25"/>
      <c r="M23" s="25"/>
      <c r="N23" s="25"/>
      <c r="O23" s="25"/>
      <c r="P23" s="25"/>
      <c r="Q23" s="25">
        <v>1</v>
      </c>
      <c r="R23" s="25">
        <v>0.3</v>
      </c>
      <c r="S23" s="25">
        <f t="shared" si="8"/>
        <v>30</v>
      </c>
      <c r="T23" s="25">
        <v>3855.8</v>
      </c>
      <c r="U23" s="25">
        <v>2891.8</v>
      </c>
      <c r="V23" s="25">
        <f t="shared" si="9"/>
        <v>74.998703252243374</v>
      </c>
      <c r="W23" s="25">
        <v>55.4</v>
      </c>
      <c r="X23" s="25">
        <v>30.9</v>
      </c>
      <c r="Y23" s="25">
        <f t="shared" si="10"/>
        <v>55.77617328519856</v>
      </c>
      <c r="Z23" s="25">
        <v>310.39999999999998</v>
      </c>
      <c r="AA23" s="25">
        <v>231.8</v>
      </c>
      <c r="AB23" s="25">
        <f t="shared" si="11"/>
        <v>74.67783505154641</v>
      </c>
      <c r="AC23" s="25">
        <v>310</v>
      </c>
      <c r="AD23" s="25">
        <v>211.5</v>
      </c>
      <c r="AE23" s="25">
        <f t="shared" si="12"/>
        <v>68.225806451612897</v>
      </c>
      <c r="AF23" s="25">
        <v>0</v>
      </c>
      <c r="AG23" s="25">
        <v>0</v>
      </c>
      <c r="AH23" s="25"/>
      <c r="AI23" s="25">
        <v>62285.599999999999</v>
      </c>
      <c r="AJ23" s="25">
        <v>46390.2</v>
      </c>
      <c r="AK23" s="25">
        <f t="shared" si="14"/>
        <v>74.479815559294607</v>
      </c>
      <c r="AL23" s="25">
        <v>212.7</v>
      </c>
      <c r="AM23" s="25">
        <v>67.3</v>
      </c>
      <c r="AN23" s="25">
        <f t="shared" si="15"/>
        <v>31.640808650681713</v>
      </c>
      <c r="AO23" s="25">
        <v>11.5</v>
      </c>
      <c r="AP23" s="25">
        <v>0</v>
      </c>
      <c r="AQ23" s="25">
        <f t="shared" si="3"/>
        <v>0</v>
      </c>
      <c r="AR23" s="25">
        <v>989.4</v>
      </c>
      <c r="AS23" s="25">
        <v>741.6</v>
      </c>
      <c r="AT23" s="25">
        <f t="shared" si="16"/>
        <v>74.954517889630083</v>
      </c>
      <c r="AU23" s="25">
        <v>16.8</v>
      </c>
      <c r="AV23" s="25">
        <v>16.8</v>
      </c>
      <c r="AW23" s="25">
        <f t="shared" si="17"/>
        <v>100</v>
      </c>
      <c r="AX23" s="25">
        <v>300</v>
      </c>
      <c r="AY23" s="25">
        <v>0</v>
      </c>
      <c r="AZ23" s="25">
        <f t="shared" si="21"/>
        <v>0</v>
      </c>
      <c r="BA23" s="25">
        <v>1443.3</v>
      </c>
      <c r="BB23" s="25">
        <v>864.2</v>
      </c>
      <c r="BC23" s="25">
        <f t="shared" si="18"/>
        <v>59.876671516663208</v>
      </c>
      <c r="BD23" s="25">
        <v>457.7</v>
      </c>
      <c r="BE23" s="25">
        <v>266.60000000000002</v>
      </c>
      <c r="BF23" s="25">
        <f t="shared" si="19"/>
        <v>58.247760541839646</v>
      </c>
      <c r="BG23" s="25">
        <v>7999.8</v>
      </c>
      <c r="BH23" s="25">
        <v>6000.3</v>
      </c>
      <c r="BI23" s="25">
        <f t="shared" si="20"/>
        <v>75.005625140628524</v>
      </c>
      <c r="BJ23" s="25">
        <v>2.2000000000000002</v>
      </c>
      <c r="BK23" s="25">
        <v>0</v>
      </c>
      <c r="BL23" s="25">
        <v>0</v>
      </c>
      <c r="BM23" s="25"/>
      <c r="BN23" s="25"/>
      <c r="BO23" s="25"/>
    </row>
    <row r="24" spans="1:67" s="46" customFormat="1" ht="14">
      <c r="A24" s="24" t="s">
        <v>103</v>
      </c>
      <c r="B24" s="25">
        <f t="shared" si="4"/>
        <v>253754.3</v>
      </c>
      <c r="C24" s="25">
        <f t="shared" si="5"/>
        <v>187404.7</v>
      </c>
      <c r="D24" s="25">
        <f t="shared" si="6"/>
        <v>73.852817469497083</v>
      </c>
      <c r="E24" s="25">
        <v>3.1</v>
      </c>
      <c r="F24" s="25">
        <v>1.9</v>
      </c>
      <c r="G24" s="25">
        <f t="shared" si="1"/>
        <v>61.290322580645153</v>
      </c>
      <c r="H24" s="25">
        <v>2216.1999999999998</v>
      </c>
      <c r="I24" s="25">
        <v>1700</v>
      </c>
      <c r="J24" s="25">
        <f t="shared" si="2"/>
        <v>76.707878350329395</v>
      </c>
      <c r="K24" s="25"/>
      <c r="L24" s="25"/>
      <c r="M24" s="25"/>
      <c r="N24" s="25">
        <v>5475.6</v>
      </c>
      <c r="O24" s="25">
        <v>934.7</v>
      </c>
      <c r="P24" s="25">
        <f t="shared" si="7"/>
        <v>17.070275403608736</v>
      </c>
      <c r="Q24" s="25">
        <v>2.7</v>
      </c>
      <c r="R24" s="25">
        <v>1.3</v>
      </c>
      <c r="S24" s="25">
        <f t="shared" si="8"/>
        <v>48.148148148148145</v>
      </c>
      <c r="T24" s="25">
        <v>2520.6999999999998</v>
      </c>
      <c r="U24" s="25">
        <v>2520.6999999999998</v>
      </c>
      <c r="V24" s="25">
        <f t="shared" si="9"/>
        <v>100</v>
      </c>
      <c r="W24" s="25">
        <v>83</v>
      </c>
      <c r="X24" s="25">
        <v>52.9</v>
      </c>
      <c r="Y24" s="25">
        <f t="shared" si="10"/>
        <v>63.734939759036145</v>
      </c>
      <c r="Z24" s="25">
        <v>620.9</v>
      </c>
      <c r="AA24" s="25">
        <v>415.5</v>
      </c>
      <c r="AB24" s="25">
        <f t="shared" si="11"/>
        <v>66.918988564986321</v>
      </c>
      <c r="AC24" s="25">
        <v>843.4</v>
      </c>
      <c r="AD24" s="25">
        <v>539.9</v>
      </c>
      <c r="AE24" s="25">
        <f t="shared" si="12"/>
        <v>64.014702395067573</v>
      </c>
      <c r="AF24" s="25">
        <v>52694.5</v>
      </c>
      <c r="AG24" s="25">
        <v>40008.400000000001</v>
      </c>
      <c r="AH24" s="25">
        <f t="shared" si="13"/>
        <v>75.925191433641075</v>
      </c>
      <c r="AI24" s="25">
        <v>162219.6</v>
      </c>
      <c r="AJ24" s="25">
        <v>121521.9</v>
      </c>
      <c r="AK24" s="25">
        <f t="shared" si="14"/>
        <v>74.911971179808106</v>
      </c>
      <c r="AL24" s="25">
        <v>319.39999999999998</v>
      </c>
      <c r="AM24" s="25">
        <v>214.8</v>
      </c>
      <c r="AN24" s="25">
        <f t="shared" si="15"/>
        <v>67.251095804633692</v>
      </c>
      <c r="AO24" s="25">
        <v>80.400000000000006</v>
      </c>
      <c r="AP24" s="25">
        <v>0</v>
      </c>
      <c r="AQ24" s="25">
        <f t="shared" si="3"/>
        <v>0</v>
      </c>
      <c r="AR24" s="25">
        <v>1619</v>
      </c>
      <c r="AS24" s="25">
        <v>1212.9000000000001</v>
      </c>
      <c r="AT24" s="25">
        <f t="shared" si="16"/>
        <v>74.916615194564557</v>
      </c>
      <c r="AU24" s="25">
        <v>87.4</v>
      </c>
      <c r="AV24" s="25">
        <v>87.4</v>
      </c>
      <c r="AW24" s="25">
        <f t="shared" si="17"/>
        <v>100</v>
      </c>
      <c r="AX24" s="25"/>
      <c r="AY24" s="25"/>
      <c r="AZ24" s="25"/>
      <c r="BA24" s="25">
        <v>2392.9</v>
      </c>
      <c r="BB24" s="25">
        <v>1373.6</v>
      </c>
      <c r="BC24" s="25">
        <f t="shared" si="18"/>
        <v>57.403150988340499</v>
      </c>
      <c r="BD24" s="25">
        <v>667.5</v>
      </c>
      <c r="BE24" s="25">
        <v>395.6</v>
      </c>
      <c r="BF24" s="25">
        <f t="shared" si="19"/>
        <v>59.265917602996254</v>
      </c>
      <c r="BG24" s="25">
        <v>21897.5</v>
      </c>
      <c r="BH24" s="25">
        <v>16423.2</v>
      </c>
      <c r="BI24" s="25">
        <f t="shared" si="20"/>
        <v>75.000342504852156</v>
      </c>
      <c r="BJ24" s="25">
        <v>10.5</v>
      </c>
      <c r="BK24" s="25">
        <v>0</v>
      </c>
      <c r="BL24" s="25">
        <v>0</v>
      </c>
      <c r="BM24" s="25"/>
      <c r="BN24" s="25"/>
      <c r="BO24" s="25"/>
    </row>
    <row r="25" spans="1:67" s="46" customFormat="1" ht="14">
      <c r="A25" s="24" t="s">
        <v>104</v>
      </c>
      <c r="B25" s="25">
        <f t="shared" si="4"/>
        <v>174785.50000000003</v>
      </c>
      <c r="C25" s="25">
        <f t="shared" si="5"/>
        <v>130797.29999999999</v>
      </c>
      <c r="D25" s="25">
        <f t="shared" si="6"/>
        <v>74.833038209691281</v>
      </c>
      <c r="E25" s="25">
        <v>0.2</v>
      </c>
      <c r="F25" s="25">
        <v>0</v>
      </c>
      <c r="G25" s="25">
        <f t="shared" si="1"/>
        <v>0</v>
      </c>
      <c r="H25" s="25">
        <v>1850.7</v>
      </c>
      <c r="I25" s="25">
        <v>1341.6</v>
      </c>
      <c r="J25" s="25">
        <f t="shared" si="2"/>
        <v>72.491489706597505</v>
      </c>
      <c r="K25" s="25"/>
      <c r="L25" s="25"/>
      <c r="M25" s="25"/>
      <c r="N25" s="25"/>
      <c r="O25" s="25"/>
      <c r="P25" s="25"/>
      <c r="Q25" s="25">
        <v>2.6</v>
      </c>
      <c r="R25" s="25">
        <v>1.3</v>
      </c>
      <c r="S25" s="25">
        <f t="shared" si="8"/>
        <v>50</v>
      </c>
      <c r="T25" s="25">
        <v>1927.9</v>
      </c>
      <c r="U25" s="25">
        <v>1918.2</v>
      </c>
      <c r="V25" s="25">
        <f t="shared" si="9"/>
        <v>99.496861870428972</v>
      </c>
      <c r="W25" s="25">
        <v>55.4</v>
      </c>
      <c r="X25" s="25">
        <v>22.5</v>
      </c>
      <c r="Y25" s="25">
        <f t="shared" si="10"/>
        <v>40.613718411552348</v>
      </c>
      <c r="Z25" s="25">
        <v>310.39999999999998</v>
      </c>
      <c r="AA25" s="25">
        <v>213.4</v>
      </c>
      <c r="AB25" s="25">
        <f t="shared" si="11"/>
        <v>68.750000000000014</v>
      </c>
      <c r="AC25" s="25">
        <v>576.79999999999995</v>
      </c>
      <c r="AD25" s="25">
        <v>411.3</v>
      </c>
      <c r="AE25" s="25">
        <f t="shared" si="12"/>
        <v>71.30721220527046</v>
      </c>
      <c r="AF25" s="25">
        <v>12925.6</v>
      </c>
      <c r="AG25" s="25">
        <v>10273.700000000001</v>
      </c>
      <c r="AH25" s="25">
        <f t="shared" si="13"/>
        <v>79.48335086959213</v>
      </c>
      <c r="AI25" s="25">
        <v>135753.1</v>
      </c>
      <c r="AJ25" s="25">
        <v>101695.3</v>
      </c>
      <c r="AK25" s="25">
        <f t="shared" si="14"/>
        <v>74.911954128487665</v>
      </c>
      <c r="AL25" s="25">
        <v>562.20000000000005</v>
      </c>
      <c r="AM25" s="25">
        <v>218.9</v>
      </c>
      <c r="AN25" s="25">
        <f t="shared" si="15"/>
        <v>38.936321593738882</v>
      </c>
      <c r="AO25" s="25">
        <v>15.9</v>
      </c>
      <c r="AP25" s="25">
        <v>0</v>
      </c>
      <c r="AQ25" s="25">
        <f t="shared" si="3"/>
        <v>0</v>
      </c>
      <c r="AR25" s="25">
        <v>1349.1</v>
      </c>
      <c r="AS25" s="25">
        <v>1010.4</v>
      </c>
      <c r="AT25" s="25">
        <f t="shared" si="16"/>
        <v>74.894374027129203</v>
      </c>
      <c r="AU25" s="25">
        <v>34.200000000000003</v>
      </c>
      <c r="AV25" s="25">
        <v>34.200000000000003</v>
      </c>
      <c r="AW25" s="25">
        <f t="shared" si="17"/>
        <v>100</v>
      </c>
      <c r="AX25" s="25"/>
      <c r="AY25" s="25"/>
      <c r="AZ25" s="25"/>
      <c r="BA25" s="25">
        <v>3583.1</v>
      </c>
      <c r="BB25" s="25">
        <v>2004.5</v>
      </c>
      <c r="BC25" s="25">
        <f t="shared" si="18"/>
        <v>55.943177695291787</v>
      </c>
      <c r="BD25" s="25">
        <v>966.3</v>
      </c>
      <c r="BE25" s="25">
        <v>500.1</v>
      </c>
      <c r="BF25" s="25">
        <f t="shared" si="19"/>
        <v>51.754113629307675</v>
      </c>
      <c r="BG25" s="25">
        <v>14868.8</v>
      </c>
      <c r="BH25" s="25">
        <v>11151.9</v>
      </c>
      <c r="BI25" s="25">
        <f t="shared" si="20"/>
        <v>75.002017647691815</v>
      </c>
      <c r="BJ25" s="25">
        <v>3.2</v>
      </c>
      <c r="BK25" s="25">
        <v>0</v>
      </c>
      <c r="BL25" s="25">
        <v>0</v>
      </c>
      <c r="BM25" s="25"/>
      <c r="BN25" s="25"/>
      <c r="BO25" s="25"/>
    </row>
    <row r="26" spans="1:67" s="46" customFormat="1" ht="14">
      <c r="A26" s="24" t="s">
        <v>105</v>
      </c>
      <c r="B26" s="25">
        <f t="shared" si="4"/>
        <v>161692.5</v>
      </c>
      <c r="C26" s="25">
        <f t="shared" si="5"/>
        <v>120972.90000000001</v>
      </c>
      <c r="D26" s="25">
        <f t="shared" si="6"/>
        <v>74.816642701424001</v>
      </c>
      <c r="E26" s="25">
        <v>0.4</v>
      </c>
      <c r="F26" s="25">
        <v>0.2</v>
      </c>
      <c r="G26" s="25">
        <f t="shared" si="1"/>
        <v>50</v>
      </c>
      <c r="H26" s="25">
        <v>1780.6</v>
      </c>
      <c r="I26" s="25">
        <v>1135.5999999999999</v>
      </c>
      <c r="J26" s="25">
        <f t="shared" si="2"/>
        <v>63.776255194878132</v>
      </c>
      <c r="K26" s="25"/>
      <c r="L26" s="25"/>
      <c r="M26" s="25"/>
      <c r="N26" s="25"/>
      <c r="O26" s="25"/>
      <c r="P26" s="25"/>
      <c r="Q26" s="25">
        <v>1</v>
      </c>
      <c r="R26" s="25">
        <v>0.5</v>
      </c>
      <c r="S26" s="25">
        <f t="shared" si="8"/>
        <v>50</v>
      </c>
      <c r="T26" s="25">
        <v>4819.8</v>
      </c>
      <c r="U26" s="25">
        <v>2891.8</v>
      </c>
      <c r="V26" s="25">
        <f t="shared" si="9"/>
        <v>59.998340180090459</v>
      </c>
      <c r="W26" s="25">
        <v>55.4</v>
      </c>
      <c r="X26" s="25">
        <v>34.200000000000003</v>
      </c>
      <c r="Y26" s="25">
        <f t="shared" si="10"/>
        <v>61.732851985559577</v>
      </c>
      <c r="Z26" s="25">
        <v>310.39999999999998</v>
      </c>
      <c r="AA26" s="25">
        <v>228.8</v>
      </c>
      <c r="AB26" s="25">
        <f t="shared" si="11"/>
        <v>73.711340206185568</v>
      </c>
      <c r="AC26" s="25">
        <v>576.79999999999995</v>
      </c>
      <c r="AD26" s="25">
        <v>449.6</v>
      </c>
      <c r="AE26" s="25">
        <f t="shared" si="12"/>
        <v>77.94729542302359</v>
      </c>
      <c r="AF26" s="25">
        <v>29133.1</v>
      </c>
      <c r="AG26" s="25">
        <v>22893.9</v>
      </c>
      <c r="AH26" s="25">
        <f t="shared" si="13"/>
        <v>78.583810167815997</v>
      </c>
      <c r="AI26" s="25">
        <v>107176.8</v>
      </c>
      <c r="AJ26" s="25">
        <v>80104.899999999994</v>
      </c>
      <c r="AK26" s="25">
        <f t="shared" si="14"/>
        <v>74.740895417665016</v>
      </c>
      <c r="AL26" s="25">
        <v>279.10000000000002</v>
      </c>
      <c r="AM26" s="25">
        <v>113.8</v>
      </c>
      <c r="AN26" s="25">
        <f t="shared" si="15"/>
        <v>40.773916159082759</v>
      </c>
      <c r="AO26" s="25">
        <v>32.700000000000003</v>
      </c>
      <c r="AP26" s="25">
        <v>24.5</v>
      </c>
      <c r="AQ26" s="25">
        <f t="shared" si="3"/>
        <v>74.923547400611611</v>
      </c>
      <c r="AR26" s="25">
        <v>1079.4000000000001</v>
      </c>
      <c r="AS26" s="25">
        <v>808.8</v>
      </c>
      <c r="AT26" s="25">
        <f t="shared" si="16"/>
        <v>74.930516953863247</v>
      </c>
      <c r="AU26" s="25">
        <v>120.2</v>
      </c>
      <c r="AV26" s="25">
        <v>120.2</v>
      </c>
      <c r="AW26" s="25">
        <f t="shared" si="17"/>
        <v>100</v>
      </c>
      <c r="AX26" s="25"/>
      <c r="AY26" s="25"/>
      <c r="AZ26" s="25"/>
      <c r="BA26" s="25">
        <v>2690.5</v>
      </c>
      <c r="BB26" s="25">
        <v>2096.6</v>
      </c>
      <c r="BC26" s="25">
        <f t="shared" si="18"/>
        <v>77.926036052778286</v>
      </c>
      <c r="BD26" s="25">
        <v>724.8</v>
      </c>
      <c r="BE26" s="25">
        <v>388.2</v>
      </c>
      <c r="BF26" s="25">
        <f t="shared" si="19"/>
        <v>53.559602649006621</v>
      </c>
      <c r="BG26" s="25">
        <v>12908.6</v>
      </c>
      <c r="BH26" s="25">
        <v>9681.2999999999993</v>
      </c>
      <c r="BI26" s="25">
        <f t="shared" si="20"/>
        <v>74.998837983979655</v>
      </c>
      <c r="BJ26" s="25">
        <v>2.9</v>
      </c>
      <c r="BK26" s="25">
        <v>0</v>
      </c>
      <c r="BL26" s="25">
        <v>0</v>
      </c>
      <c r="BM26" s="25"/>
      <c r="BN26" s="25"/>
      <c r="BO26" s="25"/>
    </row>
    <row r="27" spans="1:67" s="45" customFormat="1" ht="18" customHeight="1">
      <c r="A27" s="26" t="s">
        <v>391</v>
      </c>
      <c r="B27" s="22">
        <f>SUM(B28:B32)</f>
        <v>5816874.1000000006</v>
      </c>
      <c r="C27" s="22">
        <f t="shared" ref="C27:BN27" si="22">SUM(C28:C32)</f>
        <v>4321273</v>
      </c>
      <c r="D27" s="22">
        <f t="shared" si="6"/>
        <v>74.288577089884058</v>
      </c>
      <c r="E27" s="22">
        <f t="shared" si="22"/>
        <v>181.89999999999998</v>
      </c>
      <c r="F27" s="22">
        <f t="shared" si="22"/>
        <v>99.4</v>
      </c>
      <c r="G27" s="22">
        <f t="shared" si="1"/>
        <v>54.645409565695445</v>
      </c>
      <c r="H27" s="22">
        <f t="shared" si="22"/>
        <v>33158.6</v>
      </c>
      <c r="I27" s="22">
        <f t="shared" si="22"/>
        <v>21121</v>
      </c>
      <c r="J27" s="22">
        <f t="shared" si="2"/>
        <v>63.696899145319776</v>
      </c>
      <c r="K27" s="22">
        <f t="shared" si="22"/>
        <v>997.7</v>
      </c>
      <c r="L27" s="22">
        <f t="shared" si="22"/>
        <v>0</v>
      </c>
      <c r="M27" s="22">
        <f t="shared" si="22"/>
        <v>0</v>
      </c>
      <c r="N27" s="22">
        <f t="shared" si="22"/>
        <v>36790</v>
      </c>
      <c r="O27" s="22">
        <f t="shared" si="22"/>
        <v>15876.900000000001</v>
      </c>
      <c r="P27" s="22">
        <f t="shared" si="7"/>
        <v>43.155477031802128</v>
      </c>
      <c r="Q27" s="22">
        <f t="shared" si="22"/>
        <v>73.900000000000006</v>
      </c>
      <c r="R27" s="22">
        <f t="shared" si="22"/>
        <v>26.2</v>
      </c>
      <c r="S27" s="22">
        <f t="shared" si="8"/>
        <v>35.453315290933688</v>
      </c>
      <c r="T27" s="22">
        <f t="shared" si="22"/>
        <v>111438.7</v>
      </c>
      <c r="U27" s="22">
        <f t="shared" si="22"/>
        <v>63624.4</v>
      </c>
      <c r="V27" s="22">
        <f t="shared" si="9"/>
        <v>57.093630848170342</v>
      </c>
      <c r="W27" s="22">
        <f t="shared" si="22"/>
        <v>701.59999999999991</v>
      </c>
      <c r="X27" s="22">
        <f t="shared" si="22"/>
        <v>484.4</v>
      </c>
      <c r="Y27" s="22">
        <f t="shared" si="10"/>
        <v>69.042189281641967</v>
      </c>
      <c r="Z27" s="22">
        <f t="shared" si="22"/>
        <v>6387</v>
      </c>
      <c r="AA27" s="22">
        <f t="shared" si="22"/>
        <v>4178.7</v>
      </c>
      <c r="AB27" s="22">
        <f t="shared" si="11"/>
        <v>65.425082198215122</v>
      </c>
      <c r="AC27" s="22">
        <f t="shared" si="22"/>
        <v>13325.2</v>
      </c>
      <c r="AD27" s="22">
        <f t="shared" si="22"/>
        <v>8867.5</v>
      </c>
      <c r="AE27" s="22">
        <f t="shared" si="12"/>
        <v>66.546843574580492</v>
      </c>
      <c r="AF27" s="22">
        <f t="shared" si="22"/>
        <v>2812578.3</v>
      </c>
      <c r="AG27" s="22">
        <f t="shared" si="22"/>
        <v>2115250</v>
      </c>
      <c r="AH27" s="22">
        <f t="shared" si="13"/>
        <v>75.206795131712425</v>
      </c>
      <c r="AI27" s="22">
        <f t="shared" si="22"/>
        <v>2771252.6</v>
      </c>
      <c r="AJ27" s="22">
        <f t="shared" si="22"/>
        <v>2076159.1</v>
      </c>
      <c r="AK27" s="22">
        <f t="shared" si="14"/>
        <v>74.917714105166738</v>
      </c>
      <c r="AL27" s="22">
        <f t="shared" si="22"/>
        <v>19955.599999999999</v>
      </c>
      <c r="AM27" s="22">
        <f t="shared" si="22"/>
        <v>10235.200000000001</v>
      </c>
      <c r="AN27" s="22">
        <f t="shared" si="15"/>
        <v>51.289863496963264</v>
      </c>
      <c r="AO27" s="22">
        <f t="shared" si="22"/>
        <v>854.5</v>
      </c>
      <c r="AP27" s="22">
        <f t="shared" si="22"/>
        <v>376</v>
      </c>
      <c r="AQ27" s="22">
        <f t="shared" si="3"/>
        <v>44.00234055002926</v>
      </c>
      <c r="AR27" s="22">
        <f t="shared" si="22"/>
        <v>0</v>
      </c>
      <c r="AS27" s="22">
        <f t="shared" si="22"/>
        <v>0</v>
      </c>
      <c r="AT27" s="22">
        <v>0</v>
      </c>
      <c r="AU27" s="22">
        <f t="shared" si="22"/>
        <v>3257.1</v>
      </c>
      <c r="AV27" s="22">
        <f t="shared" si="22"/>
        <v>3086.4</v>
      </c>
      <c r="AW27" s="22">
        <f t="shared" si="17"/>
        <v>94.759141567652222</v>
      </c>
      <c r="AX27" s="22">
        <f t="shared" si="22"/>
        <v>4575</v>
      </c>
      <c r="AY27" s="22">
        <f t="shared" si="22"/>
        <v>1211.5999999999999</v>
      </c>
      <c r="AZ27" s="22">
        <f t="shared" si="21"/>
        <v>26.483060109289614</v>
      </c>
      <c r="BA27" s="22">
        <f t="shared" si="22"/>
        <v>1019.2</v>
      </c>
      <c r="BB27" s="22">
        <f t="shared" si="22"/>
        <v>608.70000000000005</v>
      </c>
      <c r="BC27" s="22">
        <f t="shared" si="18"/>
        <v>59.723312401883831</v>
      </c>
      <c r="BD27" s="22">
        <f t="shared" si="22"/>
        <v>127.2</v>
      </c>
      <c r="BE27" s="22">
        <f t="shared" si="22"/>
        <v>67.5</v>
      </c>
      <c r="BF27" s="22">
        <f t="shared" si="19"/>
        <v>53.066037735849058</v>
      </c>
      <c r="BG27" s="22">
        <f t="shared" si="22"/>
        <v>0</v>
      </c>
      <c r="BH27" s="22">
        <f t="shared" si="22"/>
        <v>0</v>
      </c>
      <c r="BI27" s="22"/>
      <c r="BJ27" s="22">
        <f t="shared" si="22"/>
        <v>179.8</v>
      </c>
      <c r="BK27" s="22">
        <f t="shared" si="22"/>
        <v>0</v>
      </c>
      <c r="BL27" s="22">
        <f t="shared" si="22"/>
        <v>0</v>
      </c>
      <c r="BM27" s="22">
        <f t="shared" si="22"/>
        <v>20.2</v>
      </c>
      <c r="BN27" s="22">
        <f t="shared" si="22"/>
        <v>0</v>
      </c>
      <c r="BO27" s="22">
        <f t="shared" ref="BO27" si="23">SUM(BO28:BO32)</f>
        <v>0</v>
      </c>
    </row>
    <row r="28" spans="1:67" s="46" customFormat="1" ht="14">
      <c r="A28" s="24" t="s">
        <v>106</v>
      </c>
      <c r="B28" s="25">
        <f t="shared" si="4"/>
        <v>237107.3</v>
      </c>
      <c r="C28" s="25">
        <f t="shared" si="5"/>
        <v>176571</v>
      </c>
      <c r="D28" s="25">
        <f t="shared" si="6"/>
        <v>74.468816438802193</v>
      </c>
      <c r="E28" s="25">
        <v>5.6</v>
      </c>
      <c r="F28" s="25">
        <v>0</v>
      </c>
      <c r="G28" s="25">
        <f t="shared" si="1"/>
        <v>0</v>
      </c>
      <c r="H28" s="25">
        <v>4218.3999999999996</v>
      </c>
      <c r="I28" s="25">
        <v>2276.3000000000002</v>
      </c>
      <c r="J28" s="25">
        <f t="shared" si="2"/>
        <v>53.961217523231561</v>
      </c>
      <c r="K28" s="25">
        <v>41.4</v>
      </c>
      <c r="L28" s="25">
        <v>0</v>
      </c>
      <c r="M28" s="25">
        <v>0</v>
      </c>
      <c r="N28" s="25"/>
      <c r="O28" s="25"/>
      <c r="P28" s="25"/>
      <c r="Q28" s="25">
        <v>1.8</v>
      </c>
      <c r="R28" s="25">
        <v>0.9</v>
      </c>
      <c r="S28" s="25">
        <f t="shared" si="8"/>
        <v>50</v>
      </c>
      <c r="T28" s="25">
        <v>2976</v>
      </c>
      <c r="U28" s="25">
        <v>2881.7</v>
      </c>
      <c r="V28" s="25">
        <f t="shared" si="9"/>
        <v>96.831317204301072</v>
      </c>
      <c r="W28" s="25">
        <v>83</v>
      </c>
      <c r="X28" s="25">
        <v>39.1</v>
      </c>
      <c r="Y28" s="25">
        <f t="shared" si="10"/>
        <v>47.108433734939759</v>
      </c>
      <c r="Z28" s="25">
        <v>620.9</v>
      </c>
      <c r="AA28" s="25">
        <v>347.4</v>
      </c>
      <c r="AB28" s="25">
        <f t="shared" si="11"/>
        <v>55.951038814623935</v>
      </c>
      <c r="AC28" s="25">
        <v>576.79999999999995</v>
      </c>
      <c r="AD28" s="25">
        <v>355</v>
      </c>
      <c r="AE28" s="25">
        <f t="shared" si="12"/>
        <v>61.546463245492376</v>
      </c>
      <c r="AF28" s="25">
        <v>94402.7</v>
      </c>
      <c r="AG28" s="25">
        <v>70801.8</v>
      </c>
      <c r="AH28" s="25">
        <f t="shared" si="13"/>
        <v>74.999761659359322</v>
      </c>
      <c r="AI28" s="25">
        <v>132841.9</v>
      </c>
      <c r="AJ28" s="25">
        <v>99537.600000000006</v>
      </c>
      <c r="AK28" s="25">
        <f t="shared" si="14"/>
        <v>74.929370928901207</v>
      </c>
      <c r="AL28" s="25">
        <v>1161.4000000000001</v>
      </c>
      <c r="AM28" s="25">
        <v>176</v>
      </c>
      <c r="AN28" s="25">
        <f t="shared" si="15"/>
        <v>15.15412433270191</v>
      </c>
      <c r="AO28" s="25">
        <v>16.8</v>
      </c>
      <c r="AP28" s="25">
        <v>0</v>
      </c>
      <c r="AQ28" s="25">
        <f t="shared" si="3"/>
        <v>0</v>
      </c>
      <c r="AR28" s="25"/>
      <c r="AS28" s="25"/>
      <c r="AT28" s="25"/>
      <c r="AU28" s="25">
        <v>155.19999999999999</v>
      </c>
      <c r="AV28" s="25">
        <v>155.19999999999999</v>
      </c>
      <c r="AW28" s="25">
        <f t="shared" si="17"/>
        <v>100</v>
      </c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>
        <v>5.0999999999999996</v>
      </c>
      <c r="BK28" s="25">
        <v>0</v>
      </c>
      <c r="BL28" s="25">
        <v>0</v>
      </c>
      <c r="BM28" s="25">
        <v>0.3</v>
      </c>
      <c r="BN28" s="25">
        <v>0</v>
      </c>
      <c r="BO28" s="25">
        <v>0</v>
      </c>
    </row>
    <row r="29" spans="1:67" s="46" customFormat="1" ht="14">
      <c r="A29" s="24" t="s">
        <v>107</v>
      </c>
      <c r="B29" s="25">
        <f t="shared" si="4"/>
        <v>367493.8</v>
      </c>
      <c r="C29" s="25">
        <f t="shared" si="5"/>
        <v>279191.40000000002</v>
      </c>
      <c r="D29" s="25">
        <f t="shared" si="6"/>
        <v>75.971730679538013</v>
      </c>
      <c r="E29" s="25">
        <v>11.2</v>
      </c>
      <c r="F29" s="25">
        <v>8.4</v>
      </c>
      <c r="G29" s="25">
        <f t="shared" si="1"/>
        <v>75.000000000000014</v>
      </c>
      <c r="H29" s="25">
        <v>5685.4</v>
      </c>
      <c r="I29" s="25">
        <v>4503</v>
      </c>
      <c r="J29" s="25">
        <f t="shared" si="2"/>
        <v>79.20287051043023</v>
      </c>
      <c r="K29" s="25">
        <v>129.4</v>
      </c>
      <c r="L29" s="25">
        <v>0</v>
      </c>
      <c r="M29" s="25">
        <v>0</v>
      </c>
      <c r="N29" s="25">
        <v>3787.6</v>
      </c>
      <c r="O29" s="25">
        <v>0</v>
      </c>
      <c r="P29" s="25">
        <f t="shared" si="7"/>
        <v>0</v>
      </c>
      <c r="Q29" s="25">
        <v>5.0999999999999996</v>
      </c>
      <c r="R29" s="25">
        <v>1.3</v>
      </c>
      <c r="S29" s="25">
        <f t="shared" si="8"/>
        <v>25.490196078431378</v>
      </c>
      <c r="T29" s="25">
        <v>7935.8</v>
      </c>
      <c r="U29" s="25">
        <v>3967.9</v>
      </c>
      <c r="V29" s="25">
        <f t="shared" si="9"/>
        <v>50</v>
      </c>
      <c r="W29" s="25">
        <v>83</v>
      </c>
      <c r="X29" s="25">
        <v>62.3</v>
      </c>
      <c r="Y29" s="25">
        <f t="shared" si="10"/>
        <v>75.060240963855421</v>
      </c>
      <c r="Z29" s="25">
        <v>620.9</v>
      </c>
      <c r="AA29" s="25">
        <v>465.5</v>
      </c>
      <c r="AB29" s="25">
        <f t="shared" si="11"/>
        <v>74.971815107102586</v>
      </c>
      <c r="AC29" s="25">
        <v>886.9</v>
      </c>
      <c r="AD29" s="25">
        <v>666.4</v>
      </c>
      <c r="AE29" s="25">
        <f t="shared" si="12"/>
        <v>75.138121546961329</v>
      </c>
      <c r="AF29" s="25">
        <v>149483.20000000001</v>
      </c>
      <c r="AG29" s="25">
        <v>121662.8</v>
      </c>
      <c r="AH29" s="25">
        <f t="shared" si="13"/>
        <v>81.388945379815254</v>
      </c>
      <c r="AI29" s="25">
        <v>196298.8</v>
      </c>
      <c r="AJ29" s="25">
        <v>147062.39999999999</v>
      </c>
      <c r="AK29" s="25">
        <f t="shared" si="14"/>
        <v>74.917625578964319</v>
      </c>
      <c r="AL29" s="25">
        <v>1721.9</v>
      </c>
      <c r="AM29" s="25">
        <v>571.5</v>
      </c>
      <c r="AN29" s="25">
        <f t="shared" si="15"/>
        <v>33.190080724780763</v>
      </c>
      <c r="AO29" s="25">
        <v>66.2</v>
      </c>
      <c r="AP29" s="25">
        <v>66.2</v>
      </c>
      <c r="AQ29" s="25">
        <f t="shared" si="3"/>
        <v>100</v>
      </c>
      <c r="AR29" s="25"/>
      <c r="AS29" s="25"/>
      <c r="AT29" s="25"/>
      <c r="AU29" s="25">
        <v>153.69999999999999</v>
      </c>
      <c r="AV29" s="25">
        <v>153.69999999999999</v>
      </c>
      <c r="AW29" s="25">
        <f t="shared" si="17"/>
        <v>100</v>
      </c>
      <c r="AX29" s="25">
        <v>600</v>
      </c>
      <c r="AY29" s="25">
        <v>0</v>
      </c>
      <c r="AZ29" s="25">
        <f t="shared" si="21"/>
        <v>0</v>
      </c>
      <c r="BA29" s="25"/>
      <c r="BB29" s="25"/>
      <c r="BC29" s="25"/>
      <c r="BD29" s="25"/>
      <c r="BE29" s="25"/>
      <c r="BF29" s="25"/>
      <c r="BG29" s="25"/>
      <c r="BH29" s="25"/>
      <c r="BI29" s="25"/>
      <c r="BJ29" s="25">
        <v>22.6</v>
      </c>
      <c r="BK29" s="25">
        <v>0</v>
      </c>
      <c r="BL29" s="25">
        <v>0</v>
      </c>
      <c r="BM29" s="25">
        <v>2.1</v>
      </c>
      <c r="BN29" s="25">
        <v>0</v>
      </c>
      <c r="BO29" s="25">
        <v>0</v>
      </c>
    </row>
    <row r="30" spans="1:67" s="46" customFormat="1" ht="14">
      <c r="A30" s="24" t="s">
        <v>108</v>
      </c>
      <c r="B30" s="25">
        <f t="shared" si="4"/>
        <v>1033336.2999999999</v>
      </c>
      <c r="C30" s="25">
        <f t="shared" si="5"/>
        <v>794782.29999999993</v>
      </c>
      <c r="D30" s="25">
        <f t="shared" si="6"/>
        <v>76.914195310858631</v>
      </c>
      <c r="E30" s="25">
        <v>18.7</v>
      </c>
      <c r="F30" s="25">
        <v>14</v>
      </c>
      <c r="G30" s="25">
        <f t="shared" si="1"/>
        <v>74.866310160427801</v>
      </c>
      <c r="H30" s="25">
        <v>5094.5</v>
      </c>
      <c r="I30" s="25">
        <v>3210.3</v>
      </c>
      <c r="J30" s="25">
        <f t="shared" si="2"/>
        <v>63.015016193934635</v>
      </c>
      <c r="K30" s="25"/>
      <c r="L30" s="25"/>
      <c r="M30" s="25"/>
      <c r="N30" s="25">
        <v>5269.8</v>
      </c>
      <c r="O30" s="25">
        <v>5269.8</v>
      </c>
      <c r="P30" s="25">
        <f t="shared" si="7"/>
        <v>100</v>
      </c>
      <c r="Q30" s="25">
        <v>23.6</v>
      </c>
      <c r="R30" s="25">
        <v>11.8</v>
      </c>
      <c r="S30" s="25">
        <f t="shared" si="8"/>
        <v>50</v>
      </c>
      <c r="T30" s="25">
        <v>7861.4</v>
      </c>
      <c r="U30" s="25">
        <v>6622.2</v>
      </c>
      <c r="V30" s="25">
        <f t="shared" si="9"/>
        <v>84.236904368178699</v>
      </c>
      <c r="W30" s="25">
        <v>138.4</v>
      </c>
      <c r="X30" s="25">
        <v>101.6</v>
      </c>
      <c r="Y30" s="25">
        <f t="shared" si="10"/>
        <v>73.410404624277447</v>
      </c>
      <c r="Z30" s="25">
        <v>931.3</v>
      </c>
      <c r="AA30" s="25">
        <v>577</v>
      </c>
      <c r="AB30" s="25">
        <f t="shared" si="11"/>
        <v>61.956405025233551</v>
      </c>
      <c r="AC30" s="25">
        <v>2195.9</v>
      </c>
      <c r="AD30" s="25">
        <v>1500.1</v>
      </c>
      <c r="AE30" s="25">
        <f t="shared" si="12"/>
        <v>68.313675486133235</v>
      </c>
      <c r="AF30" s="25">
        <v>537431.5</v>
      </c>
      <c r="AG30" s="25">
        <v>423398.8</v>
      </c>
      <c r="AH30" s="25">
        <f t="shared" si="13"/>
        <v>78.78190988060804</v>
      </c>
      <c r="AI30" s="25">
        <v>467797.9</v>
      </c>
      <c r="AJ30" s="25">
        <v>350565.8</v>
      </c>
      <c r="AK30" s="25">
        <f t="shared" si="14"/>
        <v>74.939583952813805</v>
      </c>
      <c r="AL30" s="25">
        <v>4878.7</v>
      </c>
      <c r="AM30" s="25">
        <v>2408.3000000000002</v>
      </c>
      <c r="AN30" s="25">
        <f t="shared" si="15"/>
        <v>49.363559964744717</v>
      </c>
      <c r="AO30" s="25">
        <v>260.39999999999998</v>
      </c>
      <c r="AP30" s="25">
        <v>0</v>
      </c>
      <c r="AQ30" s="25">
        <f t="shared" si="3"/>
        <v>0</v>
      </c>
      <c r="AR30" s="25"/>
      <c r="AS30" s="25"/>
      <c r="AT30" s="25"/>
      <c r="AU30" s="25">
        <v>502.6</v>
      </c>
      <c r="AV30" s="25">
        <v>502.6</v>
      </c>
      <c r="AW30" s="25">
        <f t="shared" si="17"/>
        <v>100</v>
      </c>
      <c r="AX30" s="25">
        <v>900</v>
      </c>
      <c r="AY30" s="25">
        <v>600</v>
      </c>
      <c r="AZ30" s="25">
        <f t="shared" si="21"/>
        <v>66.666666666666657</v>
      </c>
      <c r="BA30" s="25"/>
      <c r="BB30" s="25"/>
      <c r="BC30" s="25"/>
      <c r="BD30" s="25"/>
      <c r="BE30" s="25"/>
      <c r="BF30" s="25"/>
      <c r="BG30" s="25"/>
      <c r="BH30" s="25"/>
      <c r="BI30" s="25"/>
      <c r="BJ30" s="25">
        <v>30.7</v>
      </c>
      <c r="BK30" s="25">
        <v>0</v>
      </c>
      <c r="BL30" s="25">
        <v>0</v>
      </c>
      <c r="BM30" s="25">
        <v>0.9</v>
      </c>
      <c r="BN30" s="25">
        <v>0</v>
      </c>
      <c r="BO30" s="25">
        <v>0</v>
      </c>
    </row>
    <row r="31" spans="1:67" s="46" customFormat="1" ht="14">
      <c r="A31" s="24" t="s">
        <v>109</v>
      </c>
      <c r="B31" s="25">
        <f t="shared" si="4"/>
        <v>256532.10000000003</v>
      </c>
      <c r="C31" s="25">
        <f t="shared" si="5"/>
        <v>185540.99999999997</v>
      </c>
      <c r="D31" s="25">
        <f t="shared" si="6"/>
        <v>72.32662111291333</v>
      </c>
      <c r="E31" s="25">
        <v>4.7</v>
      </c>
      <c r="F31" s="25">
        <v>0</v>
      </c>
      <c r="G31" s="25">
        <f t="shared" si="1"/>
        <v>0</v>
      </c>
      <c r="H31" s="25">
        <v>3542</v>
      </c>
      <c r="I31" s="25">
        <v>1435.8</v>
      </c>
      <c r="J31" s="25">
        <f t="shared" si="2"/>
        <v>40.536420101637496</v>
      </c>
      <c r="K31" s="25"/>
      <c r="L31" s="25"/>
      <c r="M31" s="25"/>
      <c r="N31" s="25">
        <v>3366.7</v>
      </c>
      <c r="O31" s="25">
        <v>0</v>
      </c>
      <c r="P31" s="25">
        <f t="shared" si="7"/>
        <v>0</v>
      </c>
      <c r="Q31" s="25">
        <v>6.6</v>
      </c>
      <c r="R31" s="25">
        <v>0</v>
      </c>
      <c r="S31" s="25">
        <f t="shared" si="8"/>
        <v>0</v>
      </c>
      <c r="T31" s="25">
        <v>27775.4</v>
      </c>
      <c r="U31" s="25">
        <v>18570.900000000001</v>
      </c>
      <c r="V31" s="25">
        <f t="shared" si="9"/>
        <v>66.860963298458358</v>
      </c>
      <c r="W31" s="25">
        <v>83</v>
      </c>
      <c r="X31" s="25">
        <v>65</v>
      </c>
      <c r="Y31" s="25">
        <f t="shared" si="10"/>
        <v>78.313253012048193</v>
      </c>
      <c r="Z31" s="25">
        <v>620.9</v>
      </c>
      <c r="AA31" s="25">
        <v>466.3</v>
      </c>
      <c r="AB31" s="25">
        <f t="shared" si="11"/>
        <v>75.100660331776453</v>
      </c>
      <c r="AC31" s="25">
        <v>843.4</v>
      </c>
      <c r="AD31" s="25">
        <v>539.4</v>
      </c>
      <c r="AE31" s="25">
        <f t="shared" si="12"/>
        <v>63.955418543988621</v>
      </c>
      <c r="AF31" s="25">
        <v>108454</v>
      </c>
      <c r="AG31" s="25">
        <v>81340.7</v>
      </c>
      <c r="AH31" s="25">
        <f t="shared" si="13"/>
        <v>75.000184409980264</v>
      </c>
      <c r="AI31" s="25">
        <v>110199.7</v>
      </c>
      <c r="AJ31" s="25">
        <v>82552.899999999994</v>
      </c>
      <c r="AK31" s="25">
        <f t="shared" si="14"/>
        <v>74.91209141222707</v>
      </c>
      <c r="AL31" s="25">
        <v>629.6</v>
      </c>
      <c r="AM31" s="25">
        <v>277.8</v>
      </c>
      <c r="AN31" s="25">
        <f t="shared" si="15"/>
        <v>44.123252858958068</v>
      </c>
      <c r="AO31" s="25">
        <v>155.4</v>
      </c>
      <c r="AP31" s="25">
        <v>53.8</v>
      </c>
      <c r="AQ31" s="25">
        <f t="shared" si="3"/>
        <v>34.620334620334617</v>
      </c>
      <c r="AR31" s="25"/>
      <c r="AS31" s="25"/>
      <c r="AT31" s="25"/>
      <c r="AU31" s="25">
        <v>238.5</v>
      </c>
      <c r="AV31" s="25">
        <v>238.4</v>
      </c>
      <c r="AW31" s="25">
        <f t="shared" si="17"/>
        <v>99.958071278825997</v>
      </c>
      <c r="AX31" s="25">
        <v>600</v>
      </c>
      <c r="AY31" s="25">
        <v>0</v>
      </c>
      <c r="AZ31" s="25">
        <f t="shared" si="21"/>
        <v>0</v>
      </c>
      <c r="BA31" s="25"/>
      <c r="BB31" s="25"/>
      <c r="BC31" s="25"/>
      <c r="BD31" s="25"/>
      <c r="BE31" s="25"/>
      <c r="BF31" s="25"/>
      <c r="BG31" s="25"/>
      <c r="BH31" s="25"/>
      <c r="BI31" s="25"/>
      <c r="BJ31" s="25">
        <v>9.6999999999999993</v>
      </c>
      <c r="BK31" s="25">
        <v>0</v>
      </c>
      <c r="BL31" s="25">
        <v>0</v>
      </c>
      <c r="BM31" s="25">
        <v>2.5</v>
      </c>
      <c r="BN31" s="25">
        <v>0</v>
      </c>
      <c r="BO31" s="25">
        <v>0</v>
      </c>
    </row>
    <row r="32" spans="1:67" s="46" customFormat="1" ht="14">
      <c r="A32" s="24" t="s">
        <v>110</v>
      </c>
      <c r="B32" s="25">
        <f t="shared" si="4"/>
        <v>3922404.6000000006</v>
      </c>
      <c r="C32" s="25">
        <f t="shared" si="5"/>
        <v>2885187.3000000003</v>
      </c>
      <c r="D32" s="25">
        <f t="shared" si="6"/>
        <v>73.556595869788637</v>
      </c>
      <c r="E32" s="25">
        <v>141.69999999999999</v>
      </c>
      <c r="F32" s="25">
        <v>77</v>
      </c>
      <c r="G32" s="25">
        <f t="shared" si="1"/>
        <v>54.340155257586453</v>
      </c>
      <c r="H32" s="25">
        <v>14618.3</v>
      </c>
      <c r="I32" s="25">
        <v>9695.6</v>
      </c>
      <c r="J32" s="25">
        <f t="shared" si="2"/>
        <v>66.325085680277468</v>
      </c>
      <c r="K32" s="25">
        <v>826.9</v>
      </c>
      <c r="L32" s="25">
        <v>0</v>
      </c>
      <c r="M32" s="25">
        <v>0</v>
      </c>
      <c r="N32" s="25">
        <v>24365.9</v>
      </c>
      <c r="O32" s="25">
        <v>10607.1</v>
      </c>
      <c r="P32" s="25">
        <f t="shared" si="7"/>
        <v>43.532559847984267</v>
      </c>
      <c r="Q32" s="25">
        <v>36.799999999999997</v>
      </c>
      <c r="R32" s="25">
        <v>12.2</v>
      </c>
      <c r="S32" s="25">
        <f t="shared" si="8"/>
        <v>33.152173913043484</v>
      </c>
      <c r="T32" s="25">
        <v>64890.1</v>
      </c>
      <c r="U32" s="25">
        <v>31581.7</v>
      </c>
      <c r="V32" s="25">
        <f t="shared" si="9"/>
        <v>48.669519695608422</v>
      </c>
      <c r="W32" s="25">
        <v>314.2</v>
      </c>
      <c r="X32" s="25">
        <v>216.4</v>
      </c>
      <c r="Y32" s="25">
        <f t="shared" si="10"/>
        <v>68.873329089751749</v>
      </c>
      <c r="Z32" s="25">
        <v>3593</v>
      </c>
      <c r="AA32" s="25">
        <v>2322.5</v>
      </c>
      <c r="AB32" s="25">
        <f t="shared" si="11"/>
        <v>64.639576955190648</v>
      </c>
      <c r="AC32" s="25">
        <v>8822.2000000000007</v>
      </c>
      <c r="AD32" s="25">
        <v>5806.6</v>
      </c>
      <c r="AE32" s="25">
        <f t="shared" si="12"/>
        <v>65.818049919521201</v>
      </c>
      <c r="AF32" s="25">
        <v>1922806.9</v>
      </c>
      <c r="AG32" s="25">
        <v>1418045.9</v>
      </c>
      <c r="AH32" s="25">
        <f t="shared" si="13"/>
        <v>73.748742008362882</v>
      </c>
      <c r="AI32" s="25">
        <v>1864114.3</v>
      </c>
      <c r="AJ32" s="25">
        <v>1396440.4</v>
      </c>
      <c r="AK32" s="25">
        <f t="shared" si="14"/>
        <v>74.911736903686645</v>
      </c>
      <c r="AL32" s="25">
        <v>11564</v>
      </c>
      <c r="AM32" s="25">
        <v>6801.6</v>
      </c>
      <c r="AN32" s="25">
        <f t="shared" si="15"/>
        <v>58.817018332756831</v>
      </c>
      <c r="AO32" s="25">
        <v>355.7</v>
      </c>
      <c r="AP32" s="25">
        <v>256</v>
      </c>
      <c r="AQ32" s="25">
        <f t="shared" si="3"/>
        <v>71.970761877987073</v>
      </c>
      <c r="AR32" s="25"/>
      <c r="AS32" s="25"/>
      <c r="AT32" s="25"/>
      <c r="AU32" s="25">
        <v>2207.1</v>
      </c>
      <c r="AV32" s="25">
        <v>2036.5</v>
      </c>
      <c r="AW32" s="25">
        <f t="shared" si="17"/>
        <v>92.270400072493317</v>
      </c>
      <c r="AX32" s="25">
        <v>2475</v>
      </c>
      <c r="AY32" s="25">
        <v>611.6</v>
      </c>
      <c r="AZ32" s="25">
        <f t="shared" si="21"/>
        <v>24.711111111111112</v>
      </c>
      <c r="BA32" s="25">
        <v>1019.2</v>
      </c>
      <c r="BB32" s="25">
        <v>608.70000000000005</v>
      </c>
      <c r="BC32" s="25">
        <f t="shared" ref="BC32:BC34" si="24">BB32/BA32*100</f>
        <v>59.723312401883831</v>
      </c>
      <c r="BD32" s="25">
        <v>127.2</v>
      </c>
      <c r="BE32" s="25">
        <v>67.5</v>
      </c>
      <c r="BF32" s="25">
        <f>BE32/BD32*100</f>
        <v>53.066037735849058</v>
      </c>
      <c r="BG32" s="25">
        <v>0</v>
      </c>
      <c r="BH32" s="25">
        <v>0</v>
      </c>
      <c r="BI32" s="25"/>
      <c r="BJ32" s="25">
        <v>111.7</v>
      </c>
      <c r="BK32" s="25">
        <v>0</v>
      </c>
      <c r="BL32" s="25">
        <v>0</v>
      </c>
      <c r="BM32" s="25">
        <v>14.4</v>
      </c>
      <c r="BN32" s="25">
        <v>0</v>
      </c>
      <c r="BO32" s="25">
        <v>0</v>
      </c>
    </row>
    <row r="33" spans="1:67" s="49" customFormat="1" ht="12.75" customHeight="1">
      <c r="A33" s="47"/>
      <c r="B33" s="48"/>
      <c r="C33" s="48"/>
      <c r="D33" s="25"/>
      <c r="E33" s="48"/>
      <c r="F33" s="48"/>
      <c r="G33" s="25"/>
      <c r="H33" s="48"/>
      <c r="I33" s="48"/>
      <c r="J33" s="25"/>
      <c r="K33" s="48"/>
      <c r="L33" s="48"/>
      <c r="M33" s="48"/>
      <c r="N33" s="48"/>
      <c r="O33" s="48"/>
      <c r="P33" s="25"/>
      <c r="Q33" s="48"/>
      <c r="R33" s="48"/>
      <c r="S33" s="25"/>
      <c r="T33" s="48"/>
      <c r="U33" s="48"/>
      <c r="V33" s="25"/>
      <c r="W33" s="48"/>
      <c r="X33" s="48"/>
      <c r="Y33" s="25"/>
      <c r="Z33" s="48"/>
      <c r="AA33" s="48"/>
      <c r="AB33" s="25"/>
      <c r="AC33" s="48"/>
      <c r="AD33" s="48"/>
      <c r="AE33" s="25"/>
      <c r="AF33" s="48"/>
      <c r="AG33" s="48"/>
      <c r="AH33" s="25"/>
      <c r="AI33" s="48"/>
      <c r="AJ33" s="48"/>
      <c r="AK33" s="25"/>
      <c r="AL33" s="48"/>
      <c r="AM33" s="48"/>
      <c r="AN33" s="25"/>
      <c r="AO33" s="48"/>
      <c r="AP33" s="48"/>
      <c r="AQ33" s="25"/>
      <c r="AR33" s="48"/>
      <c r="AS33" s="48"/>
      <c r="AT33" s="48"/>
      <c r="AU33" s="48"/>
      <c r="AV33" s="48"/>
      <c r="AW33" s="25"/>
      <c r="AX33" s="48"/>
      <c r="AY33" s="48"/>
      <c r="AZ33" s="25"/>
      <c r="BA33" s="48"/>
      <c r="BB33" s="48"/>
      <c r="BC33" s="25"/>
      <c r="BD33" s="48"/>
      <c r="BE33" s="48"/>
      <c r="BF33" s="25"/>
      <c r="BG33" s="48"/>
      <c r="BH33" s="48"/>
      <c r="BI33" s="25"/>
      <c r="BJ33" s="48"/>
      <c r="BK33" s="48"/>
      <c r="BL33" s="48"/>
      <c r="BM33" s="48"/>
      <c r="BN33" s="48"/>
      <c r="BO33" s="48"/>
    </row>
    <row r="34" spans="1:67" s="45" customFormat="1" ht="20.25" customHeight="1">
      <c r="A34" s="26" t="s">
        <v>392</v>
      </c>
      <c r="B34" s="22">
        <f>SUM(B5+B27)</f>
        <v>10801090.600000001</v>
      </c>
      <c r="C34" s="22">
        <f t="shared" ref="C34:BN34" si="25">SUM(C5+C27)</f>
        <v>7950315.6999999993</v>
      </c>
      <c r="D34" s="22">
        <f t="shared" si="6"/>
        <v>73.606601355607538</v>
      </c>
      <c r="E34" s="22">
        <f t="shared" si="25"/>
        <v>215.79999999999998</v>
      </c>
      <c r="F34" s="22">
        <f t="shared" si="25"/>
        <v>112.60000000000001</v>
      </c>
      <c r="G34" s="22">
        <f t="shared" si="1"/>
        <v>52.177942539388333</v>
      </c>
      <c r="H34" s="22">
        <f t="shared" si="25"/>
        <v>72210.699999999983</v>
      </c>
      <c r="I34" s="22">
        <f t="shared" si="25"/>
        <v>47536.6</v>
      </c>
      <c r="J34" s="22">
        <f t="shared" si="2"/>
        <v>65.830410174669424</v>
      </c>
      <c r="K34" s="22">
        <f t="shared" si="25"/>
        <v>2209.3000000000002</v>
      </c>
      <c r="L34" s="22">
        <f t="shared" si="25"/>
        <v>0</v>
      </c>
      <c r="M34" s="22">
        <f t="shared" si="25"/>
        <v>0</v>
      </c>
      <c r="N34" s="22">
        <f t="shared" si="25"/>
        <v>103062.90000000001</v>
      </c>
      <c r="O34" s="22">
        <f t="shared" si="25"/>
        <v>30814</v>
      </c>
      <c r="P34" s="22">
        <f t="shared" si="7"/>
        <v>29.898246604743317</v>
      </c>
      <c r="Q34" s="22">
        <f t="shared" si="25"/>
        <v>126.00000000000001</v>
      </c>
      <c r="R34" s="22">
        <f t="shared" si="25"/>
        <v>43.1</v>
      </c>
      <c r="S34" s="22">
        <f t="shared" si="8"/>
        <v>34.206349206349202</v>
      </c>
      <c r="T34" s="22">
        <f t="shared" si="25"/>
        <v>215354.8</v>
      </c>
      <c r="U34" s="22">
        <f t="shared" si="25"/>
        <v>124343.4</v>
      </c>
      <c r="V34" s="22">
        <f t="shared" si="9"/>
        <v>57.738856993203768</v>
      </c>
      <c r="W34" s="22">
        <f t="shared" si="25"/>
        <v>1975.3</v>
      </c>
      <c r="X34" s="22">
        <f t="shared" si="25"/>
        <v>1226.0999999999999</v>
      </c>
      <c r="Y34" s="22">
        <f t="shared" si="10"/>
        <v>62.071584063180275</v>
      </c>
      <c r="Z34" s="22">
        <f t="shared" si="25"/>
        <v>16182.299999999996</v>
      </c>
      <c r="AA34" s="22">
        <f t="shared" si="25"/>
        <v>10746.4</v>
      </c>
      <c r="AB34" s="22">
        <f t="shared" si="11"/>
        <v>66.408359751086081</v>
      </c>
      <c r="AC34" s="22">
        <f t="shared" si="25"/>
        <v>27614.199999999997</v>
      </c>
      <c r="AD34" s="22">
        <f t="shared" si="25"/>
        <v>18540.099999999999</v>
      </c>
      <c r="AE34" s="22">
        <f t="shared" si="12"/>
        <v>67.139732456489781</v>
      </c>
      <c r="AF34" s="22">
        <f t="shared" si="25"/>
        <v>3756135</v>
      </c>
      <c r="AG34" s="22">
        <f t="shared" si="25"/>
        <v>2831327.8</v>
      </c>
      <c r="AH34" s="22">
        <f t="shared" si="13"/>
        <v>75.378755023448292</v>
      </c>
      <c r="AI34" s="22">
        <f t="shared" si="25"/>
        <v>5990921.4000000004</v>
      </c>
      <c r="AJ34" s="22">
        <f t="shared" si="25"/>
        <v>4444165.9000000004</v>
      </c>
      <c r="AK34" s="22">
        <f t="shared" si="14"/>
        <v>74.1816759605626</v>
      </c>
      <c r="AL34" s="22">
        <f t="shared" si="25"/>
        <v>30184.300000000003</v>
      </c>
      <c r="AM34" s="22">
        <f t="shared" si="25"/>
        <v>14350.800000000001</v>
      </c>
      <c r="AN34" s="22">
        <f t="shared" si="15"/>
        <v>47.543921840161943</v>
      </c>
      <c r="AO34" s="22">
        <f t="shared" si="25"/>
        <v>1765.7999999999997</v>
      </c>
      <c r="AP34" s="22">
        <f t="shared" si="25"/>
        <v>807.9</v>
      </c>
      <c r="AQ34" s="22">
        <f t="shared" si="3"/>
        <v>45.752633367312271</v>
      </c>
      <c r="AR34" s="22">
        <f t="shared" si="25"/>
        <v>32920.300000000003</v>
      </c>
      <c r="AS34" s="22">
        <f t="shared" si="25"/>
        <v>24399.699999999997</v>
      </c>
      <c r="AT34" s="22">
        <f>AS34/AR34*100</f>
        <v>74.117489816313935</v>
      </c>
      <c r="AU34" s="22">
        <f t="shared" si="25"/>
        <v>5801.9000000000005</v>
      </c>
      <c r="AV34" s="22">
        <f t="shared" si="25"/>
        <v>5473.8</v>
      </c>
      <c r="AW34" s="22">
        <f t="shared" si="17"/>
        <v>94.344955962701874</v>
      </c>
      <c r="AX34" s="22">
        <f t="shared" si="25"/>
        <v>8925</v>
      </c>
      <c r="AY34" s="22">
        <f t="shared" si="25"/>
        <v>3761.6</v>
      </c>
      <c r="AZ34" s="22">
        <f t="shared" si="21"/>
        <v>42.146778711484593</v>
      </c>
      <c r="BA34" s="22">
        <f t="shared" si="25"/>
        <v>85215.099999999991</v>
      </c>
      <c r="BB34" s="22">
        <f t="shared" si="25"/>
        <v>55519.299999999996</v>
      </c>
      <c r="BC34" s="22">
        <f t="shared" si="24"/>
        <v>65.151950769288547</v>
      </c>
      <c r="BD34" s="22">
        <f t="shared" si="25"/>
        <v>19600</v>
      </c>
      <c r="BE34" s="22">
        <f t="shared" si="25"/>
        <v>11399.7</v>
      </c>
      <c r="BF34" s="22">
        <f t="shared" ref="BF34" si="26">BE34/BD34*100</f>
        <v>58.161734693877555</v>
      </c>
      <c r="BG34" s="22">
        <f t="shared" si="25"/>
        <v>430320</v>
      </c>
      <c r="BH34" s="22">
        <f t="shared" si="25"/>
        <v>325746.89999999997</v>
      </c>
      <c r="BI34" s="22">
        <f>BH34/BG34*100</f>
        <v>75.698759063022862</v>
      </c>
      <c r="BJ34" s="22">
        <f t="shared" si="25"/>
        <v>330.29999999999995</v>
      </c>
      <c r="BK34" s="22">
        <f t="shared" si="25"/>
        <v>0</v>
      </c>
      <c r="BL34" s="22">
        <f t="shared" si="25"/>
        <v>0</v>
      </c>
      <c r="BM34" s="22">
        <f t="shared" si="25"/>
        <v>20.2</v>
      </c>
      <c r="BN34" s="22">
        <f t="shared" si="25"/>
        <v>0</v>
      </c>
      <c r="BO34" s="22">
        <f t="shared" ref="BO34" si="27">SUM(BO5+BO27)</f>
        <v>0</v>
      </c>
    </row>
  </sheetData>
  <mergeCells count="23">
    <mergeCell ref="BM3:BO3"/>
    <mergeCell ref="AF3:AH3"/>
    <mergeCell ref="AI3:AK3"/>
    <mergeCell ref="AL3:AN3"/>
    <mergeCell ref="AO3:AQ3"/>
    <mergeCell ref="AR3:AT3"/>
    <mergeCell ref="AU3:AW3"/>
    <mergeCell ref="AX3:AZ3"/>
    <mergeCell ref="BA3:BC3"/>
    <mergeCell ref="BD3:BF3"/>
    <mergeCell ref="BG3:BI3"/>
    <mergeCell ref="BJ3:BL3"/>
    <mergeCell ref="Q3:S3"/>
    <mergeCell ref="W3:Y3"/>
    <mergeCell ref="Z3:AB3"/>
    <mergeCell ref="AC3:AE3"/>
    <mergeCell ref="T3:V3"/>
    <mergeCell ref="E3:G3"/>
    <mergeCell ref="H3:J3"/>
    <mergeCell ref="K3:M3"/>
    <mergeCell ref="B3:D3"/>
    <mergeCell ref="B1:P1"/>
    <mergeCell ref="N3:P3"/>
  </mergeCells>
  <pageMargins left="0.23622047244094491" right="0.23622047244094491" top="0.74803149606299213" bottom="0.74803149606299213" header="0.31496062992125984" footer="0.31496062992125984"/>
  <pageSetup paperSize="9" scale="70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6"/>
  <sheetViews>
    <sheetView zoomScaleNormal="100" workbookViewId="0">
      <pane xSplit="1" topLeftCell="B1" activePane="topRight" state="frozen"/>
      <selection pane="topRight"/>
    </sheetView>
  </sheetViews>
  <sheetFormatPr defaultRowHeight="12.5"/>
  <cols>
    <col min="1" max="1" width="18.7265625" customWidth="1"/>
    <col min="2" max="5" width="13.54296875" style="27" customWidth="1"/>
    <col min="6" max="23" width="13.54296875" customWidth="1"/>
    <col min="24" max="24" width="15" customWidth="1"/>
    <col min="25" max="25" width="15.1796875" customWidth="1"/>
    <col min="26" max="29" width="11" customWidth="1"/>
    <col min="30" max="30" width="12.453125" customWidth="1"/>
    <col min="31" max="40" width="11" customWidth="1"/>
  </cols>
  <sheetData>
    <row r="1" spans="1:40" ht="40.5" customHeight="1">
      <c r="A1" s="35"/>
      <c r="B1" s="108" t="s">
        <v>432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</row>
    <row r="2" spans="1:40" ht="26.25" customHeight="1">
      <c r="A2" s="35"/>
      <c r="B2" s="52"/>
      <c r="C2" s="52"/>
      <c r="D2" s="52"/>
      <c r="E2" s="52"/>
      <c r="F2" s="35"/>
      <c r="G2" s="35"/>
      <c r="H2" s="35"/>
      <c r="I2" s="35"/>
      <c r="J2" s="35"/>
      <c r="K2" s="35"/>
      <c r="L2" s="35"/>
      <c r="M2" s="36" t="s">
        <v>0</v>
      </c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</row>
    <row r="3" spans="1:40" ht="114.75" customHeight="1">
      <c r="A3" s="77" t="s">
        <v>121</v>
      </c>
      <c r="B3" s="82" t="s">
        <v>397</v>
      </c>
      <c r="C3" s="83"/>
      <c r="D3" s="84"/>
      <c r="E3" s="79" t="s">
        <v>56</v>
      </c>
      <c r="F3" s="80"/>
      <c r="G3" s="81"/>
      <c r="H3" s="79" t="s">
        <v>77</v>
      </c>
      <c r="I3" s="80"/>
      <c r="J3" s="81"/>
      <c r="K3" s="109" t="s">
        <v>78</v>
      </c>
      <c r="L3" s="86"/>
      <c r="M3" s="87"/>
      <c r="N3" s="109" t="s">
        <v>79</v>
      </c>
      <c r="O3" s="86"/>
      <c r="P3" s="87"/>
      <c r="Q3" s="101" t="s">
        <v>80</v>
      </c>
      <c r="R3" s="102"/>
      <c r="S3" s="103"/>
      <c r="T3" s="109" t="s">
        <v>81</v>
      </c>
      <c r="U3" s="86"/>
      <c r="V3" s="87"/>
      <c r="W3" s="111" t="s">
        <v>82</v>
      </c>
      <c r="X3" s="112"/>
      <c r="Y3" s="113"/>
      <c r="Z3" s="109" t="s">
        <v>83</v>
      </c>
      <c r="AA3" s="86"/>
      <c r="AB3" s="87"/>
      <c r="AC3" s="109" t="s">
        <v>111</v>
      </c>
      <c r="AD3" s="86"/>
      <c r="AE3" s="87"/>
      <c r="AF3" s="109" t="s">
        <v>84</v>
      </c>
      <c r="AG3" s="86"/>
      <c r="AH3" s="87"/>
      <c r="AI3" s="109" t="s">
        <v>119</v>
      </c>
      <c r="AJ3" s="86"/>
      <c r="AK3" s="87"/>
      <c r="AL3" s="109" t="s">
        <v>120</v>
      </c>
      <c r="AM3" s="86"/>
      <c r="AN3" s="87"/>
    </row>
    <row r="4" spans="1:40" ht="62.25" customHeight="1">
      <c r="A4" s="110"/>
      <c r="B4" s="30" t="s">
        <v>125</v>
      </c>
      <c r="C4" s="30" t="s">
        <v>387</v>
      </c>
      <c r="D4" s="30" t="s">
        <v>388</v>
      </c>
      <c r="E4" s="30" t="s">
        <v>125</v>
      </c>
      <c r="F4" s="30" t="s">
        <v>387</v>
      </c>
      <c r="G4" s="30" t="s">
        <v>388</v>
      </c>
      <c r="H4" s="30" t="s">
        <v>125</v>
      </c>
      <c r="I4" s="30" t="s">
        <v>387</v>
      </c>
      <c r="J4" s="30" t="s">
        <v>388</v>
      </c>
      <c r="K4" s="30" t="s">
        <v>125</v>
      </c>
      <c r="L4" s="30" t="s">
        <v>387</v>
      </c>
      <c r="M4" s="30" t="s">
        <v>388</v>
      </c>
      <c r="N4" s="30" t="s">
        <v>125</v>
      </c>
      <c r="O4" s="30" t="s">
        <v>387</v>
      </c>
      <c r="P4" s="30" t="s">
        <v>388</v>
      </c>
      <c r="Q4" s="30" t="s">
        <v>125</v>
      </c>
      <c r="R4" s="30" t="s">
        <v>387</v>
      </c>
      <c r="S4" s="30" t="s">
        <v>388</v>
      </c>
      <c r="T4" s="30" t="s">
        <v>125</v>
      </c>
      <c r="U4" s="30" t="s">
        <v>387</v>
      </c>
      <c r="V4" s="30" t="s">
        <v>388</v>
      </c>
      <c r="W4" s="30" t="s">
        <v>125</v>
      </c>
      <c r="X4" s="30" t="s">
        <v>387</v>
      </c>
      <c r="Y4" s="30" t="s">
        <v>388</v>
      </c>
      <c r="Z4" s="30" t="s">
        <v>125</v>
      </c>
      <c r="AA4" s="30" t="s">
        <v>387</v>
      </c>
      <c r="AB4" s="30" t="s">
        <v>388</v>
      </c>
      <c r="AC4" s="30" t="s">
        <v>125</v>
      </c>
      <c r="AD4" s="30" t="s">
        <v>387</v>
      </c>
      <c r="AE4" s="30" t="s">
        <v>388</v>
      </c>
      <c r="AF4" s="30" t="s">
        <v>125</v>
      </c>
      <c r="AG4" s="30" t="s">
        <v>387</v>
      </c>
      <c r="AH4" s="30" t="s">
        <v>388</v>
      </c>
      <c r="AI4" s="30" t="s">
        <v>125</v>
      </c>
      <c r="AJ4" s="30" t="s">
        <v>387</v>
      </c>
      <c r="AK4" s="30" t="s">
        <v>388</v>
      </c>
      <c r="AL4" s="30" t="s">
        <v>125</v>
      </c>
      <c r="AM4" s="30" t="s">
        <v>387</v>
      </c>
      <c r="AN4" s="30" t="s">
        <v>388</v>
      </c>
    </row>
    <row r="5" spans="1:40" s="1" customFormat="1" ht="33" customHeight="1">
      <c r="A5" s="53" t="s">
        <v>390</v>
      </c>
      <c r="B5" s="54">
        <f>SUM(B6:B26)</f>
        <v>239837.20000000004</v>
      </c>
      <c r="C5" s="54">
        <f t="shared" ref="C5:AN5" si="0">SUM(C6:C26)</f>
        <v>100426.2</v>
      </c>
      <c r="D5" s="54">
        <f>C5/B5*100</f>
        <v>41.872653616703317</v>
      </c>
      <c r="E5" s="54">
        <f t="shared" si="0"/>
        <v>59700</v>
      </c>
      <c r="F5" s="54">
        <f t="shared" si="0"/>
        <v>41301.9</v>
      </c>
      <c r="G5" s="54">
        <f>F5/E5*100</f>
        <v>69.182412060301516</v>
      </c>
      <c r="H5" s="54">
        <f t="shared" si="0"/>
        <v>86990.400000000009</v>
      </c>
      <c r="I5" s="54">
        <f t="shared" si="0"/>
        <v>21077.7</v>
      </c>
      <c r="J5" s="54">
        <f t="shared" ref="J5:J34" si="1">I5/H5*100</f>
        <v>24.229915025106216</v>
      </c>
      <c r="K5" s="54">
        <f t="shared" si="0"/>
        <v>840</v>
      </c>
      <c r="L5" s="54">
        <f t="shared" si="0"/>
        <v>480</v>
      </c>
      <c r="M5" s="54">
        <f>L5/K5*100</f>
        <v>57.142857142857139</v>
      </c>
      <c r="N5" s="54">
        <f t="shared" si="0"/>
        <v>10000</v>
      </c>
      <c r="O5" s="54">
        <f t="shared" si="0"/>
        <v>10000</v>
      </c>
      <c r="P5" s="54">
        <f>O5/N5*100</f>
        <v>100</v>
      </c>
      <c r="Q5" s="54">
        <f t="shared" si="0"/>
        <v>2798</v>
      </c>
      <c r="R5" s="54">
        <f t="shared" si="0"/>
        <v>0</v>
      </c>
      <c r="S5" s="54">
        <f>R5/Q5*100</f>
        <v>0</v>
      </c>
      <c r="T5" s="54">
        <f t="shared" si="0"/>
        <v>37500</v>
      </c>
      <c r="U5" s="54">
        <f t="shared" si="0"/>
        <v>27557.199999999997</v>
      </c>
      <c r="V5" s="54">
        <f t="shared" ref="V5" si="2">U5/T5*100</f>
        <v>73.485866666666652</v>
      </c>
      <c r="W5" s="54">
        <f t="shared" si="0"/>
        <v>208.79999999999998</v>
      </c>
      <c r="X5" s="54">
        <f t="shared" si="0"/>
        <v>9.4</v>
      </c>
      <c r="Y5" s="54">
        <f t="shared" ref="Y5:Y34" si="3">X5/W5*100</f>
        <v>4.5019157088122608</v>
      </c>
      <c r="Z5" s="54">
        <f t="shared" si="0"/>
        <v>0</v>
      </c>
      <c r="AA5" s="54">
        <f t="shared" si="0"/>
        <v>0</v>
      </c>
      <c r="AB5" s="54">
        <f t="shared" si="0"/>
        <v>0</v>
      </c>
      <c r="AC5" s="54">
        <f t="shared" si="0"/>
        <v>40000</v>
      </c>
      <c r="AD5" s="54">
        <f t="shared" si="0"/>
        <v>0</v>
      </c>
      <c r="AE5" s="54">
        <f t="shared" si="0"/>
        <v>0</v>
      </c>
      <c r="AF5" s="54">
        <f t="shared" si="0"/>
        <v>0</v>
      </c>
      <c r="AG5" s="54">
        <f t="shared" si="0"/>
        <v>0</v>
      </c>
      <c r="AH5" s="54">
        <f t="shared" si="0"/>
        <v>0</v>
      </c>
      <c r="AI5" s="54">
        <f t="shared" si="0"/>
        <v>1600</v>
      </c>
      <c r="AJ5" s="54">
        <f t="shared" si="0"/>
        <v>0</v>
      </c>
      <c r="AK5" s="54">
        <f t="shared" si="0"/>
        <v>0</v>
      </c>
      <c r="AL5" s="54">
        <f t="shared" si="0"/>
        <v>200</v>
      </c>
      <c r="AM5" s="54">
        <f t="shared" si="0"/>
        <v>0</v>
      </c>
      <c r="AN5" s="54">
        <f t="shared" si="0"/>
        <v>0</v>
      </c>
    </row>
    <row r="6" spans="1:40" ht="13">
      <c r="A6" s="55" t="s">
        <v>85</v>
      </c>
      <c r="B6" s="56">
        <f>SUM(E6+H6+K6+N6+Q6+T6+W6+Z6+AC6+AF6+AI6+AL6)</f>
        <v>14284</v>
      </c>
      <c r="C6" s="56">
        <f>SUM(F6+I6+L6+O6+R6+U6+X6+AA6+AD6+AG6+AJ6+AM6)</f>
        <v>10000</v>
      </c>
      <c r="D6" s="56">
        <f>C6/B6*100</f>
        <v>70.008401008120984</v>
      </c>
      <c r="E6" s="56"/>
      <c r="F6" s="57"/>
      <c r="G6" s="57"/>
      <c r="H6" s="57">
        <v>4284</v>
      </c>
      <c r="I6" s="57">
        <v>0</v>
      </c>
      <c r="J6" s="57">
        <f t="shared" si="1"/>
        <v>0</v>
      </c>
      <c r="K6" s="57"/>
      <c r="L6" s="57"/>
      <c r="M6" s="57"/>
      <c r="N6" s="57">
        <v>10000</v>
      </c>
      <c r="O6" s="57">
        <v>10000</v>
      </c>
      <c r="P6" s="57">
        <f t="shared" ref="P6:P34" si="4">O6/N6*100</f>
        <v>100</v>
      </c>
      <c r="Q6" s="57"/>
      <c r="R6" s="57"/>
      <c r="S6" s="58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</row>
    <row r="7" spans="1:40" ht="13">
      <c r="A7" s="55" t="s">
        <v>86</v>
      </c>
      <c r="B7" s="56">
        <f t="shared" ref="B7:B32" si="5">SUM(E7+H7+K7+N7+Q7+T7+W7+Z7+AC7+AF7+AI7+AL7)</f>
        <v>5505.0999999999995</v>
      </c>
      <c r="C7" s="56">
        <f t="shared" ref="C7:C32" si="6">SUM(F7+I7+L7+O7+R7+U7+X7+AA7+AD7+AG7+AJ7+AM7)</f>
        <v>1761.7</v>
      </c>
      <c r="D7" s="56">
        <f t="shared" ref="D7:D34" si="7">C7/B7*100</f>
        <v>32.00123521825217</v>
      </c>
      <c r="E7" s="56"/>
      <c r="F7" s="57"/>
      <c r="G7" s="57"/>
      <c r="H7" s="57">
        <v>5191.2</v>
      </c>
      <c r="I7" s="57">
        <v>1756.5</v>
      </c>
      <c r="J7" s="57">
        <f t="shared" si="1"/>
        <v>33.836107258437359</v>
      </c>
      <c r="K7" s="57"/>
      <c r="L7" s="57"/>
      <c r="M7" s="57"/>
      <c r="N7" s="57"/>
      <c r="O7" s="57"/>
      <c r="P7" s="58"/>
      <c r="Q7" s="57"/>
      <c r="R7" s="57"/>
      <c r="S7" s="58"/>
      <c r="T7" s="57"/>
      <c r="U7" s="57"/>
      <c r="V7" s="57"/>
      <c r="W7" s="57">
        <v>13.9</v>
      </c>
      <c r="X7" s="57">
        <v>5.2</v>
      </c>
      <c r="Y7" s="57">
        <f t="shared" si="3"/>
        <v>37.410071942446045</v>
      </c>
      <c r="Z7" s="57"/>
      <c r="AA7" s="57"/>
      <c r="AB7" s="57"/>
      <c r="AC7" s="57"/>
      <c r="AD7" s="57"/>
      <c r="AE7" s="57"/>
      <c r="AF7" s="57"/>
      <c r="AG7" s="57"/>
      <c r="AH7" s="57"/>
      <c r="AI7" s="57">
        <v>200</v>
      </c>
      <c r="AJ7" s="57">
        <v>0</v>
      </c>
      <c r="AK7" s="57">
        <v>0</v>
      </c>
      <c r="AL7" s="57">
        <v>100</v>
      </c>
      <c r="AM7" s="57">
        <v>0</v>
      </c>
      <c r="AN7" s="57">
        <v>0</v>
      </c>
    </row>
    <row r="8" spans="1:40" ht="13">
      <c r="A8" s="55" t="s">
        <v>87</v>
      </c>
      <c r="B8" s="56">
        <f t="shared" si="5"/>
        <v>17744.400000000001</v>
      </c>
      <c r="C8" s="56">
        <f t="shared" si="6"/>
        <v>6400.3</v>
      </c>
      <c r="D8" s="56">
        <f t="shared" si="7"/>
        <v>36.069407813169221</v>
      </c>
      <c r="E8" s="56"/>
      <c r="F8" s="57"/>
      <c r="G8" s="57"/>
      <c r="H8" s="57">
        <v>8744.4</v>
      </c>
      <c r="I8" s="57">
        <v>3512.9</v>
      </c>
      <c r="J8" s="57">
        <f t="shared" si="1"/>
        <v>40.173139380632179</v>
      </c>
      <c r="K8" s="57"/>
      <c r="L8" s="57"/>
      <c r="M8" s="57"/>
      <c r="N8" s="57"/>
      <c r="O8" s="57"/>
      <c r="P8" s="58"/>
      <c r="Q8" s="57"/>
      <c r="R8" s="57"/>
      <c r="S8" s="58"/>
      <c r="T8" s="57">
        <v>9000</v>
      </c>
      <c r="U8" s="57">
        <v>2887.4</v>
      </c>
      <c r="V8" s="57">
        <f>U8/T8*100</f>
        <v>32.082222222222221</v>
      </c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</row>
    <row r="9" spans="1:40" ht="13">
      <c r="A9" s="55" t="s">
        <v>88</v>
      </c>
      <c r="B9" s="56">
        <f t="shared" si="5"/>
        <v>5661</v>
      </c>
      <c r="C9" s="56">
        <f t="shared" si="6"/>
        <v>1756.5</v>
      </c>
      <c r="D9" s="56">
        <f t="shared" si="7"/>
        <v>31.02808691043985</v>
      </c>
      <c r="E9" s="56"/>
      <c r="F9" s="57"/>
      <c r="G9" s="57"/>
      <c r="H9" s="57">
        <v>3956.4</v>
      </c>
      <c r="I9" s="57">
        <v>1756.5</v>
      </c>
      <c r="J9" s="57">
        <f t="shared" si="1"/>
        <v>44.396420988777678</v>
      </c>
      <c r="K9" s="57">
        <v>180</v>
      </c>
      <c r="L9" s="57">
        <v>0</v>
      </c>
      <c r="M9" s="57">
        <f>L9/K9*100</f>
        <v>0</v>
      </c>
      <c r="N9" s="57"/>
      <c r="O9" s="57"/>
      <c r="P9" s="58"/>
      <c r="Q9" s="57">
        <v>1220</v>
      </c>
      <c r="R9" s="57">
        <v>0</v>
      </c>
      <c r="S9" s="57">
        <f t="shared" ref="S9:S34" si="8">R9/Q9*100</f>
        <v>0</v>
      </c>
      <c r="T9" s="57"/>
      <c r="U9" s="57"/>
      <c r="V9" s="57"/>
      <c r="W9" s="57">
        <v>4.5999999999999996</v>
      </c>
      <c r="X9" s="57">
        <v>0</v>
      </c>
      <c r="Y9" s="57">
        <f t="shared" si="3"/>
        <v>0</v>
      </c>
      <c r="Z9" s="57"/>
      <c r="AA9" s="57"/>
      <c r="AB9" s="57"/>
      <c r="AC9" s="57"/>
      <c r="AD9" s="57"/>
      <c r="AE9" s="57"/>
      <c r="AF9" s="57"/>
      <c r="AG9" s="57"/>
      <c r="AH9" s="57"/>
      <c r="AI9" s="57">
        <v>200</v>
      </c>
      <c r="AJ9" s="57">
        <v>0</v>
      </c>
      <c r="AK9" s="57">
        <v>0</v>
      </c>
      <c r="AL9" s="57">
        <v>100</v>
      </c>
      <c r="AM9" s="57">
        <v>0</v>
      </c>
      <c r="AN9" s="57">
        <v>0</v>
      </c>
    </row>
    <row r="10" spans="1:40" ht="13">
      <c r="A10" s="55" t="s">
        <v>89</v>
      </c>
      <c r="B10" s="56">
        <f t="shared" si="5"/>
        <v>3205</v>
      </c>
      <c r="C10" s="56">
        <f t="shared" si="6"/>
        <v>0</v>
      </c>
      <c r="D10" s="56">
        <f t="shared" si="7"/>
        <v>0</v>
      </c>
      <c r="E10" s="56"/>
      <c r="F10" s="57"/>
      <c r="G10" s="57"/>
      <c r="H10" s="57">
        <v>3200.4</v>
      </c>
      <c r="I10" s="57">
        <v>0</v>
      </c>
      <c r="J10" s="57">
        <f t="shared" si="1"/>
        <v>0</v>
      </c>
      <c r="K10" s="57"/>
      <c r="L10" s="57"/>
      <c r="M10" s="57"/>
      <c r="N10" s="57"/>
      <c r="O10" s="57"/>
      <c r="P10" s="58"/>
      <c r="Q10" s="57"/>
      <c r="R10" s="57"/>
      <c r="S10" s="58"/>
      <c r="T10" s="57"/>
      <c r="U10" s="57"/>
      <c r="V10" s="57"/>
      <c r="W10" s="57">
        <v>4.5999999999999996</v>
      </c>
      <c r="X10" s="57">
        <v>0</v>
      </c>
      <c r="Y10" s="57">
        <f t="shared" si="3"/>
        <v>0</v>
      </c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</row>
    <row r="11" spans="1:40" ht="13">
      <c r="A11" s="55" t="s">
        <v>90</v>
      </c>
      <c r="B11" s="56">
        <f t="shared" si="5"/>
        <v>4271.4000000000005</v>
      </c>
      <c r="C11" s="56">
        <f t="shared" si="6"/>
        <v>120</v>
      </c>
      <c r="D11" s="56">
        <f t="shared" si="7"/>
        <v>2.8093833403567912</v>
      </c>
      <c r="E11" s="56"/>
      <c r="F11" s="57"/>
      <c r="G11" s="57"/>
      <c r="H11" s="57">
        <v>4132.8</v>
      </c>
      <c r="I11" s="57">
        <v>0</v>
      </c>
      <c r="J11" s="57">
        <f t="shared" si="1"/>
        <v>0</v>
      </c>
      <c r="K11" s="57">
        <v>120</v>
      </c>
      <c r="L11" s="57">
        <v>120</v>
      </c>
      <c r="M11" s="57">
        <f t="shared" ref="M11:M18" si="9">L11/K11*100</f>
        <v>100</v>
      </c>
      <c r="N11" s="57"/>
      <c r="O11" s="57"/>
      <c r="P11" s="58"/>
      <c r="Q11" s="57"/>
      <c r="R11" s="57"/>
      <c r="S11" s="58"/>
      <c r="T11" s="57"/>
      <c r="U11" s="57"/>
      <c r="V11" s="57"/>
      <c r="W11" s="57">
        <v>18.600000000000001</v>
      </c>
      <c r="X11" s="57">
        <v>0</v>
      </c>
      <c r="Y11" s="57">
        <f t="shared" si="3"/>
        <v>0</v>
      </c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</row>
    <row r="12" spans="1:40" ht="13">
      <c r="A12" s="55" t="s">
        <v>91</v>
      </c>
      <c r="B12" s="56">
        <f t="shared" si="5"/>
        <v>3213.1000000000004</v>
      </c>
      <c r="C12" s="56">
        <f t="shared" si="6"/>
        <v>0</v>
      </c>
      <c r="D12" s="56">
        <f t="shared" si="7"/>
        <v>0</v>
      </c>
      <c r="E12" s="56"/>
      <c r="F12" s="57"/>
      <c r="G12" s="57"/>
      <c r="H12" s="57">
        <v>3124.8</v>
      </c>
      <c r="I12" s="57">
        <v>0</v>
      </c>
      <c r="J12" s="57">
        <f t="shared" si="1"/>
        <v>0</v>
      </c>
      <c r="K12" s="57"/>
      <c r="L12" s="57"/>
      <c r="M12" s="57"/>
      <c r="N12" s="57"/>
      <c r="O12" s="57"/>
      <c r="P12" s="58"/>
      <c r="Q12" s="57"/>
      <c r="R12" s="57"/>
      <c r="S12" s="58"/>
      <c r="T12" s="57"/>
      <c r="U12" s="57"/>
      <c r="V12" s="57"/>
      <c r="W12" s="57">
        <v>88.3</v>
      </c>
      <c r="X12" s="57">
        <v>0</v>
      </c>
      <c r="Y12" s="57">
        <f t="shared" si="3"/>
        <v>0</v>
      </c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</row>
    <row r="13" spans="1:40" ht="13">
      <c r="A13" s="55" t="s">
        <v>92</v>
      </c>
      <c r="B13" s="56">
        <f t="shared" si="5"/>
        <v>16144.8</v>
      </c>
      <c r="C13" s="56">
        <f t="shared" si="6"/>
        <v>13032.699999999999</v>
      </c>
      <c r="D13" s="56">
        <f t="shared" si="7"/>
        <v>80.723824389277041</v>
      </c>
      <c r="E13" s="56"/>
      <c r="F13" s="57"/>
      <c r="G13" s="57"/>
      <c r="H13" s="57">
        <v>5644.8</v>
      </c>
      <c r="I13" s="57">
        <v>3512.9</v>
      </c>
      <c r="J13" s="57">
        <f t="shared" si="1"/>
        <v>62.232497165532877</v>
      </c>
      <c r="K13" s="57"/>
      <c r="L13" s="57"/>
      <c r="M13" s="57"/>
      <c r="N13" s="57"/>
      <c r="O13" s="57"/>
      <c r="P13" s="58"/>
      <c r="Q13" s="57"/>
      <c r="R13" s="57"/>
      <c r="S13" s="58"/>
      <c r="T13" s="57">
        <v>10500</v>
      </c>
      <c r="U13" s="57">
        <v>9519.7999999999993</v>
      </c>
      <c r="V13" s="57">
        <f>U13/T13*100</f>
        <v>90.664761904761889</v>
      </c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</row>
    <row r="14" spans="1:40" ht="13">
      <c r="A14" s="55" t="s">
        <v>93</v>
      </c>
      <c r="B14" s="56">
        <f t="shared" si="5"/>
        <v>4.5999999999999996</v>
      </c>
      <c r="C14" s="56">
        <f t="shared" si="6"/>
        <v>0</v>
      </c>
      <c r="D14" s="56">
        <f t="shared" si="7"/>
        <v>0</v>
      </c>
      <c r="E14" s="56"/>
      <c r="F14" s="57"/>
      <c r="G14" s="57"/>
      <c r="H14" s="57">
        <v>0</v>
      </c>
      <c r="I14" s="57">
        <v>0</v>
      </c>
      <c r="J14" s="57"/>
      <c r="K14" s="57"/>
      <c r="L14" s="57"/>
      <c r="M14" s="57"/>
      <c r="N14" s="57"/>
      <c r="O14" s="57"/>
      <c r="P14" s="58"/>
      <c r="Q14" s="57"/>
      <c r="R14" s="57"/>
      <c r="S14" s="58"/>
      <c r="T14" s="57"/>
      <c r="U14" s="57"/>
      <c r="V14" s="57"/>
      <c r="W14" s="57">
        <v>4.5999999999999996</v>
      </c>
      <c r="X14" s="57">
        <v>0</v>
      </c>
      <c r="Y14" s="57">
        <f t="shared" si="3"/>
        <v>0</v>
      </c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</row>
    <row r="15" spans="1:40" ht="13">
      <c r="A15" s="55" t="s">
        <v>94</v>
      </c>
      <c r="B15" s="56">
        <f t="shared" si="5"/>
        <v>3841.4</v>
      </c>
      <c r="C15" s="56">
        <f t="shared" si="6"/>
        <v>1756.5</v>
      </c>
      <c r="D15" s="56">
        <f t="shared" si="7"/>
        <v>45.725516738689024</v>
      </c>
      <c r="E15" s="56"/>
      <c r="F15" s="57"/>
      <c r="G15" s="57"/>
      <c r="H15" s="57">
        <v>3641.4</v>
      </c>
      <c r="I15" s="57">
        <v>1756.5</v>
      </c>
      <c r="J15" s="57">
        <f t="shared" si="1"/>
        <v>48.236941835557751</v>
      </c>
      <c r="K15" s="57"/>
      <c r="L15" s="57"/>
      <c r="M15" s="57"/>
      <c r="N15" s="57"/>
      <c r="O15" s="57"/>
      <c r="P15" s="58"/>
      <c r="Q15" s="57"/>
      <c r="R15" s="57"/>
      <c r="S15" s="58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>
        <v>200</v>
      </c>
      <c r="AJ15" s="57">
        <v>0</v>
      </c>
      <c r="AK15" s="57">
        <v>0</v>
      </c>
      <c r="AL15" s="57"/>
      <c r="AM15" s="57"/>
      <c r="AN15" s="57"/>
    </row>
    <row r="16" spans="1:40" ht="13">
      <c r="A16" s="55" t="s">
        <v>95</v>
      </c>
      <c r="B16" s="56">
        <f t="shared" si="5"/>
        <v>2427.4</v>
      </c>
      <c r="C16" s="56">
        <f t="shared" si="6"/>
        <v>0</v>
      </c>
      <c r="D16" s="56">
        <f t="shared" si="7"/>
        <v>0</v>
      </c>
      <c r="E16" s="56"/>
      <c r="F16" s="57"/>
      <c r="G16" s="57"/>
      <c r="H16" s="57">
        <v>2242.8000000000002</v>
      </c>
      <c r="I16" s="57">
        <v>0</v>
      </c>
      <c r="J16" s="57">
        <f t="shared" si="1"/>
        <v>0</v>
      </c>
      <c r="K16" s="57">
        <v>180</v>
      </c>
      <c r="L16" s="57">
        <v>0</v>
      </c>
      <c r="M16" s="57">
        <f t="shared" si="9"/>
        <v>0</v>
      </c>
      <c r="N16" s="57"/>
      <c r="O16" s="57"/>
      <c r="P16" s="58"/>
      <c r="Q16" s="57"/>
      <c r="R16" s="57"/>
      <c r="S16" s="58"/>
      <c r="T16" s="57"/>
      <c r="U16" s="57"/>
      <c r="V16" s="57"/>
      <c r="W16" s="57">
        <v>4.5999999999999996</v>
      </c>
      <c r="X16" s="57">
        <v>0</v>
      </c>
      <c r="Y16" s="57">
        <f t="shared" si="3"/>
        <v>0</v>
      </c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</row>
    <row r="17" spans="1:40" ht="13">
      <c r="A17" s="55" t="s">
        <v>96</v>
      </c>
      <c r="B17" s="56">
        <f t="shared" si="5"/>
        <v>65187.6</v>
      </c>
      <c r="C17" s="56">
        <f t="shared" si="6"/>
        <v>43178.400000000001</v>
      </c>
      <c r="D17" s="56">
        <f t="shared" si="7"/>
        <v>66.237137124238359</v>
      </c>
      <c r="E17" s="56">
        <v>59700</v>
      </c>
      <c r="F17" s="57">
        <v>41301.9</v>
      </c>
      <c r="G17" s="57">
        <f>F17/E17*100</f>
        <v>69.182412060301516</v>
      </c>
      <c r="H17" s="57">
        <v>5367.6</v>
      </c>
      <c r="I17" s="57">
        <v>1756.5</v>
      </c>
      <c r="J17" s="57">
        <f t="shared" si="1"/>
        <v>32.724122512854905</v>
      </c>
      <c r="K17" s="57">
        <v>120</v>
      </c>
      <c r="L17" s="57">
        <v>120</v>
      </c>
      <c r="M17" s="57">
        <f t="shared" si="9"/>
        <v>100</v>
      </c>
      <c r="N17" s="57"/>
      <c r="O17" s="57"/>
      <c r="P17" s="58"/>
      <c r="Q17" s="57"/>
      <c r="R17" s="57"/>
      <c r="S17" s="58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</row>
    <row r="18" spans="1:40" ht="13">
      <c r="A18" s="55" t="s">
        <v>97</v>
      </c>
      <c r="B18" s="56">
        <f t="shared" si="5"/>
        <v>5166.6000000000004</v>
      </c>
      <c r="C18" s="56">
        <f t="shared" si="6"/>
        <v>1996.5</v>
      </c>
      <c r="D18" s="56">
        <f t="shared" si="7"/>
        <v>38.642434095923818</v>
      </c>
      <c r="E18" s="56"/>
      <c r="F18" s="57"/>
      <c r="G18" s="57"/>
      <c r="H18" s="57">
        <v>4926.6000000000004</v>
      </c>
      <c r="I18" s="57">
        <v>1756.5</v>
      </c>
      <c r="J18" s="57">
        <f t="shared" si="1"/>
        <v>35.653391791499203</v>
      </c>
      <c r="K18" s="57">
        <v>240</v>
      </c>
      <c r="L18" s="57">
        <v>240</v>
      </c>
      <c r="M18" s="57">
        <f t="shared" si="9"/>
        <v>100</v>
      </c>
      <c r="N18" s="57"/>
      <c r="O18" s="57"/>
      <c r="P18" s="58"/>
      <c r="Q18" s="57"/>
      <c r="R18" s="57"/>
      <c r="S18" s="58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</row>
    <row r="19" spans="1:40" ht="13">
      <c r="A19" s="55" t="s">
        <v>98</v>
      </c>
      <c r="B19" s="56">
        <f t="shared" si="5"/>
        <v>5721.7</v>
      </c>
      <c r="C19" s="56">
        <f t="shared" si="6"/>
        <v>3512.9</v>
      </c>
      <c r="D19" s="56">
        <f t="shared" si="7"/>
        <v>61.396088575073847</v>
      </c>
      <c r="E19" s="56"/>
      <c r="F19" s="57"/>
      <c r="G19" s="57"/>
      <c r="H19" s="57">
        <v>5707.8</v>
      </c>
      <c r="I19" s="57">
        <v>3512.9</v>
      </c>
      <c r="J19" s="57">
        <f t="shared" si="1"/>
        <v>61.545604260836051</v>
      </c>
      <c r="K19" s="57"/>
      <c r="L19" s="57"/>
      <c r="M19" s="57"/>
      <c r="N19" s="57"/>
      <c r="O19" s="57"/>
      <c r="P19" s="58"/>
      <c r="Q19" s="57"/>
      <c r="R19" s="57"/>
      <c r="S19" s="58"/>
      <c r="T19" s="57"/>
      <c r="U19" s="57"/>
      <c r="V19" s="57"/>
      <c r="W19" s="57">
        <v>13.9</v>
      </c>
      <c r="X19" s="57">
        <v>0</v>
      </c>
      <c r="Y19" s="57">
        <f t="shared" si="3"/>
        <v>0</v>
      </c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</row>
    <row r="20" spans="1:40" ht="13">
      <c r="A20" s="55" t="s">
        <v>99</v>
      </c>
      <c r="B20" s="56">
        <f t="shared" si="5"/>
        <v>204.6</v>
      </c>
      <c r="C20" s="56">
        <f t="shared" si="6"/>
        <v>0</v>
      </c>
      <c r="D20" s="56">
        <f t="shared" si="7"/>
        <v>0</v>
      </c>
      <c r="E20" s="56"/>
      <c r="F20" s="57"/>
      <c r="G20" s="57"/>
      <c r="H20" s="57">
        <v>0</v>
      </c>
      <c r="I20" s="57">
        <v>0</v>
      </c>
      <c r="J20" s="57"/>
      <c r="K20" s="57"/>
      <c r="L20" s="57"/>
      <c r="M20" s="57"/>
      <c r="N20" s="57"/>
      <c r="O20" s="57"/>
      <c r="P20" s="58"/>
      <c r="Q20" s="57"/>
      <c r="R20" s="57"/>
      <c r="S20" s="58"/>
      <c r="T20" s="57"/>
      <c r="U20" s="57"/>
      <c r="V20" s="57"/>
      <c r="W20" s="57">
        <v>4.5999999999999996</v>
      </c>
      <c r="X20" s="57">
        <v>0</v>
      </c>
      <c r="Y20" s="57">
        <f t="shared" si="3"/>
        <v>0</v>
      </c>
      <c r="Z20" s="57"/>
      <c r="AA20" s="57"/>
      <c r="AB20" s="57"/>
      <c r="AC20" s="57"/>
      <c r="AD20" s="57"/>
      <c r="AE20" s="57"/>
      <c r="AF20" s="57"/>
      <c r="AG20" s="57"/>
      <c r="AH20" s="57"/>
      <c r="AI20" s="57">
        <v>200</v>
      </c>
      <c r="AJ20" s="57">
        <v>0</v>
      </c>
      <c r="AK20" s="57">
        <v>0</v>
      </c>
      <c r="AL20" s="57"/>
      <c r="AM20" s="57"/>
      <c r="AN20" s="57"/>
    </row>
    <row r="21" spans="1:40" ht="13">
      <c r="A21" s="55" t="s">
        <v>100</v>
      </c>
      <c r="B21" s="56">
        <f t="shared" si="5"/>
        <v>6904.8</v>
      </c>
      <c r="C21" s="56">
        <f t="shared" si="6"/>
        <v>0</v>
      </c>
      <c r="D21" s="56">
        <f t="shared" si="7"/>
        <v>0</v>
      </c>
      <c r="E21" s="56"/>
      <c r="F21" s="57"/>
      <c r="G21" s="57"/>
      <c r="H21" s="57">
        <v>6904.8</v>
      </c>
      <c r="I21" s="57">
        <v>0</v>
      </c>
      <c r="J21" s="57">
        <f t="shared" si="1"/>
        <v>0</v>
      </c>
      <c r="K21" s="57"/>
      <c r="L21" s="57"/>
      <c r="M21" s="57"/>
      <c r="N21" s="57"/>
      <c r="O21" s="57"/>
      <c r="P21" s="58"/>
      <c r="Q21" s="57"/>
      <c r="R21" s="57"/>
      <c r="S21" s="58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</row>
    <row r="22" spans="1:40" ht="13">
      <c r="A22" s="55" t="s">
        <v>101</v>
      </c>
      <c r="B22" s="56">
        <f t="shared" si="5"/>
        <v>3540.6</v>
      </c>
      <c r="C22" s="56">
        <f t="shared" si="6"/>
        <v>1756.5</v>
      </c>
      <c r="D22" s="56">
        <f t="shared" si="7"/>
        <v>49.61023555329605</v>
      </c>
      <c r="E22" s="56"/>
      <c r="F22" s="57"/>
      <c r="G22" s="57"/>
      <c r="H22" s="57">
        <v>3540.6</v>
      </c>
      <c r="I22" s="57">
        <v>1756.5</v>
      </c>
      <c r="J22" s="57">
        <f t="shared" si="1"/>
        <v>49.61023555329605</v>
      </c>
      <c r="K22" s="57"/>
      <c r="L22" s="57"/>
      <c r="M22" s="57"/>
      <c r="N22" s="57"/>
      <c r="O22" s="57"/>
      <c r="P22" s="58"/>
      <c r="Q22" s="57"/>
      <c r="R22" s="57"/>
      <c r="S22" s="58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</row>
    <row r="23" spans="1:40" ht="13">
      <c r="A23" s="55" t="s">
        <v>102</v>
      </c>
      <c r="B23" s="56">
        <f t="shared" si="5"/>
        <v>2167.1999999999998</v>
      </c>
      <c r="C23" s="56">
        <f t="shared" si="6"/>
        <v>0</v>
      </c>
      <c r="D23" s="56">
        <f t="shared" si="7"/>
        <v>0</v>
      </c>
      <c r="E23" s="56"/>
      <c r="F23" s="57"/>
      <c r="G23" s="57"/>
      <c r="H23" s="57">
        <v>2167.1999999999998</v>
      </c>
      <c r="I23" s="57">
        <v>0</v>
      </c>
      <c r="J23" s="57">
        <f t="shared" si="1"/>
        <v>0</v>
      </c>
      <c r="K23" s="57"/>
      <c r="L23" s="57"/>
      <c r="M23" s="57"/>
      <c r="N23" s="57"/>
      <c r="O23" s="57"/>
      <c r="P23" s="58"/>
      <c r="Q23" s="57"/>
      <c r="R23" s="57"/>
      <c r="S23" s="58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</row>
    <row r="24" spans="1:40" ht="13">
      <c r="A24" s="55" t="s">
        <v>103</v>
      </c>
      <c r="B24" s="56">
        <f t="shared" si="5"/>
        <v>47253.8</v>
      </c>
      <c r="C24" s="56">
        <f t="shared" si="6"/>
        <v>4.2</v>
      </c>
      <c r="D24" s="56">
        <f t="shared" si="7"/>
        <v>8.8881740727729842E-3</v>
      </c>
      <c r="E24" s="56"/>
      <c r="F24" s="57"/>
      <c r="G24" s="57"/>
      <c r="H24" s="57">
        <v>6816.6</v>
      </c>
      <c r="I24" s="57">
        <v>0</v>
      </c>
      <c r="J24" s="57">
        <f t="shared" si="1"/>
        <v>0</v>
      </c>
      <c r="K24" s="57"/>
      <c r="L24" s="57"/>
      <c r="M24" s="57"/>
      <c r="N24" s="57"/>
      <c r="O24" s="57"/>
      <c r="P24" s="58"/>
      <c r="Q24" s="57"/>
      <c r="R24" s="57"/>
      <c r="S24" s="58"/>
      <c r="T24" s="57"/>
      <c r="U24" s="57"/>
      <c r="V24" s="57"/>
      <c r="W24" s="57">
        <v>37.200000000000003</v>
      </c>
      <c r="X24" s="57">
        <v>4.2</v>
      </c>
      <c r="Y24" s="57">
        <f t="shared" si="3"/>
        <v>11.29032258064516</v>
      </c>
      <c r="Z24" s="57"/>
      <c r="AA24" s="57"/>
      <c r="AB24" s="57"/>
      <c r="AC24" s="57">
        <v>40000</v>
      </c>
      <c r="AD24" s="57">
        <v>0</v>
      </c>
      <c r="AE24" s="57">
        <v>0</v>
      </c>
      <c r="AF24" s="57"/>
      <c r="AG24" s="57"/>
      <c r="AH24" s="57"/>
      <c r="AI24" s="57">
        <v>400</v>
      </c>
      <c r="AJ24" s="57">
        <v>0</v>
      </c>
      <c r="AK24" s="57">
        <v>0</v>
      </c>
      <c r="AL24" s="57"/>
      <c r="AM24" s="57"/>
      <c r="AN24" s="57"/>
    </row>
    <row r="25" spans="1:40" ht="13">
      <c r="A25" s="55" t="s">
        <v>104</v>
      </c>
      <c r="B25" s="56">
        <f t="shared" si="5"/>
        <v>13778</v>
      </c>
      <c r="C25" s="56">
        <f t="shared" si="6"/>
        <v>12000</v>
      </c>
      <c r="D25" s="56">
        <f t="shared" si="7"/>
        <v>87.09536942952532</v>
      </c>
      <c r="E25" s="56"/>
      <c r="F25" s="57"/>
      <c r="G25" s="57"/>
      <c r="H25" s="57">
        <v>0</v>
      </c>
      <c r="I25" s="57">
        <v>0</v>
      </c>
      <c r="J25" s="57"/>
      <c r="K25" s="57"/>
      <c r="L25" s="57"/>
      <c r="M25" s="57"/>
      <c r="N25" s="57"/>
      <c r="O25" s="57"/>
      <c r="P25" s="58"/>
      <c r="Q25" s="57">
        <v>1578</v>
      </c>
      <c r="R25" s="57">
        <v>0</v>
      </c>
      <c r="S25" s="57">
        <f t="shared" si="8"/>
        <v>0</v>
      </c>
      <c r="T25" s="57">
        <v>12000</v>
      </c>
      <c r="U25" s="57">
        <v>12000</v>
      </c>
      <c r="V25" s="57">
        <f t="shared" ref="V25:V34" si="10">U25/T25*100</f>
        <v>100</v>
      </c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>
        <v>200</v>
      </c>
      <c r="AJ25" s="57">
        <v>0</v>
      </c>
      <c r="AK25" s="57">
        <v>0</v>
      </c>
      <c r="AL25" s="57"/>
      <c r="AM25" s="57"/>
      <c r="AN25" s="57"/>
    </row>
    <row r="26" spans="1:40" ht="13">
      <c r="A26" s="55" t="s">
        <v>105</v>
      </c>
      <c r="B26" s="56">
        <f t="shared" si="5"/>
        <v>13610.1</v>
      </c>
      <c r="C26" s="56">
        <f t="shared" si="6"/>
        <v>3150</v>
      </c>
      <c r="D26" s="56">
        <f t="shared" si="7"/>
        <v>23.144576454250888</v>
      </c>
      <c r="E26" s="56"/>
      <c r="F26" s="57"/>
      <c r="G26" s="57"/>
      <c r="H26" s="57">
        <v>7396.2</v>
      </c>
      <c r="I26" s="57">
        <v>0</v>
      </c>
      <c r="J26" s="57">
        <f t="shared" si="1"/>
        <v>0</v>
      </c>
      <c r="K26" s="57"/>
      <c r="L26" s="57"/>
      <c r="M26" s="57"/>
      <c r="N26" s="57"/>
      <c r="O26" s="57"/>
      <c r="P26" s="58"/>
      <c r="Q26" s="57"/>
      <c r="R26" s="57"/>
      <c r="S26" s="58"/>
      <c r="T26" s="57">
        <v>6000</v>
      </c>
      <c r="U26" s="57">
        <v>3150</v>
      </c>
      <c r="V26" s="57">
        <f t="shared" si="10"/>
        <v>52.5</v>
      </c>
      <c r="W26" s="57">
        <v>13.9</v>
      </c>
      <c r="X26" s="57">
        <v>0</v>
      </c>
      <c r="Y26" s="57">
        <f t="shared" si="3"/>
        <v>0</v>
      </c>
      <c r="Z26" s="57"/>
      <c r="AA26" s="57"/>
      <c r="AB26" s="57"/>
      <c r="AC26" s="57"/>
      <c r="AD26" s="57"/>
      <c r="AE26" s="57"/>
      <c r="AF26" s="57"/>
      <c r="AG26" s="57"/>
      <c r="AH26" s="57"/>
      <c r="AI26" s="57">
        <v>200</v>
      </c>
      <c r="AJ26" s="57">
        <v>0</v>
      </c>
      <c r="AK26" s="57">
        <v>0</v>
      </c>
      <c r="AL26" s="57"/>
      <c r="AM26" s="57"/>
      <c r="AN26" s="57"/>
    </row>
    <row r="27" spans="1:40" s="1" customFormat="1" ht="24.75" customHeight="1">
      <c r="A27" s="59" t="s">
        <v>391</v>
      </c>
      <c r="B27" s="54">
        <f>SUM(B28:B32)</f>
        <v>582257</v>
      </c>
      <c r="C27" s="54">
        <f t="shared" ref="C27:AN27" si="11">SUM(C28:C32)</f>
        <v>264809.40000000002</v>
      </c>
      <c r="D27" s="54">
        <f t="shared" si="7"/>
        <v>45.479813896612669</v>
      </c>
      <c r="E27" s="54">
        <f t="shared" si="11"/>
        <v>552150</v>
      </c>
      <c r="F27" s="54">
        <f t="shared" si="11"/>
        <v>260939.3</v>
      </c>
      <c r="G27" s="54">
        <f t="shared" si="11"/>
        <v>106.42136807883776</v>
      </c>
      <c r="H27" s="54">
        <f t="shared" si="11"/>
        <v>0</v>
      </c>
      <c r="I27" s="54">
        <f t="shared" si="11"/>
        <v>0</v>
      </c>
      <c r="J27" s="60">
        <v>0</v>
      </c>
      <c r="K27" s="54">
        <f t="shared" si="11"/>
        <v>360</v>
      </c>
      <c r="L27" s="54">
        <f t="shared" si="11"/>
        <v>180</v>
      </c>
      <c r="M27" s="54">
        <f>L27/K27*100</f>
        <v>50</v>
      </c>
      <c r="N27" s="54">
        <f t="shared" si="11"/>
        <v>0</v>
      </c>
      <c r="O27" s="54">
        <f t="shared" si="11"/>
        <v>0</v>
      </c>
      <c r="P27" s="54">
        <v>0</v>
      </c>
      <c r="Q27" s="54">
        <f t="shared" si="11"/>
        <v>2202</v>
      </c>
      <c r="R27" s="54">
        <f t="shared" si="11"/>
        <v>0</v>
      </c>
      <c r="S27" s="54"/>
      <c r="T27" s="54">
        <f t="shared" si="11"/>
        <v>12500</v>
      </c>
      <c r="U27" s="54">
        <f t="shared" si="11"/>
        <v>2573.4</v>
      </c>
      <c r="V27" s="54">
        <f t="shared" si="10"/>
        <v>20.587199999999999</v>
      </c>
      <c r="W27" s="54">
        <f t="shared" si="11"/>
        <v>2459.5</v>
      </c>
      <c r="X27" s="54">
        <f t="shared" si="11"/>
        <v>1116.7</v>
      </c>
      <c r="Y27" s="54">
        <f t="shared" si="3"/>
        <v>45.40353730433015</v>
      </c>
      <c r="Z27" s="54">
        <f t="shared" si="11"/>
        <v>0</v>
      </c>
      <c r="AA27" s="54">
        <f t="shared" si="11"/>
        <v>0</v>
      </c>
      <c r="AB27" s="54">
        <f t="shared" si="11"/>
        <v>0</v>
      </c>
      <c r="AC27" s="54">
        <f t="shared" si="11"/>
        <v>0</v>
      </c>
      <c r="AD27" s="54">
        <f t="shared" si="11"/>
        <v>0</v>
      </c>
      <c r="AE27" s="54">
        <f t="shared" si="11"/>
        <v>0</v>
      </c>
      <c r="AF27" s="54">
        <f t="shared" si="11"/>
        <v>10785.5</v>
      </c>
      <c r="AG27" s="54">
        <f t="shared" si="11"/>
        <v>0</v>
      </c>
      <c r="AH27" s="54">
        <f t="shared" si="11"/>
        <v>0</v>
      </c>
      <c r="AI27" s="54">
        <f t="shared" si="11"/>
        <v>1800</v>
      </c>
      <c r="AJ27" s="54">
        <f t="shared" si="11"/>
        <v>0</v>
      </c>
      <c r="AK27" s="54">
        <f t="shared" si="11"/>
        <v>0</v>
      </c>
      <c r="AL27" s="54">
        <f t="shared" si="11"/>
        <v>0</v>
      </c>
      <c r="AM27" s="54">
        <f t="shared" si="11"/>
        <v>0</v>
      </c>
      <c r="AN27" s="54">
        <f t="shared" si="11"/>
        <v>0</v>
      </c>
    </row>
    <row r="28" spans="1:40" ht="13">
      <c r="A28" s="55" t="s">
        <v>106</v>
      </c>
      <c r="B28" s="56">
        <f t="shared" si="5"/>
        <v>0</v>
      </c>
      <c r="C28" s="56">
        <f t="shared" si="6"/>
        <v>0</v>
      </c>
      <c r="D28" s="56"/>
      <c r="E28" s="56"/>
      <c r="F28" s="57"/>
      <c r="G28" s="57"/>
      <c r="H28" s="57"/>
      <c r="I28" s="57"/>
      <c r="J28" s="57"/>
      <c r="K28" s="57"/>
      <c r="L28" s="57"/>
      <c r="M28" s="54"/>
      <c r="N28" s="57"/>
      <c r="O28" s="57"/>
      <c r="P28" s="58"/>
      <c r="Q28" s="57"/>
      <c r="R28" s="57"/>
      <c r="S28" s="58">
        <v>0</v>
      </c>
      <c r="T28" s="57"/>
      <c r="U28" s="57"/>
      <c r="V28" s="57"/>
      <c r="W28" s="57">
        <v>0</v>
      </c>
      <c r="X28" s="57">
        <v>0</v>
      </c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</row>
    <row r="29" spans="1:40" ht="13">
      <c r="A29" s="55" t="s">
        <v>107</v>
      </c>
      <c r="B29" s="56">
        <f t="shared" si="5"/>
        <v>12727.9</v>
      </c>
      <c r="C29" s="56">
        <f t="shared" si="6"/>
        <v>2573.4</v>
      </c>
      <c r="D29" s="56">
        <f t="shared" si="7"/>
        <v>20.21857494166359</v>
      </c>
      <c r="E29" s="56"/>
      <c r="F29" s="57"/>
      <c r="G29" s="57"/>
      <c r="H29" s="57"/>
      <c r="I29" s="57"/>
      <c r="J29" s="57"/>
      <c r="K29" s="57"/>
      <c r="L29" s="57"/>
      <c r="M29" s="56"/>
      <c r="N29" s="57"/>
      <c r="O29" s="57"/>
      <c r="P29" s="58"/>
      <c r="Q29" s="57"/>
      <c r="R29" s="57"/>
      <c r="S29" s="58"/>
      <c r="T29" s="57">
        <v>12500</v>
      </c>
      <c r="U29" s="57">
        <v>2573.4</v>
      </c>
      <c r="V29" s="57">
        <f t="shared" si="10"/>
        <v>20.587199999999999</v>
      </c>
      <c r="W29" s="57">
        <v>27.9</v>
      </c>
      <c r="X29" s="57">
        <v>0</v>
      </c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>
        <v>200</v>
      </c>
      <c r="AJ29" s="57">
        <v>0</v>
      </c>
      <c r="AK29" s="57">
        <v>0</v>
      </c>
      <c r="AL29" s="57"/>
      <c r="AM29" s="57"/>
      <c r="AN29" s="57"/>
    </row>
    <row r="30" spans="1:40" ht="13">
      <c r="A30" s="55" t="s">
        <v>108</v>
      </c>
      <c r="B30" s="56">
        <f t="shared" si="5"/>
        <v>60590.7</v>
      </c>
      <c r="C30" s="56">
        <f t="shared" si="6"/>
        <v>36529.599999999999</v>
      </c>
      <c r="D30" s="56">
        <f t="shared" si="7"/>
        <v>60.289120277534344</v>
      </c>
      <c r="E30" s="56">
        <v>60000</v>
      </c>
      <c r="F30" s="57">
        <v>36489.199999999997</v>
      </c>
      <c r="G30" s="57">
        <f t="shared" ref="G30:G34" si="12">F30/E30*100</f>
        <v>60.815333333333335</v>
      </c>
      <c r="H30" s="57">
        <v>0</v>
      </c>
      <c r="I30" s="57">
        <v>0</v>
      </c>
      <c r="J30" s="57"/>
      <c r="K30" s="57"/>
      <c r="L30" s="57"/>
      <c r="M30" s="56"/>
      <c r="N30" s="57"/>
      <c r="O30" s="57"/>
      <c r="P30" s="58"/>
      <c r="Q30" s="57"/>
      <c r="R30" s="57"/>
      <c r="S30" s="58"/>
      <c r="T30" s="57"/>
      <c r="U30" s="57"/>
      <c r="V30" s="57"/>
      <c r="W30" s="57">
        <v>190.7</v>
      </c>
      <c r="X30" s="57">
        <v>40.4</v>
      </c>
      <c r="Y30" s="57">
        <f t="shared" si="3"/>
        <v>21.185107498689039</v>
      </c>
      <c r="Z30" s="57"/>
      <c r="AA30" s="57"/>
      <c r="AB30" s="57"/>
      <c r="AC30" s="57"/>
      <c r="AD30" s="57"/>
      <c r="AE30" s="57"/>
      <c r="AF30" s="57"/>
      <c r="AG30" s="57"/>
      <c r="AH30" s="57"/>
      <c r="AI30" s="57">
        <v>400</v>
      </c>
      <c r="AJ30" s="57">
        <v>0</v>
      </c>
      <c r="AK30" s="57">
        <v>0</v>
      </c>
      <c r="AL30" s="57"/>
      <c r="AM30" s="57"/>
      <c r="AN30" s="57"/>
    </row>
    <row r="31" spans="1:40" ht="13">
      <c r="A31" s="55" t="s">
        <v>109</v>
      </c>
      <c r="B31" s="56">
        <f t="shared" si="5"/>
        <v>11018</v>
      </c>
      <c r="C31" s="56">
        <f t="shared" si="6"/>
        <v>0</v>
      </c>
      <c r="D31" s="56">
        <f t="shared" si="7"/>
        <v>0</v>
      </c>
      <c r="E31" s="56"/>
      <c r="F31" s="57"/>
      <c r="G31" s="57"/>
      <c r="H31" s="57"/>
      <c r="I31" s="57"/>
      <c r="J31" s="57"/>
      <c r="K31" s="57"/>
      <c r="L31" s="57"/>
      <c r="M31" s="56"/>
      <c r="N31" s="57"/>
      <c r="O31" s="57"/>
      <c r="P31" s="58"/>
      <c r="Q31" s="57"/>
      <c r="R31" s="57"/>
      <c r="S31" s="58"/>
      <c r="T31" s="57"/>
      <c r="U31" s="57"/>
      <c r="V31" s="57"/>
      <c r="W31" s="57">
        <v>32.5</v>
      </c>
      <c r="X31" s="57">
        <v>0</v>
      </c>
      <c r="Y31" s="57">
        <f t="shared" si="3"/>
        <v>0</v>
      </c>
      <c r="Z31" s="57"/>
      <c r="AA31" s="57"/>
      <c r="AB31" s="57"/>
      <c r="AC31" s="57"/>
      <c r="AD31" s="57"/>
      <c r="AE31" s="57"/>
      <c r="AF31" s="57">
        <v>10785.5</v>
      </c>
      <c r="AG31" s="57">
        <v>0</v>
      </c>
      <c r="AH31" s="57">
        <v>0</v>
      </c>
      <c r="AI31" s="57">
        <v>200</v>
      </c>
      <c r="AJ31" s="57">
        <v>0</v>
      </c>
      <c r="AK31" s="57">
        <v>0</v>
      </c>
      <c r="AL31" s="57"/>
      <c r="AM31" s="57"/>
      <c r="AN31" s="57"/>
    </row>
    <row r="32" spans="1:40" ht="13">
      <c r="A32" s="55" t="s">
        <v>110</v>
      </c>
      <c r="B32" s="56">
        <f t="shared" si="5"/>
        <v>497920.4</v>
      </c>
      <c r="C32" s="56">
        <f t="shared" si="6"/>
        <v>225706.4</v>
      </c>
      <c r="D32" s="56">
        <f t="shared" si="7"/>
        <v>45.329815769749537</v>
      </c>
      <c r="E32" s="56">
        <v>492150</v>
      </c>
      <c r="F32" s="57">
        <v>224450.1</v>
      </c>
      <c r="G32" s="57">
        <f t="shared" si="12"/>
        <v>45.606034745504417</v>
      </c>
      <c r="H32" s="57">
        <v>0</v>
      </c>
      <c r="I32" s="57">
        <v>0</v>
      </c>
      <c r="J32" s="57"/>
      <c r="K32" s="57">
        <v>360</v>
      </c>
      <c r="L32" s="57">
        <v>180</v>
      </c>
      <c r="M32" s="56">
        <f t="shared" ref="M32:M34" si="13">L32/K32*100</f>
        <v>50</v>
      </c>
      <c r="N32" s="57"/>
      <c r="O32" s="57"/>
      <c r="P32" s="58"/>
      <c r="Q32" s="57">
        <v>2202</v>
      </c>
      <c r="R32" s="57">
        <v>0</v>
      </c>
      <c r="S32" s="57">
        <f t="shared" si="8"/>
        <v>0</v>
      </c>
      <c r="T32" s="57"/>
      <c r="U32" s="57"/>
      <c r="V32" s="57"/>
      <c r="W32" s="57">
        <v>2208.4</v>
      </c>
      <c r="X32" s="57">
        <v>1076.3</v>
      </c>
      <c r="Y32" s="57">
        <f t="shared" si="3"/>
        <v>48.736641912696967</v>
      </c>
      <c r="Z32" s="57"/>
      <c r="AA32" s="57"/>
      <c r="AB32" s="57"/>
      <c r="AC32" s="57"/>
      <c r="AD32" s="57"/>
      <c r="AE32" s="57"/>
      <c r="AF32" s="57"/>
      <c r="AG32" s="57"/>
      <c r="AH32" s="57"/>
      <c r="AI32" s="57">
        <v>1000</v>
      </c>
      <c r="AJ32" s="57">
        <v>0</v>
      </c>
      <c r="AK32" s="57">
        <v>0</v>
      </c>
      <c r="AL32" s="57"/>
      <c r="AM32" s="57"/>
      <c r="AN32" s="57"/>
    </row>
    <row r="33" spans="1:41" s="2" customFormat="1" ht="13.5">
      <c r="A33" s="61"/>
      <c r="B33" s="62">
        <v>255</v>
      </c>
      <c r="C33" s="62">
        <v>0</v>
      </c>
      <c r="D33" s="56">
        <f t="shared" si="7"/>
        <v>0</v>
      </c>
      <c r="E33" s="62"/>
      <c r="F33" s="63"/>
      <c r="G33" s="57"/>
      <c r="H33" s="63"/>
      <c r="I33" s="63"/>
      <c r="J33" s="57"/>
      <c r="K33" s="63"/>
      <c r="L33" s="63"/>
      <c r="M33" s="54"/>
      <c r="N33" s="63"/>
      <c r="O33" s="63"/>
      <c r="P33" s="58"/>
      <c r="Q33" s="63"/>
      <c r="R33" s="63"/>
      <c r="S33" s="58"/>
      <c r="T33" s="63"/>
      <c r="U33" s="63"/>
      <c r="V33" s="57"/>
      <c r="W33" s="63"/>
      <c r="X33" s="63"/>
      <c r="Y33" s="57"/>
      <c r="Z33" s="57">
        <v>255</v>
      </c>
      <c r="AA33" s="57">
        <v>0</v>
      </c>
      <c r="AB33" s="57">
        <v>0</v>
      </c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31"/>
    </row>
    <row r="34" spans="1:41" s="1" customFormat="1" ht="20.25" customHeight="1">
      <c r="A34" s="59" t="s">
        <v>392</v>
      </c>
      <c r="B34" s="54">
        <f>SUM(B5+B27+B33)</f>
        <v>822349.20000000007</v>
      </c>
      <c r="C34" s="54">
        <f t="shared" ref="C34:AN34" si="14">SUM(C5+C27+C33)</f>
        <v>365235.60000000003</v>
      </c>
      <c r="D34" s="54">
        <f t="shared" si="7"/>
        <v>44.413687032224267</v>
      </c>
      <c r="E34" s="54">
        <f t="shared" si="14"/>
        <v>611850</v>
      </c>
      <c r="F34" s="54">
        <f t="shared" si="14"/>
        <v>302241.2</v>
      </c>
      <c r="G34" s="57">
        <f t="shared" si="12"/>
        <v>49.397924327858142</v>
      </c>
      <c r="H34" s="54">
        <f t="shared" si="14"/>
        <v>86990.400000000009</v>
      </c>
      <c r="I34" s="54">
        <f t="shared" si="14"/>
        <v>21077.7</v>
      </c>
      <c r="J34" s="54">
        <f t="shared" si="1"/>
        <v>24.229915025106216</v>
      </c>
      <c r="K34" s="54">
        <f t="shared" si="14"/>
        <v>1200</v>
      </c>
      <c r="L34" s="54">
        <f t="shared" si="14"/>
        <v>660</v>
      </c>
      <c r="M34" s="54">
        <f t="shared" si="13"/>
        <v>55.000000000000007</v>
      </c>
      <c r="N34" s="54">
        <f t="shared" si="14"/>
        <v>10000</v>
      </c>
      <c r="O34" s="54">
        <f t="shared" si="14"/>
        <v>10000</v>
      </c>
      <c r="P34" s="54">
        <f t="shared" si="4"/>
        <v>100</v>
      </c>
      <c r="Q34" s="54">
        <f t="shared" si="14"/>
        <v>5000</v>
      </c>
      <c r="R34" s="54">
        <f t="shared" si="14"/>
        <v>0</v>
      </c>
      <c r="S34" s="54">
        <f t="shared" si="8"/>
        <v>0</v>
      </c>
      <c r="T34" s="54">
        <f t="shared" si="14"/>
        <v>50000</v>
      </c>
      <c r="U34" s="54">
        <f t="shared" si="14"/>
        <v>30130.6</v>
      </c>
      <c r="V34" s="54">
        <f t="shared" si="10"/>
        <v>60.261199999999995</v>
      </c>
      <c r="W34" s="54">
        <f t="shared" si="14"/>
        <v>2668.3</v>
      </c>
      <c r="X34" s="54">
        <f t="shared" si="14"/>
        <v>1126.1000000000001</v>
      </c>
      <c r="Y34" s="54">
        <f t="shared" si="3"/>
        <v>42.202900723306975</v>
      </c>
      <c r="Z34" s="54">
        <f t="shared" si="14"/>
        <v>255</v>
      </c>
      <c r="AA34" s="54">
        <f t="shared" si="14"/>
        <v>0</v>
      </c>
      <c r="AB34" s="54">
        <f t="shared" si="14"/>
        <v>0</v>
      </c>
      <c r="AC34" s="54">
        <f t="shared" si="14"/>
        <v>40000</v>
      </c>
      <c r="AD34" s="54">
        <f t="shared" si="14"/>
        <v>0</v>
      </c>
      <c r="AE34" s="54">
        <f t="shared" si="14"/>
        <v>0</v>
      </c>
      <c r="AF34" s="54">
        <f t="shared" si="14"/>
        <v>10785.5</v>
      </c>
      <c r="AG34" s="54">
        <f t="shared" si="14"/>
        <v>0</v>
      </c>
      <c r="AH34" s="54">
        <f t="shared" si="14"/>
        <v>0</v>
      </c>
      <c r="AI34" s="54">
        <f t="shared" si="14"/>
        <v>3400</v>
      </c>
      <c r="AJ34" s="54">
        <f t="shared" si="14"/>
        <v>0</v>
      </c>
      <c r="AK34" s="54">
        <f t="shared" si="14"/>
        <v>0</v>
      </c>
      <c r="AL34" s="54">
        <f t="shared" si="14"/>
        <v>200</v>
      </c>
      <c r="AM34" s="54">
        <f t="shared" si="14"/>
        <v>0</v>
      </c>
      <c r="AN34" s="54">
        <f t="shared" si="14"/>
        <v>0</v>
      </c>
    </row>
    <row r="35" spans="1:41" ht="13">
      <c r="A35" s="35"/>
      <c r="B35" s="52"/>
      <c r="C35" s="52"/>
      <c r="D35" s="52"/>
      <c r="E35" s="52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</row>
    <row r="36" spans="1:41" ht="13">
      <c r="A36" s="35"/>
      <c r="B36" s="52"/>
      <c r="C36" s="52"/>
      <c r="D36" s="52"/>
      <c r="E36" s="52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</row>
  </sheetData>
  <mergeCells count="15">
    <mergeCell ref="B1:M1"/>
    <mergeCell ref="AF3:AH3"/>
    <mergeCell ref="AI3:AK3"/>
    <mergeCell ref="AL3:AN3"/>
    <mergeCell ref="A3:A4"/>
    <mergeCell ref="N3:P3"/>
    <mergeCell ref="Q3:S3"/>
    <mergeCell ref="Z3:AB3"/>
    <mergeCell ref="AC3:AE3"/>
    <mergeCell ref="B3:D3"/>
    <mergeCell ref="E3:G3"/>
    <mergeCell ref="H3:J3"/>
    <mergeCell ref="K3:M3"/>
    <mergeCell ref="T3:V3"/>
    <mergeCell ref="W3:Y3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таблица Г5</vt:lpstr>
      <vt:lpstr>дот</vt:lpstr>
      <vt:lpstr>субсидии</vt:lpstr>
      <vt:lpstr>субвенции</vt:lpstr>
      <vt:lpstr>иные</vt:lpstr>
      <vt:lpstr>дот!Заголовки_для_печати</vt:lpstr>
      <vt:lpstr>иные!Заголовки_для_печати</vt:lpstr>
      <vt:lpstr>субвенции!Заголовки_для_печати</vt:lpstr>
      <vt:lpstr>субсидии!Заголовки_для_печати</vt:lpstr>
      <vt:lpstr>'таблица Г5'!Заголовки_для_печати</vt:lpstr>
      <vt:lpstr>иные!Область_печати</vt:lpstr>
      <vt:lpstr>'таблица Г5'!Область_печати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Леонтьева Светлана Александровна</dc:creator>
  <cp:lastModifiedBy>Смирнов Игорь Николаевич</cp:lastModifiedBy>
  <cp:lastPrinted>2019-11-13T06:31:02Z</cp:lastPrinted>
  <dcterms:created xsi:type="dcterms:W3CDTF">2019-04-29T13:45:19Z</dcterms:created>
  <dcterms:modified xsi:type="dcterms:W3CDTF">2019-11-13T07:34:22Z</dcterms:modified>
</cp:coreProperties>
</file>