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0" windowHeight="11020"/>
  </bookViews>
  <sheets>
    <sheet name="таблица Г5" sheetId="2" r:id="rId1"/>
    <sheet name="дотации" sheetId="3" r:id="rId2"/>
    <sheet name="субсидии" sheetId="4" r:id="rId3"/>
    <sheet name="субвенции" sheetId="5" r:id="rId4"/>
    <sheet name="иные" sheetId="7" r:id="rId5"/>
  </sheets>
  <definedNames>
    <definedName name="_xlnm._FilterDatabase" localSheetId="1" hidden="1">дотации!$A$3</definedName>
    <definedName name="_xlnm._FilterDatabase" localSheetId="4" hidden="1">иные!$A$3</definedName>
    <definedName name="_xlnm._FilterDatabase" localSheetId="3" hidden="1">субвенции!$A$3</definedName>
    <definedName name="_xlnm._FilterDatabase" localSheetId="2" hidden="1">субсидии!$A$3</definedName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Г5'!$A:$A,'таблица Г5'!$4:$4</definedName>
    <definedName name="_xlnm.Print_Area" localSheetId="1">дотации!$A$1:$N$36</definedName>
    <definedName name="_xlnm.Print_Area" localSheetId="4">иные!$A$1:$AI$36</definedName>
    <definedName name="_xlnm.Print_Area" localSheetId="3">субвенции!$A$2:$BP$36</definedName>
    <definedName name="_xlnm.Print_Area" localSheetId="2">субсидии!$A$2:$IZ$36</definedName>
    <definedName name="_xlnm.Print_Area" localSheetId="0">'таблица Г5'!$A$1:$F$134</definedName>
  </definedNames>
  <calcPr calcId="145621"/>
</workbook>
</file>

<file path=xl/calcChain.xml><?xml version="1.0" encoding="utf-8"?>
<calcChain xmlns="http://schemas.openxmlformats.org/spreadsheetml/2006/main">
  <c r="D36" i="3" l="1"/>
  <c r="C36" i="3"/>
  <c r="F28" i="2" l="1"/>
  <c r="F29" i="2"/>
  <c r="F30" i="2"/>
  <c r="F31" i="2"/>
  <c r="F32" i="2"/>
  <c r="C9" i="7"/>
  <c r="D9" i="7"/>
  <c r="C10" i="7"/>
  <c r="D10" i="7"/>
  <c r="C11" i="7"/>
  <c r="D11" i="7"/>
  <c r="C12" i="7"/>
  <c r="D12" i="7"/>
  <c r="C13" i="7"/>
  <c r="D13" i="7"/>
  <c r="C14" i="7"/>
  <c r="D14" i="7"/>
  <c r="C15" i="7"/>
  <c r="D15" i="7"/>
  <c r="C16" i="7"/>
  <c r="D16" i="7"/>
  <c r="C17" i="7"/>
  <c r="D17" i="7"/>
  <c r="C18" i="7"/>
  <c r="D18" i="7"/>
  <c r="C19" i="7"/>
  <c r="D19" i="7"/>
  <c r="C20" i="7"/>
  <c r="D20" i="7"/>
  <c r="C21" i="7"/>
  <c r="D21" i="7"/>
  <c r="C22" i="7"/>
  <c r="D22" i="7"/>
  <c r="C23" i="7"/>
  <c r="D23" i="7"/>
  <c r="C24" i="7"/>
  <c r="D24" i="7"/>
  <c r="C25" i="7"/>
  <c r="D25" i="7"/>
  <c r="C26" i="7"/>
  <c r="D26" i="7"/>
  <c r="C27" i="7"/>
  <c r="D27" i="7"/>
  <c r="C28" i="7"/>
  <c r="D28" i="7"/>
  <c r="C30" i="7"/>
  <c r="D30" i="7"/>
  <c r="C31" i="7"/>
  <c r="D31" i="7"/>
  <c r="C32" i="7"/>
  <c r="D32" i="7"/>
  <c r="C33" i="7"/>
  <c r="D33" i="7"/>
  <c r="C34" i="7"/>
  <c r="D34" i="7"/>
  <c r="C35" i="7"/>
  <c r="D35" i="7"/>
  <c r="D8" i="7"/>
  <c r="C8" i="7"/>
  <c r="E122" i="2"/>
  <c r="D122" i="2"/>
  <c r="F131" i="2"/>
  <c r="F132" i="2"/>
  <c r="D29" i="7" l="1"/>
  <c r="C29" i="7"/>
  <c r="C7" i="7"/>
  <c r="AV36" i="4"/>
  <c r="AW36" i="4"/>
  <c r="F9" i="2"/>
  <c r="F29" i="3"/>
  <c r="F36" i="3" s="1"/>
  <c r="F7" i="3"/>
  <c r="AI33" i="7"/>
  <c r="AF26" i="7"/>
  <c r="Z9" i="7"/>
  <c r="Z11" i="7"/>
  <c r="Z12" i="7"/>
  <c r="Z13" i="7"/>
  <c r="Z14" i="7"/>
  <c r="Z16" i="7"/>
  <c r="Z18" i="7"/>
  <c r="Z21" i="7"/>
  <c r="Z22" i="7"/>
  <c r="Z26" i="7"/>
  <c r="Z32" i="7"/>
  <c r="Z34" i="7"/>
  <c r="Q8" i="7"/>
  <c r="K8" i="7"/>
  <c r="K9" i="7"/>
  <c r="K10" i="7"/>
  <c r="K11" i="7"/>
  <c r="K12" i="7"/>
  <c r="K13" i="7"/>
  <c r="K14" i="7"/>
  <c r="K15" i="7"/>
  <c r="K17" i="7"/>
  <c r="K18" i="7"/>
  <c r="K19" i="7"/>
  <c r="K20" i="7"/>
  <c r="K21" i="7"/>
  <c r="K23" i="7"/>
  <c r="K24" i="7"/>
  <c r="K25" i="7"/>
  <c r="K26" i="7"/>
  <c r="K28" i="7"/>
  <c r="E35" i="7"/>
  <c r="H19" i="7"/>
  <c r="H32" i="7"/>
  <c r="H34" i="7"/>
  <c r="F7" i="7"/>
  <c r="H7" i="7" s="1"/>
  <c r="G7" i="7"/>
  <c r="I7" i="7"/>
  <c r="J7" i="7"/>
  <c r="L7" i="7"/>
  <c r="M7" i="7"/>
  <c r="O7" i="7"/>
  <c r="P7" i="7"/>
  <c r="R7" i="7"/>
  <c r="S7" i="7"/>
  <c r="U7" i="7"/>
  <c r="V7" i="7"/>
  <c r="V36" i="7" s="1"/>
  <c r="X7" i="7"/>
  <c r="Y7" i="7"/>
  <c r="AA7" i="7"/>
  <c r="AB7" i="7"/>
  <c r="AB36" i="7" s="1"/>
  <c r="AD7" i="7"/>
  <c r="AE7" i="7"/>
  <c r="AF7" i="7" s="1"/>
  <c r="AG7" i="7"/>
  <c r="AH7" i="7"/>
  <c r="AI7" i="7"/>
  <c r="F29" i="7"/>
  <c r="G29" i="7"/>
  <c r="G36" i="7" s="1"/>
  <c r="I29" i="7"/>
  <c r="J29" i="7"/>
  <c r="L29" i="7"/>
  <c r="M29" i="7"/>
  <c r="O29" i="7"/>
  <c r="P29" i="7"/>
  <c r="Q29" i="7"/>
  <c r="R29" i="7"/>
  <c r="S29" i="7"/>
  <c r="U29" i="7"/>
  <c r="V29" i="7"/>
  <c r="X29" i="7"/>
  <c r="Y29" i="7"/>
  <c r="AA29" i="7"/>
  <c r="AB29" i="7"/>
  <c r="AD29" i="7"/>
  <c r="AE29" i="7"/>
  <c r="AG29" i="7"/>
  <c r="AH29" i="7"/>
  <c r="F29" i="5"/>
  <c r="G29" i="5"/>
  <c r="I29" i="5"/>
  <c r="J29" i="5"/>
  <c r="L29" i="5"/>
  <c r="M29" i="5"/>
  <c r="O29" i="5"/>
  <c r="P29" i="5"/>
  <c r="R29" i="5"/>
  <c r="S29" i="5"/>
  <c r="U29" i="5"/>
  <c r="V29" i="5"/>
  <c r="X29" i="5"/>
  <c r="Y29" i="5"/>
  <c r="AA29" i="5"/>
  <c r="AB29" i="5"/>
  <c r="AD29" i="5"/>
  <c r="AE29" i="5"/>
  <c r="AF29" i="5" s="1"/>
  <c r="AG29" i="5"/>
  <c r="AH29" i="5"/>
  <c r="AJ29" i="5"/>
  <c r="AK29" i="5"/>
  <c r="AM29" i="5"/>
  <c r="AN29" i="5"/>
  <c r="AP29" i="5"/>
  <c r="AQ29" i="5"/>
  <c r="AS29" i="5"/>
  <c r="AT29" i="5"/>
  <c r="AV29" i="5"/>
  <c r="AW29" i="5"/>
  <c r="AY29" i="5"/>
  <c r="AZ29" i="5"/>
  <c r="BB29" i="5"/>
  <c r="BC29" i="5"/>
  <c r="BE29" i="5"/>
  <c r="BF29" i="5"/>
  <c r="BH29" i="5"/>
  <c r="BI29" i="5"/>
  <c r="BK29" i="5"/>
  <c r="BL29" i="5"/>
  <c r="BN29" i="5"/>
  <c r="BO29" i="5"/>
  <c r="F7" i="5"/>
  <c r="F36" i="5" s="1"/>
  <c r="G7" i="5"/>
  <c r="I7" i="5"/>
  <c r="I36" i="5" s="1"/>
  <c r="J7" i="5"/>
  <c r="J36" i="5" s="1"/>
  <c r="K36" i="5" s="1"/>
  <c r="L7" i="5"/>
  <c r="L36" i="5" s="1"/>
  <c r="M7" i="5"/>
  <c r="O7" i="5"/>
  <c r="P7" i="5"/>
  <c r="P36" i="5" s="1"/>
  <c r="R7" i="5"/>
  <c r="R36" i="5" s="1"/>
  <c r="S7" i="5"/>
  <c r="U7" i="5"/>
  <c r="U36" i="5" s="1"/>
  <c r="V7" i="5"/>
  <c r="V36" i="5" s="1"/>
  <c r="W36" i="5" s="1"/>
  <c r="X7" i="5"/>
  <c r="X36" i="5" s="1"/>
  <c r="Y7" i="5"/>
  <c r="AA7" i="5"/>
  <c r="AA36" i="5" s="1"/>
  <c r="AB7" i="5"/>
  <c r="AB36" i="5" s="1"/>
  <c r="AC36" i="5" s="1"/>
  <c r="AD7" i="5"/>
  <c r="AD36" i="5" s="1"/>
  <c r="AE7" i="5"/>
  <c r="AG7" i="5"/>
  <c r="AG36" i="5" s="1"/>
  <c r="AH7" i="5"/>
  <c r="AH36" i="5" s="1"/>
  <c r="AI36" i="5" s="1"/>
  <c r="AJ7" i="5"/>
  <c r="AJ36" i="5" s="1"/>
  <c r="AK7" i="5"/>
  <c r="AM7" i="5"/>
  <c r="AM36" i="5" s="1"/>
  <c r="AN7" i="5"/>
  <c r="AN36" i="5" s="1"/>
  <c r="AO36" i="5" s="1"/>
  <c r="AP7" i="5"/>
  <c r="AP36" i="5" s="1"/>
  <c r="AQ7" i="5"/>
  <c r="AS7" i="5"/>
  <c r="AS36" i="5" s="1"/>
  <c r="AT7" i="5"/>
  <c r="AT36" i="5" s="1"/>
  <c r="AU36" i="5" s="1"/>
  <c r="AV7" i="5"/>
  <c r="AV36" i="5" s="1"/>
  <c r="AW7" i="5"/>
  <c r="AY7" i="5"/>
  <c r="AY36" i="5" s="1"/>
  <c r="AZ7" i="5"/>
  <c r="AZ36" i="5" s="1"/>
  <c r="BB7" i="5"/>
  <c r="BB36" i="5" s="1"/>
  <c r="BC7" i="5"/>
  <c r="BE7" i="5"/>
  <c r="BF7" i="5"/>
  <c r="BF36" i="5" s="1"/>
  <c r="BH7" i="5"/>
  <c r="BH36" i="5" s="1"/>
  <c r="BI7" i="5"/>
  <c r="BK7" i="5"/>
  <c r="BK36" i="5" s="1"/>
  <c r="BL7" i="5"/>
  <c r="BL36" i="5" s="1"/>
  <c r="BM36" i="5" s="1"/>
  <c r="BN7" i="5"/>
  <c r="BN36" i="5" s="1"/>
  <c r="BO7" i="5"/>
  <c r="BO36" i="5" s="1"/>
  <c r="D8" i="5"/>
  <c r="BP31" i="5"/>
  <c r="BP32" i="5"/>
  <c r="BP33" i="5"/>
  <c r="BP34" i="5"/>
  <c r="BP30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30" i="5"/>
  <c r="BM31" i="5"/>
  <c r="BM32" i="5"/>
  <c r="BM33" i="5"/>
  <c r="BM34" i="5"/>
  <c r="BM8" i="5"/>
  <c r="AX9" i="5"/>
  <c r="AX10" i="5"/>
  <c r="AX11" i="5"/>
  <c r="AX12" i="5"/>
  <c r="AX13" i="5"/>
  <c r="AX14" i="5"/>
  <c r="AX15" i="5"/>
  <c r="AX16" i="5"/>
  <c r="AX17" i="5"/>
  <c r="AX18" i="5"/>
  <c r="AX19" i="5"/>
  <c r="AX21" i="5"/>
  <c r="AX22" i="5"/>
  <c r="AX23" i="5"/>
  <c r="AX24" i="5"/>
  <c r="AX25" i="5"/>
  <c r="AX26" i="5"/>
  <c r="AX27" i="5"/>
  <c r="AX28" i="5"/>
  <c r="AX30" i="5"/>
  <c r="AX31" i="5"/>
  <c r="AX32" i="5"/>
  <c r="AX33" i="5"/>
  <c r="AX34" i="5"/>
  <c r="AX8" i="5"/>
  <c r="AF9" i="5"/>
  <c r="AF10" i="5"/>
  <c r="AF11" i="5"/>
  <c r="AF12" i="5"/>
  <c r="AF13" i="5"/>
  <c r="AF14" i="5"/>
  <c r="AF15" i="5"/>
  <c r="AF16" i="5"/>
  <c r="AF17" i="5"/>
  <c r="AF18" i="5"/>
  <c r="AF19" i="5"/>
  <c r="AF20" i="5"/>
  <c r="AF21" i="5"/>
  <c r="AF22" i="5"/>
  <c r="AF23" i="5"/>
  <c r="AF24" i="5"/>
  <c r="AF25" i="5"/>
  <c r="AF26" i="5"/>
  <c r="AF27" i="5"/>
  <c r="AF28" i="5"/>
  <c r="AF30" i="5"/>
  <c r="AF31" i="5"/>
  <c r="AF32" i="5"/>
  <c r="AF33" i="5"/>
  <c r="AF34" i="5"/>
  <c r="AF8" i="5"/>
  <c r="AC34" i="5"/>
  <c r="E34" i="7"/>
  <c r="E28" i="7"/>
  <c r="E26" i="7"/>
  <c r="E20" i="7"/>
  <c r="BG34" i="5"/>
  <c r="BD34" i="5"/>
  <c r="BA34" i="5"/>
  <c r="AR34" i="5"/>
  <c r="AO34" i="5"/>
  <c r="AL34" i="5"/>
  <c r="AI34" i="5"/>
  <c r="Z34" i="5"/>
  <c r="D34" i="5"/>
  <c r="T34" i="5"/>
  <c r="Q34" i="5"/>
  <c r="N34" i="5"/>
  <c r="K34" i="5"/>
  <c r="H34" i="5"/>
  <c r="BA33" i="5"/>
  <c r="AR33" i="5"/>
  <c r="AO33" i="5"/>
  <c r="AL33" i="5"/>
  <c r="AI33" i="5"/>
  <c r="AC33" i="5"/>
  <c r="Z33" i="5"/>
  <c r="T33" i="5"/>
  <c r="Q33" i="5"/>
  <c r="K33" i="5"/>
  <c r="H33" i="5"/>
  <c r="D33" i="5"/>
  <c r="C33" i="5"/>
  <c r="BA32" i="5"/>
  <c r="AR32" i="5"/>
  <c r="AO32" i="5"/>
  <c r="AL32" i="5"/>
  <c r="AI32" i="5"/>
  <c r="AC32" i="5"/>
  <c r="Z32" i="5"/>
  <c r="D32" i="5"/>
  <c r="C32" i="5"/>
  <c r="T32" i="5"/>
  <c r="Q32" i="5"/>
  <c r="K32" i="5"/>
  <c r="H32" i="5"/>
  <c r="BA31" i="5"/>
  <c r="AR31" i="5"/>
  <c r="AO31" i="5"/>
  <c r="AL31" i="5"/>
  <c r="AI31" i="5"/>
  <c r="AC31" i="5"/>
  <c r="Z31" i="5"/>
  <c r="C31" i="5"/>
  <c r="T31" i="5"/>
  <c r="Q31" i="5"/>
  <c r="N31" i="5"/>
  <c r="K31" i="5"/>
  <c r="H31" i="5"/>
  <c r="AR30" i="5"/>
  <c r="AO30" i="5"/>
  <c r="AL30" i="5"/>
  <c r="AI30" i="5"/>
  <c r="AC30" i="5"/>
  <c r="Z30" i="5"/>
  <c r="D30" i="5"/>
  <c r="C30" i="5"/>
  <c r="T30" i="5"/>
  <c r="N30" i="5"/>
  <c r="K30" i="5"/>
  <c r="H30" i="5"/>
  <c r="BJ28" i="5"/>
  <c r="BG28" i="5"/>
  <c r="BD28" i="5"/>
  <c r="AU28" i="5"/>
  <c r="AR28" i="5"/>
  <c r="AO28" i="5"/>
  <c r="AL28" i="5"/>
  <c r="AI28" i="5"/>
  <c r="AC28" i="5"/>
  <c r="Z28" i="5"/>
  <c r="C28" i="5"/>
  <c r="T28" i="5"/>
  <c r="K28" i="5"/>
  <c r="H28" i="5"/>
  <c r="BJ27" i="5"/>
  <c r="BG27" i="5"/>
  <c r="BD27" i="5"/>
  <c r="AU27" i="5"/>
  <c r="AR27" i="5"/>
  <c r="AO27" i="5"/>
  <c r="AL27" i="5"/>
  <c r="AI27" i="5"/>
  <c r="AC27" i="5"/>
  <c r="Z27" i="5"/>
  <c r="C27" i="5"/>
  <c r="T27" i="5"/>
  <c r="K27" i="5"/>
  <c r="H27" i="5"/>
  <c r="BJ26" i="5"/>
  <c r="BG26" i="5"/>
  <c r="BD26" i="5"/>
  <c r="AU26" i="5"/>
  <c r="AR26" i="5"/>
  <c r="AO26" i="5"/>
  <c r="AL26" i="5"/>
  <c r="AI26" i="5"/>
  <c r="AC26" i="5"/>
  <c r="Z26" i="5"/>
  <c r="D26" i="5"/>
  <c r="T26" i="5"/>
  <c r="Q26" i="5"/>
  <c r="K26" i="5"/>
  <c r="H26" i="5"/>
  <c r="C26" i="5"/>
  <c r="BJ25" i="5"/>
  <c r="BG25" i="5"/>
  <c r="BD25" i="5"/>
  <c r="BA25" i="5"/>
  <c r="AU25" i="5"/>
  <c r="AR25" i="5"/>
  <c r="AO25" i="5"/>
  <c r="AL25" i="5"/>
  <c r="AC25" i="5"/>
  <c r="Z25" i="5"/>
  <c r="D25" i="5"/>
  <c r="T25" i="5"/>
  <c r="H25" i="5"/>
  <c r="BJ24" i="5"/>
  <c r="BG24" i="5"/>
  <c r="BD24" i="5"/>
  <c r="AU24" i="5"/>
  <c r="AO24" i="5"/>
  <c r="AL24" i="5"/>
  <c r="AI24" i="5"/>
  <c r="AC24" i="5"/>
  <c r="Z24" i="5"/>
  <c r="T24" i="5"/>
  <c r="K24" i="5"/>
  <c r="H24" i="5"/>
  <c r="D24" i="5"/>
  <c r="BJ23" i="5"/>
  <c r="BG23" i="5"/>
  <c r="BD23" i="5"/>
  <c r="BA23" i="5"/>
  <c r="AU23" i="5"/>
  <c r="AR23" i="5"/>
  <c r="AO23" i="5"/>
  <c r="AL23" i="5"/>
  <c r="AI23" i="5"/>
  <c r="AC23" i="5"/>
  <c r="Z23" i="5"/>
  <c r="D23" i="5"/>
  <c r="C23" i="5"/>
  <c r="T23" i="5"/>
  <c r="Q23" i="5"/>
  <c r="K23" i="5"/>
  <c r="H23" i="5"/>
  <c r="BJ22" i="5"/>
  <c r="BG22" i="5"/>
  <c r="BD22" i="5"/>
  <c r="BA22" i="5"/>
  <c r="AU22" i="5"/>
  <c r="AR22" i="5"/>
  <c r="AO22" i="5"/>
  <c r="AL22" i="5"/>
  <c r="AI22" i="5"/>
  <c r="AC22" i="5"/>
  <c r="Z22" i="5"/>
  <c r="D22" i="5"/>
  <c r="C22" i="5"/>
  <c r="T22" i="5"/>
  <c r="Q22" i="5"/>
  <c r="K22" i="5"/>
  <c r="H22" i="5"/>
  <c r="BJ21" i="5"/>
  <c r="BG21" i="5"/>
  <c r="BD21" i="5"/>
  <c r="AU21" i="5"/>
  <c r="AR21" i="5"/>
  <c r="AO21" i="5"/>
  <c r="AL21" i="5"/>
  <c r="AI21" i="5"/>
  <c r="AC21" i="5"/>
  <c r="Z21" i="5"/>
  <c r="C21" i="5"/>
  <c r="T21" i="5"/>
  <c r="Q21" i="5"/>
  <c r="N21" i="5"/>
  <c r="K21" i="5"/>
  <c r="H21" i="5"/>
  <c r="BJ20" i="5"/>
  <c r="BG20" i="5"/>
  <c r="BD20" i="5"/>
  <c r="AU20" i="5"/>
  <c r="AR20" i="5"/>
  <c r="AO20" i="5"/>
  <c r="AL20" i="5"/>
  <c r="AI20" i="5"/>
  <c r="AC20" i="5"/>
  <c r="Z20" i="5"/>
  <c r="D20" i="5"/>
  <c r="C20" i="5"/>
  <c r="T20" i="5"/>
  <c r="Q20" i="5"/>
  <c r="K20" i="5"/>
  <c r="H20" i="5"/>
  <c r="BJ19" i="5"/>
  <c r="BG19" i="5"/>
  <c r="BD19" i="5"/>
  <c r="BA19" i="5"/>
  <c r="AU19" i="5"/>
  <c r="AR19" i="5"/>
  <c r="AO19" i="5"/>
  <c r="AL19" i="5"/>
  <c r="AI19" i="5"/>
  <c r="AC19" i="5"/>
  <c r="Z19" i="5"/>
  <c r="D19" i="5"/>
  <c r="T19" i="5"/>
  <c r="N19" i="5"/>
  <c r="K19" i="5"/>
  <c r="H19" i="5"/>
  <c r="C19" i="5"/>
  <c r="BJ18" i="5"/>
  <c r="BG18" i="5"/>
  <c r="BD18" i="5"/>
  <c r="AU18" i="5"/>
  <c r="AR18" i="5"/>
  <c r="AO18" i="5"/>
  <c r="AL18" i="5"/>
  <c r="AI18" i="5"/>
  <c r="AC18" i="5"/>
  <c r="Z18" i="5"/>
  <c r="D18" i="5"/>
  <c r="T18" i="5"/>
  <c r="Q18" i="5"/>
  <c r="K18" i="5"/>
  <c r="H18" i="5"/>
  <c r="C18" i="5"/>
  <c r="BJ17" i="5"/>
  <c r="BG17" i="5"/>
  <c r="BD17" i="5"/>
  <c r="BA17" i="5"/>
  <c r="AU17" i="5"/>
  <c r="AO17" i="5"/>
  <c r="AL17" i="5"/>
  <c r="AI17" i="5"/>
  <c r="AC17" i="5"/>
  <c r="Z17" i="5"/>
  <c r="D17" i="5"/>
  <c r="T17" i="5"/>
  <c r="K17" i="5"/>
  <c r="H17" i="5"/>
  <c r="BJ16" i="5"/>
  <c r="BG16" i="5"/>
  <c r="BD16" i="5"/>
  <c r="AU16" i="5"/>
  <c r="AR16" i="5"/>
  <c r="AO16" i="5"/>
  <c r="AL16" i="5"/>
  <c r="AI16" i="5"/>
  <c r="AC16" i="5"/>
  <c r="Z16" i="5"/>
  <c r="C16" i="5"/>
  <c r="T16" i="5"/>
  <c r="Q16" i="5"/>
  <c r="K16" i="5"/>
  <c r="H16" i="5"/>
  <c r="D16" i="5"/>
  <c r="BJ15" i="5"/>
  <c r="BG15" i="5"/>
  <c r="BD15" i="5"/>
  <c r="BA15" i="5"/>
  <c r="AU15" i="5"/>
  <c r="AR15" i="5"/>
  <c r="AO15" i="5"/>
  <c r="AL15" i="5"/>
  <c r="AI15" i="5"/>
  <c r="AC15" i="5"/>
  <c r="Z15" i="5"/>
  <c r="D15" i="5"/>
  <c r="C15" i="5"/>
  <c r="T15" i="5"/>
  <c r="Q15" i="5"/>
  <c r="K15" i="5"/>
  <c r="H15" i="5"/>
  <c r="BJ14" i="5"/>
  <c r="BG14" i="5"/>
  <c r="BD14" i="5"/>
  <c r="AU14" i="5"/>
  <c r="AR14" i="5"/>
  <c r="AO14" i="5"/>
  <c r="AL14" i="5"/>
  <c r="AI14" i="5"/>
  <c r="AC14" i="5"/>
  <c r="Z14" i="5"/>
  <c r="C14" i="5"/>
  <c r="T14" i="5"/>
  <c r="K14" i="5"/>
  <c r="H14" i="5"/>
  <c r="BJ13" i="5"/>
  <c r="BG13" i="5"/>
  <c r="BD13" i="5"/>
  <c r="AU13" i="5"/>
  <c r="AR13" i="5"/>
  <c r="AO13" i="5"/>
  <c r="AL13" i="5"/>
  <c r="AI13" i="5"/>
  <c r="AC13" i="5"/>
  <c r="Z13" i="5"/>
  <c r="C13" i="5"/>
  <c r="T13" i="5"/>
  <c r="Q13" i="5"/>
  <c r="H13" i="5"/>
  <c r="BJ12" i="5"/>
  <c r="BG12" i="5"/>
  <c r="BD12" i="5"/>
  <c r="AU12" i="5"/>
  <c r="AR12" i="5"/>
  <c r="AO12" i="5"/>
  <c r="AL12" i="5"/>
  <c r="AI12" i="5"/>
  <c r="AC12" i="5"/>
  <c r="Z12" i="5"/>
  <c r="T12" i="5"/>
  <c r="Q12" i="5"/>
  <c r="K12" i="5"/>
  <c r="H12" i="5"/>
  <c r="D12" i="5"/>
  <c r="C12" i="5"/>
  <c r="BJ11" i="5"/>
  <c r="BG11" i="5"/>
  <c r="BD11" i="5"/>
  <c r="AU11" i="5"/>
  <c r="AR11" i="5"/>
  <c r="AO11" i="5"/>
  <c r="AL11" i="5"/>
  <c r="AI11" i="5"/>
  <c r="AC11" i="5"/>
  <c r="Z11" i="5"/>
  <c r="C11" i="5"/>
  <c r="T11" i="5"/>
  <c r="Q11" i="5"/>
  <c r="K11" i="5"/>
  <c r="H11" i="5"/>
  <c r="D11" i="5"/>
  <c r="BJ10" i="5"/>
  <c r="BG10" i="5"/>
  <c r="BD10" i="5"/>
  <c r="BA10" i="5"/>
  <c r="AU10" i="5"/>
  <c r="AR10" i="5"/>
  <c r="AO10" i="5"/>
  <c r="AL10" i="5"/>
  <c r="AI10" i="5"/>
  <c r="AC10" i="5"/>
  <c r="Z10" i="5"/>
  <c r="C10" i="5"/>
  <c r="T10" i="5"/>
  <c r="Q10" i="5"/>
  <c r="K10" i="5"/>
  <c r="H10" i="5"/>
  <c r="D10" i="5"/>
  <c r="BJ9" i="5"/>
  <c r="BG9" i="5"/>
  <c r="BD9" i="5"/>
  <c r="AU9" i="5"/>
  <c r="AR9" i="5"/>
  <c r="AO9" i="5"/>
  <c r="AL9" i="5"/>
  <c r="AI9" i="5"/>
  <c r="AC9" i="5"/>
  <c r="Z9" i="5"/>
  <c r="C9" i="5"/>
  <c r="T9" i="5"/>
  <c r="Q9" i="5"/>
  <c r="K9" i="5"/>
  <c r="H9" i="5"/>
  <c r="D9" i="5"/>
  <c r="BJ8" i="5"/>
  <c r="BG8" i="5"/>
  <c r="BD8" i="5"/>
  <c r="BA8" i="5"/>
  <c r="AU8" i="5"/>
  <c r="AO8" i="5"/>
  <c r="AL8" i="5"/>
  <c r="AI8" i="5"/>
  <c r="AC8" i="5"/>
  <c r="Z8" i="5"/>
  <c r="C8" i="5"/>
  <c r="T8" i="5"/>
  <c r="Q8" i="5"/>
  <c r="H8" i="5"/>
  <c r="IZ34" i="4"/>
  <c r="IW14" i="4"/>
  <c r="IT26" i="4"/>
  <c r="IQ13" i="4"/>
  <c r="IN32" i="4"/>
  <c r="IK34" i="4"/>
  <c r="IH22" i="4"/>
  <c r="IE32" i="4"/>
  <c r="IB34" i="4"/>
  <c r="HY34" i="4"/>
  <c r="HV31" i="4"/>
  <c r="HS31" i="4"/>
  <c r="HP34" i="4"/>
  <c r="HM34" i="4"/>
  <c r="HJ34" i="4"/>
  <c r="HD34" i="4"/>
  <c r="HA14" i="4"/>
  <c r="GX34" i="4"/>
  <c r="GU34" i="4"/>
  <c r="GR23" i="4"/>
  <c r="GO34" i="4"/>
  <c r="GL34" i="4"/>
  <c r="GI34" i="4"/>
  <c r="GF34" i="4"/>
  <c r="GC34" i="4"/>
  <c r="FZ34" i="4"/>
  <c r="FW34" i="4"/>
  <c r="FT34" i="4"/>
  <c r="FQ15" i="4"/>
  <c r="FN31" i="4"/>
  <c r="FK26" i="4"/>
  <c r="FH15" i="4"/>
  <c r="FE10" i="4"/>
  <c r="FB13" i="4"/>
  <c r="EY15" i="4"/>
  <c r="EV13" i="4"/>
  <c r="ES9" i="4"/>
  <c r="ES18" i="4"/>
  <c r="EP12" i="4"/>
  <c r="EP15" i="4"/>
  <c r="EP21" i="4"/>
  <c r="EP22" i="4"/>
  <c r="EM34" i="4"/>
  <c r="EJ34" i="4"/>
  <c r="EG34" i="4"/>
  <c r="ED34" i="4"/>
  <c r="EA34" i="4"/>
  <c r="DX34" i="4"/>
  <c r="DU22" i="4"/>
  <c r="DR20" i="4"/>
  <c r="DO34" i="4"/>
  <c r="DI35" i="4"/>
  <c r="DF34" i="4"/>
  <c r="DC13" i="4"/>
  <c r="DC24" i="4"/>
  <c r="DC26" i="4"/>
  <c r="CZ30" i="4"/>
  <c r="CZ31" i="4"/>
  <c r="CZ33" i="4"/>
  <c r="CQ8" i="4"/>
  <c r="CQ9" i="4"/>
  <c r="CQ10" i="4"/>
  <c r="CQ11" i="4"/>
  <c r="CQ12" i="4"/>
  <c r="CQ13" i="4"/>
  <c r="CQ14" i="4"/>
  <c r="CQ15" i="4"/>
  <c r="CQ16" i="4"/>
  <c r="CQ17" i="4"/>
  <c r="CQ18" i="4"/>
  <c r="CQ19" i="4"/>
  <c r="CQ20" i="4"/>
  <c r="CQ21" i="4"/>
  <c r="CQ22" i="4"/>
  <c r="CQ23" i="4"/>
  <c r="CQ24" i="4"/>
  <c r="CQ25" i="4"/>
  <c r="CQ26" i="4"/>
  <c r="CQ27" i="4"/>
  <c r="CQ28" i="4"/>
  <c r="CQ30" i="4"/>
  <c r="CQ31" i="4"/>
  <c r="CQ32" i="4"/>
  <c r="CQ33" i="4"/>
  <c r="CQ34" i="4"/>
  <c r="CK8" i="4"/>
  <c r="CK9" i="4"/>
  <c r="CK10" i="4"/>
  <c r="CK11" i="4"/>
  <c r="CK12" i="4"/>
  <c r="CK13" i="4"/>
  <c r="CK14" i="4"/>
  <c r="CK15" i="4"/>
  <c r="CK16" i="4"/>
  <c r="CK17" i="4"/>
  <c r="CK18" i="4"/>
  <c r="CK19" i="4"/>
  <c r="CK20" i="4"/>
  <c r="CK21" i="4"/>
  <c r="CK22" i="4"/>
  <c r="CK23" i="4"/>
  <c r="CK24" i="4"/>
  <c r="CK25" i="4"/>
  <c r="CK26" i="4"/>
  <c r="CK27" i="4"/>
  <c r="CK28" i="4"/>
  <c r="CK30" i="4"/>
  <c r="CK31" i="4"/>
  <c r="CK32" i="4"/>
  <c r="CK33" i="4"/>
  <c r="CK34" i="4"/>
  <c r="CE8" i="4"/>
  <c r="CE9" i="4"/>
  <c r="CE10" i="4"/>
  <c r="CE11" i="4"/>
  <c r="CE12" i="4"/>
  <c r="CE13" i="4"/>
  <c r="CE14" i="4"/>
  <c r="CE15" i="4"/>
  <c r="CE16" i="4"/>
  <c r="CE17" i="4"/>
  <c r="CE18" i="4"/>
  <c r="CE19" i="4"/>
  <c r="CE21" i="4"/>
  <c r="CE22" i="4"/>
  <c r="CE23" i="4"/>
  <c r="CE24" i="4"/>
  <c r="CE25" i="4"/>
  <c r="CE26" i="4"/>
  <c r="CE27" i="4"/>
  <c r="CE28" i="4"/>
  <c r="CE31" i="4"/>
  <c r="CE33" i="4"/>
  <c r="BV9" i="4"/>
  <c r="BV10" i="4"/>
  <c r="BV12" i="4"/>
  <c r="BV13" i="4"/>
  <c r="BV14" i="4"/>
  <c r="BV15" i="4"/>
  <c r="BV17" i="4"/>
  <c r="BV18" i="4"/>
  <c r="BV19" i="4"/>
  <c r="BV20" i="4"/>
  <c r="BV21" i="4"/>
  <c r="BV22" i="4"/>
  <c r="BV23" i="4"/>
  <c r="BV24" i="4"/>
  <c r="BV25" i="4"/>
  <c r="BV26" i="4"/>
  <c r="BS8" i="4"/>
  <c r="BS9" i="4"/>
  <c r="BS10" i="4"/>
  <c r="BS11" i="4"/>
  <c r="BS12" i="4"/>
  <c r="BS13" i="4"/>
  <c r="BS14" i="4"/>
  <c r="BS15" i="4"/>
  <c r="BS17" i="4"/>
  <c r="BS18" i="4"/>
  <c r="BS19" i="4"/>
  <c r="BS20" i="4"/>
  <c r="BS21" i="4"/>
  <c r="BS22" i="4"/>
  <c r="BS26" i="4"/>
  <c r="BS30" i="4"/>
  <c r="BS32" i="4"/>
  <c r="BO7" i="4"/>
  <c r="BO36" i="4" s="1"/>
  <c r="BA31" i="4"/>
  <c r="BA34" i="4"/>
  <c r="AU30" i="4"/>
  <c r="AU31" i="4"/>
  <c r="AU32" i="4"/>
  <c r="AU33" i="4"/>
  <c r="AU34" i="4"/>
  <c r="AU9" i="4"/>
  <c r="AU11" i="4"/>
  <c r="AU12" i="4"/>
  <c r="AL8" i="4"/>
  <c r="AL9" i="4"/>
  <c r="AL10" i="4"/>
  <c r="AL11" i="4"/>
  <c r="AL12" i="4"/>
  <c r="AL13" i="4"/>
  <c r="AL14" i="4"/>
  <c r="AL15" i="4"/>
  <c r="AL16" i="4"/>
  <c r="AL17" i="4"/>
  <c r="AL18" i="4"/>
  <c r="AL19" i="4"/>
  <c r="AL20" i="4"/>
  <c r="AL21" i="4"/>
  <c r="AL22" i="4"/>
  <c r="AL23" i="4"/>
  <c r="AL24" i="4"/>
  <c r="AL25" i="4"/>
  <c r="AL26" i="4"/>
  <c r="AL27" i="4"/>
  <c r="AL28" i="4"/>
  <c r="AL30" i="4"/>
  <c r="AL31" i="4"/>
  <c r="AL32" i="4"/>
  <c r="AL33" i="4"/>
  <c r="AL34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6" i="4"/>
  <c r="AI27" i="4"/>
  <c r="AI28" i="4"/>
  <c r="AI30" i="4"/>
  <c r="AI31" i="4"/>
  <c r="AI32" i="4"/>
  <c r="AI33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30" i="4"/>
  <c r="AF31" i="4"/>
  <c r="AF32" i="4"/>
  <c r="AF33" i="4"/>
  <c r="AF34" i="4"/>
  <c r="AC22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30" i="4"/>
  <c r="H31" i="4"/>
  <c r="H32" i="4"/>
  <c r="H33" i="4"/>
  <c r="H34" i="4"/>
  <c r="BG36" i="4"/>
  <c r="F29" i="4"/>
  <c r="G29" i="4"/>
  <c r="I29" i="4"/>
  <c r="J29" i="4"/>
  <c r="L29" i="4"/>
  <c r="M29" i="4"/>
  <c r="N29" i="4"/>
  <c r="O29" i="4"/>
  <c r="P29" i="4"/>
  <c r="Q29" i="4" s="1"/>
  <c r="R29" i="4"/>
  <c r="S29" i="4"/>
  <c r="T29" i="4" s="1"/>
  <c r="U29" i="4"/>
  <c r="V29" i="4"/>
  <c r="W29" i="4"/>
  <c r="X29" i="4"/>
  <c r="Y29" i="4"/>
  <c r="Z29" i="4"/>
  <c r="AA29" i="4"/>
  <c r="AB29" i="4"/>
  <c r="AD29" i="4"/>
  <c r="AE29" i="4"/>
  <c r="AF29" i="4" s="1"/>
  <c r="AG29" i="4"/>
  <c r="AH29" i="4"/>
  <c r="AI29" i="4" s="1"/>
  <c r="AJ29" i="4"/>
  <c r="AK29" i="4"/>
  <c r="AL29" i="4" s="1"/>
  <c r="AM29" i="4"/>
  <c r="AN29" i="4"/>
  <c r="AO29" i="4" s="1"/>
  <c r="AP29" i="4"/>
  <c r="AQ29" i="4"/>
  <c r="AR29" i="4"/>
  <c r="AS29" i="4"/>
  <c r="AT29" i="4"/>
  <c r="AV29" i="4"/>
  <c r="AW29" i="4"/>
  <c r="AY29" i="4"/>
  <c r="AZ29" i="4"/>
  <c r="BB29" i="4"/>
  <c r="BC29" i="4"/>
  <c r="BE29" i="4"/>
  <c r="BF29" i="4"/>
  <c r="BH29" i="4"/>
  <c r="BK29" i="4"/>
  <c r="BL29" i="4"/>
  <c r="BN29" i="4"/>
  <c r="BQ29" i="4"/>
  <c r="BR29" i="4"/>
  <c r="BT29" i="4"/>
  <c r="BU29" i="4"/>
  <c r="BW29" i="4"/>
  <c r="BX29" i="4"/>
  <c r="BZ29" i="4"/>
  <c r="CA29" i="4"/>
  <c r="CC29" i="4"/>
  <c r="CD29" i="4"/>
  <c r="CF29" i="4"/>
  <c r="CG29" i="4"/>
  <c r="CI29" i="4"/>
  <c r="CJ29" i="4"/>
  <c r="CL29" i="4"/>
  <c r="CM29" i="4"/>
  <c r="CN29" i="4"/>
  <c r="CO29" i="4"/>
  <c r="CP29" i="4"/>
  <c r="CQ29" i="4" s="1"/>
  <c r="CR29" i="4"/>
  <c r="CS29" i="4"/>
  <c r="CT29" i="4" s="1"/>
  <c r="CU29" i="4"/>
  <c r="CV29" i="4"/>
  <c r="CW29" i="4" s="1"/>
  <c r="CX29" i="4"/>
  <c r="CY29" i="4"/>
  <c r="CY36" i="4" s="1"/>
  <c r="DA29" i="4"/>
  <c r="DB29" i="4"/>
  <c r="DD29" i="4"/>
  <c r="DE29" i="4"/>
  <c r="DF29" i="4" s="1"/>
  <c r="DG29" i="4"/>
  <c r="DH29" i="4"/>
  <c r="DI29" i="4"/>
  <c r="DJ29" i="4"/>
  <c r="DK29" i="4"/>
  <c r="DM29" i="4"/>
  <c r="DN29" i="4"/>
  <c r="DP29" i="4"/>
  <c r="DQ29" i="4"/>
  <c r="DS29" i="4"/>
  <c r="DT29" i="4"/>
  <c r="DV29" i="4"/>
  <c r="DW29" i="4"/>
  <c r="DY29" i="4"/>
  <c r="DZ29" i="4"/>
  <c r="EB29" i="4"/>
  <c r="EC29" i="4"/>
  <c r="EE29" i="4"/>
  <c r="EF29" i="4"/>
  <c r="EH29" i="4"/>
  <c r="EI29" i="4"/>
  <c r="EK29" i="4"/>
  <c r="EL29" i="4"/>
  <c r="EN29" i="4"/>
  <c r="EO29" i="4"/>
  <c r="EQ29" i="4"/>
  <c r="ER29" i="4"/>
  <c r="ET29" i="4"/>
  <c r="EU29" i="4"/>
  <c r="EW29" i="4"/>
  <c r="EX29" i="4"/>
  <c r="EZ29" i="4"/>
  <c r="FA29" i="4"/>
  <c r="FC29" i="4"/>
  <c r="FD29" i="4"/>
  <c r="FF29" i="4"/>
  <c r="FG29" i="4"/>
  <c r="FI29" i="4"/>
  <c r="FJ29" i="4"/>
  <c r="FL29" i="4"/>
  <c r="FM29" i="4"/>
  <c r="FO29" i="4"/>
  <c r="FP29" i="4"/>
  <c r="FR29" i="4"/>
  <c r="FS29" i="4"/>
  <c r="FU29" i="4"/>
  <c r="FV29" i="4"/>
  <c r="FX29" i="4"/>
  <c r="FY29" i="4"/>
  <c r="GA29" i="4"/>
  <c r="GB29" i="4"/>
  <c r="GD29" i="4"/>
  <c r="GE29" i="4"/>
  <c r="GG29" i="4"/>
  <c r="GH29" i="4"/>
  <c r="GJ29" i="4"/>
  <c r="GK29" i="4"/>
  <c r="GM29" i="4"/>
  <c r="GN29" i="4"/>
  <c r="GP29" i="4"/>
  <c r="GQ29" i="4"/>
  <c r="GS29" i="4"/>
  <c r="GT29" i="4"/>
  <c r="GV29" i="4"/>
  <c r="GW29" i="4"/>
  <c r="GY29" i="4"/>
  <c r="GZ29" i="4"/>
  <c r="HB29" i="4"/>
  <c r="HC29" i="4"/>
  <c r="HE29" i="4"/>
  <c r="HF29" i="4"/>
  <c r="HG29" i="4"/>
  <c r="HG36" i="4" s="1"/>
  <c r="HH29" i="4"/>
  <c r="HI29" i="4"/>
  <c r="HJ29" i="4" s="1"/>
  <c r="HK29" i="4"/>
  <c r="HL29" i="4"/>
  <c r="HM29" i="4" s="1"/>
  <c r="HN29" i="4"/>
  <c r="HO29" i="4"/>
  <c r="HP29" i="4" s="1"/>
  <c r="HQ29" i="4"/>
  <c r="HR29" i="4"/>
  <c r="HS29" i="4" s="1"/>
  <c r="HT29" i="4"/>
  <c r="HU29" i="4"/>
  <c r="HV29" i="4" s="1"/>
  <c r="HW29" i="4"/>
  <c r="HX29" i="4"/>
  <c r="HY29" i="4" s="1"/>
  <c r="HZ29" i="4"/>
  <c r="IA29" i="4"/>
  <c r="IB29" i="4" s="1"/>
  <c r="IC29" i="4"/>
  <c r="ID29" i="4"/>
  <c r="IE29" i="4" s="1"/>
  <c r="IF29" i="4"/>
  <c r="IG29" i="4"/>
  <c r="II29" i="4"/>
  <c r="IJ29" i="4"/>
  <c r="IJ36" i="4" s="1"/>
  <c r="IL29" i="4"/>
  <c r="IM29" i="4"/>
  <c r="IO29" i="4"/>
  <c r="IP29" i="4"/>
  <c r="IR29" i="4"/>
  <c r="IS29" i="4"/>
  <c r="IU29" i="4"/>
  <c r="IV29" i="4"/>
  <c r="IX29" i="4"/>
  <c r="IY29" i="4"/>
  <c r="IZ29" i="4" s="1"/>
  <c r="F7" i="4"/>
  <c r="G7" i="4"/>
  <c r="H7" i="4" s="1"/>
  <c r="I7" i="4"/>
  <c r="J7" i="4"/>
  <c r="K7" i="4" s="1"/>
  <c r="K36" i="4" s="1"/>
  <c r="L7" i="4"/>
  <c r="M7" i="4"/>
  <c r="N7" i="4" s="1"/>
  <c r="O7" i="4"/>
  <c r="O36" i="4" s="1"/>
  <c r="P7" i="4"/>
  <c r="P36" i="4" s="1"/>
  <c r="Q7" i="4"/>
  <c r="R7" i="4"/>
  <c r="R36" i="4" s="1"/>
  <c r="S7" i="4"/>
  <c r="U7" i="4"/>
  <c r="U36" i="4" s="1"/>
  <c r="V7" i="4"/>
  <c r="X7" i="4"/>
  <c r="Y7" i="4"/>
  <c r="AA7" i="4"/>
  <c r="AA36" i="4" s="1"/>
  <c r="AB7" i="4"/>
  <c r="AD7" i="4"/>
  <c r="AD36" i="4" s="1"/>
  <c r="AE7" i="4"/>
  <c r="AG7" i="4"/>
  <c r="AG36" i="4" s="1"/>
  <c r="AH7" i="4"/>
  <c r="AJ7" i="4"/>
  <c r="AJ36" i="4" s="1"/>
  <c r="AK7" i="4"/>
  <c r="AM7" i="4"/>
  <c r="AM36" i="4" s="1"/>
  <c r="AN7" i="4"/>
  <c r="AO7" i="4"/>
  <c r="AP7" i="4"/>
  <c r="AP36" i="4" s="1"/>
  <c r="AQ7" i="4"/>
  <c r="AQ36" i="4" s="1"/>
  <c r="AR7" i="4"/>
  <c r="AR36" i="4" s="1"/>
  <c r="AS7" i="4"/>
  <c r="AT7" i="4"/>
  <c r="AV7" i="4"/>
  <c r="AW7" i="4"/>
  <c r="AY7" i="4"/>
  <c r="AZ7" i="4"/>
  <c r="BB7" i="4"/>
  <c r="BB36" i="4" s="1"/>
  <c r="BC7" i="4"/>
  <c r="BE7" i="4"/>
  <c r="BF7" i="4"/>
  <c r="BF36" i="4" s="1"/>
  <c r="BH7" i="4"/>
  <c r="BH36" i="4" s="1"/>
  <c r="BI7" i="4"/>
  <c r="BK7" i="4"/>
  <c r="BK36" i="4" s="1"/>
  <c r="BL7" i="4"/>
  <c r="BN7" i="4"/>
  <c r="BN36" i="4" s="1"/>
  <c r="BQ7" i="4"/>
  <c r="BR7" i="4"/>
  <c r="BS7" i="4" s="1"/>
  <c r="BT7" i="4"/>
  <c r="BU7" i="4"/>
  <c r="BU36" i="4" s="1"/>
  <c r="BW7" i="4"/>
  <c r="BX7" i="4"/>
  <c r="BX36" i="4" s="1"/>
  <c r="BZ7" i="4"/>
  <c r="CA7" i="4"/>
  <c r="CA36" i="4" s="1"/>
  <c r="CC7" i="4"/>
  <c r="CD7" i="4"/>
  <c r="CE7" i="4" s="1"/>
  <c r="CF7" i="4"/>
  <c r="CG7" i="4"/>
  <c r="CG36" i="4" s="1"/>
  <c r="CI7" i="4"/>
  <c r="CJ7" i="4"/>
  <c r="CJ36" i="4" s="1"/>
  <c r="CL7" i="4"/>
  <c r="CM7" i="4"/>
  <c r="CM36" i="4" s="1"/>
  <c r="CN7" i="4"/>
  <c r="CO7" i="4"/>
  <c r="CO36" i="4" s="1"/>
  <c r="CP7" i="4"/>
  <c r="CR7" i="4"/>
  <c r="CR36" i="4" s="1"/>
  <c r="CS7" i="4"/>
  <c r="CU7" i="4"/>
  <c r="CU36" i="4" s="1"/>
  <c r="CV7" i="4"/>
  <c r="CX7" i="4"/>
  <c r="CX36" i="4" s="1"/>
  <c r="CY7" i="4"/>
  <c r="DA7" i="4"/>
  <c r="DA36" i="4" s="1"/>
  <c r="DB7" i="4"/>
  <c r="DD7" i="4"/>
  <c r="DD36" i="4" s="1"/>
  <c r="DE7" i="4"/>
  <c r="DG7" i="4"/>
  <c r="DG36" i="4" s="1"/>
  <c r="DH7" i="4"/>
  <c r="DJ7" i="4"/>
  <c r="DJ36" i="4" s="1"/>
  <c r="DK7" i="4"/>
  <c r="DK36" i="4" s="1"/>
  <c r="DM7" i="4"/>
  <c r="DN7" i="4"/>
  <c r="DN36" i="4" s="1"/>
  <c r="DP7" i="4"/>
  <c r="DP36" i="4" s="1"/>
  <c r="DQ7" i="4"/>
  <c r="DQ36" i="4" s="1"/>
  <c r="DS7" i="4"/>
  <c r="DT7" i="4"/>
  <c r="DT36" i="4" s="1"/>
  <c r="DV7" i="4"/>
  <c r="DV36" i="4" s="1"/>
  <c r="DW7" i="4"/>
  <c r="DW36" i="4" s="1"/>
  <c r="DY7" i="4"/>
  <c r="DZ7" i="4"/>
  <c r="DZ36" i="4" s="1"/>
  <c r="EB7" i="4"/>
  <c r="EB36" i="4" s="1"/>
  <c r="EC7" i="4"/>
  <c r="EC36" i="4" s="1"/>
  <c r="EE7" i="4"/>
  <c r="EF7" i="4"/>
  <c r="EF36" i="4" s="1"/>
  <c r="EH7" i="4"/>
  <c r="EH36" i="4" s="1"/>
  <c r="EI7" i="4"/>
  <c r="EK7" i="4"/>
  <c r="EL7" i="4"/>
  <c r="EN7" i="4"/>
  <c r="EN36" i="4" s="1"/>
  <c r="EO7" i="4"/>
  <c r="EQ7" i="4"/>
  <c r="ER7" i="4"/>
  <c r="ER36" i="4" s="1"/>
  <c r="ET7" i="4"/>
  <c r="ET36" i="4" s="1"/>
  <c r="EU7" i="4"/>
  <c r="EW7" i="4"/>
  <c r="EX7" i="4"/>
  <c r="EZ7" i="4"/>
  <c r="EZ36" i="4" s="1"/>
  <c r="FA7" i="4"/>
  <c r="FC7" i="4"/>
  <c r="FD7" i="4"/>
  <c r="FD36" i="4" s="1"/>
  <c r="FF7" i="4"/>
  <c r="FF36" i="4" s="1"/>
  <c r="FG7" i="4"/>
  <c r="FG36" i="4" s="1"/>
  <c r="FI7" i="4"/>
  <c r="FJ7" i="4"/>
  <c r="FJ36" i="4" s="1"/>
  <c r="FL7" i="4"/>
  <c r="FL36" i="4" s="1"/>
  <c r="FM7" i="4"/>
  <c r="FM36" i="4" s="1"/>
  <c r="FO7" i="4"/>
  <c r="FP7" i="4"/>
  <c r="FR7" i="4"/>
  <c r="FR36" i="4" s="1"/>
  <c r="FS7" i="4"/>
  <c r="FS36" i="4" s="1"/>
  <c r="FU7" i="4"/>
  <c r="FV7" i="4"/>
  <c r="FV36" i="4" s="1"/>
  <c r="FX7" i="4"/>
  <c r="FX36" i="4" s="1"/>
  <c r="FY7" i="4"/>
  <c r="FY36" i="4" s="1"/>
  <c r="GA7" i="4"/>
  <c r="GB7" i="4"/>
  <c r="GB36" i="4" s="1"/>
  <c r="GD7" i="4"/>
  <c r="GD36" i="4" s="1"/>
  <c r="GE7" i="4"/>
  <c r="GE36" i="4" s="1"/>
  <c r="GG7" i="4"/>
  <c r="GH7" i="4"/>
  <c r="GH36" i="4" s="1"/>
  <c r="GJ7" i="4"/>
  <c r="GJ36" i="4" s="1"/>
  <c r="GK7" i="4"/>
  <c r="GK36" i="4" s="1"/>
  <c r="GM7" i="4"/>
  <c r="GN7" i="4"/>
  <c r="GN36" i="4" s="1"/>
  <c r="GP7" i="4"/>
  <c r="GQ7" i="4"/>
  <c r="GQ36" i="4" s="1"/>
  <c r="GS7" i="4"/>
  <c r="GT7" i="4"/>
  <c r="GT36" i="4" s="1"/>
  <c r="GV7" i="4"/>
  <c r="GW7" i="4"/>
  <c r="GW36" i="4" s="1"/>
  <c r="GY7" i="4"/>
  <c r="GZ7" i="4"/>
  <c r="HB7" i="4"/>
  <c r="HC7" i="4"/>
  <c r="HE7" i="4"/>
  <c r="HF7" i="4"/>
  <c r="HF36" i="4" s="1"/>
  <c r="HH7" i="4"/>
  <c r="HH36" i="4" s="1"/>
  <c r="HI7" i="4"/>
  <c r="HK7" i="4"/>
  <c r="HK36" i="4" s="1"/>
  <c r="HL7" i="4"/>
  <c r="HN7" i="4"/>
  <c r="HN36" i="4" s="1"/>
  <c r="HO7" i="4"/>
  <c r="HQ7" i="4"/>
  <c r="HQ36" i="4" s="1"/>
  <c r="HR7" i="4"/>
  <c r="HT7" i="4"/>
  <c r="HT36" i="4" s="1"/>
  <c r="HU7" i="4"/>
  <c r="HW7" i="4"/>
  <c r="HW36" i="4" s="1"/>
  <c r="HX7" i="4"/>
  <c r="HZ7" i="4"/>
  <c r="HZ36" i="4" s="1"/>
  <c r="IA7" i="4"/>
  <c r="IC7" i="4"/>
  <c r="IC36" i="4" s="1"/>
  <c r="ID7" i="4"/>
  <c r="IF7" i="4"/>
  <c r="IF36" i="4" s="1"/>
  <c r="IG7" i="4"/>
  <c r="II7" i="4"/>
  <c r="II36" i="4" s="1"/>
  <c r="IJ7" i="4"/>
  <c r="IL7" i="4"/>
  <c r="IL36" i="4" s="1"/>
  <c r="IM7" i="4"/>
  <c r="IO7" i="4"/>
  <c r="IO36" i="4" s="1"/>
  <c r="IP7" i="4"/>
  <c r="IR7" i="4"/>
  <c r="IR36" i="4" s="1"/>
  <c r="IS7" i="4"/>
  <c r="IU7" i="4"/>
  <c r="IU36" i="4" s="1"/>
  <c r="IV7" i="4"/>
  <c r="IX7" i="4"/>
  <c r="IX36" i="4" s="1"/>
  <c r="IY7" i="4"/>
  <c r="D26" i="4"/>
  <c r="C8" i="4"/>
  <c r="D8" i="4"/>
  <c r="C9" i="4"/>
  <c r="D9" i="4"/>
  <c r="E9" i="4" s="1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C25" i="4"/>
  <c r="D25" i="4"/>
  <c r="C26" i="4"/>
  <c r="C27" i="4"/>
  <c r="D27" i="4"/>
  <c r="C28" i="4"/>
  <c r="D28" i="4"/>
  <c r="C30" i="4"/>
  <c r="D30" i="4"/>
  <c r="C31" i="4"/>
  <c r="D31" i="4"/>
  <c r="C32" i="4"/>
  <c r="D32" i="4"/>
  <c r="C33" i="4"/>
  <c r="D33" i="4"/>
  <c r="C35" i="4"/>
  <c r="D35" i="4"/>
  <c r="D34" i="4"/>
  <c r="C34" i="4"/>
  <c r="CW30" i="4"/>
  <c r="CW33" i="4"/>
  <c r="CW14" i="4"/>
  <c r="CT34" i="4"/>
  <c r="AX10" i="4"/>
  <c r="AU16" i="4"/>
  <c r="AU17" i="4"/>
  <c r="AU20" i="4"/>
  <c r="AU22" i="4"/>
  <c r="AU23" i="4"/>
  <c r="AU28" i="4"/>
  <c r="AU15" i="4"/>
  <c r="AO34" i="4"/>
  <c r="AI34" i="4"/>
  <c r="W10" i="4"/>
  <c r="T33" i="4"/>
  <c r="T34" i="4"/>
  <c r="Q31" i="4"/>
  <c r="T30" i="4"/>
  <c r="N28" i="4"/>
  <c r="K28" i="4"/>
  <c r="N27" i="4"/>
  <c r="K27" i="4"/>
  <c r="T26" i="4"/>
  <c r="N26" i="4"/>
  <c r="K26" i="4"/>
  <c r="Z25" i="4"/>
  <c r="N25" i="4"/>
  <c r="K25" i="4"/>
  <c r="N24" i="4"/>
  <c r="K24" i="4"/>
  <c r="N23" i="4"/>
  <c r="K23" i="4"/>
  <c r="N22" i="4"/>
  <c r="K22" i="4"/>
  <c r="N21" i="4"/>
  <c r="K21" i="4"/>
  <c r="N20" i="4"/>
  <c r="K20" i="4"/>
  <c r="T19" i="4"/>
  <c r="N19" i="4"/>
  <c r="K19" i="4"/>
  <c r="N18" i="4"/>
  <c r="K18" i="4"/>
  <c r="T17" i="4"/>
  <c r="N17" i="4"/>
  <c r="K17" i="4"/>
  <c r="N16" i="4"/>
  <c r="K16" i="4"/>
  <c r="T15" i="4"/>
  <c r="N15" i="4"/>
  <c r="K15" i="4"/>
  <c r="N14" i="4"/>
  <c r="K14" i="4"/>
  <c r="N13" i="4"/>
  <c r="K13" i="4"/>
  <c r="T12" i="4"/>
  <c r="N12" i="4"/>
  <c r="K12" i="4"/>
  <c r="T11" i="4"/>
  <c r="N11" i="4"/>
  <c r="K11" i="4"/>
  <c r="T10" i="4"/>
  <c r="N10" i="4"/>
  <c r="K10" i="4"/>
  <c r="N9" i="4"/>
  <c r="K9" i="4"/>
  <c r="N8" i="4"/>
  <c r="K8" i="4"/>
  <c r="G29" i="3"/>
  <c r="H29" i="3" s="1"/>
  <c r="I29" i="3"/>
  <c r="J29" i="3"/>
  <c r="K29" i="3" s="1"/>
  <c r="L29" i="3"/>
  <c r="M29" i="3"/>
  <c r="G7" i="3"/>
  <c r="I7" i="3"/>
  <c r="I36" i="3" s="1"/>
  <c r="J7" i="3"/>
  <c r="L7" i="3"/>
  <c r="M7" i="3"/>
  <c r="AD36" i="7" l="1"/>
  <c r="AG36" i="7"/>
  <c r="AA36" i="7"/>
  <c r="U36" i="7"/>
  <c r="K7" i="3"/>
  <c r="N29" i="3"/>
  <c r="M36" i="3"/>
  <c r="G36" i="3"/>
  <c r="L36" i="3"/>
  <c r="H7" i="3"/>
  <c r="BP36" i="5"/>
  <c r="E12" i="5"/>
  <c r="E15" i="5"/>
  <c r="E16" i="5"/>
  <c r="E20" i="5"/>
  <c r="E22" i="5"/>
  <c r="E26" i="5"/>
  <c r="BJ7" i="5"/>
  <c r="BD7" i="5"/>
  <c r="AX7" i="5"/>
  <c r="AR7" i="5"/>
  <c r="AL7" i="5"/>
  <c r="AF7" i="5"/>
  <c r="Z7" i="5"/>
  <c r="T7" i="5"/>
  <c r="N7" i="5"/>
  <c r="H7" i="5"/>
  <c r="BG29" i="5"/>
  <c r="AI29" i="5"/>
  <c r="W29" i="5"/>
  <c r="Q29" i="5"/>
  <c r="K29" i="5"/>
  <c r="BI36" i="5"/>
  <c r="BJ36" i="5" s="1"/>
  <c r="BC36" i="5"/>
  <c r="BD36" i="5" s="1"/>
  <c r="AW36" i="5"/>
  <c r="AX36" i="5" s="1"/>
  <c r="AQ36" i="5"/>
  <c r="AR36" i="5" s="1"/>
  <c r="AK36" i="5"/>
  <c r="AL36" i="5" s="1"/>
  <c r="AE36" i="5"/>
  <c r="AF36" i="5" s="1"/>
  <c r="Y36" i="5"/>
  <c r="Z36" i="5" s="1"/>
  <c r="S36" i="5"/>
  <c r="T36" i="5" s="1"/>
  <c r="M36" i="5"/>
  <c r="N36" i="5" s="1"/>
  <c r="G36" i="5"/>
  <c r="H36" i="5" s="1"/>
  <c r="E19" i="5"/>
  <c r="BG7" i="5"/>
  <c r="Q7" i="5"/>
  <c r="AL29" i="5"/>
  <c r="BE36" i="5"/>
  <c r="BG36" i="5" s="1"/>
  <c r="O36" i="5"/>
  <c r="Q36" i="5" s="1"/>
  <c r="I36" i="7"/>
  <c r="J36" i="3"/>
  <c r="N7" i="3"/>
  <c r="R36" i="7"/>
  <c r="L36" i="7"/>
  <c r="F36" i="7"/>
  <c r="H36" i="7" s="1"/>
  <c r="E8" i="7"/>
  <c r="Z29" i="7"/>
  <c r="Q7" i="7"/>
  <c r="K7" i="7"/>
  <c r="H29" i="7"/>
  <c r="O36" i="7"/>
  <c r="E17" i="7"/>
  <c r="S36" i="7"/>
  <c r="M36" i="7"/>
  <c r="E10" i="7"/>
  <c r="AH36" i="7"/>
  <c r="AI36" i="7" s="1"/>
  <c r="AE36" i="7"/>
  <c r="E15" i="7"/>
  <c r="E32" i="7"/>
  <c r="X36" i="7"/>
  <c r="E9" i="7"/>
  <c r="AI29" i="7"/>
  <c r="P36" i="7"/>
  <c r="Q36" i="7" s="1"/>
  <c r="E14" i="7"/>
  <c r="E13" i="7"/>
  <c r="E12" i="7"/>
  <c r="E11" i="7"/>
  <c r="E16" i="7"/>
  <c r="Z7" i="7"/>
  <c r="E18" i="7"/>
  <c r="E22" i="7"/>
  <c r="D7" i="7"/>
  <c r="E21" i="7"/>
  <c r="E23" i="7"/>
  <c r="E24" i="7"/>
  <c r="E25" i="7"/>
  <c r="E29" i="7"/>
  <c r="Y36" i="7"/>
  <c r="E33" i="7"/>
  <c r="J36" i="7"/>
  <c r="K36" i="7" s="1"/>
  <c r="E31" i="7"/>
  <c r="H29" i="5"/>
  <c r="BA36" i="5"/>
  <c r="E10" i="5"/>
  <c r="E18" i="5"/>
  <c r="E33" i="5"/>
  <c r="BM7" i="5"/>
  <c r="AU7" i="5"/>
  <c r="AO7" i="5"/>
  <c r="AI7" i="5"/>
  <c r="AC7" i="5"/>
  <c r="W7" i="5"/>
  <c r="K7" i="5"/>
  <c r="BD29" i="5"/>
  <c r="AR29" i="5"/>
  <c r="T29" i="5"/>
  <c r="E23" i="5"/>
  <c r="E8" i="5"/>
  <c r="Z29" i="5"/>
  <c r="AX29" i="5"/>
  <c r="N29" i="5"/>
  <c r="AC29" i="5"/>
  <c r="AO29" i="5"/>
  <c r="BA29" i="5"/>
  <c r="E32" i="5"/>
  <c r="E30" i="5"/>
  <c r="E11" i="5"/>
  <c r="BA7" i="5"/>
  <c r="E9" i="5"/>
  <c r="W17" i="5"/>
  <c r="W19" i="5"/>
  <c r="W22" i="5"/>
  <c r="W11" i="5"/>
  <c r="W18" i="5"/>
  <c r="W13" i="5"/>
  <c r="E19" i="7"/>
  <c r="W9" i="5"/>
  <c r="W15" i="5"/>
  <c r="W20" i="5"/>
  <c r="W23" i="5"/>
  <c r="W32" i="5"/>
  <c r="W12" i="5"/>
  <c r="W14" i="5"/>
  <c r="W16" i="5"/>
  <c r="W26" i="5"/>
  <c r="W30" i="5"/>
  <c r="W31" i="5"/>
  <c r="W10" i="5"/>
  <c r="W33" i="5"/>
  <c r="W25" i="5"/>
  <c r="C25" i="5"/>
  <c r="E25" i="5" s="1"/>
  <c r="W28" i="5"/>
  <c r="D28" i="5"/>
  <c r="E28" i="5" s="1"/>
  <c r="W8" i="5"/>
  <c r="D13" i="5"/>
  <c r="E13" i="5" s="1"/>
  <c r="D14" i="5"/>
  <c r="E14" i="5" s="1"/>
  <c r="C17" i="5"/>
  <c r="E17" i="5" s="1"/>
  <c r="W24" i="5"/>
  <c r="C24" i="5"/>
  <c r="E24" i="5" s="1"/>
  <c r="C34" i="5"/>
  <c r="E34" i="5" s="1"/>
  <c r="W34" i="5"/>
  <c r="D21" i="5"/>
  <c r="E21" i="5" s="1"/>
  <c r="W21" i="5"/>
  <c r="W27" i="5"/>
  <c r="D27" i="5"/>
  <c r="E27" i="5" s="1"/>
  <c r="D31" i="5"/>
  <c r="ID36" i="4"/>
  <c r="HX36" i="4"/>
  <c r="HR36" i="4"/>
  <c r="HS36" i="4" s="1"/>
  <c r="HL36" i="4"/>
  <c r="HM36" i="4" s="1"/>
  <c r="HA7" i="4"/>
  <c r="FQ7" i="4"/>
  <c r="EY7" i="4"/>
  <c r="DH36" i="4"/>
  <c r="DI36" i="4" s="1"/>
  <c r="DB36" i="4"/>
  <c r="DC36" i="4" s="1"/>
  <c r="CW7" i="4"/>
  <c r="CQ7" i="4"/>
  <c r="CL36" i="4"/>
  <c r="CF36" i="4"/>
  <c r="BZ36" i="4"/>
  <c r="BT36" i="4"/>
  <c r="AL7" i="4"/>
  <c r="AE36" i="4"/>
  <c r="AF36" i="4" s="1"/>
  <c r="Z7" i="4"/>
  <c r="T7" i="4"/>
  <c r="I36" i="4"/>
  <c r="GX29" i="4"/>
  <c r="GL29" i="4"/>
  <c r="GF29" i="4"/>
  <c r="FZ29" i="4"/>
  <c r="FT29" i="4"/>
  <c r="FN29" i="4"/>
  <c r="EJ29" i="4"/>
  <c r="ED29" i="4"/>
  <c r="DX29" i="4"/>
  <c r="CK29" i="4"/>
  <c r="CE29" i="4"/>
  <c r="BS29" i="4"/>
  <c r="AX29" i="4"/>
  <c r="H29" i="4"/>
  <c r="HE36" i="4"/>
  <c r="GY36" i="4"/>
  <c r="GS36" i="4"/>
  <c r="GU36" i="4" s="1"/>
  <c r="GM36" i="4"/>
  <c r="GG36" i="4"/>
  <c r="GA36" i="4"/>
  <c r="GC36" i="4" s="1"/>
  <c r="FU36" i="4"/>
  <c r="FW36" i="4" s="1"/>
  <c r="FO36" i="4"/>
  <c r="FI36" i="4"/>
  <c r="FC36" i="4"/>
  <c r="FE36" i="4" s="1"/>
  <c r="EW36" i="4"/>
  <c r="EQ36" i="4"/>
  <c r="EK36" i="4"/>
  <c r="EE36" i="4"/>
  <c r="DY36" i="4"/>
  <c r="DS36" i="4"/>
  <c r="DM36" i="4"/>
  <c r="DO36" i="4" s="1"/>
  <c r="CK36" i="4"/>
  <c r="BE36" i="4"/>
  <c r="AY36" i="4"/>
  <c r="AS36" i="4"/>
  <c r="X36" i="4"/>
  <c r="N36" i="4"/>
  <c r="CZ36" i="4"/>
  <c r="IT7" i="4"/>
  <c r="IG36" i="4"/>
  <c r="IH36" i="4" s="1"/>
  <c r="IA36" i="4"/>
  <c r="IB36" i="4" s="1"/>
  <c r="HU36" i="4"/>
  <c r="HV36" i="4" s="1"/>
  <c r="HO36" i="4"/>
  <c r="HP36" i="4" s="1"/>
  <c r="HI36" i="4"/>
  <c r="HJ36" i="4" s="1"/>
  <c r="GL36" i="4"/>
  <c r="GF36" i="4"/>
  <c r="FZ36" i="4"/>
  <c r="FT36" i="4"/>
  <c r="FN36" i="4"/>
  <c r="FH36" i="4"/>
  <c r="FB7" i="4"/>
  <c r="EV7" i="4"/>
  <c r="EP7" i="4"/>
  <c r="ED36" i="4"/>
  <c r="DX36" i="4"/>
  <c r="DR36" i="4"/>
  <c r="CS36" i="4"/>
  <c r="CT36" i="4" s="1"/>
  <c r="CN36" i="4"/>
  <c r="CI36" i="4"/>
  <c r="BW36" i="4"/>
  <c r="BQ36" i="4"/>
  <c r="AX7" i="4"/>
  <c r="AN36" i="4"/>
  <c r="AO36" i="4" s="1"/>
  <c r="AI7" i="4"/>
  <c r="AB36" i="4"/>
  <c r="V36" i="4"/>
  <c r="W36" i="4" s="1"/>
  <c r="L36" i="4"/>
  <c r="F36" i="4"/>
  <c r="GU29" i="4"/>
  <c r="GO29" i="4"/>
  <c r="GI29" i="4"/>
  <c r="GC29" i="4"/>
  <c r="FW29" i="4"/>
  <c r="EM29" i="4"/>
  <c r="EG29" i="4"/>
  <c r="EA29" i="4"/>
  <c r="DO29" i="4"/>
  <c r="BA29" i="4"/>
  <c r="AU29" i="4"/>
  <c r="IE36" i="4"/>
  <c r="HY36" i="4"/>
  <c r="GO36" i="4"/>
  <c r="GI36" i="4"/>
  <c r="FK36" i="4"/>
  <c r="ES36" i="4"/>
  <c r="EG36" i="4"/>
  <c r="EA36" i="4"/>
  <c r="DU36" i="4"/>
  <c r="Q36" i="4"/>
  <c r="HB36" i="4"/>
  <c r="GV36" i="4"/>
  <c r="GX36" i="4" s="1"/>
  <c r="GP36" i="4"/>
  <c r="GR36" i="4" s="1"/>
  <c r="AC36" i="4"/>
  <c r="IM36" i="4"/>
  <c r="IN36" i="4" s="1"/>
  <c r="BL36" i="4"/>
  <c r="FA36" i="4"/>
  <c r="FB36" i="4" s="1"/>
  <c r="EU36" i="4"/>
  <c r="EV36" i="4" s="1"/>
  <c r="AX36" i="4"/>
  <c r="AK36" i="4"/>
  <c r="AL36" i="4" s="1"/>
  <c r="G36" i="4"/>
  <c r="W7" i="4"/>
  <c r="CK7" i="4"/>
  <c r="FH7" i="4"/>
  <c r="GR7" i="4"/>
  <c r="IW7" i="4"/>
  <c r="IP36" i="4"/>
  <c r="IQ36" i="4" s="1"/>
  <c r="AU7" i="4"/>
  <c r="HD29" i="4"/>
  <c r="EI36" i="4"/>
  <c r="EJ36" i="4" s="1"/>
  <c r="BC36" i="4"/>
  <c r="IS36" i="4"/>
  <c r="IT36" i="4" s="1"/>
  <c r="GZ36" i="4"/>
  <c r="FP36" i="4"/>
  <c r="FQ36" i="4" s="1"/>
  <c r="CV36" i="4"/>
  <c r="CW36" i="4" s="1"/>
  <c r="CP36" i="4"/>
  <c r="CQ36" i="4" s="1"/>
  <c r="BR36" i="4"/>
  <c r="BS36" i="4" s="1"/>
  <c r="Y36" i="4"/>
  <c r="S36" i="4"/>
  <c r="T36" i="4" s="1"/>
  <c r="AF7" i="4"/>
  <c r="DU7" i="4"/>
  <c r="FE7" i="4"/>
  <c r="IK36" i="4"/>
  <c r="EX36" i="4"/>
  <c r="J36" i="4"/>
  <c r="ES7" i="4"/>
  <c r="DL36" i="4"/>
  <c r="DE36" i="4"/>
  <c r="DF36" i="4" s="1"/>
  <c r="AZ36" i="4"/>
  <c r="BA36" i="4" s="1"/>
  <c r="IV36" i="4"/>
  <c r="IW36" i="4" s="1"/>
  <c r="M36" i="4"/>
  <c r="CZ29" i="4"/>
  <c r="DR7" i="4"/>
  <c r="FK7" i="4"/>
  <c r="IY36" i="4"/>
  <c r="IZ36" i="4" s="1"/>
  <c r="IQ7" i="4"/>
  <c r="IN29" i="4"/>
  <c r="IH7" i="4"/>
  <c r="IK29" i="4"/>
  <c r="HC36" i="4"/>
  <c r="EO36" i="4"/>
  <c r="EP36" i="4" s="1"/>
  <c r="EL36" i="4"/>
  <c r="EM36" i="4" s="1"/>
  <c r="DC7" i="4"/>
  <c r="CC36" i="4"/>
  <c r="CD36" i="4"/>
  <c r="BV36" i="4"/>
  <c r="BV7" i="4"/>
  <c r="E32" i="4"/>
  <c r="E34" i="4"/>
  <c r="C29" i="4"/>
  <c r="AT36" i="4"/>
  <c r="AU36" i="4" s="1"/>
  <c r="E33" i="4"/>
  <c r="E31" i="4"/>
  <c r="E30" i="4"/>
  <c r="D29" i="4"/>
  <c r="E25" i="4"/>
  <c r="C7" i="4"/>
  <c r="E28" i="4"/>
  <c r="E24" i="4"/>
  <c r="E20" i="4"/>
  <c r="E15" i="4"/>
  <c r="E11" i="4"/>
  <c r="E18" i="4"/>
  <c r="E27" i="4"/>
  <c r="E23" i="4"/>
  <c r="E19" i="4"/>
  <c r="E14" i="4"/>
  <c r="E10" i="4"/>
  <c r="E26" i="4"/>
  <c r="E22" i="4"/>
  <c r="E17" i="4"/>
  <c r="E13" i="4"/>
  <c r="E21" i="4"/>
  <c r="E16" i="4"/>
  <c r="E12" i="4"/>
  <c r="E8" i="4"/>
  <c r="AH36" i="4"/>
  <c r="AI36" i="4" s="1"/>
  <c r="E35" i="4"/>
  <c r="AC7" i="4"/>
  <c r="D7" i="4"/>
  <c r="Z16" i="4"/>
  <c r="Z24" i="4"/>
  <c r="Z22" i="4"/>
  <c r="Z18" i="4"/>
  <c r="Z28" i="4"/>
  <c r="T9" i="4"/>
  <c r="Z13" i="4"/>
  <c r="T14" i="4"/>
  <c r="T16" i="4"/>
  <c r="T18" i="4"/>
  <c r="Z19" i="4"/>
  <c r="T20" i="4"/>
  <c r="T21" i="4"/>
  <c r="T25" i="4"/>
  <c r="Z27" i="4"/>
  <c r="Z11" i="4"/>
  <c r="T23" i="4"/>
  <c r="T24" i="4"/>
  <c r="Z26" i="4"/>
  <c r="Z9" i="4"/>
  <c r="Z12" i="4"/>
  <c r="Z14" i="4"/>
  <c r="Z20" i="4"/>
  <c r="Z21" i="4"/>
  <c r="T22" i="4"/>
  <c r="T28" i="4"/>
  <c r="T32" i="4"/>
  <c r="Z15" i="4"/>
  <c r="Z17" i="4"/>
  <c r="T27" i="4"/>
  <c r="Z23" i="4"/>
  <c r="Z8" i="4"/>
  <c r="Z10" i="4"/>
  <c r="T13" i="4"/>
  <c r="T8" i="4"/>
  <c r="T31" i="4"/>
  <c r="N36" i="3"/>
  <c r="C34" i="3"/>
  <c r="N33" i="3"/>
  <c r="K33" i="3"/>
  <c r="H33" i="3"/>
  <c r="D33" i="3"/>
  <c r="C33" i="3"/>
  <c r="N32" i="3"/>
  <c r="H32" i="3"/>
  <c r="D32" i="3"/>
  <c r="C32" i="3"/>
  <c r="N31" i="3"/>
  <c r="K31" i="3"/>
  <c r="D31" i="3"/>
  <c r="C31" i="3"/>
  <c r="N30" i="3"/>
  <c r="K30" i="3"/>
  <c r="H30" i="3"/>
  <c r="D30" i="3"/>
  <c r="C30" i="3"/>
  <c r="N28" i="3"/>
  <c r="H28" i="3"/>
  <c r="D28" i="3"/>
  <c r="C28" i="3"/>
  <c r="N27" i="3"/>
  <c r="H27" i="3"/>
  <c r="D27" i="3"/>
  <c r="C27" i="3"/>
  <c r="N26" i="3"/>
  <c r="K26" i="3"/>
  <c r="H26" i="3"/>
  <c r="D26" i="3"/>
  <c r="C26" i="3"/>
  <c r="N25" i="3"/>
  <c r="H25" i="3"/>
  <c r="D25" i="3"/>
  <c r="C25" i="3"/>
  <c r="N24" i="3"/>
  <c r="H24" i="3"/>
  <c r="D24" i="3"/>
  <c r="C24" i="3"/>
  <c r="N23" i="3"/>
  <c r="H23" i="3"/>
  <c r="D23" i="3"/>
  <c r="C23" i="3"/>
  <c r="N22" i="3"/>
  <c r="D22" i="3"/>
  <c r="C22" i="3"/>
  <c r="N21" i="3"/>
  <c r="K21" i="3"/>
  <c r="H21" i="3"/>
  <c r="D21" i="3"/>
  <c r="C21" i="3"/>
  <c r="N20" i="3"/>
  <c r="H20" i="3"/>
  <c r="D20" i="3"/>
  <c r="C20" i="3"/>
  <c r="N19" i="3"/>
  <c r="K19" i="3"/>
  <c r="H19" i="3"/>
  <c r="D19" i="3"/>
  <c r="E19" i="3" s="1"/>
  <c r="C19" i="3"/>
  <c r="N18" i="3"/>
  <c r="H18" i="3"/>
  <c r="D18" i="3"/>
  <c r="E18" i="3" s="1"/>
  <c r="C18" i="3"/>
  <c r="N17" i="3"/>
  <c r="H17" i="3"/>
  <c r="D17" i="3"/>
  <c r="E17" i="3" s="1"/>
  <c r="C17" i="3"/>
  <c r="N16" i="3"/>
  <c r="D16" i="3"/>
  <c r="C16" i="3"/>
  <c r="N15" i="3"/>
  <c r="H15" i="3"/>
  <c r="D15" i="3"/>
  <c r="C15" i="3"/>
  <c r="N14" i="3"/>
  <c r="K14" i="3"/>
  <c r="D14" i="3"/>
  <c r="C14" i="3"/>
  <c r="N13" i="3"/>
  <c r="H13" i="3"/>
  <c r="D13" i="3"/>
  <c r="C13" i="3"/>
  <c r="N12" i="3"/>
  <c r="K12" i="3"/>
  <c r="H12" i="3"/>
  <c r="D12" i="3"/>
  <c r="E12" i="3" s="1"/>
  <c r="C12" i="3"/>
  <c r="N11" i="3"/>
  <c r="D11" i="3"/>
  <c r="C11" i="3"/>
  <c r="N10" i="3"/>
  <c r="K10" i="3"/>
  <c r="H10" i="3"/>
  <c r="D10" i="3"/>
  <c r="E10" i="3" s="1"/>
  <c r="C10" i="3"/>
  <c r="N9" i="3"/>
  <c r="K9" i="3"/>
  <c r="H9" i="3"/>
  <c r="D9" i="3"/>
  <c r="C9" i="3"/>
  <c r="N8" i="3"/>
  <c r="H8" i="3"/>
  <c r="D8" i="3"/>
  <c r="C8" i="3"/>
  <c r="F130" i="2"/>
  <c r="F129" i="2"/>
  <c r="F128" i="2"/>
  <c r="F127" i="2"/>
  <c r="F126" i="2"/>
  <c r="F125" i="2"/>
  <c r="F124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E99" i="2"/>
  <c r="D99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E11" i="2"/>
  <c r="D11" i="2"/>
  <c r="F8" i="2"/>
  <c r="F7" i="2"/>
  <c r="E5" i="2"/>
  <c r="D5" i="2"/>
  <c r="AF36" i="7" l="1"/>
  <c r="C29" i="3"/>
  <c r="E134" i="2"/>
  <c r="E25" i="3"/>
  <c r="E11" i="3"/>
  <c r="E13" i="3"/>
  <c r="E15" i="3"/>
  <c r="E20" i="3"/>
  <c r="E24" i="3"/>
  <c r="E14" i="3"/>
  <c r="E16" i="3"/>
  <c r="E21" i="3"/>
  <c r="E23" i="3"/>
  <c r="E26" i="3"/>
  <c r="Z36" i="7"/>
  <c r="F5" i="2"/>
  <c r="F122" i="2"/>
  <c r="F99" i="2"/>
  <c r="D36" i="7"/>
  <c r="E7" i="7"/>
  <c r="C36" i="7"/>
  <c r="D7" i="5"/>
  <c r="D36" i="5" s="1"/>
  <c r="C7" i="5"/>
  <c r="C29" i="5"/>
  <c r="E31" i="5"/>
  <c r="D29" i="5"/>
  <c r="HA36" i="4"/>
  <c r="H36" i="4"/>
  <c r="EY36" i="4"/>
  <c r="CE36" i="4"/>
  <c r="Z36" i="4"/>
  <c r="HD36" i="4"/>
  <c r="E29" i="4"/>
  <c r="C36" i="4"/>
  <c r="E7" i="4"/>
  <c r="D36" i="4"/>
  <c r="D134" i="2"/>
  <c r="F11" i="2"/>
  <c r="E22" i="3"/>
  <c r="E27" i="3"/>
  <c r="E28" i="3"/>
  <c r="E30" i="3"/>
  <c r="D29" i="3"/>
  <c r="E29" i="3" s="1"/>
  <c r="E8" i="3"/>
  <c r="D7" i="3"/>
  <c r="E9" i="3"/>
  <c r="E31" i="3"/>
  <c r="E32" i="3"/>
  <c r="E33" i="3"/>
  <c r="C7" i="3"/>
  <c r="K36" i="3"/>
  <c r="E36" i="3"/>
  <c r="H36" i="3"/>
  <c r="E7" i="5" l="1"/>
  <c r="E36" i="7"/>
  <c r="F134" i="2"/>
  <c r="E29" i="5"/>
  <c r="C36" i="5"/>
  <c r="E36" i="5" s="1"/>
  <c r="E36" i="4"/>
  <c r="E7" i="3"/>
</calcChain>
</file>

<file path=xl/sharedStrings.xml><?xml version="1.0" encoding="utf-8"?>
<sst xmlns="http://schemas.openxmlformats.org/spreadsheetml/2006/main" count="1000" uniqueCount="457">
  <si>
    <t xml:space="preserve"> </t>
  </si>
  <si>
    <t>(тыс.рублей)</t>
  </si>
  <si>
    <t>Дотации на выравнивание бюджетной обеспеченности муниципальных районов (городских округов)</t>
  </si>
  <si>
    <t xml:space="preserve">Дотации на поддержку мер по обеспечению сбалансированности муниципальных районов </t>
  </si>
  <si>
    <t>Дотации для финансового обеспечения исполнения расходных обязательств муниципальных районов (городских округов) в целях недопущения образования просроченной кредиторской задолженности</t>
  </si>
  <si>
    <t xml:space="preserve"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</si>
  <si>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на софинансирование расходов бюджетов  муниципальных образований по капитальному ремонту, ремонту и содержанию автомобильных дорог общего пользования местного значения вне границ населенных пунктов в границах муниципального района </t>
  </si>
  <si>
    <t xml:space="preserve">Субсидии  на софинансирование  расходов бюджетов муниципальных образований по капитальному  ремонту, ремонту и содержанию автомобильных дорог общего пользования местного значения в границах населенных пунктов 
поселения </t>
  </si>
  <si>
    <t xml:space="preserve">Субсидий  на софинансирование
расходов по капитальному ремонту и ремонту автомобильных дорог общего пользования местного значения в границах городского округа </t>
  </si>
  <si>
    <t>Субсидий  на софинансирование расходов бюджетов муниципальных районов и бюджетов городских округов на предоставление социальных выплат молодым семьям на приобретение (строительство) жилья в рамках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</si>
  <si>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Субсидий на проведение капитального ремонта гидротехнических сооружений, находящихся в муниципальной собственности</t>
  </si>
  <si>
    <t xml:space="preserve">Грантовая поддержка местных инициатив граждан, проживающих в сельской местности, в рамках мероприятий по устойчивому развитию сельских территорий </t>
  </si>
  <si>
    <t>Реализация  проектов развития общественной инфраструктуры, основанных на местных инициативах</t>
  </si>
  <si>
    <t>Реализация программ формирования современной городской среды</t>
  </si>
  <si>
    <t>Комплектование книжных фондов библиотек муниципальных образований в рамках поддержки отрасли культуры</t>
  </si>
  <si>
    <t xml:space="preserve">Укрепление материально-технической базы муниципальных образовательных организаций в рамках реализации меропрятий по созданию новых мест в общеобразовательных организациях (в части оснащения вновь созданных мест в муниципальных общеобразовательных организациях средствами обучения и воспитания) </t>
  </si>
  <si>
    <t xml:space="preserve">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
</t>
  </si>
  <si>
    <t>на укрепление
материально-технической базы муниципальных детских школ искусств</t>
  </si>
  <si>
    <t xml:space="preserve">укрепление
материально-технической базы муниципальных
образовательных организаций (в части проведения капитального ремонта зданий муниципальных образовательных организаций </t>
  </si>
  <si>
    <t>укрепление
материально-технической базы муниципальных
образовательных организаций (в части проведения капитального ремонта зданий прочих муниципальных образовательных организаций</t>
  </si>
  <si>
    <t>укрепление
материально-технической базы муниципальных
образовательных организаций (в части оснащения вновь созданных мест в муниципальных дошкольных образовательных организациях средствами обучения  и воспитания)</t>
  </si>
  <si>
    <t>укрепление
материально-технической базы муниципальных
учреждений физической культуры и спорта (в части проведения капитального ремонта зданий  муниципальных учреждений физической культуры и спорта)</t>
  </si>
  <si>
    <t xml:space="preserve">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 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</si>
  <si>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</si>
  <si>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</si>
  <si>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Мероприятия по поддержке учреждений спортивной направленности по адаптивной физической культуре и спорту в Чувашской Республике</t>
  </si>
  <si>
    <t>Мероприятия по созданию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(в части укрепления материально-технической базы муниципальных образовательных организация Чувашской Республики)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</si>
  <si>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</si>
  <si>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Создание условий для показа национальных кинофильмов в кинозалах, расположенных в населенных пунктах с численностью населения до 500 тыс. человек</t>
  </si>
  <si>
    <t>на повышение оплаты труда работников муниципальных учреждений культуры</t>
  </si>
  <si>
    <t>на повышение оплаты труда работников муниципальных образовательных организаций дополнительного образования для детей</t>
  </si>
  <si>
    <t>на укрепление материально-технической базы муниципальных образоваельных организаций (в части оснащения вновь созданных мест в муниципальных общеобразовательных организациях средствами обучения и воспитания)</t>
  </si>
  <si>
    <t>Реализация  полномочий органов местного самоуправления, связанных с общегосударственным управлением</t>
  </si>
  <si>
    <t xml:space="preserve">Субсидии на строительство
и реконструкцию автомобильных дорог в границах  городского округа
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</si>
  <si>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</si>
  <si>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Строительство автодорог по улицам №1,2,3,4,5 в микрорайоне "Университетский-2" СЗР г.Чебокасры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</si>
  <si>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</si>
  <si>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Строительство сетей водоотведения и очистных сооружений для обеспечения территории, примыкающей к северной стороне жилой застройки по ул. Придорожная г.Мариинский Посад</t>
  </si>
  <si>
    <t>Строительство водопровода от повысительной насосной станции Северо-Западного района г.Чебоксары до пос. Чандрово Чувашской Республики в рамках реализации мероприятий по строительству и реконструкции (модернизации) объектов питьевого водоснабжения</t>
  </si>
  <si>
    <t>II этап строительства водопровода в с. Порецкое Порецкого района Чувашской Республики в рамках реализации мероприятий по строительству и реконструкции (модернизации) объектов питьевого водоснабжения</t>
  </si>
  <si>
    <t>Газоснабжение жилых домов в микрорайоне индивидуальной жилой застройки территории ОПХ "Хмелеводческое" в г.Цивильск Чувашской Республики</t>
  </si>
  <si>
    <t>Строительство внутрипоселковых газораспределительных сетей в пос.Октябрьский</t>
  </si>
  <si>
    <t>Строительство внутрипоселковых газораспределительных сетей по ул.Санаторная г.Чебоксары</t>
  </si>
  <si>
    <t>Строительство внутрипоселковых газораспределительных сетей в пос. Северный</t>
  </si>
  <si>
    <t>Строительство внутрипоселковых газораспределительных сетей в пос. Пролетарский</t>
  </si>
  <si>
    <t>Строительство внутрипоселковых газораспределительных сетей в пос. Первомайский</t>
  </si>
  <si>
    <t>Строительство внутрипоселковых газораспределительных сетей в пос. Сосновка</t>
  </si>
  <si>
    <t>Развитие газификации в сельской местности в рамках  реализации мероприятий по устойчивому развитию сельских территорий</t>
  </si>
  <si>
    <t>Развитие водоснабжения в сельской местности в рамках реализации мероприятий по устойчивому развитию сельских территорий</t>
  </si>
  <si>
    <t>Строительство культурно-досугового центра с инженерными сетями по ул. Гагарина, д. 25 в  с.Шихазаны</t>
  </si>
  <si>
    <t xml:space="preserve">Реализация проектов комплексного обустройства площадок под компактную жилищную застройку в сельской местности в рамках мероприятий по устойчивому развитию сельских территорий </t>
  </si>
  <si>
    <t>Строительство сельского дома культуры на 150 мест по ул.Спортивная в д.Новые Шальтямы Канашского района Чувашской Республики</t>
  </si>
  <si>
    <t>Строительство дома культуры на 150 мест по ул. Школьная в д. Татарские Сугуты Батыревского района Чувашской Республики</t>
  </si>
  <si>
    <t>Строительство сельского дома культуры по ул. Больничная в с.Шерауты  Комсомольского района Чувашской Республики</t>
  </si>
  <si>
    <t>Строительство социально-культурного центра на 101 мест в с. Юваново Ядринского района Чувашской Республики</t>
  </si>
  <si>
    <t>Строительство объекта "Детский сад на 240 мест, расположенный в г. Канаш Чувашской Республики в мкр. Восточный"</t>
  </si>
  <si>
    <t>Строительство объекта "Детский сад на 110 мест в с. Урмаево Комсомольского района Чувашской Республики"</t>
  </si>
  <si>
    <t>Строительство объекта "Дошкольное образовательное учреждение на 240 мест поз. 23 в микрорайоне 5 района ул. Б. Хмельницкого в г. Чебоксары"</t>
  </si>
  <si>
    <t>Строительство объекта "Дошкольное образовательное учреждение на 240 мест поз. 5 в микрорайоне № 1 жилого района "Новый город" г. Чебоксары (вариант 2)"</t>
  </si>
  <si>
    <t>Строительство объекта "Дошкольное образовательное учреждение на 160 мест, поз. 6 в микрорайоне, ограниченном улицами Эгерский бульвар, Л. Комсомола, Машиностроительный проезд, речка Малая Кувшинка г. Чебоксары"</t>
  </si>
  <si>
    <t>Строительство объекта "Дошкольное образовательное учреждение на 240 мест поз. 38 в микрорайоне 3 района ул. Б. Хмельницкого г. Чебоксары"</t>
  </si>
  <si>
    <t>Строительство объекта "Дошкольное образовательное учреждение на 250 мест поз. 30 в микрорайоне "Университетский-2" г. Чебоксары (II очередь)"</t>
  </si>
  <si>
    <t>Строительство объекта "Дошкольное образовательное учреждение на 150 мест в пос. Сосновка г. Чебоксары"</t>
  </si>
  <si>
    <t>Строительство объекта "Дошкольное образовательное учреждение на 250 мест в микрорайоне № 2 жилого района "Новый город" г. Чебоксары"</t>
  </si>
  <si>
    <t>Строительство объекта "Дошкольное образовательное учреждение на 250 мест с ясельными группами поз. 23 в микрорайоне "Солнечный" (2 этап) г. Чебоксары"</t>
  </si>
  <si>
    <t>Строительство объекта "Детский сад на 110 мест  в д. Большие Катраси Чебоксарского района"</t>
  </si>
  <si>
    <t>Строительство средней общеобразовательной школы на 1100 мест в микрорайоне "Волжский-3" г. Чебоксары Чувашской Республики</t>
  </si>
  <si>
    <t>Строительство средней общеобразовательной школы на 1600 ученических мест поз. 1.34 в микрорайоне № 1 жилого района "Новый город" г. Чебоксары</t>
  </si>
  <si>
    <t>строительство сельского дома культуры на 100 мест по адресу: Чувашская Республики, Козловский район, с.Аттиково, ул.Горчакова, д.17а</t>
  </si>
  <si>
    <t>Создание комплекса обеспечивающей и туристской инфраструктуры инвестиционного проекта "Туристский кластер "Чувашия - сердце Волги"</t>
  </si>
  <si>
    <t>Реконструкция магистральных дорог районного значения в районе "Новый город" г. Чебоксары. 1 этап строительства. Реконструкция магистральной дороги районного значения N 2 (Марпосадское шоссе) в границах микрорайона N 1 жилого района "Новый город". 2 этап строительства. Реконструкция магистральной дороги районного значения N 2 (Марпосадское шоссе) на участке от магистральной дороги N 1 до транспортной развязки Марпосадское шоссе и пр. Тракторостроителей (включая примыкание). 3 этап строительства. Строительство контактной сети и сооружений троллейбусной линии в жилом районе "Новый город" г.Чебоксары</t>
  </si>
  <si>
    <t>Строительство автодороги по бульвару Солнечный в микрорайоне "Солнечный" г.Чебоксары</t>
  </si>
  <si>
    <t>Строительство автомобильной дороги по ул. А.Асламаса в 14 мкр. г.Чебоксары</t>
  </si>
  <si>
    <t>Строительство третьего транспортного полукольца в г.Чебоксары</t>
  </si>
  <si>
    <t>Реконструкция канализационных сооружений производительностью 15000 куб.м/сут в г. Канаше Чувашской Республики</t>
  </si>
  <si>
    <t>Строительство инженерной инфраструктуры индустриального (промышленного) парка в г. Канаше Чувашской Республики</t>
  </si>
  <si>
    <t>Строительство объекта "Дошкольное образовательное учреждение на 160 мест поз. 1.28 в микрорайоне N 1 жилого района "Новый город" в г. Чебоксары"</t>
  </si>
  <si>
    <t>Строительство объекта "Детский сад на 220 мест в мкр. "Соляное" г.Чебоксары Чувашской Республики"</t>
  </si>
  <si>
    <t>Строительство объекта "Детский сад на 220 мест (поз. 27) в IX микрорайоне Западного жилого района г. Новочебоксарск"</t>
  </si>
  <si>
    <t>Строительство объекта "Дошкольное образовательное учреждение на 240 мест по адресу: Чувашская Республика, Цивильский район, г. Цивильск, ул. Маяковского, 39"</t>
  </si>
  <si>
    <t>Строительство объекта "Дошкольное образовательное учреждение на 160 мест в микрорайоне  ограниченном ул. Ю. Гагарина, ул. Ярморочная, ЖК "Серебряные ключи" в г. Чебоксары"</t>
  </si>
  <si>
    <t>Приобретение помещений под размещение дошкольной образовательной организации на 40 мест в мкр. "Светлый" г.Новочебоксарск (в рамках создания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образования)</t>
  </si>
  <si>
    <t>Строительство объекта капитального строительства "Пристрой спортивного зала с пищеблоком к школе в д. Новое Урюмово Канашского района Чувашской Республики"</t>
  </si>
  <si>
    <t>Строительство начальной школы на 300 мест по ул.Красноармейская, д. 2, г. Ядрин Чувашской Республики</t>
  </si>
  <si>
    <t>СОШ на 165 учащихся с пристроем помещений для дошкольных мест на 40 мест в с.Байгулово Козловского района</t>
  </si>
  <si>
    <t>Строительство сооружения очистки дождевых стоков центральной части города Чебоксары в рамках реализации мероприятий по сокращению доли загрязненных сточных вод</t>
  </si>
  <si>
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</t>
  </si>
  <si>
    <t xml:space="preserve"> 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</si>
  <si>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Субвенции на осуществление полномочий Российской Федерации по государственной регистрации актов гражданского состояния за счет субвенции, предоставляемой из федерального бюджета</t>
  </si>
  <si>
    <t>Субвенции на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</si>
  <si>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№ 42 "О регулировании жилищных отношений" и состоящих на учете в качестве нуждающихся в жилых помещениях</t>
  </si>
  <si>
    <t>Субвенции на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</si>
  <si>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</si>
  <si>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Субвенции на осуществление государственных полномочий Чувашской Республики в сфере трудовых отношений</t>
  </si>
  <si>
    <t>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</si>
  <si>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Субвенции на осуществление государственных полномочий Чувашской Республики по организации и осуществлению деятельности по опеке и попечительству</t>
  </si>
  <si>
    <t xml:space="preserve">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</si>
  <si>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</si>
  <si>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животных, за исключением вопросов, решение которых отнесено к ведению Российской Федерации</t>
  </si>
  <si>
    <t xml:space="preserve">Осуществление первичного воинского учета на территориях, где отсутствуют военные комиссариаты </t>
  </si>
  <si>
    <t xml:space="preserve">Субвенции на осуществление государственных полномочий РФ по назначению и выплате единовременного пособия при передаче ребенка на воспитание в семью </t>
  </si>
  <si>
    <t>Субвенции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</si>
  <si>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на обеспечение мер социальной поддержки отдельных категорий граждан по оплате жилищно-коммунальных услуг (образование)</t>
  </si>
  <si>
    <t>Субвенции на обеспечение мер социальной поддержки отдельных категорий граждан по оплате жилищно-коммунальных услуг (культура)</t>
  </si>
  <si>
    <t>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</t>
  </si>
  <si>
    <t>Проведение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</si>
  <si>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Иные межбюджетные трансферты</t>
  </si>
  <si>
    <t>Реализация отдельных полномочий в области обращения с твердыми коммунальными отходами</t>
  </si>
  <si>
    <t>Поощрение победителей регионального этапа Всероссийского конкурса "Лучшая муниципальная практика"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</si>
  <si>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</si>
  <si>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>Иные межбюджетные трансферты на проведение оценки эффективности деятельности органов местного самоуправления</t>
  </si>
  <si>
    <t>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</si>
  <si>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Иные межбюджетные трансферты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</t>
  </si>
  <si>
    <t>Поощрение победителей экономического соревнования в сельском хозяйстве между муниципальными районами Чувашской Республики</t>
  </si>
  <si>
    <t>Проведение мероприятий по расчистке правой протоки русла р. Сура в районе Сурского водозабора г. Шумерля Чувашской Республики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</si>
  <si>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</si>
  <si>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</si>
  <si>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</si>
  <si>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</si>
  <si>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</si>
  <si>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</si>
  <si>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</si>
  <si>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</si>
  <si>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</si>
  <si>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</si>
  <si>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</si>
  <si>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</si>
  <si>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</si>
  <si>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</si>
  <si>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</si>
  <si>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</si>
  <si>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</si>
  <si>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</si>
  <si>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</si>
  <si>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</si>
  <si>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</si>
  <si>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</si>
  <si>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</si>
  <si>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</si>
  <si>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Шумерля</t>
  </si>
  <si>
    <t>г. Чебоксары</t>
  </si>
  <si>
    <t>Итого нераспределенная сумма</t>
  </si>
  <si>
    <t xml:space="preserve">Итого: 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</si>
  <si>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</si>
  <si>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на мероприятия по профилактике и соблюдению правопорядка на улицах и в других общественных местах</t>
  </si>
  <si>
    <t xml:space="preserve">Субвенциии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 образовательную программу дошкольного образования 
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</si>
  <si>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изменению) списков кандидатов в присяжные заседатели федеральных судов общей юрисдикции в Российской Федерации 
</t>
  </si>
  <si>
    <t>в тыс. рублей</t>
  </si>
  <si>
    <t>№ п/п</t>
  </si>
  <si>
    <t>Наименование</t>
  </si>
  <si>
    <t>Код бюджетной классификации</t>
  </si>
  <si>
    <t>Утвержденные бюджетные назначения (годовой план)</t>
  </si>
  <si>
    <t>Дотации-всего</t>
  </si>
  <si>
    <t>в том числе:</t>
  </si>
  <si>
    <t>1.1</t>
  </si>
  <si>
    <t xml:space="preserve">Дотации на выравнивание бюджетной обеспеченности муниципальных районов (городских округов) </t>
  </si>
  <si>
    <t>1.2</t>
  </si>
  <si>
    <t>Дотации на поддержку мер по обеспечению сбалансированности бюджетов</t>
  </si>
  <si>
    <t>892 1402 Ч4104Д0040 512</t>
  </si>
  <si>
    <t>1.3</t>
  </si>
  <si>
    <t xml:space="preserve">892 1402 Ч410418120 512 </t>
  </si>
  <si>
    <t>2</t>
  </si>
  <si>
    <t>Субсидии-всего</t>
  </si>
  <si>
    <t>2.1</t>
  </si>
  <si>
    <t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</t>
  </si>
  <si>
    <t>831-0409-Ч210314210-521</t>
  </si>
  <si>
    <t>2.2</t>
  </si>
  <si>
    <t>831-0409-Ч210314180-521</t>
  </si>
  <si>
    <t>2.3</t>
  </si>
  <si>
    <t xml:space="preserve">Субсидии  на софинансирование  расходов бюджетов муниципальных образований по капитальному  ремонту, ремонту и содержанию автомобильных дорог общего пользования местного значения в границах населенных пунктов поселения </t>
  </si>
  <si>
    <t>831-0409-Ч210314190-521</t>
  </si>
  <si>
    <t>2.4</t>
  </si>
  <si>
    <t xml:space="preserve">Субсидий  на софинансирование расходов по капитальному ремонту и ремонту автомобильных дорог общего пользования местного значения в границах городского округа </t>
  </si>
  <si>
    <t>831-0409-Ч210314200-521</t>
  </si>
  <si>
    <t>2.5</t>
  </si>
  <si>
    <t>2.6</t>
  </si>
  <si>
    <t>2.7</t>
  </si>
  <si>
    <t xml:space="preserve">Субсидий бюджетам муниципальных районов на софинансирование мероприятий по улучшению жилищных условий граждан, проживающих в сельской местности, в рамках мероприятий по устойчивому развитию сельских территорий 
</t>
  </si>
  <si>
    <t>2.8</t>
  </si>
  <si>
    <t>Субсидии на грантовую поддержку местных инициатив граждан, проживающих в сельской местности, в рамках мероприятий по устойчивому развитию сельских территорий</t>
  </si>
  <si>
    <t>882-0405-Ц9903R5678-521</t>
  </si>
  <si>
    <t>2.9</t>
  </si>
  <si>
    <t>Субсидии на реализацию  проектов развития общественной инфраструктуры, основанных на местных инициативах</t>
  </si>
  <si>
    <t>2.10</t>
  </si>
  <si>
    <t>Субсидии на реализацию программ формирования современной городской среды</t>
  </si>
  <si>
    <t>2.11</t>
  </si>
  <si>
    <t>Субсидии на комплектование книжных фондов библиотек муниципальных образований в рамках поддержки отрасли культуры</t>
  </si>
  <si>
    <t>857-0801-Ц4115R5193-521</t>
  </si>
  <si>
    <t>2.12</t>
  </si>
  <si>
    <t xml:space="preserve">Субсидии на укрепление материально-технической базы муниципальных образовательных организаций в рамках реализации меропрятий по созданию новых мест в общеобразовательных организациях (в части оснащения вновь созданных мест в муниципальных общеобразовательных организациях средствами обучения и воспитания) </t>
  </si>
  <si>
    <t>874-0702-Ц74Е15520В-521</t>
  </si>
  <si>
    <t>2.14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</si>
  <si>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</t>
  </si>
  <si>
    <t>874-0702-Ц711511660-521</t>
  </si>
  <si>
    <t>2.15</t>
  </si>
  <si>
    <t>874-0702-Ц740211660-521</t>
  </si>
  <si>
    <t>2.16</t>
  </si>
  <si>
    <t>Субсидии на на укрепление материально-технической базы муниципальных детских школ искусств</t>
  </si>
  <si>
    <t>857-0703-Ц410619270-521</t>
  </si>
  <si>
    <t>2.17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</si>
  <si>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</si>
  <si>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2.18</t>
  </si>
  <si>
    <t xml:space="preserve">Субсидии на подготовку и проведение празднования на федеральном уровне памятных дат субъектов Российской Федерации </t>
  </si>
  <si>
    <t>857-0801-Ц4114R5090-521</t>
  </si>
  <si>
    <t>2.19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</si>
  <si>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</si>
  <si>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857-0801-Ц4115R5194-521</t>
  </si>
  <si>
    <t>2.20</t>
  </si>
  <si>
    <t>Субсидии на  мероприятия по поддержке учреждений спортивной направленности по адаптивной физической культуре и спорту в Чувашской Республике</t>
  </si>
  <si>
    <t>867-1102-Ч8103R0273-521</t>
  </si>
  <si>
    <t>2.21</t>
  </si>
  <si>
    <t>Субсидии на мероприятия по созданию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(в части укрепления материально-технической базы муниципальных образовательных организация Чувашской Республики)</t>
  </si>
  <si>
    <t>874-0701-Ч8105R0272-521</t>
  </si>
  <si>
    <t>2.22</t>
  </si>
  <si>
    <t>Субсидии на  обеспечение развития и укрепления материально-технической базы домов культуры в населенных пунктах с числом жителей до 50 тысяч человек</t>
  </si>
  <si>
    <t>857-0801-Ц4115R4670-521</t>
  </si>
  <si>
    <t>2.24</t>
  </si>
  <si>
    <t>Субсидии на создание условий для показа национальных кинофильмов в кинозалах, расположенных в населенных пунктах с численностью населения до 500 тыс. человек</t>
  </si>
  <si>
    <t>857-0801-Ц41А119710-521</t>
  </si>
  <si>
    <t>2.27</t>
  </si>
  <si>
    <t>857-0801-Ц411517090-521</t>
  </si>
  <si>
    <t>2.28</t>
  </si>
  <si>
    <t>Субсидии  на повышение оплаты труда работников муниципальных образовательных организаций дополнительного образования для детей</t>
  </si>
  <si>
    <t>874-0703-Ц710117080-521</t>
  </si>
  <si>
    <t>2.29</t>
  </si>
  <si>
    <t>Субсидии на мероприятия по профилактике и соблюдению првопорядка на улицах и в других общественных местах</t>
  </si>
  <si>
    <t>877-0314-Ц830512620-521</t>
  </si>
  <si>
    <t>2.30</t>
  </si>
  <si>
    <t>Субсидии на укрепление материально-технической базы муниципальных образоваельных организаций (в части оснащения вновь созданных мест в муниципальных общеобразовательных организациях средствами обучения и воспитания)</t>
  </si>
  <si>
    <t>874-0702-Ц740511660-521</t>
  </si>
  <si>
    <t>2.32</t>
  </si>
  <si>
    <t>Субсидии на реализацию  полномочий органов местного самоуправления, связанных с общегосударственным управлением</t>
  </si>
  <si>
    <t>832-1403-А110318300-521</t>
  </si>
  <si>
    <t>2.33</t>
  </si>
  <si>
    <t>Субсидии на строительство и реконструкцию автомобильных дорог в границах  городского округа</t>
  </si>
  <si>
    <t>831-0409-Ч210314220-522</t>
  </si>
  <si>
    <t>2.34</t>
  </si>
  <si>
    <t>831-0409-Ц990216640-522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</si>
  <si>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</si>
  <si>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</si>
  <si>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</si>
  <si>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</si>
  <si>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</si>
  <si>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</si>
  <si>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</si>
  <si>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</si>
  <si>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</si>
  <si>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832-0502-А140119133-522</t>
  </si>
  <si>
    <t>2.44</t>
  </si>
  <si>
    <t>832-0502-А140119134-522</t>
  </si>
  <si>
    <t>2.45</t>
  </si>
  <si>
    <t>832-0502-А140119135-522</t>
  </si>
  <si>
    <t>2.46</t>
  </si>
  <si>
    <t>832-0502-А140119136-522</t>
  </si>
  <si>
    <t>2.47</t>
  </si>
  <si>
    <t>832-0502-Ц9902R5673-522</t>
  </si>
  <si>
    <t>2.48</t>
  </si>
  <si>
    <t>832-0502-Ц9902R5674-522</t>
  </si>
  <si>
    <t>2.49</t>
  </si>
  <si>
    <t>2.50</t>
  </si>
  <si>
    <t>882-0405-Ц9902R5675-522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</si>
  <si>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</si>
  <si>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</si>
  <si>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</si>
  <si>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</si>
  <si>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</si>
  <si>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</si>
  <si>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</si>
  <si>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</si>
  <si>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</si>
  <si>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</si>
  <si>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</si>
  <si>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</si>
  <si>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</si>
  <si>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</si>
  <si>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</si>
  <si>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</si>
  <si>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</si>
  <si>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</si>
  <si>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Строительство сельского дома культуры на 100 мест по адресу: Чувашская Республики, Козловский район, с.Аттиково, ул.Горчакова, д.17а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</si>
  <si>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</si>
  <si>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</si>
  <si>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</si>
  <si>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</si>
  <si>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</si>
  <si>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</si>
  <si>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</si>
  <si>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</si>
  <si>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</si>
  <si>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</si>
  <si>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</si>
  <si>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</si>
  <si>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</si>
  <si>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</si>
  <si>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</si>
  <si>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</si>
  <si>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</si>
  <si>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3</t>
  </si>
  <si>
    <t>Субвенции</t>
  </si>
  <si>
    <t>3.1</t>
  </si>
  <si>
    <t xml:space="preserve">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</si>
  <si>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818-0104-А3Э0113800-530</t>
  </si>
  <si>
    <t>3.2</t>
  </si>
  <si>
    <t xml:space="preserve">Субвенции на осуществление полномочий Российской Федерации по государственной регистрации актов гражданского состояния </t>
  </si>
  <si>
    <t>818-0304-Ч540259300-530</t>
  </si>
  <si>
    <t>3.3</t>
  </si>
  <si>
    <t>832-0501-А220112780-530</t>
  </si>
  <si>
    <t>3.4</t>
  </si>
  <si>
    <t>832-0501-А21F112940-522</t>
  </si>
  <si>
    <t>3.5</t>
  </si>
  <si>
    <t>832-0505-А21F112980-530</t>
  </si>
  <si>
    <t>3.6</t>
  </si>
  <si>
    <t>832-1004-А2201R0820-530 832-1004-А22011А820-530</t>
  </si>
  <si>
    <t>3.7</t>
  </si>
  <si>
    <t>856-1006-Ц630112440-530</t>
  </si>
  <si>
    <t>3.8</t>
  </si>
  <si>
    <t>874-0104-А330111980-530</t>
  </si>
  <si>
    <t>3.9</t>
  </si>
  <si>
    <t>874-0104-Ц7Э0111990-530</t>
  </si>
  <si>
    <t>3.10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</si>
  <si>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</si>
  <si>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874-0701-Ц710212000-530</t>
  </si>
  <si>
    <t>3.11</t>
  </si>
  <si>
    <t>874-0702-Ц710212010-530</t>
  </si>
  <si>
    <t>3.12</t>
  </si>
  <si>
    <t xml:space="preserve">Субвенциии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
</t>
  </si>
  <si>
    <t>874-1004-Ц711412040-530</t>
  </si>
  <si>
    <t>3.13</t>
  </si>
  <si>
    <t>881-0405-Ц970112750-530</t>
  </si>
  <si>
    <t>3.14</t>
  </si>
  <si>
    <t>Субвенции  для осуществления государственных полномочий Чувашской Республики по расчету и предоставлению субвенций бюджетам поселений, органы местного самоуправления которых осуществляют полномочия по первичному воинскому учету граждан</t>
  </si>
  <si>
    <t>892-0203-Ч410451180-530</t>
  </si>
  <si>
    <t>3.15</t>
  </si>
  <si>
    <t xml:space="preserve">Субвенции на осуществление государственных полномочий Россйиской Федерации  по назначению и выплате единовременного пособия при передаче ребенка на воспитание в семью </t>
  </si>
  <si>
    <t>874-1004-Ц711452600-530</t>
  </si>
  <si>
    <t>3.16</t>
  </si>
  <si>
    <t>874-1003-Ц711412060-530</t>
  </si>
  <si>
    <t>3.17</t>
  </si>
  <si>
    <t>874-1003-Ц310110550-530</t>
  </si>
  <si>
    <t>3.18</t>
  </si>
  <si>
    <t>857-1003-Ц310110550-530</t>
  </si>
  <si>
    <t>3.19</t>
  </si>
  <si>
    <t>892-1403-Ч4104Д0070-530</t>
  </si>
  <si>
    <t>3.20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</si>
  <si>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</si>
  <si>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818-0105-Ч540151200-530</t>
  </si>
  <si>
    <t>3.21</t>
  </si>
  <si>
    <t>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</si>
  <si>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833-0505-А110317740-530</t>
  </si>
  <si>
    <t>4</t>
  </si>
  <si>
    <t>4.1</t>
  </si>
  <si>
    <t>818-1403-Ч540717600-540</t>
  </si>
  <si>
    <t>4.2</t>
  </si>
  <si>
    <t>832-1403-А510212820-540</t>
  </si>
  <si>
    <t>4.3</t>
  </si>
  <si>
    <t>840-1403-Ч160814430-540</t>
  </si>
  <si>
    <t>4.4</t>
  </si>
  <si>
    <t>840-1403-Ч160816380-540</t>
  </si>
  <si>
    <t>4.5</t>
  </si>
  <si>
    <t>874-1003-Ц711412030-540</t>
  </si>
  <si>
    <t>4.6</t>
  </si>
  <si>
    <t>882-0405-Ц9Л0212670-540</t>
  </si>
  <si>
    <t>4.7</t>
  </si>
  <si>
    <t>850-0406-Ч340119320-540</t>
  </si>
  <si>
    <t>ВСЕГО межбюджетных трансфертов местным бюджетам</t>
  </si>
  <si>
    <t>Сведения о предоставленных из республиканского бюджета Чувашской Республики межбюджетных трансфертов местным бюджетам                                                                                                    за 1 полугодие 2019 года</t>
  </si>
  <si>
    <t>(тыс. рублей)</t>
  </si>
  <si>
    <t>Исполнено по состоянию на 01.07.2019</t>
  </si>
  <si>
    <t>Процент исполнения по состоянию на 01.07.2019,  %</t>
  </si>
  <si>
    <t>Муниципальные районы</t>
  </si>
  <si>
    <t>Городские округа</t>
  </si>
  <si>
    <t>Всего дотаций</t>
  </si>
  <si>
    <t xml:space="preserve">Всего субсидии </t>
  </si>
  <si>
    <t xml:space="preserve">Субсидии на улучшение жилищных условий граждан, проживающих в сельской местности, в рамках мероприятий по устойчивому развитию сельских территорий 
</t>
  </si>
  <si>
    <t xml:space="preserve">Всего субвенции </t>
  </si>
  <si>
    <t>Всего иные межбюджетные трансферты</t>
  </si>
  <si>
    <t xml:space="preserve">892-1401 Ч4104Д0030 511 </t>
  </si>
  <si>
    <t xml:space="preserve">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 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</si>
  <si>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 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</si>
  <si>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образовательных организаций </t>
  </si>
  <si>
    <t>Субсидии на укрепление материально-технической базы муниципальных образовательных организаций (в части проведения капитального ремонта зданий прочих муниципальных образовательных организаций</t>
  </si>
  <si>
    <t>Субсидии на укрепление материально-технической базы муниципальных образовательных организаций (в части оснащения вновь созданных мест в муниципальных дошкольных образовательных организациях средствами обучения  и воспитания)</t>
  </si>
  <si>
    <t>Субсидии на укрепление материально-технической базы муниципальных учреждений физической культуры и спорта (в части проведения капитального ремонта зданий  муниципальных учреждений физической культуры и спорта)</t>
  </si>
  <si>
    <t>Субсидии на 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</si>
  <si>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Субсидии на подготовку и проведение празднования на федеральном уровне памятных дат субъектов Российской Федерации 
</t>
  </si>
  <si>
    <t>Субсидии на на повышение оплаты труда работников муниципальных учреждений культуры</t>
  </si>
  <si>
    <t>4.8</t>
  </si>
  <si>
    <t>831-0409-Ч21R153933-540</t>
  </si>
  <si>
    <t>4.9</t>
  </si>
  <si>
    <t>832-0502-A110119760-540</t>
  </si>
  <si>
    <t>4.10</t>
  </si>
  <si>
    <t>832-0505-А51F254240-540</t>
  </si>
  <si>
    <t>832-1004-A2103R4970-521     832-1004-А21F1R4970-521</t>
  </si>
  <si>
    <t>850-0406-Ч3403R0160-521</t>
  </si>
  <si>
    <t xml:space="preserve">882-1003-Ц9901R5671-521     </t>
  </si>
  <si>
    <t>832-0409-A510216570-523  832-1403-A510216570-523 882-0409-Ц990216570-523 882-1403-Ц990216570-523</t>
  </si>
  <si>
    <t>832-0503-A51F255550-523</t>
  </si>
  <si>
    <t>874-0701-Ц711511660-521</t>
  </si>
  <si>
    <t>874-0703-Ц711511660-521</t>
  </si>
  <si>
    <t>874-0701-Ц710311660-521</t>
  </si>
  <si>
    <t>867-1102-Ц510219820-521</t>
  </si>
  <si>
    <t>867-1102-Ц5102R4260-521</t>
  </si>
  <si>
    <t>874-0702-Ц71E250970-521</t>
  </si>
  <si>
    <t>832-0409-A21F15021Б-522</t>
  </si>
  <si>
    <t>832-0501-А210218320-522 832-0501-А21F309602-522 832-0501-А21F309502-522</t>
  </si>
  <si>
    <t>832-0502-A130318940-522</t>
  </si>
  <si>
    <t>832-0502-A13G552431-522</t>
  </si>
  <si>
    <t>832-0502-A13G552432-522</t>
  </si>
  <si>
    <t>832-0502-A140219450-522</t>
  </si>
  <si>
    <t>832-0502-A140119131-522</t>
  </si>
  <si>
    <t>832-0502-A140119132-522</t>
  </si>
  <si>
    <t>857-0801-Ц41A155676-522</t>
  </si>
  <si>
    <t>857-0801-Ц99A113120-522</t>
  </si>
  <si>
    <t>857-0801-Ц99A119140-522</t>
  </si>
  <si>
    <t>857-0801-Ц99A119150-522</t>
  </si>
  <si>
    <t>857-0801-Ц41A15519Б-522</t>
  </si>
  <si>
    <t>874-0701-Ц71Р251591-522 874-0701-Ц7116R1591-522 874-0701-Ц71Р2А1591-522</t>
  </si>
  <si>
    <t>874-0701-Ц71P251592-522 874-0701-Ц7116R1592-522 874-0701-Ц71P2A1592-522</t>
  </si>
  <si>
    <t>874-0701-Ц71P251593-522 874-0701-Ц7116R1593-522 874-0701-Ц71P2A1593-522</t>
  </si>
  <si>
    <t>874-0701-Ц71Р251595-522 874-0701-Ц7116R1595-522 874-0701-Ц71Р2А1595-522</t>
  </si>
  <si>
    <t>874-0701-Ц71Р251596-522 874-0701-Ц71R251596-522 874-0701-Ц71Р2А1596-522</t>
  </si>
  <si>
    <t>874-0701-Ц71Р251597-522 874-0701-Ц7116R1597-522 874-0701-Ц71Р2А1597-522</t>
  </si>
  <si>
    <t>874-0701-Ц71Р251598-522 874-0701-Ц7116R1598-522 874-0701-Ц71Р2А1598-522</t>
  </si>
  <si>
    <t>874-0701-Ц71Р251599-522 874-0701-Ц7116R1599-522 874-0701-Ц71Р2А1599-522</t>
  </si>
  <si>
    <t>874-0701-Ц71Р25159А-522 874-0701-Ц7116R159А-522 874-0701-Ц71Р2А159А-522</t>
  </si>
  <si>
    <t>874-0701-Ц71Р25159Б-522 874-0701-Ц7116R159Б-522 874-0701-Ц71Р2А159Б-522</t>
  </si>
  <si>
    <t>874-0701-Ц71Р251594-522 874-0701-Ц71Р2А1594-522</t>
  </si>
  <si>
    <t>874-0702-Ц74Е155206-522 874-0702-Ц74Е11А206-522</t>
  </si>
  <si>
    <t>874-0702-Ц74Е15520А-522</t>
  </si>
  <si>
    <t>857-0801-Ц99А119180-522</t>
  </si>
  <si>
    <t>857-0412-Ц4403R3840-522</t>
  </si>
  <si>
    <t>831-0409-А21F11А219-522</t>
  </si>
  <si>
    <t>831-0409-А21F11А21А-522</t>
  </si>
  <si>
    <t>831-0409-А21F11А21В-522</t>
  </si>
  <si>
    <t>831-0409-Ч210314221-522</t>
  </si>
  <si>
    <t>832-0502-Ч1602RA681-522 832-0502-Ч16021A681-522 832-0502-Ч16029A681-522</t>
  </si>
  <si>
    <t>832-0502-Ч16021А685-522 832-0502-Ч16029А685-522  832-0502-Ч1602RА685-522</t>
  </si>
  <si>
    <t>874-0701-А21F11А217-522</t>
  </si>
  <si>
    <t>874-0701-А21F11А218-522</t>
  </si>
  <si>
    <t>874-0701-Ц7116R159Д-522 874-0701-Ц7116R159В-522 874-0701-Ц71Р2А159В-522</t>
  </si>
  <si>
    <t xml:space="preserve">874-0701-Ц71Р25159Г-522 874-0701-Ц71Р2А159Г-522 </t>
  </si>
  <si>
    <t>874-0701-Ц71Р25159Д-522 874-0701-Ц71Р2А159Д-522</t>
  </si>
  <si>
    <t>874-0701-Ц71Р252321-522</t>
  </si>
  <si>
    <t>874-0702-Ц740419690-522</t>
  </si>
  <si>
    <t>874-0702-Ц74031А204-522 874-0702-Ц7403R5204-522</t>
  </si>
  <si>
    <t>874-0702-Ц740319730-522</t>
  </si>
  <si>
    <t>850-0602-Ч34G650132-522</t>
  </si>
  <si>
    <t>% выполнения утвержденных назначений по состоянию на 01.07.2019</t>
  </si>
  <si>
    <t>2.13</t>
  </si>
  <si>
    <t>2.23</t>
  </si>
  <si>
    <t>2.25</t>
  </si>
  <si>
    <t>2.26</t>
  </si>
  <si>
    <t>2.31</t>
  </si>
  <si>
    <t>Сведения о предоставлении из бюджета субъекта Российской Федерации дотаций муниципальным районам (городским округам)   за 1 полугодие 2019 года</t>
  </si>
  <si>
    <t>Сведения о предоставлении из бюджета субъекта Российской Федерации субсидий муниципальным районам (городским округам) за 1 полугодие 2019 года</t>
  </si>
  <si>
    <t>Сведения о предоставлении из бюджета субъекта Российской Федерации субвенций муниципальным районам (городским округам) за 1 полугодие 2019 года</t>
  </si>
  <si>
    <t>Сведения о предоставлении из бюджета субъекта Российской Федерации иных межбюджетных трансфертов муниципальным районам (городским округам) за 1 полугодие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</si>
</sst>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sz val="12"/>
      <name val="TimesET"/>
    </font>
    <font>
      <b/>
      <sz val="10"/>
      <name val="TimesET"/>
      <charset val="204"/>
    </font>
    <font>
      <sz val="8"/>
      <name val="TimesET"/>
    </font>
    <font>
      <sz val="8"/>
      <color theme="1"/>
      <name val="TimesET"/>
    </font>
    <font>
      <sz val="10"/>
      <name val="TimesET"/>
      <charset val="204"/>
    </font>
    <font>
      <sz val="9"/>
      <color theme="1"/>
      <name val="TimesET"/>
    </font>
    <font>
      <b/>
      <sz val="10"/>
      <name val="TimesET"/>
    </font>
    <font>
      <b/>
      <sz val="11"/>
      <name val="TimesET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 Cyr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color theme="1"/>
      <name val="Times New Roman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ET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b/>
      <sz val="12"/>
      <color theme="1"/>
      <name val="TimesET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  <charset val="204"/>
    </font>
    <font>
      <sz val="11"/>
      <name val="TimesET"/>
      <charset val="204"/>
    </font>
    <font>
      <sz val="11"/>
      <name val="TimesET"/>
    </font>
    <font>
      <b/>
      <sz val="10"/>
      <color theme="1"/>
      <name val="TimesET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C0C0"/>
      </patternFill>
    </fill>
    <fill>
      <patternFill patternType="solid">
        <fgColor rgb="FFB7DDE8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09">
    <xf numFmtId="0" fontId="0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4" fontId="18" fillId="19" borderId="8">
      <alignment horizontal="right" vertical="top" wrapText="1" shrinkToFit="1"/>
    </xf>
    <xf numFmtId="4" fontId="19" fillId="20" borderId="9">
      <alignment horizontal="right" vertical="top" shrinkToFit="1"/>
    </xf>
    <xf numFmtId="4" fontId="19" fillId="21" borderId="10">
      <alignment horizontal="right" vertical="top" shrinkToFit="1"/>
    </xf>
    <xf numFmtId="4" fontId="20" fillId="0" borderId="10">
      <alignment horizontal="right" vertical="top" shrinkToFit="1"/>
    </xf>
    <xf numFmtId="4" fontId="21" fillId="0" borderId="11">
      <alignment horizontal="right" vertical="top" shrinkToFit="1"/>
    </xf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2" fillId="10" borderId="12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3" fillId="26" borderId="13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4" fillId="26" borderId="12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29" fillId="27" borderId="18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" fillId="0" borderId="0"/>
    <xf numFmtId="0" fontId="2" fillId="0" borderId="0"/>
    <xf numFmtId="0" fontId="32" fillId="0" borderId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16" fillId="29" borderId="19" applyNumberFormat="0" applyFon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" fillId="0" borderId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47" fillId="0" borderId="0"/>
    <xf numFmtId="0" fontId="47" fillId="0" borderId="0"/>
    <xf numFmtId="0" fontId="48" fillId="0" borderId="0"/>
    <xf numFmtId="0" fontId="48" fillId="0" borderId="0"/>
    <xf numFmtId="0" fontId="47" fillId="0" borderId="0"/>
    <xf numFmtId="0" fontId="48" fillId="44" borderId="0"/>
    <xf numFmtId="0" fontId="48" fillId="0" borderId="0">
      <alignment wrapText="1"/>
    </xf>
    <xf numFmtId="0" fontId="48" fillId="0" borderId="0"/>
    <xf numFmtId="0" fontId="49" fillId="0" borderId="0">
      <alignment horizontal="center" wrapText="1"/>
    </xf>
    <xf numFmtId="0" fontId="49" fillId="0" borderId="0">
      <alignment horizontal="center"/>
    </xf>
    <xf numFmtId="0" fontId="48" fillId="0" borderId="0">
      <alignment horizontal="right"/>
    </xf>
    <xf numFmtId="0" fontId="48" fillId="44" borderId="22"/>
    <xf numFmtId="0" fontId="48" fillId="0" borderId="23">
      <alignment horizontal="center" vertical="center" wrapText="1"/>
    </xf>
    <xf numFmtId="0" fontId="48" fillId="44" borderId="24"/>
    <xf numFmtId="49" fontId="48" fillId="0" borderId="23">
      <alignment horizontal="left" vertical="top" wrapText="1" indent="2"/>
    </xf>
    <xf numFmtId="49" fontId="48" fillId="0" borderId="23">
      <alignment horizontal="center" vertical="top" shrinkToFit="1"/>
    </xf>
    <xf numFmtId="4" fontId="48" fillId="0" borderId="23">
      <alignment horizontal="right" vertical="top" shrinkToFit="1"/>
    </xf>
    <xf numFmtId="10" fontId="48" fillId="0" borderId="23">
      <alignment horizontal="right" vertical="top" shrinkToFit="1"/>
    </xf>
    <xf numFmtId="0" fontId="48" fillId="44" borderId="24">
      <alignment shrinkToFit="1"/>
    </xf>
    <xf numFmtId="4" fontId="50" fillId="31" borderId="23">
      <alignment horizontal="right" vertical="top" shrinkToFit="1"/>
    </xf>
    <xf numFmtId="10" fontId="50" fillId="31" borderId="23">
      <alignment horizontal="right" vertical="top" shrinkToFit="1"/>
    </xf>
    <xf numFmtId="0" fontId="48" fillId="44" borderId="25"/>
    <xf numFmtId="4" fontId="19" fillId="45" borderId="23">
      <alignment horizontal="right" vertical="top" shrinkToFit="1"/>
    </xf>
    <xf numFmtId="0" fontId="50" fillId="0" borderId="23">
      <alignment vertical="top" wrapText="1"/>
    </xf>
    <xf numFmtId="4" fontId="50" fillId="46" borderId="23">
      <alignment horizontal="right" vertical="top" shrinkToFit="1"/>
    </xf>
    <xf numFmtId="10" fontId="50" fillId="46" borderId="23">
      <alignment horizontal="right" vertical="top" shrinkToFit="1"/>
    </xf>
    <xf numFmtId="0" fontId="48" fillId="44" borderId="24">
      <alignment horizontal="center"/>
    </xf>
    <xf numFmtId="0" fontId="48" fillId="44" borderId="24">
      <alignment horizontal="left"/>
    </xf>
    <xf numFmtId="0" fontId="48" fillId="44" borderId="25">
      <alignment horizontal="center"/>
    </xf>
    <xf numFmtId="0" fontId="48" fillId="44" borderId="25">
      <alignment horizontal="left"/>
    </xf>
    <xf numFmtId="0" fontId="47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47" borderId="0"/>
    <xf numFmtId="0" fontId="3" fillId="47" borderId="0"/>
    <xf numFmtId="0" fontId="3" fillId="47" borderId="0"/>
    <xf numFmtId="0" fontId="3" fillId="47" borderId="0"/>
    <xf numFmtId="0" fontId="3" fillId="0" borderId="0"/>
    <xf numFmtId="0" fontId="1" fillId="31" borderId="21" applyNumberFormat="0" applyFont="0" applyAlignment="0" applyProtection="0"/>
  </cellStyleXfs>
  <cellXfs count="119">
    <xf numFmtId="0" fontId="0" fillId="0" borderId="0" xfId="0"/>
    <xf numFmtId="1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3" borderId="0" xfId="0" applyNumberFormat="1" applyFont="1" applyFill="1" applyBorder="1" applyAlignment="1">
      <alignment vertical="center" wrapText="1"/>
    </xf>
    <xf numFmtId="164" fontId="8" fillId="2" borderId="0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0" xfId="0" applyNumberFormat="1" applyFont="1" applyFill="1" applyBorder="1" applyAlignment="1">
      <alignment vertical="center" wrapText="1"/>
    </xf>
    <xf numFmtId="0" fontId="15" fillId="2" borderId="0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4" fillId="30" borderId="0" xfId="0" applyNumberFormat="1" applyFont="1" applyFill="1" applyBorder="1" applyAlignment="1">
      <alignment vertical="center" wrapText="1"/>
    </xf>
    <xf numFmtId="164" fontId="4" fillId="30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top" wrapText="1"/>
    </xf>
    <xf numFmtId="165" fontId="14" fillId="2" borderId="1" xfId="0" applyNumberFormat="1" applyFont="1" applyFill="1" applyBorder="1" applyAlignment="1">
      <alignment horizontal="right" vertical="top" wrapText="1"/>
    </xf>
    <xf numFmtId="165" fontId="38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9" fillId="0" borderId="0" xfId="355" applyFont="1" applyAlignment="1">
      <alignment vertical="center" wrapText="1"/>
    </xf>
    <xf numFmtId="4" fontId="41" fillId="0" borderId="0" xfId="355" applyNumberFormat="1" applyFont="1"/>
    <xf numFmtId="4" fontId="39" fillId="0" borderId="0" xfId="355" applyNumberFormat="1" applyFont="1" applyAlignment="1">
      <alignment horizontal="center"/>
    </xf>
    <xf numFmtId="0" fontId="43" fillId="0" borderId="0" xfId="355" applyFont="1" applyAlignment="1">
      <alignment horizontal="center" vertical="center" wrapText="1"/>
    </xf>
    <xf numFmtId="0" fontId="40" fillId="0" borderId="0" xfId="355" applyFont="1" applyAlignment="1">
      <alignment horizontal="center" vertical="center" wrapText="1"/>
    </xf>
    <xf numFmtId="0" fontId="44" fillId="2" borderId="1" xfId="355" applyFont="1" applyFill="1" applyBorder="1" applyAlignment="1">
      <alignment horizontal="center" vertical="center" wrapText="1"/>
    </xf>
    <xf numFmtId="0" fontId="44" fillId="2" borderId="4" xfId="355" applyFont="1" applyFill="1" applyBorder="1" applyAlignment="1">
      <alignment horizontal="center" vertical="center" wrapText="1"/>
    </xf>
    <xf numFmtId="4" fontId="41" fillId="2" borderId="0" xfId="355" applyNumberFormat="1" applyFont="1" applyFill="1"/>
    <xf numFmtId="49" fontId="45" fillId="2" borderId="1" xfId="355" applyNumberFormat="1" applyFont="1" applyFill="1" applyBorder="1" applyAlignment="1">
      <alignment horizontal="center" vertical="center" wrapText="1"/>
    </xf>
    <xf numFmtId="165" fontId="45" fillId="2" borderId="1" xfId="355" applyNumberFormat="1" applyFont="1" applyFill="1" applyBorder="1" applyAlignment="1">
      <alignment vertical="center" wrapText="1"/>
    </xf>
    <xf numFmtId="49" fontId="40" fillId="2" borderId="1" xfId="355" applyNumberFormat="1" applyFont="1" applyFill="1" applyBorder="1" applyAlignment="1">
      <alignment horizontal="center" vertical="center" wrapText="1"/>
    </xf>
    <xf numFmtId="165" fontId="40" fillId="2" borderId="1" xfId="355" applyNumberFormat="1" applyFont="1" applyFill="1" applyBorder="1" applyAlignment="1">
      <alignment vertical="center" wrapText="1"/>
    </xf>
    <xf numFmtId="49" fontId="40" fillId="2" borderId="1" xfId="355" applyNumberFormat="1" applyFont="1" applyFill="1" applyBorder="1" applyAlignment="1">
      <alignment horizontal="justify" vertical="center" wrapText="1"/>
    </xf>
    <xf numFmtId="165" fontId="40" fillId="2" borderId="1" xfId="355" applyNumberFormat="1" applyFont="1" applyFill="1" applyBorder="1" applyAlignment="1">
      <alignment horizontal="left" vertical="center" wrapText="1"/>
    </xf>
    <xf numFmtId="165" fontId="40" fillId="2" borderId="1" xfId="355" applyNumberFormat="1" applyFont="1" applyFill="1" applyBorder="1" applyAlignment="1">
      <alignment horizontal="right" vertical="center" wrapText="1"/>
    </xf>
    <xf numFmtId="4" fontId="39" fillId="2" borderId="0" xfId="355" applyNumberFormat="1" applyFont="1" applyFill="1"/>
    <xf numFmtId="165" fontId="46" fillId="2" borderId="1" xfId="355" applyNumberFormat="1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right" vertical="center" wrapText="1"/>
    </xf>
    <xf numFmtId="1" fontId="51" fillId="2" borderId="1" xfId="0" applyNumberFormat="1" applyFont="1" applyFill="1" applyBorder="1" applyAlignment="1">
      <alignment horizontal="center" vertical="center" wrapText="1"/>
    </xf>
    <xf numFmtId="164" fontId="51" fillId="2" borderId="1" xfId="0" applyNumberFormat="1" applyFont="1" applyFill="1" applyBorder="1" applyAlignment="1">
      <alignment horizontal="left" vertical="center" wrapText="1"/>
    </xf>
    <xf numFmtId="165" fontId="51" fillId="2" borderId="1" xfId="0" applyNumberFormat="1" applyFont="1" applyFill="1" applyBorder="1" applyAlignment="1">
      <alignment horizontal="right" vertical="center" wrapText="1"/>
    </xf>
    <xf numFmtId="165" fontId="51" fillId="2" borderId="7" xfId="0" applyNumberFormat="1" applyFont="1" applyFill="1" applyBorder="1" applyAlignment="1">
      <alignment horizontal="right" vertical="center" wrapText="1"/>
    </xf>
    <xf numFmtId="1" fontId="52" fillId="2" borderId="1" xfId="0" applyNumberFormat="1" applyFont="1" applyFill="1" applyBorder="1" applyAlignment="1">
      <alignment vertical="center" wrapText="1"/>
    </xf>
    <xf numFmtId="164" fontId="52" fillId="2" borderId="1" xfId="0" applyNumberFormat="1" applyFont="1" applyFill="1" applyBorder="1" applyAlignment="1">
      <alignment vertical="center" wrapText="1"/>
    </xf>
    <xf numFmtId="165" fontId="52" fillId="2" borderId="1" xfId="0" applyNumberFormat="1" applyFont="1" applyFill="1" applyBorder="1" applyAlignment="1">
      <alignment horizontal="right" vertical="center" wrapText="1"/>
    </xf>
    <xf numFmtId="165" fontId="52" fillId="2" borderId="7" xfId="0" applyNumberFormat="1" applyFont="1" applyFill="1" applyBorder="1" applyAlignment="1">
      <alignment horizontal="right" vertical="center" wrapText="1"/>
    </xf>
    <xf numFmtId="165" fontId="52" fillId="2" borderId="1" xfId="0" applyNumberFormat="1" applyFont="1" applyFill="1" applyBorder="1" applyAlignment="1">
      <alignment horizontal="right" wrapText="1"/>
    </xf>
    <xf numFmtId="165" fontId="51" fillId="2" borderId="1" xfId="0" applyNumberFormat="1" applyFont="1" applyFill="1" applyBorder="1" applyAlignment="1">
      <alignment vertical="center" wrapText="1"/>
    </xf>
    <xf numFmtId="1" fontId="51" fillId="2" borderId="1" xfId="0" applyNumberFormat="1" applyFont="1" applyFill="1" applyBorder="1" applyAlignment="1">
      <alignment vertical="center" wrapText="1"/>
    </xf>
    <xf numFmtId="164" fontId="51" fillId="2" borderId="1" xfId="0" applyNumberFormat="1" applyFont="1" applyFill="1" applyBorder="1" applyAlignment="1">
      <alignment vertical="center" wrapText="1"/>
    </xf>
    <xf numFmtId="164" fontId="53" fillId="2" borderId="7" xfId="0" applyNumberFormat="1" applyFont="1" applyFill="1" applyBorder="1" applyAlignment="1">
      <alignment horizontal="center" vertical="center" wrapText="1"/>
    </xf>
    <xf numFmtId="165" fontId="5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38" fillId="2" borderId="7" xfId="0" applyNumberFormat="1" applyFont="1" applyFill="1" applyBorder="1" applyAlignment="1">
      <alignment horizontal="right" vertical="center" wrapText="1"/>
    </xf>
    <xf numFmtId="165" fontId="13" fillId="2" borderId="7" xfId="0" applyNumberFormat="1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vertical="center" wrapText="1"/>
    </xf>
    <xf numFmtId="0" fontId="51" fillId="2" borderId="0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vertical="center" wrapText="1"/>
    </xf>
    <xf numFmtId="1" fontId="53" fillId="2" borderId="1" xfId="0" applyNumberFormat="1" applyFont="1" applyFill="1" applyBorder="1" applyAlignment="1">
      <alignment horizontal="center" vertical="center" wrapText="1"/>
    </xf>
    <xf numFmtId="164" fontId="53" fillId="0" borderId="0" xfId="0" applyNumberFormat="1" applyFont="1" applyFill="1" applyBorder="1" applyAlignment="1">
      <alignment vertical="center" wrapText="1"/>
    </xf>
    <xf numFmtId="164" fontId="7" fillId="2" borderId="3" xfId="0" applyNumberFormat="1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14" fillId="0" borderId="1" xfId="0" applyNumberFormat="1" applyFont="1" applyFill="1" applyBorder="1" applyAlignment="1">
      <alignment horizontal="right" vertical="top" wrapText="1"/>
    </xf>
    <xf numFmtId="164" fontId="5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40" fillId="0" borderId="0" xfId="355" applyFont="1" applyAlignment="1">
      <alignment horizontal="left" vertical="center" wrapText="1"/>
    </xf>
    <xf numFmtId="0" fontId="42" fillId="0" borderId="0" xfId="355" applyFont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" fontId="51" fillId="2" borderId="1" xfId="0" applyNumberFormat="1" applyFont="1" applyFill="1" applyBorder="1" applyAlignment="1">
      <alignment horizontal="left" vertical="center" wrapText="1"/>
    </xf>
    <xf numFmtId="0" fontId="51" fillId="2" borderId="1" xfId="0" applyNumberFormat="1" applyFont="1" applyFill="1" applyBorder="1" applyAlignment="1">
      <alignment horizontal="left" vertical="center" wrapText="1"/>
    </xf>
    <xf numFmtId="164" fontId="53" fillId="2" borderId="0" xfId="0" applyNumberFormat="1" applyFont="1" applyFill="1" applyBorder="1" applyAlignment="1">
      <alignment horizontal="right" vertical="center" wrapText="1"/>
    </xf>
    <xf numFmtId="164" fontId="51" fillId="2" borderId="1" xfId="0" applyNumberFormat="1" applyFont="1" applyFill="1" applyBorder="1" applyAlignment="1">
      <alignment horizontal="center" vertical="center" wrapText="1"/>
    </xf>
    <xf numFmtId="164" fontId="52" fillId="2" borderId="4" xfId="0" applyNumberFormat="1" applyFont="1" applyFill="1" applyBorder="1" applyAlignment="1">
      <alignment horizontal="center" vertical="center" wrapText="1"/>
    </xf>
    <xf numFmtId="164" fontId="52" fillId="2" borderId="5" xfId="0" applyNumberFormat="1" applyFont="1" applyFill="1" applyBorder="1" applyAlignment="1">
      <alignment horizontal="center" vertical="center" wrapText="1"/>
    </xf>
    <xf numFmtId="164" fontId="52" fillId="2" borderId="6" xfId="0" applyNumberFormat="1" applyFont="1" applyFill="1" applyBorder="1" applyAlignment="1">
      <alignment horizontal="center" vertical="center" wrapText="1"/>
    </xf>
    <xf numFmtId="164" fontId="43" fillId="2" borderId="4" xfId="0" applyNumberFormat="1" applyFont="1" applyFill="1" applyBorder="1" applyAlignment="1">
      <alignment horizontal="center" vertical="center" wrapText="1"/>
    </xf>
    <xf numFmtId="164" fontId="43" fillId="2" borderId="5" xfId="0" applyNumberFormat="1" applyFont="1" applyFill="1" applyBorder="1" applyAlignment="1">
      <alignment horizontal="center" vertical="center" wrapText="1"/>
    </xf>
    <xf numFmtId="164" fontId="43" fillId="2" borderId="6" xfId="0" applyNumberFormat="1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4" fontId="15" fillId="2" borderId="5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164" fontId="53" fillId="2" borderId="4" xfId="0" applyNumberFormat="1" applyFont="1" applyFill="1" applyBorder="1" applyAlignment="1">
      <alignment horizontal="center" vertical="center" wrapText="1"/>
    </xf>
    <xf numFmtId="164" fontId="53" fillId="2" borderId="5" xfId="0" applyNumberFormat="1" applyFont="1" applyFill="1" applyBorder="1" applyAlignment="1">
      <alignment horizontal="center" vertical="center" wrapText="1"/>
    </xf>
    <xf numFmtId="164" fontId="53" fillId="2" borderId="6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164" fontId="43" fillId="2" borderId="1" xfId="0" applyNumberFormat="1" applyFont="1" applyFill="1" applyBorder="1" applyAlignment="1">
      <alignment horizontal="center" vertical="center" wrapText="1"/>
    </xf>
    <xf numFmtId="164" fontId="38" fillId="2" borderId="4" xfId="0" applyNumberFormat="1" applyFont="1" applyFill="1" applyBorder="1" applyAlignment="1">
      <alignment horizontal="center" vertical="center" wrapText="1"/>
    </xf>
    <xf numFmtId="164" fontId="38" fillId="2" borderId="5" xfId="0" applyNumberFormat="1" applyFont="1" applyFill="1" applyBorder="1" applyAlignment="1">
      <alignment horizontal="center" vertical="center" wrapText="1"/>
    </xf>
    <xf numFmtId="164" fontId="38" fillId="2" borderId="6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 applyAlignment="1">
      <alignment horizontal="right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53" fillId="2" borderId="1" xfId="0" applyNumberFormat="1" applyFont="1" applyFill="1" applyBorder="1" applyAlignment="1">
      <alignment horizontal="center" vertical="center" wrapText="1"/>
    </xf>
  </cellXfs>
  <cellStyles count="409">
    <cellStyle name="20% — акцент1" xfId="1"/>
    <cellStyle name="20% - Акцент1 2" xfId="2"/>
    <cellStyle name="20% - Акцент1 2 2" xfId="356"/>
    <cellStyle name="20% - Акцент1 3" xfId="3"/>
    <cellStyle name="20% - Акцент1 4" xfId="4"/>
    <cellStyle name="20% - Акцент1 5" xfId="5"/>
    <cellStyle name="20% - Акцент1 6" xfId="6"/>
    <cellStyle name="20% - Акцент1 7" xfId="7"/>
    <cellStyle name="20% - Акцент1 8" xfId="8"/>
    <cellStyle name="20% - Акцент1 9" xfId="9"/>
    <cellStyle name="20% — акцент2" xfId="10"/>
    <cellStyle name="20% - Акцент2 2" xfId="11"/>
    <cellStyle name="20% - Акцент2 2 2" xfId="357"/>
    <cellStyle name="20% - Акцент2 3" xfId="12"/>
    <cellStyle name="20% - Акцент2 4" xfId="13"/>
    <cellStyle name="20% - Акцент2 5" xfId="14"/>
    <cellStyle name="20% - Акцент2 6" xfId="15"/>
    <cellStyle name="20% - Акцент2 7" xfId="16"/>
    <cellStyle name="20% - Акцент2 8" xfId="17"/>
    <cellStyle name="20% - Акцент2 9" xfId="18"/>
    <cellStyle name="20% — акцент3" xfId="19"/>
    <cellStyle name="20% - Акцент3 2" xfId="20"/>
    <cellStyle name="20% - Акцент3 2 2" xfId="358"/>
    <cellStyle name="20% - Акцент3 3" xfId="21"/>
    <cellStyle name="20% - Акцент3 4" xfId="22"/>
    <cellStyle name="20% - Акцент3 5" xfId="23"/>
    <cellStyle name="20% - Акцент3 6" xfId="24"/>
    <cellStyle name="20% - Акцент3 7" xfId="25"/>
    <cellStyle name="20% - Акцент3 8" xfId="26"/>
    <cellStyle name="20% - Акцент3 9" xfId="27"/>
    <cellStyle name="20% — акцент4" xfId="28"/>
    <cellStyle name="20% - Акцент4 2" xfId="29"/>
    <cellStyle name="20% - Акцент4 2 2" xfId="359"/>
    <cellStyle name="20% - Акцент4 3" xfId="30"/>
    <cellStyle name="20% - Акцент4 4" xfId="31"/>
    <cellStyle name="20% - Акцент4 5" xfId="32"/>
    <cellStyle name="20% - Акцент4 6" xfId="33"/>
    <cellStyle name="20% - Акцент4 7" xfId="34"/>
    <cellStyle name="20% - Акцент4 8" xfId="35"/>
    <cellStyle name="20% - Акцент4 9" xfId="36"/>
    <cellStyle name="20% — акцент5" xfId="37"/>
    <cellStyle name="20% - Акцент5 2" xfId="38"/>
    <cellStyle name="20% - Акцент5 2 2" xfId="360"/>
    <cellStyle name="20% - Акцент5 3" xfId="39"/>
    <cellStyle name="20% - Акцент5 4" xfId="40"/>
    <cellStyle name="20% - Акцент5 5" xfId="41"/>
    <cellStyle name="20% - Акцент5 6" xfId="42"/>
    <cellStyle name="20% - Акцент5 7" xfId="43"/>
    <cellStyle name="20% - Акцент5 8" xfId="44"/>
    <cellStyle name="20% - Акцент5 9" xfId="45"/>
    <cellStyle name="20% — акцент6" xfId="46"/>
    <cellStyle name="20% - Акцент6 2" xfId="47"/>
    <cellStyle name="20% - Акцент6 2 2" xfId="361"/>
    <cellStyle name="20% - Акцент6 3" xfId="48"/>
    <cellStyle name="20% - Акцент6 4" xfId="49"/>
    <cellStyle name="20% - Акцент6 5" xfId="50"/>
    <cellStyle name="20% - Акцент6 6" xfId="51"/>
    <cellStyle name="20% - Акцент6 7" xfId="52"/>
    <cellStyle name="20% - Акцент6 8" xfId="53"/>
    <cellStyle name="20% - Акцент6 9" xfId="54"/>
    <cellStyle name="40% — акцент1" xfId="55"/>
    <cellStyle name="40% - Акцент1 2" xfId="56"/>
    <cellStyle name="40% - Акцент1 2 2" xfId="362"/>
    <cellStyle name="40% - Акцент1 3" xfId="57"/>
    <cellStyle name="40% - Акцент1 4" xfId="58"/>
    <cellStyle name="40% - Акцент1 5" xfId="59"/>
    <cellStyle name="40% - Акцент1 6" xfId="60"/>
    <cellStyle name="40% - Акцент1 7" xfId="61"/>
    <cellStyle name="40% - Акцент1 8" xfId="62"/>
    <cellStyle name="40% - Акцент1 9" xfId="63"/>
    <cellStyle name="40% — акцент2" xfId="64"/>
    <cellStyle name="40% - Акцент2 2" xfId="65"/>
    <cellStyle name="40% - Акцент2 2 2" xfId="363"/>
    <cellStyle name="40% - Акцент2 3" xfId="66"/>
    <cellStyle name="40% - Акцент2 4" xfId="67"/>
    <cellStyle name="40% - Акцент2 5" xfId="68"/>
    <cellStyle name="40% - Акцент2 6" xfId="69"/>
    <cellStyle name="40% - Акцент2 7" xfId="70"/>
    <cellStyle name="40% - Акцент2 8" xfId="71"/>
    <cellStyle name="40% - Акцент2 9" xfId="72"/>
    <cellStyle name="40% — акцент3" xfId="73"/>
    <cellStyle name="40% - Акцент3 2" xfId="74"/>
    <cellStyle name="40% - Акцент3 2 2" xfId="364"/>
    <cellStyle name="40% - Акцент3 3" xfId="75"/>
    <cellStyle name="40% - Акцент3 4" xfId="76"/>
    <cellStyle name="40% - Акцент3 5" xfId="77"/>
    <cellStyle name="40% - Акцент3 6" xfId="78"/>
    <cellStyle name="40% - Акцент3 7" xfId="79"/>
    <cellStyle name="40% - Акцент3 8" xfId="80"/>
    <cellStyle name="40% - Акцент3 9" xfId="81"/>
    <cellStyle name="40% — акцент4" xfId="82"/>
    <cellStyle name="40% - Акцент4 2" xfId="83"/>
    <cellStyle name="40% - Акцент4 2 2" xfId="365"/>
    <cellStyle name="40% - Акцент4 3" xfId="84"/>
    <cellStyle name="40% - Акцент4 4" xfId="85"/>
    <cellStyle name="40% - Акцент4 5" xfId="86"/>
    <cellStyle name="40% - Акцент4 6" xfId="87"/>
    <cellStyle name="40% - Акцент4 7" xfId="88"/>
    <cellStyle name="40% - Акцент4 8" xfId="89"/>
    <cellStyle name="40% - Акцент4 9" xfId="90"/>
    <cellStyle name="40% — акцент5" xfId="91"/>
    <cellStyle name="40% - Акцент5 2" xfId="92"/>
    <cellStyle name="40% - Акцент5 2 2" xfId="366"/>
    <cellStyle name="40% - Акцент5 3" xfId="93"/>
    <cellStyle name="40% - Акцент5 4" xfId="94"/>
    <cellStyle name="40% - Акцент5 5" xfId="95"/>
    <cellStyle name="40% - Акцент5 6" xfId="96"/>
    <cellStyle name="40% - Акцент5 7" xfId="97"/>
    <cellStyle name="40% - Акцент5 8" xfId="98"/>
    <cellStyle name="40% - Акцент5 9" xfId="99"/>
    <cellStyle name="40% — акцент6" xfId="100"/>
    <cellStyle name="40% - Акцент6 2" xfId="101"/>
    <cellStyle name="40% - Акцент6 2 2" xfId="367"/>
    <cellStyle name="40% - Акцент6 3" xfId="102"/>
    <cellStyle name="40% - Акцент6 4" xfId="103"/>
    <cellStyle name="40% - Акцент6 5" xfId="104"/>
    <cellStyle name="40% - Акцент6 6" xfId="105"/>
    <cellStyle name="40% - Акцент6 7" xfId="106"/>
    <cellStyle name="40% - Акцент6 8" xfId="107"/>
    <cellStyle name="40% - Акцент6 9" xfId="108"/>
    <cellStyle name="60% — акцент1" xfId="109"/>
    <cellStyle name="60% - Акцент1 2" xfId="110"/>
    <cellStyle name="60% - Акцент1 3" xfId="111"/>
    <cellStyle name="60% - Акцент1 4" xfId="112"/>
    <cellStyle name="60% - Акцент1 5" xfId="113"/>
    <cellStyle name="60% - Акцент1 6" xfId="114"/>
    <cellStyle name="60% - Акцент1 7" xfId="115"/>
    <cellStyle name="60% - Акцент1 8" xfId="116"/>
    <cellStyle name="60% - Акцент1 9" xfId="117"/>
    <cellStyle name="60% — акцент2" xfId="118"/>
    <cellStyle name="60% - Акцент2 2" xfId="119"/>
    <cellStyle name="60% - Акцент2 3" xfId="120"/>
    <cellStyle name="60% - Акцент2 4" xfId="121"/>
    <cellStyle name="60% - Акцент2 5" xfId="122"/>
    <cellStyle name="60% - Акцент2 6" xfId="123"/>
    <cellStyle name="60% - Акцент2 7" xfId="124"/>
    <cellStyle name="60% - Акцент2 8" xfId="125"/>
    <cellStyle name="60% - Акцент2 9" xfId="126"/>
    <cellStyle name="60% — акцент3" xfId="127"/>
    <cellStyle name="60% - Акцент3 2" xfId="128"/>
    <cellStyle name="60% - Акцент3 3" xfId="129"/>
    <cellStyle name="60% - Акцент3 4" xfId="130"/>
    <cellStyle name="60% - Акцент3 5" xfId="131"/>
    <cellStyle name="60% - Акцент3 6" xfId="132"/>
    <cellStyle name="60% - Акцент3 7" xfId="133"/>
    <cellStyle name="60% - Акцент3 8" xfId="134"/>
    <cellStyle name="60% - Акцент3 9" xfId="135"/>
    <cellStyle name="60% — акцент4" xfId="136"/>
    <cellStyle name="60% - Акцент4 2" xfId="137"/>
    <cellStyle name="60% - Акцент4 3" xfId="138"/>
    <cellStyle name="60% - Акцент4 4" xfId="139"/>
    <cellStyle name="60% - Акцент4 5" xfId="140"/>
    <cellStyle name="60% - Акцент4 6" xfId="141"/>
    <cellStyle name="60% - Акцент4 7" xfId="142"/>
    <cellStyle name="60% - Акцент4 8" xfId="143"/>
    <cellStyle name="60% - Акцент4 9" xfId="144"/>
    <cellStyle name="60% — акцент5" xfId="145"/>
    <cellStyle name="60% - Акцент5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5 7" xfId="151"/>
    <cellStyle name="60% - Акцент5 8" xfId="152"/>
    <cellStyle name="60% - Акцент5 9" xfId="153"/>
    <cellStyle name="60% — акцент6" xfId="154"/>
    <cellStyle name="60% - Акцент6 2" xfId="155"/>
    <cellStyle name="60% - Акцент6 3" xfId="156"/>
    <cellStyle name="60% - Акцент6 4" xfId="157"/>
    <cellStyle name="60% - Акцент6 5" xfId="158"/>
    <cellStyle name="60% - Акцент6 6" xfId="159"/>
    <cellStyle name="60% - Акцент6 7" xfId="160"/>
    <cellStyle name="60% - Акцент6 8" xfId="161"/>
    <cellStyle name="60% - Акцент6 9" xfId="162"/>
    <cellStyle name="br" xfId="368"/>
    <cellStyle name="col" xfId="369"/>
    <cellStyle name="ex62" xfId="163"/>
    <cellStyle name="ex66" xfId="164"/>
    <cellStyle name="ex70" xfId="165"/>
    <cellStyle name="ex74" xfId="166"/>
    <cellStyle name="style0" xfId="370"/>
    <cellStyle name="td" xfId="371"/>
    <cellStyle name="tr" xfId="372"/>
    <cellStyle name="xl21" xfId="373"/>
    <cellStyle name="xl22" xfId="374"/>
    <cellStyle name="xl23" xfId="375"/>
    <cellStyle name="xl24" xfId="376"/>
    <cellStyle name="xl25" xfId="377"/>
    <cellStyle name="xl26" xfId="378"/>
    <cellStyle name="xl27" xfId="379"/>
    <cellStyle name="xl28" xfId="380"/>
    <cellStyle name="xl29" xfId="381"/>
    <cellStyle name="xl30" xfId="382"/>
    <cellStyle name="xl31" xfId="383"/>
    <cellStyle name="xl32" xfId="384"/>
    <cellStyle name="xl33" xfId="385"/>
    <cellStyle name="xl34" xfId="386"/>
    <cellStyle name="xl35" xfId="167"/>
    <cellStyle name="xl36" xfId="387"/>
    <cellStyle name="xl37" xfId="388"/>
    <cellStyle name="xl38" xfId="389"/>
    <cellStyle name="xl39" xfId="390"/>
    <cellStyle name="xl40" xfId="391"/>
    <cellStyle name="xl41" xfId="392"/>
    <cellStyle name="xl42" xfId="393"/>
    <cellStyle name="xl43" xfId="394"/>
    <cellStyle name="xl44" xfId="395"/>
    <cellStyle name="xl45" xfId="396"/>
    <cellStyle name="xl46" xfId="397"/>
    <cellStyle name="Акцент1 2" xfId="168"/>
    <cellStyle name="Акцент1 3" xfId="169"/>
    <cellStyle name="Акцент1 4" xfId="170"/>
    <cellStyle name="Акцент1 5" xfId="171"/>
    <cellStyle name="Акцент1 6" xfId="172"/>
    <cellStyle name="Акцент1 7" xfId="173"/>
    <cellStyle name="Акцент1 8" xfId="174"/>
    <cellStyle name="Акцент1 9" xfId="175"/>
    <cellStyle name="Акцент2 2" xfId="176"/>
    <cellStyle name="Акцент2 3" xfId="177"/>
    <cellStyle name="Акцент2 4" xfId="178"/>
    <cellStyle name="Акцент2 5" xfId="179"/>
    <cellStyle name="Акцент2 6" xfId="180"/>
    <cellStyle name="Акцент2 7" xfId="181"/>
    <cellStyle name="Акцент2 8" xfId="182"/>
    <cellStyle name="Акцент2 9" xfId="183"/>
    <cellStyle name="Акцент3 2" xfId="184"/>
    <cellStyle name="Акцент3 3" xfId="185"/>
    <cellStyle name="Акцент3 4" xfId="186"/>
    <cellStyle name="Акцент3 5" xfId="187"/>
    <cellStyle name="Акцент3 6" xfId="188"/>
    <cellStyle name="Акцент3 7" xfId="189"/>
    <cellStyle name="Акцент3 8" xfId="190"/>
    <cellStyle name="Акцент3 9" xfId="191"/>
    <cellStyle name="Акцент4 2" xfId="192"/>
    <cellStyle name="Акцент4 3" xfId="193"/>
    <cellStyle name="Акцент4 4" xfId="194"/>
    <cellStyle name="Акцент4 5" xfId="195"/>
    <cellStyle name="Акцент4 6" xfId="196"/>
    <cellStyle name="Акцент4 7" xfId="197"/>
    <cellStyle name="Акцент4 8" xfId="198"/>
    <cellStyle name="Акцент4 9" xfId="199"/>
    <cellStyle name="Акцент5 2" xfId="200"/>
    <cellStyle name="Акцент5 3" xfId="201"/>
    <cellStyle name="Акцент5 4" xfId="202"/>
    <cellStyle name="Акцент5 5" xfId="203"/>
    <cellStyle name="Акцент5 6" xfId="204"/>
    <cellStyle name="Акцент5 7" xfId="205"/>
    <cellStyle name="Акцент5 8" xfId="206"/>
    <cellStyle name="Акцент5 9" xfId="207"/>
    <cellStyle name="Акцент6 2" xfId="208"/>
    <cellStyle name="Акцент6 3" xfId="209"/>
    <cellStyle name="Акцент6 4" xfId="210"/>
    <cellStyle name="Акцент6 5" xfId="211"/>
    <cellStyle name="Акцент6 6" xfId="212"/>
    <cellStyle name="Акцент6 7" xfId="213"/>
    <cellStyle name="Акцент6 8" xfId="214"/>
    <cellStyle name="Акцент6 9" xfId="215"/>
    <cellStyle name="Ввод  2" xfId="216"/>
    <cellStyle name="Ввод  3" xfId="217"/>
    <cellStyle name="Ввод  4" xfId="218"/>
    <cellStyle name="Ввод  5" xfId="219"/>
    <cellStyle name="Ввод  6" xfId="220"/>
    <cellStyle name="Ввод  7" xfId="221"/>
    <cellStyle name="Ввод  8" xfId="222"/>
    <cellStyle name="Ввод  9" xfId="223"/>
    <cellStyle name="Вывод 2" xfId="224"/>
    <cellStyle name="Вывод 3" xfId="225"/>
    <cellStyle name="Вывод 4" xfId="226"/>
    <cellStyle name="Вывод 5" xfId="227"/>
    <cellStyle name="Вывод 6" xfId="228"/>
    <cellStyle name="Вывод 7" xfId="229"/>
    <cellStyle name="Вывод 8" xfId="230"/>
    <cellStyle name="Вывод 9" xfId="231"/>
    <cellStyle name="Вычисление 2" xfId="232"/>
    <cellStyle name="Вычисление 3" xfId="233"/>
    <cellStyle name="Вычисление 4" xfId="234"/>
    <cellStyle name="Вычисление 5" xfId="235"/>
    <cellStyle name="Вычисление 6" xfId="236"/>
    <cellStyle name="Вычисление 7" xfId="237"/>
    <cellStyle name="Вычисление 8" xfId="238"/>
    <cellStyle name="Вычисление 9" xfId="239"/>
    <cellStyle name="Заголовок 1 2" xfId="240"/>
    <cellStyle name="Заголовок 1 3" xfId="241"/>
    <cellStyle name="Заголовок 1 4" xfId="242"/>
    <cellStyle name="Заголовок 1 5" xfId="243"/>
    <cellStyle name="Заголовок 1 6" xfId="244"/>
    <cellStyle name="Заголовок 1 7" xfId="245"/>
    <cellStyle name="Заголовок 1 8" xfId="246"/>
    <cellStyle name="Заголовок 1 9" xfId="247"/>
    <cellStyle name="Заголовок 2 2" xfId="248"/>
    <cellStyle name="Заголовок 2 3" xfId="249"/>
    <cellStyle name="Заголовок 2 4" xfId="250"/>
    <cellStyle name="Заголовок 2 5" xfId="251"/>
    <cellStyle name="Заголовок 2 6" xfId="252"/>
    <cellStyle name="Заголовок 2 7" xfId="253"/>
    <cellStyle name="Заголовок 2 8" xfId="254"/>
    <cellStyle name="Заголовок 2 9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3 8" xfId="262"/>
    <cellStyle name="Заголовок 3 9" xfId="263"/>
    <cellStyle name="Заголовок 4 2" xfId="264"/>
    <cellStyle name="Заголовок 4 3" xfId="265"/>
    <cellStyle name="Заголовок 4 4" xfId="266"/>
    <cellStyle name="Заголовок 4 5" xfId="267"/>
    <cellStyle name="Заголовок 4 6" xfId="268"/>
    <cellStyle name="Заголовок 4 7" xfId="269"/>
    <cellStyle name="Заголовок 4 8" xfId="270"/>
    <cellStyle name="Заголовок 4 9" xfId="271"/>
    <cellStyle name="Итог 2" xfId="272"/>
    <cellStyle name="Итог 3" xfId="273"/>
    <cellStyle name="Итог 4" xfId="274"/>
    <cellStyle name="Итог 5" xfId="275"/>
    <cellStyle name="Итог 6" xfId="276"/>
    <cellStyle name="Итог 7" xfId="277"/>
    <cellStyle name="Итог 8" xfId="278"/>
    <cellStyle name="Итог 9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 2" xfId="288"/>
    <cellStyle name="Название 3" xfId="289"/>
    <cellStyle name="Название 4" xfId="290"/>
    <cellStyle name="Название 5" xfId="291"/>
    <cellStyle name="Название 6" xfId="292"/>
    <cellStyle name="Название 7" xfId="293"/>
    <cellStyle name="Название 8" xfId="294"/>
    <cellStyle name="Название 9" xfId="295"/>
    <cellStyle name="Нейтральный 2" xfId="296"/>
    <cellStyle name="Нейтральный 3" xfId="297"/>
    <cellStyle name="Нейтральный 4" xfId="298"/>
    <cellStyle name="Нейтральный 5" xfId="299"/>
    <cellStyle name="Нейтральный 6" xfId="300"/>
    <cellStyle name="Нейтральный 7" xfId="301"/>
    <cellStyle name="Нейтральный 8" xfId="302"/>
    <cellStyle name="Нейтральный 9" xfId="303"/>
    <cellStyle name="Обычный" xfId="0" builtinId="0"/>
    <cellStyle name="Обычный 10" xfId="398"/>
    <cellStyle name="Обычный 11" xfId="355"/>
    <cellStyle name="Обычный 12" xfId="399"/>
    <cellStyle name="Обычный 13" xfId="400"/>
    <cellStyle name="Обычный 14" xfId="401"/>
    <cellStyle name="Обычный 2" xfId="304"/>
    <cellStyle name="Обычный 2 2" xfId="402"/>
    <cellStyle name="Обычный 3" xfId="305"/>
    <cellStyle name="Обычный 4" xfId="306"/>
    <cellStyle name="Обычный 5" xfId="403"/>
    <cellStyle name="Обычный 6" xfId="404"/>
    <cellStyle name="Обычный 7" xfId="405"/>
    <cellStyle name="Обычный 8" xfId="406"/>
    <cellStyle name="Обычный 9" xfId="407"/>
    <cellStyle name="Плохой 2" xfId="307"/>
    <cellStyle name="Плохой 3" xfId="308"/>
    <cellStyle name="Плохой 4" xfId="309"/>
    <cellStyle name="Плохой 5" xfId="310"/>
    <cellStyle name="Плохой 6" xfId="311"/>
    <cellStyle name="Плохой 7" xfId="312"/>
    <cellStyle name="Плохой 8" xfId="313"/>
    <cellStyle name="Плохой 9" xfId="314"/>
    <cellStyle name="Пояснение 2" xfId="315"/>
    <cellStyle name="Пояснение 3" xfId="316"/>
    <cellStyle name="Пояснение 4" xfId="317"/>
    <cellStyle name="Пояснение 5" xfId="318"/>
    <cellStyle name="Пояснение 6" xfId="319"/>
    <cellStyle name="Пояснение 7" xfId="320"/>
    <cellStyle name="Пояснение 8" xfId="321"/>
    <cellStyle name="Пояснение 9" xfId="322"/>
    <cellStyle name="Примечание 2" xfId="323"/>
    <cellStyle name="Примечание 2 2" xfId="408"/>
    <cellStyle name="Примечание 3" xfId="324"/>
    <cellStyle name="Примечание 4" xfId="325"/>
    <cellStyle name="Примечание 5" xfId="326"/>
    <cellStyle name="Примечание 6" xfId="327"/>
    <cellStyle name="Примечание 7" xfId="328"/>
    <cellStyle name="Примечание 8" xfId="329"/>
    <cellStyle name="Примечание 9" xfId="330"/>
    <cellStyle name="Связанная ячейка 2" xfId="331"/>
    <cellStyle name="Связанная ячейка 3" xfId="332"/>
    <cellStyle name="Связанная ячейка 4" xfId="333"/>
    <cellStyle name="Связанная ячейка 5" xfId="334"/>
    <cellStyle name="Связанная ячейка 6" xfId="335"/>
    <cellStyle name="Связанная ячейка 7" xfId="336"/>
    <cellStyle name="Связанная ячейка 8" xfId="337"/>
    <cellStyle name="Связанная ячейка 9" xfId="338"/>
    <cellStyle name="Текст предупреждения 2" xfId="339"/>
    <cellStyle name="Текст предупреждения 3" xfId="340"/>
    <cellStyle name="Текст предупреждения 4" xfId="341"/>
    <cellStyle name="Текст предупреждения 5" xfId="342"/>
    <cellStyle name="Текст предупреждения 6" xfId="343"/>
    <cellStyle name="Текст предупреждения 7" xfId="344"/>
    <cellStyle name="Текст предупреждения 8" xfId="345"/>
    <cellStyle name="Текст предупреждения 9" xfId="346"/>
    <cellStyle name="Хороший 2" xfId="347"/>
    <cellStyle name="Хороший 3" xfId="348"/>
    <cellStyle name="Хороший 4" xfId="349"/>
    <cellStyle name="Хороший 5" xfId="350"/>
    <cellStyle name="Хороший 6" xfId="351"/>
    <cellStyle name="Хороший 7" xfId="352"/>
    <cellStyle name="Хороший 8" xfId="353"/>
    <cellStyle name="Хороший 9" xfId="3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view="pageBreakPreview" zoomScale="85" zoomScaleNormal="80" zoomScaleSheetLayoutView="85" workbookViewId="0">
      <selection activeCell="A5" sqref="A5"/>
    </sheetView>
  </sheetViews>
  <sheetFormatPr defaultColWidth="29.54296875" defaultRowHeight="13"/>
  <cols>
    <col min="1" max="1" width="6.1796875" style="30" customWidth="1"/>
    <col min="2" max="2" width="85" style="30" customWidth="1"/>
    <col min="3" max="3" width="28.7265625" style="30" customWidth="1"/>
    <col min="4" max="4" width="17.1796875" style="30" customWidth="1"/>
    <col min="5" max="5" width="16" style="30" customWidth="1"/>
    <col min="6" max="6" width="17.08984375" style="30" customWidth="1"/>
    <col min="7" max="16384" width="29.54296875" style="31"/>
  </cols>
  <sheetData>
    <row r="1" spans="1:6" ht="23.25" customHeight="1">
      <c r="E1" s="85"/>
      <c r="F1" s="85"/>
    </row>
    <row r="2" spans="1:6" s="32" customFormat="1" ht="58.5" customHeight="1">
      <c r="A2" s="86" t="s">
        <v>365</v>
      </c>
      <c r="B2" s="86"/>
      <c r="C2" s="86"/>
      <c r="D2" s="86"/>
      <c r="E2" s="86"/>
      <c r="F2" s="86"/>
    </row>
    <row r="3" spans="1:6" s="32" customFormat="1" ht="19.5" customHeight="1">
      <c r="A3" s="33"/>
      <c r="B3" s="33"/>
      <c r="C3" s="33"/>
      <c r="D3" s="33"/>
      <c r="E3" s="33"/>
      <c r="F3" s="34" t="s">
        <v>147</v>
      </c>
    </row>
    <row r="4" spans="1:6" s="37" customFormat="1" ht="72" customHeight="1">
      <c r="A4" s="35" t="s">
        <v>148</v>
      </c>
      <c r="B4" s="36" t="s">
        <v>149</v>
      </c>
      <c r="C4" s="36" t="s">
        <v>150</v>
      </c>
      <c r="D4" s="36" t="s">
        <v>151</v>
      </c>
      <c r="E4" s="36" t="s">
        <v>367</v>
      </c>
      <c r="F4" s="36" t="s">
        <v>447</v>
      </c>
    </row>
    <row r="5" spans="1:6" s="37" customFormat="1" ht="22.5" customHeight="1">
      <c r="A5" s="38">
        <v>1</v>
      </c>
      <c r="B5" s="39" t="s">
        <v>152</v>
      </c>
      <c r="C5" s="39"/>
      <c r="D5" s="39">
        <f>SUM(D7:D10)</f>
        <v>1321337.8999999999</v>
      </c>
      <c r="E5" s="39">
        <f t="shared" ref="E5" si="0">SUM(E7:E10)</f>
        <v>541216</v>
      </c>
      <c r="F5" s="39">
        <f>E5/D5*100</f>
        <v>40.959696985911023</v>
      </c>
    </row>
    <row r="6" spans="1:6" s="37" customFormat="1" ht="15.5">
      <c r="A6" s="40"/>
      <c r="B6" s="41" t="s">
        <v>153</v>
      </c>
      <c r="C6" s="41"/>
      <c r="D6" s="41"/>
      <c r="E6" s="41"/>
      <c r="F6" s="39"/>
    </row>
    <row r="7" spans="1:6" s="37" customFormat="1" ht="44.25" customHeight="1">
      <c r="A7" s="40" t="s">
        <v>154</v>
      </c>
      <c r="B7" s="42" t="s">
        <v>155</v>
      </c>
      <c r="C7" s="41" t="s">
        <v>376</v>
      </c>
      <c r="D7" s="41">
        <v>581987.30000000005</v>
      </c>
      <c r="E7" s="41">
        <v>294718.09999999998</v>
      </c>
      <c r="F7" s="39">
        <f t="shared" ref="F7:F9" si="1">E7/D7*100</f>
        <v>50.639953827171134</v>
      </c>
    </row>
    <row r="8" spans="1:6" s="45" customFormat="1" ht="24" customHeight="1">
      <c r="A8" s="40" t="s">
        <v>156</v>
      </c>
      <c r="B8" s="42" t="s">
        <v>157</v>
      </c>
      <c r="C8" s="43" t="s">
        <v>158</v>
      </c>
      <c r="D8" s="44">
        <v>92762.7</v>
      </c>
      <c r="E8" s="44">
        <v>20643.800000000003</v>
      </c>
      <c r="F8" s="39">
        <f t="shared" si="1"/>
        <v>22.254419071458685</v>
      </c>
    </row>
    <row r="9" spans="1:6" s="45" customFormat="1" ht="54" customHeight="1">
      <c r="A9" s="40" t="s">
        <v>159</v>
      </c>
      <c r="B9" s="42" t="s">
        <v>4</v>
      </c>
      <c r="C9" s="43" t="s">
        <v>160</v>
      </c>
      <c r="D9" s="44">
        <v>646587.89999999991</v>
      </c>
      <c r="E9" s="44">
        <v>225854.09999999998</v>
      </c>
      <c r="F9" s="39">
        <f t="shared" si="1"/>
        <v>34.930146388449273</v>
      </c>
    </row>
    <row r="10" spans="1:6" s="45" customFormat="1" ht="15.5">
      <c r="A10" s="40"/>
      <c r="B10" s="42"/>
      <c r="C10" s="43"/>
      <c r="D10" s="44"/>
      <c r="E10" s="44"/>
      <c r="F10" s="39"/>
    </row>
    <row r="11" spans="1:6" s="37" customFormat="1" ht="27.75" customHeight="1">
      <c r="A11" s="38" t="s">
        <v>161</v>
      </c>
      <c r="B11" s="39" t="s">
        <v>162</v>
      </c>
      <c r="C11" s="39"/>
      <c r="D11" s="39">
        <f>SUM(D13:D97)</f>
        <v>8181820.1015299987</v>
      </c>
      <c r="E11" s="39">
        <f>SUM(E13:E97)</f>
        <v>1606778.1993500006</v>
      </c>
      <c r="F11" s="46">
        <f t="shared" ref="F11" si="2">E11/D11*100</f>
        <v>19.638395606492658</v>
      </c>
    </row>
    <row r="12" spans="1:6" s="45" customFormat="1" ht="15.5">
      <c r="A12" s="40"/>
      <c r="B12" s="41" t="s">
        <v>153</v>
      </c>
      <c r="C12" s="41"/>
      <c r="D12" s="41"/>
      <c r="E12" s="41"/>
      <c r="F12" s="41"/>
    </row>
    <row r="13" spans="1:6" s="37" customFormat="1" ht="60" customHeight="1">
      <c r="A13" s="40" t="s">
        <v>163</v>
      </c>
      <c r="B13" s="42" t="s">
        <v>164</v>
      </c>
      <c r="C13" s="41" t="s">
        <v>165</v>
      </c>
      <c r="D13" s="41">
        <v>80000</v>
      </c>
      <c r="E13" s="41">
        <v>0</v>
      </c>
      <c r="F13" s="41">
        <f>E13/D13*100</f>
        <v>0</v>
      </c>
    </row>
    <row r="14" spans="1:6" s="45" customFormat="1" ht="74.25" customHeight="1">
      <c r="A14" s="40" t="s">
        <v>166</v>
      </c>
      <c r="B14" s="42" t="s">
        <v>6</v>
      </c>
      <c r="C14" s="41" t="s">
        <v>167</v>
      </c>
      <c r="D14" s="41">
        <v>685668.00000000012</v>
      </c>
      <c r="E14" s="41">
        <v>159507.1</v>
      </c>
      <c r="F14" s="41">
        <f t="shared" ref="F14:F77" si="3">E14/D14*100</f>
        <v>23.263022337341102</v>
      </c>
    </row>
    <row r="15" spans="1:6" s="37" customFormat="1" ht="52.5" customHeight="1">
      <c r="A15" s="40" t="s">
        <v>168</v>
      </c>
      <c r="B15" s="42" t="s">
        <v>169</v>
      </c>
      <c r="C15" s="41" t="s">
        <v>170</v>
      </c>
      <c r="D15" s="41">
        <v>299999.99999999994</v>
      </c>
      <c r="E15" s="41">
        <v>39725</v>
      </c>
      <c r="F15" s="41">
        <f t="shared" si="3"/>
        <v>13.241666666666669</v>
      </c>
    </row>
    <row r="16" spans="1:6" s="37" customFormat="1" ht="54.75" customHeight="1">
      <c r="A16" s="40" t="s">
        <v>171</v>
      </c>
      <c r="B16" s="42" t="s">
        <v>172</v>
      </c>
      <c r="C16" s="41" t="s">
        <v>173</v>
      </c>
      <c r="D16" s="41">
        <v>100000</v>
      </c>
      <c r="E16" s="41">
        <v>1731.4</v>
      </c>
      <c r="F16" s="41">
        <f t="shared" si="3"/>
        <v>1.7314000000000001</v>
      </c>
    </row>
    <row r="17" spans="1:6" s="37" customFormat="1" ht="80.25" customHeight="1">
      <c r="A17" s="40" t="s">
        <v>174</v>
      </c>
      <c r="B17" s="42" t="s">
        <v>9</v>
      </c>
      <c r="C17" s="41" t="s">
        <v>392</v>
      </c>
      <c r="D17" s="41">
        <v>354721.6</v>
      </c>
      <c r="E17" s="41">
        <v>234917.2</v>
      </c>
      <c r="F17" s="41">
        <f t="shared" si="3"/>
        <v>66.225795102412718</v>
      </c>
    </row>
    <row r="18" spans="1:6" s="37" customFormat="1" ht="42.75" customHeight="1">
      <c r="A18" s="40" t="s">
        <v>175</v>
      </c>
      <c r="B18" s="42" t="s">
        <v>10</v>
      </c>
      <c r="C18" s="41" t="s">
        <v>393</v>
      </c>
      <c r="D18" s="41">
        <v>6437.1</v>
      </c>
      <c r="E18" s="41">
        <v>1221</v>
      </c>
      <c r="F18" s="41">
        <f t="shared" si="3"/>
        <v>18.968168895931399</v>
      </c>
    </row>
    <row r="19" spans="1:6" s="37" customFormat="1" ht="58.5" customHeight="1">
      <c r="A19" s="40" t="s">
        <v>176</v>
      </c>
      <c r="B19" s="42" t="s">
        <v>177</v>
      </c>
      <c r="C19" s="41" t="s">
        <v>394</v>
      </c>
      <c r="D19" s="41">
        <v>112574.40000000001</v>
      </c>
      <c r="E19" s="41">
        <v>94789.700000000026</v>
      </c>
      <c r="F19" s="41">
        <f t="shared" si="3"/>
        <v>84.201825637089797</v>
      </c>
    </row>
    <row r="20" spans="1:6" s="37" customFormat="1" ht="50.25" customHeight="1">
      <c r="A20" s="40" t="s">
        <v>178</v>
      </c>
      <c r="B20" s="42" t="s">
        <v>179</v>
      </c>
      <c r="C20" s="41" t="s">
        <v>180</v>
      </c>
      <c r="D20" s="41">
        <v>680.4</v>
      </c>
      <c r="E20" s="41">
        <v>0</v>
      </c>
      <c r="F20" s="41">
        <f t="shared" si="3"/>
        <v>0</v>
      </c>
    </row>
    <row r="21" spans="1:6" s="37" customFormat="1" ht="72" customHeight="1">
      <c r="A21" s="40" t="s">
        <v>181</v>
      </c>
      <c r="B21" s="42" t="s">
        <v>182</v>
      </c>
      <c r="C21" s="41" t="s">
        <v>395</v>
      </c>
      <c r="D21" s="41">
        <v>290308.39999999997</v>
      </c>
      <c r="E21" s="41">
        <v>27284.200000000004</v>
      </c>
      <c r="F21" s="41">
        <f t="shared" si="3"/>
        <v>9.3983501683037787</v>
      </c>
    </row>
    <row r="22" spans="1:6" s="45" customFormat="1" ht="38.25" customHeight="1">
      <c r="A22" s="40" t="s">
        <v>183</v>
      </c>
      <c r="B22" s="42" t="s">
        <v>184</v>
      </c>
      <c r="C22" s="41" t="s">
        <v>396</v>
      </c>
      <c r="D22" s="41">
        <v>385798.5</v>
      </c>
      <c r="E22" s="41">
        <v>37684.100000000006</v>
      </c>
      <c r="F22" s="41">
        <f t="shared" si="3"/>
        <v>9.7678192113240474</v>
      </c>
    </row>
    <row r="23" spans="1:6" s="45" customFormat="1" ht="54" customHeight="1">
      <c r="A23" s="40" t="s">
        <v>185</v>
      </c>
      <c r="B23" s="42" t="s">
        <v>186</v>
      </c>
      <c r="C23" s="41" t="s">
        <v>187</v>
      </c>
      <c r="D23" s="41">
        <v>523.70000000000005</v>
      </c>
      <c r="E23" s="41">
        <v>300.60000000000002</v>
      </c>
      <c r="F23" s="41">
        <f t="shared" si="3"/>
        <v>57.399274393736874</v>
      </c>
    </row>
    <row r="24" spans="1:6" s="37" customFormat="1" ht="86.25" customHeight="1">
      <c r="A24" s="40" t="s">
        <v>188</v>
      </c>
      <c r="B24" s="42" t="s">
        <v>189</v>
      </c>
      <c r="C24" s="41" t="s">
        <v>190</v>
      </c>
      <c r="D24" s="41">
        <v>17673.899999999998</v>
      </c>
      <c r="E24" s="41">
        <v>10223.299999999999</v>
      </c>
      <c r="F24" s="41">
        <f t="shared" si="3"/>
        <v>57.844052529436063</v>
      </c>
    </row>
    <row r="25" spans="1:6" s="45" customFormat="1" ht="57" customHeight="1">
      <c r="A25" s="40" t="s">
        <v>448</v>
      </c>
      <c r="B25" s="42" t="s">
        <v>192</v>
      </c>
      <c r="C25" s="41" t="s">
        <v>193</v>
      </c>
      <c r="D25" s="41">
        <v>48790.9</v>
      </c>
      <c r="E25" s="41">
        <v>0</v>
      </c>
      <c r="F25" s="41">
        <f t="shared" si="3"/>
        <v>0</v>
      </c>
    </row>
    <row r="26" spans="1:6" s="45" customFormat="1" ht="66.75" customHeight="1">
      <c r="A26" s="40" t="s">
        <v>191</v>
      </c>
      <c r="B26" s="42" t="s">
        <v>378</v>
      </c>
      <c r="C26" s="41" t="s">
        <v>195</v>
      </c>
      <c r="D26" s="41">
        <v>242974.59999999998</v>
      </c>
      <c r="E26" s="41">
        <v>3636</v>
      </c>
      <c r="F26" s="41">
        <f t="shared" si="3"/>
        <v>1.4964527156336509</v>
      </c>
    </row>
    <row r="27" spans="1:6" s="37" customFormat="1" ht="39" customHeight="1">
      <c r="A27" s="40" t="s">
        <v>194</v>
      </c>
      <c r="B27" s="42" t="s">
        <v>197</v>
      </c>
      <c r="C27" s="41" t="s">
        <v>198</v>
      </c>
      <c r="D27" s="41">
        <v>192082.3</v>
      </c>
      <c r="E27" s="41">
        <v>1253.3</v>
      </c>
      <c r="F27" s="41">
        <f t="shared" si="3"/>
        <v>0.65248073351891356</v>
      </c>
    </row>
    <row r="28" spans="1:6" s="37" customFormat="1" ht="51" customHeight="1">
      <c r="A28" s="40" t="s">
        <v>196</v>
      </c>
      <c r="B28" s="42" t="s">
        <v>379</v>
      </c>
      <c r="C28" s="41" t="s">
        <v>397</v>
      </c>
      <c r="D28" s="41">
        <v>21256.5</v>
      </c>
      <c r="E28" s="41">
        <v>0</v>
      </c>
      <c r="F28" s="41">
        <f t="shared" si="3"/>
        <v>0</v>
      </c>
    </row>
    <row r="29" spans="1:6" s="37" customFormat="1" ht="49.5" customHeight="1">
      <c r="A29" s="40" t="s">
        <v>199</v>
      </c>
      <c r="B29" s="42" t="s">
        <v>380</v>
      </c>
      <c r="C29" s="41" t="s">
        <v>398</v>
      </c>
      <c r="D29" s="41">
        <v>2390</v>
      </c>
      <c r="E29" s="41">
        <v>0</v>
      </c>
      <c r="F29" s="41">
        <f t="shared" si="3"/>
        <v>0</v>
      </c>
    </row>
    <row r="30" spans="1:6" s="37" customFormat="1" ht="66.75" customHeight="1">
      <c r="A30" s="40" t="s">
        <v>201</v>
      </c>
      <c r="B30" s="42" t="s">
        <v>381</v>
      </c>
      <c r="C30" s="41" t="s">
        <v>399</v>
      </c>
      <c r="D30" s="41">
        <v>27240</v>
      </c>
      <c r="E30" s="41">
        <v>0</v>
      </c>
      <c r="F30" s="41">
        <f t="shared" si="3"/>
        <v>0</v>
      </c>
    </row>
    <row r="31" spans="1:6" s="37" customFormat="1" ht="47.25" customHeight="1">
      <c r="A31" s="40" t="s">
        <v>204</v>
      </c>
      <c r="B31" s="42" t="s">
        <v>382</v>
      </c>
      <c r="C31" s="41" t="s">
        <v>400</v>
      </c>
      <c r="D31" s="41">
        <v>96407.499999999971</v>
      </c>
      <c r="E31" s="41">
        <v>0</v>
      </c>
      <c r="F31" s="41">
        <f t="shared" si="3"/>
        <v>0</v>
      </c>
    </row>
    <row r="32" spans="1:6" s="37" customFormat="1" ht="51.75" customHeight="1">
      <c r="A32" s="40" t="s">
        <v>207</v>
      </c>
      <c r="B32" s="42" t="s">
        <v>383</v>
      </c>
      <c r="C32" s="41" t="s">
        <v>401</v>
      </c>
      <c r="D32" s="41">
        <v>78280</v>
      </c>
      <c r="E32" s="41">
        <v>0</v>
      </c>
      <c r="F32" s="41">
        <f t="shared" si="3"/>
        <v>0</v>
      </c>
    </row>
    <row r="33" spans="1:6" s="37" customFormat="1" ht="45.75" customHeight="1">
      <c r="A33" s="40" t="s">
        <v>210</v>
      </c>
      <c r="B33" s="42" t="s">
        <v>200</v>
      </c>
      <c r="C33" s="41" t="s">
        <v>402</v>
      </c>
      <c r="D33" s="41">
        <v>29152.600000000002</v>
      </c>
      <c r="E33" s="41">
        <v>0</v>
      </c>
      <c r="F33" s="41">
        <f t="shared" si="3"/>
        <v>0</v>
      </c>
    </row>
    <row r="34" spans="1:6" s="37" customFormat="1" ht="47.25" customHeight="1">
      <c r="A34" s="40" t="s">
        <v>213</v>
      </c>
      <c r="B34" s="42" t="s">
        <v>202</v>
      </c>
      <c r="C34" s="41" t="s">
        <v>203</v>
      </c>
      <c r="D34" s="41">
        <v>115300</v>
      </c>
      <c r="E34" s="41">
        <v>2700.1</v>
      </c>
      <c r="F34" s="41">
        <f t="shared" si="3"/>
        <v>2.3418039895923677</v>
      </c>
    </row>
    <row r="35" spans="1:6" s="37" customFormat="1" ht="61.5" customHeight="1">
      <c r="A35" s="40" t="s">
        <v>449</v>
      </c>
      <c r="B35" s="42" t="s">
        <v>205</v>
      </c>
      <c r="C35" s="41" t="s">
        <v>206</v>
      </c>
      <c r="D35" s="41">
        <v>3600</v>
      </c>
      <c r="E35" s="41">
        <v>3225</v>
      </c>
      <c r="F35" s="41">
        <f t="shared" si="3"/>
        <v>89.583333333333343</v>
      </c>
    </row>
    <row r="36" spans="1:6" s="37" customFormat="1" ht="44.25" customHeight="1">
      <c r="A36" s="40" t="s">
        <v>216</v>
      </c>
      <c r="B36" s="42" t="s">
        <v>208</v>
      </c>
      <c r="C36" s="41" t="s">
        <v>209</v>
      </c>
      <c r="D36" s="41">
        <v>3320.4</v>
      </c>
      <c r="E36" s="41">
        <v>0</v>
      </c>
      <c r="F36" s="41">
        <f t="shared" si="3"/>
        <v>0</v>
      </c>
    </row>
    <row r="37" spans="1:6" s="37" customFormat="1" ht="117" customHeight="1">
      <c r="A37" s="40" t="s">
        <v>450</v>
      </c>
      <c r="B37" s="42" t="s">
        <v>211</v>
      </c>
      <c r="C37" s="41" t="s">
        <v>212</v>
      </c>
      <c r="D37" s="41">
        <v>2493.4</v>
      </c>
      <c r="E37" s="41">
        <v>0</v>
      </c>
      <c r="F37" s="41">
        <f t="shared" si="3"/>
        <v>0</v>
      </c>
    </row>
    <row r="38" spans="1:6" s="37" customFormat="1" ht="43.5" customHeight="1">
      <c r="A38" s="40" t="s">
        <v>451</v>
      </c>
      <c r="B38" s="42" t="s">
        <v>214</v>
      </c>
      <c r="C38" s="41" t="s">
        <v>215</v>
      </c>
      <c r="D38" s="41">
        <v>38036.100000000006</v>
      </c>
      <c r="E38" s="41">
        <v>3133.9</v>
      </c>
      <c r="F38" s="41">
        <f t="shared" si="3"/>
        <v>8.239277949106242</v>
      </c>
    </row>
    <row r="39" spans="1:6" s="37" customFormat="1" ht="45" customHeight="1">
      <c r="A39" s="40" t="s">
        <v>219</v>
      </c>
      <c r="B39" s="42" t="s">
        <v>217</v>
      </c>
      <c r="C39" s="41" t="s">
        <v>218</v>
      </c>
      <c r="D39" s="41">
        <v>150</v>
      </c>
      <c r="E39" s="41">
        <v>0</v>
      </c>
      <c r="F39" s="41">
        <f t="shared" si="3"/>
        <v>0</v>
      </c>
    </row>
    <row r="40" spans="1:6" s="37" customFormat="1" ht="37.5" customHeight="1">
      <c r="A40" s="40" t="s">
        <v>221</v>
      </c>
      <c r="B40" s="42" t="s">
        <v>385</v>
      </c>
      <c r="C40" s="41" t="s">
        <v>220</v>
      </c>
      <c r="D40" s="41">
        <v>39372.9</v>
      </c>
      <c r="E40" s="41">
        <v>11728.3</v>
      </c>
      <c r="F40" s="41">
        <f t="shared" si="3"/>
        <v>29.787747410020593</v>
      </c>
    </row>
    <row r="41" spans="1:6" s="37" customFormat="1" ht="37.5" customHeight="1">
      <c r="A41" s="40" t="s">
        <v>224</v>
      </c>
      <c r="B41" s="42" t="s">
        <v>222</v>
      </c>
      <c r="C41" s="41" t="s">
        <v>223</v>
      </c>
      <c r="D41" s="41">
        <v>24491.1</v>
      </c>
      <c r="E41" s="41">
        <v>0</v>
      </c>
      <c r="F41" s="41">
        <f t="shared" si="3"/>
        <v>0</v>
      </c>
    </row>
    <row r="42" spans="1:6" s="37" customFormat="1" ht="40.5" customHeight="1">
      <c r="A42" s="40" t="s">
        <v>227</v>
      </c>
      <c r="B42" s="42" t="s">
        <v>225</v>
      </c>
      <c r="C42" s="41" t="s">
        <v>226</v>
      </c>
      <c r="D42" s="41">
        <v>212632.3</v>
      </c>
      <c r="E42" s="41">
        <v>73524.700000000012</v>
      </c>
      <c r="F42" s="41">
        <f t="shared" si="3"/>
        <v>34.578330761601137</v>
      </c>
    </row>
    <row r="43" spans="1:6" s="37" customFormat="1" ht="71.25" customHeight="1">
      <c r="A43" s="40" t="s">
        <v>452</v>
      </c>
      <c r="B43" s="42" t="s">
        <v>228</v>
      </c>
      <c r="C43" s="41" t="s">
        <v>229</v>
      </c>
      <c r="D43" s="41">
        <v>58169.9</v>
      </c>
      <c r="E43" s="41">
        <v>9908.8043500000003</v>
      </c>
      <c r="F43" s="41">
        <f t="shared" si="3"/>
        <v>17.034246835562723</v>
      </c>
    </row>
    <row r="44" spans="1:6" s="37" customFormat="1" ht="44.25" customHeight="1">
      <c r="A44" s="40" t="s">
        <v>230</v>
      </c>
      <c r="B44" s="42" t="s">
        <v>231</v>
      </c>
      <c r="C44" s="41" t="s">
        <v>232</v>
      </c>
      <c r="D44" s="41">
        <v>80174.599999999991</v>
      </c>
      <c r="E44" s="41">
        <v>80121.099999999991</v>
      </c>
      <c r="F44" s="41">
        <f t="shared" si="3"/>
        <v>99.933270636835104</v>
      </c>
    </row>
    <row r="45" spans="1:6" s="37" customFormat="1" ht="31">
      <c r="A45" s="40" t="s">
        <v>233</v>
      </c>
      <c r="B45" s="42" t="s">
        <v>234</v>
      </c>
      <c r="C45" s="41" t="s">
        <v>235</v>
      </c>
      <c r="D45" s="41">
        <v>110000</v>
      </c>
      <c r="E45" s="41">
        <v>0</v>
      </c>
      <c r="F45" s="41">
        <f t="shared" si="3"/>
        <v>0</v>
      </c>
    </row>
    <row r="46" spans="1:6" s="37" customFormat="1" ht="134.25" customHeight="1">
      <c r="A46" s="40" t="s">
        <v>236</v>
      </c>
      <c r="B46" s="42" t="s">
        <v>34</v>
      </c>
      <c r="C46" s="41" t="s">
        <v>237</v>
      </c>
      <c r="D46" s="41">
        <v>15405.800000000001</v>
      </c>
      <c r="E46" s="41">
        <v>0</v>
      </c>
      <c r="F46" s="41">
        <f t="shared" si="3"/>
        <v>0</v>
      </c>
    </row>
    <row r="47" spans="1:6" s="37" customFormat="1" ht="31">
      <c r="A47" s="40" t="s">
        <v>238</v>
      </c>
      <c r="B47" s="42" t="s">
        <v>35</v>
      </c>
      <c r="C47" s="41" t="s">
        <v>403</v>
      </c>
      <c r="D47" s="41">
        <v>258819.3</v>
      </c>
      <c r="E47" s="41">
        <v>0</v>
      </c>
      <c r="F47" s="41">
        <f t="shared" si="3"/>
        <v>0</v>
      </c>
    </row>
    <row r="48" spans="1:6" s="37" customFormat="1" ht="48.75" customHeight="1">
      <c r="A48" s="40" t="s">
        <v>239</v>
      </c>
      <c r="B48" s="42" t="s">
        <v>36</v>
      </c>
      <c r="C48" s="41" t="s">
        <v>404</v>
      </c>
      <c r="D48" s="41">
        <v>126154.2</v>
      </c>
      <c r="E48" s="41">
        <v>0</v>
      </c>
      <c r="F48" s="41">
        <f t="shared" si="3"/>
        <v>0</v>
      </c>
    </row>
    <row r="49" spans="1:6" s="37" customFormat="1" ht="51" customHeight="1">
      <c r="A49" s="40" t="s">
        <v>240</v>
      </c>
      <c r="B49" s="42" t="s">
        <v>37</v>
      </c>
      <c r="C49" s="41" t="s">
        <v>405</v>
      </c>
      <c r="D49" s="41">
        <v>27013.8</v>
      </c>
      <c r="E49" s="41">
        <v>0</v>
      </c>
      <c r="F49" s="41">
        <f t="shared" si="3"/>
        <v>0</v>
      </c>
    </row>
    <row r="50" spans="1:6" s="37" customFormat="1" ht="68.25" customHeight="1">
      <c r="A50" s="40" t="s">
        <v>241</v>
      </c>
      <c r="B50" s="42" t="s">
        <v>38</v>
      </c>
      <c r="C50" s="41" t="s">
        <v>406</v>
      </c>
      <c r="D50" s="41">
        <v>37637.5</v>
      </c>
      <c r="E50" s="41">
        <v>0</v>
      </c>
      <c r="F50" s="41">
        <f t="shared" si="3"/>
        <v>0</v>
      </c>
    </row>
    <row r="51" spans="1:6" s="37" customFormat="1" ht="52.5" customHeight="1">
      <c r="A51" s="40" t="s">
        <v>242</v>
      </c>
      <c r="B51" s="42" t="s">
        <v>39</v>
      </c>
      <c r="C51" s="41" t="s">
        <v>407</v>
      </c>
      <c r="D51" s="41">
        <v>37769.800000000003</v>
      </c>
      <c r="E51" s="41">
        <v>0</v>
      </c>
      <c r="F51" s="41">
        <f t="shared" si="3"/>
        <v>0</v>
      </c>
    </row>
    <row r="52" spans="1:6" s="37" customFormat="1" ht="39" customHeight="1">
      <c r="A52" s="40" t="s">
        <v>243</v>
      </c>
      <c r="B52" s="42" t="s">
        <v>40</v>
      </c>
      <c r="C52" s="41" t="s">
        <v>408</v>
      </c>
      <c r="D52" s="41">
        <v>2720.9</v>
      </c>
      <c r="E52" s="41">
        <v>0</v>
      </c>
      <c r="F52" s="41">
        <f t="shared" si="3"/>
        <v>0</v>
      </c>
    </row>
    <row r="53" spans="1:6" s="37" customFormat="1" ht="15.5">
      <c r="A53" s="40" t="s">
        <v>244</v>
      </c>
      <c r="B53" s="42" t="s">
        <v>41</v>
      </c>
      <c r="C53" s="41" t="s">
        <v>409</v>
      </c>
      <c r="D53" s="41">
        <v>4350</v>
      </c>
      <c r="E53" s="41">
        <v>0</v>
      </c>
      <c r="F53" s="41">
        <f t="shared" si="3"/>
        <v>0</v>
      </c>
    </row>
    <row r="54" spans="1:6" s="37" customFormat="1" ht="30.75" customHeight="1">
      <c r="A54" s="40" t="s">
        <v>245</v>
      </c>
      <c r="B54" s="42" t="s">
        <v>42</v>
      </c>
      <c r="C54" s="41" t="s">
        <v>410</v>
      </c>
      <c r="D54" s="41">
        <v>775</v>
      </c>
      <c r="E54" s="41">
        <v>0</v>
      </c>
      <c r="F54" s="41">
        <f t="shared" si="3"/>
        <v>0</v>
      </c>
    </row>
    <row r="55" spans="1:6" s="37" customFormat="1" ht="32.25" customHeight="1">
      <c r="A55" s="40" t="s">
        <v>246</v>
      </c>
      <c r="B55" s="42" t="s">
        <v>43</v>
      </c>
      <c r="C55" s="41" t="s">
        <v>247</v>
      </c>
      <c r="D55" s="41">
        <v>5350</v>
      </c>
      <c r="E55" s="41">
        <v>0</v>
      </c>
      <c r="F55" s="41">
        <f t="shared" si="3"/>
        <v>0</v>
      </c>
    </row>
    <row r="56" spans="1:6" s="37" customFormat="1" ht="39.75" customHeight="1">
      <c r="A56" s="40" t="s">
        <v>248</v>
      </c>
      <c r="B56" s="42" t="s">
        <v>44</v>
      </c>
      <c r="C56" s="41" t="s">
        <v>249</v>
      </c>
      <c r="D56" s="41">
        <v>2950</v>
      </c>
      <c r="E56" s="41">
        <v>0</v>
      </c>
      <c r="F56" s="41">
        <f t="shared" si="3"/>
        <v>0</v>
      </c>
    </row>
    <row r="57" spans="1:6" s="37" customFormat="1" ht="38.25" customHeight="1">
      <c r="A57" s="40" t="s">
        <v>250</v>
      </c>
      <c r="B57" s="42" t="s">
        <v>45</v>
      </c>
      <c r="C57" s="41" t="s">
        <v>251</v>
      </c>
      <c r="D57" s="41">
        <v>7800</v>
      </c>
      <c r="E57" s="41">
        <v>0</v>
      </c>
      <c r="F57" s="41">
        <f t="shared" si="3"/>
        <v>0</v>
      </c>
    </row>
    <row r="58" spans="1:6" s="37" customFormat="1" ht="36.75" customHeight="1">
      <c r="A58" s="40" t="s">
        <v>252</v>
      </c>
      <c r="B58" s="42" t="s">
        <v>46</v>
      </c>
      <c r="C58" s="41" t="s">
        <v>253</v>
      </c>
      <c r="D58" s="41">
        <v>39665.5</v>
      </c>
      <c r="E58" s="41">
        <v>0</v>
      </c>
      <c r="F58" s="41">
        <f t="shared" si="3"/>
        <v>0</v>
      </c>
    </row>
    <row r="59" spans="1:6" s="37" customFormat="1" ht="42.75" customHeight="1">
      <c r="A59" s="40" t="s">
        <v>254</v>
      </c>
      <c r="B59" s="42" t="s">
        <v>47</v>
      </c>
      <c r="C59" s="41" t="s">
        <v>255</v>
      </c>
      <c r="D59" s="41">
        <v>9421.8999999999978</v>
      </c>
      <c r="E59" s="41">
        <v>960.8</v>
      </c>
      <c r="F59" s="41">
        <f t="shared" si="3"/>
        <v>10.197518547214472</v>
      </c>
    </row>
    <row r="60" spans="1:6" s="37" customFormat="1" ht="43.5" customHeight="1">
      <c r="A60" s="40" t="s">
        <v>256</v>
      </c>
      <c r="B60" s="42" t="s">
        <v>48</v>
      </c>
      <c r="C60" s="41" t="s">
        <v>257</v>
      </c>
      <c r="D60" s="41">
        <v>21325.699999999997</v>
      </c>
      <c r="E60" s="41">
        <v>0</v>
      </c>
      <c r="F60" s="41">
        <f t="shared" si="3"/>
        <v>0</v>
      </c>
    </row>
    <row r="61" spans="1:6" s="37" customFormat="1" ht="39" customHeight="1">
      <c r="A61" s="40" t="s">
        <v>258</v>
      </c>
      <c r="B61" s="42" t="s">
        <v>49</v>
      </c>
      <c r="C61" s="41" t="s">
        <v>411</v>
      </c>
      <c r="D61" s="41">
        <v>42734</v>
      </c>
      <c r="E61" s="41">
        <v>11348.4</v>
      </c>
      <c r="F61" s="41">
        <f t="shared" si="3"/>
        <v>26.555903964056721</v>
      </c>
    </row>
    <row r="62" spans="1:6" s="37" customFormat="1" ht="63" customHeight="1">
      <c r="A62" s="40" t="s">
        <v>259</v>
      </c>
      <c r="B62" s="42" t="s">
        <v>50</v>
      </c>
      <c r="C62" s="41" t="s">
        <v>260</v>
      </c>
      <c r="D62" s="41">
        <v>23018.5</v>
      </c>
      <c r="E62" s="41">
        <v>9365.1</v>
      </c>
      <c r="F62" s="41">
        <f t="shared" si="3"/>
        <v>40.685101114321093</v>
      </c>
    </row>
    <row r="63" spans="1:6" s="37" customFormat="1" ht="40.5" customHeight="1">
      <c r="A63" s="40" t="s">
        <v>261</v>
      </c>
      <c r="B63" s="42" t="s">
        <v>51</v>
      </c>
      <c r="C63" s="41" t="s">
        <v>412</v>
      </c>
      <c r="D63" s="41">
        <v>14250</v>
      </c>
      <c r="E63" s="41">
        <v>0</v>
      </c>
      <c r="F63" s="41">
        <f t="shared" si="3"/>
        <v>0</v>
      </c>
    </row>
    <row r="64" spans="1:6" s="37" customFormat="1" ht="45" customHeight="1">
      <c r="A64" s="40" t="s">
        <v>262</v>
      </c>
      <c r="B64" s="42" t="s">
        <v>52</v>
      </c>
      <c r="C64" s="41" t="s">
        <v>413</v>
      </c>
      <c r="D64" s="41">
        <v>14250</v>
      </c>
      <c r="E64" s="41">
        <v>0</v>
      </c>
      <c r="F64" s="41">
        <f t="shared" si="3"/>
        <v>0</v>
      </c>
    </row>
    <row r="65" spans="1:6" s="37" customFormat="1" ht="36.75" customHeight="1">
      <c r="A65" s="40" t="s">
        <v>263</v>
      </c>
      <c r="B65" s="42" t="s">
        <v>53</v>
      </c>
      <c r="C65" s="41" t="s">
        <v>414</v>
      </c>
      <c r="D65" s="41">
        <v>14053.1</v>
      </c>
      <c r="E65" s="41">
        <v>0</v>
      </c>
      <c r="F65" s="41">
        <f t="shared" si="3"/>
        <v>0</v>
      </c>
    </row>
    <row r="66" spans="1:6" s="37" customFormat="1" ht="42.75" customHeight="1">
      <c r="A66" s="40" t="s">
        <v>264</v>
      </c>
      <c r="B66" s="42" t="s">
        <v>54</v>
      </c>
      <c r="C66" s="41" t="s">
        <v>415</v>
      </c>
      <c r="D66" s="41">
        <v>18605.401529999999</v>
      </c>
      <c r="E66" s="41">
        <v>0</v>
      </c>
      <c r="F66" s="41">
        <f t="shared" si="3"/>
        <v>0</v>
      </c>
    </row>
    <row r="67" spans="1:6" s="37" customFormat="1" ht="48.75" customHeight="1">
      <c r="A67" s="40" t="s">
        <v>265</v>
      </c>
      <c r="B67" s="42" t="s">
        <v>55</v>
      </c>
      <c r="C67" s="41" t="s">
        <v>416</v>
      </c>
      <c r="D67" s="41">
        <v>59240.3</v>
      </c>
      <c r="E67" s="41">
        <v>7066.6</v>
      </c>
      <c r="F67" s="41">
        <f t="shared" si="3"/>
        <v>11.928703939716714</v>
      </c>
    </row>
    <row r="68" spans="1:6" s="37" customFormat="1" ht="52.5" customHeight="1">
      <c r="A68" s="40" t="s">
        <v>266</v>
      </c>
      <c r="B68" s="42" t="s">
        <v>56</v>
      </c>
      <c r="C68" s="41" t="s">
        <v>417</v>
      </c>
      <c r="D68" s="41">
        <v>75434.600000000006</v>
      </c>
      <c r="E68" s="41">
        <v>43852.3</v>
      </c>
      <c r="F68" s="41">
        <f t="shared" si="3"/>
        <v>58.132872713582358</v>
      </c>
    </row>
    <row r="69" spans="1:6" s="37" customFormat="1" ht="46.5" customHeight="1">
      <c r="A69" s="40" t="s">
        <v>267</v>
      </c>
      <c r="B69" s="42" t="s">
        <v>57</v>
      </c>
      <c r="C69" s="41" t="s">
        <v>418</v>
      </c>
      <c r="D69" s="41">
        <v>102158.5</v>
      </c>
      <c r="E69" s="41">
        <v>56930.1</v>
      </c>
      <c r="F69" s="41">
        <f t="shared" si="3"/>
        <v>55.727227788191882</v>
      </c>
    </row>
    <row r="70" spans="1:6" s="37" customFormat="1" ht="48" customHeight="1">
      <c r="A70" s="40" t="s">
        <v>268</v>
      </c>
      <c r="B70" s="42" t="s">
        <v>58</v>
      </c>
      <c r="C70" s="41" t="s">
        <v>419</v>
      </c>
      <c r="D70" s="41">
        <v>97987</v>
      </c>
      <c r="E70" s="41">
        <v>61144.800000000003</v>
      </c>
      <c r="F70" s="41">
        <f t="shared" si="3"/>
        <v>62.400930735709849</v>
      </c>
    </row>
    <row r="71" spans="1:6" s="37" customFormat="1" ht="47.25" customHeight="1">
      <c r="A71" s="40" t="s">
        <v>269</v>
      </c>
      <c r="B71" s="42" t="s">
        <v>59</v>
      </c>
      <c r="C71" s="41" t="s">
        <v>420</v>
      </c>
      <c r="D71" s="41">
        <v>81415.7</v>
      </c>
      <c r="E71" s="41">
        <v>18403.5</v>
      </c>
      <c r="F71" s="41">
        <f t="shared" si="3"/>
        <v>22.604362549238047</v>
      </c>
    </row>
    <row r="72" spans="1:6" s="37" customFormat="1" ht="47.25" customHeight="1">
      <c r="A72" s="40" t="s">
        <v>270</v>
      </c>
      <c r="B72" s="42" t="s">
        <v>60</v>
      </c>
      <c r="C72" s="41" t="s">
        <v>421</v>
      </c>
      <c r="D72" s="41">
        <v>140743.20000000001</v>
      </c>
      <c r="E72" s="41">
        <v>30609.4</v>
      </c>
      <c r="F72" s="41">
        <f t="shared" si="3"/>
        <v>21.748404185779492</v>
      </c>
    </row>
    <row r="73" spans="1:6" s="37" customFormat="1" ht="49.5" customHeight="1">
      <c r="A73" s="40" t="s">
        <v>271</v>
      </c>
      <c r="B73" s="42" t="s">
        <v>61</v>
      </c>
      <c r="C73" s="41" t="s">
        <v>422</v>
      </c>
      <c r="D73" s="41">
        <v>154204.1</v>
      </c>
      <c r="E73" s="41">
        <v>38674.1</v>
      </c>
      <c r="F73" s="41">
        <f t="shared" si="3"/>
        <v>25.079813052960326</v>
      </c>
    </row>
    <row r="74" spans="1:6" s="37" customFormat="1" ht="49.5" customHeight="1">
      <c r="A74" s="40" t="s">
        <v>272</v>
      </c>
      <c r="B74" s="42" t="s">
        <v>62</v>
      </c>
      <c r="C74" s="41" t="s">
        <v>423</v>
      </c>
      <c r="D74" s="41">
        <v>97705.9</v>
      </c>
      <c r="E74" s="41">
        <v>18557.2</v>
      </c>
      <c r="F74" s="41">
        <f t="shared" si="3"/>
        <v>18.992916497366078</v>
      </c>
    </row>
    <row r="75" spans="1:6" s="37" customFormat="1" ht="45.75" customHeight="1">
      <c r="A75" s="40" t="s">
        <v>273</v>
      </c>
      <c r="B75" s="42" t="s">
        <v>63</v>
      </c>
      <c r="C75" s="41" t="s">
        <v>424</v>
      </c>
      <c r="D75" s="41">
        <v>171110.5</v>
      </c>
      <c r="E75" s="41">
        <v>31783.5</v>
      </c>
      <c r="F75" s="41">
        <f t="shared" si="3"/>
        <v>18.574839065983678</v>
      </c>
    </row>
    <row r="76" spans="1:6" s="37" customFormat="1" ht="48.75" customHeight="1">
      <c r="A76" s="40" t="s">
        <v>274</v>
      </c>
      <c r="B76" s="42" t="s">
        <v>64</v>
      </c>
      <c r="C76" s="41" t="s">
        <v>425</v>
      </c>
      <c r="D76" s="41">
        <v>168127.59999999998</v>
      </c>
      <c r="E76" s="41">
        <v>35652.199999999997</v>
      </c>
      <c r="F76" s="41">
        <f t="shared" si="3"/>
        <v>21.205441581275174</v>
      </c>
    </row>
    <row r="77" spans="1:6" s="37" customFormat="1" ht="42.75" customHeight="1">
      <c r="A77" s="40" t="s">
        <v>275</v>
      </c>
      <c r="B77" s="42" t="s">
        <v>65</v>
      </c>
      <c r="C77" s="41" t="s">
        <v>426</v>
      </c>
      <c r="D77" s="41">
        <v>131544.6</v>
      </c>
      <c r="E77" s="41">
        <v>0</v>
      </c>
      <c r="F77" s="41">
        <f t="shared" si="3"/>
        <v>0</v>
      </c>
    </row>
    <row r="78" spans="1:6" s="37" customFormat="1" ht="34.5" customHeight="1">
      <c r="A78" s="40" t="s">
        <v>276</v>
      </c>
      <c r="B78" s="42" t="s">
        <v>66</v>
      </c>
      <c r="C78" s="41" t="s">
        <v>427</v>
      </c>
      <c r="D78" s="41">
        <v>235095.8</v>
      </c>
      <c r="E78" s="41">
        <v>137376.29999999999</v>
      </c>
      <c r="F78" s="41">
        <f t="shared" ref="F78:F97" si="4">E78/D78*100</f>
        <v>58.434178747557375</v>
      </c>
    </row>
    <row r="79" spans="1:6" s="37" customFormat="1" ht="34.5" customHeight="1">
      <c r="A79" s="40" t="s">
        <v>277</v>
      </c>
      <c r="B79" s="42" t="s">
        <v>67</v>
      </c>
      <c r="C79" s="41" t="s">
        <v>428</v>
      </c>
      <c r="D79" s="41">
        <v>403431.1</v>
      </c>
      <c r="E79" s="41">
        <v>138137.60000000001</v>
      </c>
      <c r="F79" s="41">
        <f t="shared" si="4"/>
        <v>34.240691905011786</v>
      </c>
    </row>
    <row r="80" spans="1:6" s="37" customFormat="1" ht="34.5" customHeight="1">
      <c r="A80" s="40" t="s">
        <v>278</v>
      </c>
      <c r="B80" s="42" t="s">
        <v>279</v>
      </c>
      <c r="C80" s="41" t="s">
        <v>429</v>
      </c>
      <c r="D80" s="41">
        <v>13975.4</v>
      </c>
      <c r="E80" s="41">
        <v>0</v>
      </c>
      <c r="F80" s="41">
        <f t="shared" si="4"/>
        <v>0</v>
      </c>
    </row>
    <row r="81" spans="1:6" s="37" customFormat="1" ht="33" customHeight="1">
      <c r="A81" s="40" t="s">
        <v>280</v>
      </c>
      <c r="B81" s="42" t="s">
        <v>69</v>
      </c>
      <c r="C81" s="41" t="s">
        <v>430</v>
      </c>
      <c r="D81" s="41">
        <v>515957.4</v>
      </c>
      <c r="E81" s="41">
        <v>0</v>
      </c>
      <c r="F81" s="41">
        <f t="shared" si="4"/>
        <v>0</v>
      </c>
    </row>
    <row r="82" spans="1:6" s="37" customFormat="1" ht="130.5" customHeight="1">
      <c r="A82" s="40" t="s">
        <v>281</v>
      </c>
      <c r="B82" s="42" t="s">
        <v>70</v>
      </c>
      <c r="C82" s="41" t="s">
        <v>431</v>
      </c>
      <c r="D82" s="41">
        <v>13950.1</v>
      </c>
      <c r="E82" s="41">
        <v>10407.700000000001</v>
      </c>
      <c r="F82" s="41">
        <f t="shared" si="4"/>
        <v>74.606633644203271</v>
      </c>
    </row>
    <row r="83" spans="1:6" s="37" customFormat="1" ht="39" customHeight="1">
      <c r="A83" s="40" t="s">
        <v>282</v>
      </c>
      <c r="B83" s="42" t="s">
        <v>71</v>
      </c>
      <c r="C83" s="41" t="s">
        <v>432</v>
      </c>
      <c r="D83" s="41">
        <v>24983.9</v>
      </c>
      <c r="E83" s="41">
        <v>0</v>
      </c>
      <c r="F83" s="41">
        <f t="shared" si="4"/>
        <v>0</v>
      </c>
    </row>
    <row r="84" spans="1:6" s="37" customFormat="1" ht="35.25" customHeight="1">
      <c r="A84" s="40" t="s">
        <v>283</v>
      </c>
      <c r="B84" s="42" t="s">
        <v>72</v>
      </c>
      <c r="C84" s="41" t="s">
        <v>433</v>
      </c>
      <c r="D84" s="41">
        <v>32025.3</v>
      </c>
      <c r="E84" s="41">
        <v>0</v>
      </c>
      <c r="F84" s="41">
        <f t="shared" si="4"/>
        <v>0</v>
      </c>
    </row>
    <row r="85" spans="1:6" s="37" customFormat="1" ht="22.5" customHeight="1">
      <c r="A85" s="40" t="s">
        <v>284</v>
      </c>
      <c r="B85" s="42" t="s">
        <v>73</v>
      </c>
      <c r="C85" s="41" t="s">
        <v>434</v>
      </c>
      <c r="D85" s="41">
        <v>6145.4</v>
      </c>
      <c r="E85" s="41">
        <v>0</v>
      </c>
      <c r="F85" s="41">
        <f t="shared" si="4"/>
        <v>0</v>
      </c>
    </row>
    <row r="86" spans="1:6" s="37" customFormat="1" ht="44.25" customHeight="1">
      <c r="A86" s="40" t="s">
        <v>285</v>
      </c>
      <c r="B86" s="42" t="s">
        <v>74</v>
      </c>
      <c r="C86" s="41" t="s">
        <v>435</v>
      </c>
      <c r="D86" s="41">
        <v>120404.5</v>
      </c>
      <c r="E86" s="41">
        <v>0</v>
      </c>
      <c r="F86" s="41">
        <f t="shared" si="4"/>
        <v>0</v>
      </c>
    </row>
    <row r="87" spans="1:6" s="37" customFormat="1" ht="45.75" customHeight="1">
      <c r="A87" s="40" t="s">
        <v>286</v>
      </c>
      <c r="B87" s="42" t="s">
        <v>75</v>
      </c>
      <c r="C87" s="41" t="s">
        <v>436</v>
      </c>
      <c r="D87" s="41">
        <v>188982.8</v>
      </c>
      <c r="E87" s="41">
        <v>83955.1</v>
      </c>
      <c r="F87" s="41">
        <f t="shared" si="4"/>
        <v>44.4247307162345</v>
      </c>
    </row>
    <row r="88" spans="1:6" s="37" customFormat="1" ht="33" customHeight="1">
      <c r="A88" s="40" t="s">
        <v>287</v>
      </c>
      <c r="B88" s="42" t="s">
        <v>76</v>
      </c>
      <c r="C88" s="41" t="s">
        <v>437</v>
      </c>
      <c r="D88" s="41">
        <v>26995.599999999999</v>
      </c>
      <c r="E88" s="41">
        <v>4958.0962900000004</v>
      </c>
      <c r="F88" s="41">
        <f t="shared" si="4"/>
        <v>18.366312621316069</v>
      </c>
    </row>
    <row r="89" spans="1:6" s="37" customFormat="1" ht="33" customHeight="1">
      <c r="A89" s="40" t="s">
        <v>288</v>
      </c>
      <c r="B89" s="42" t="s">
        <v>77</v>
      </c>
      <c r="C89" s="41" t="s">
        <v>438</v>
      </c>
      <c r="D89" s="41">
        <v>13374.8</v>
      </c>
      <c r="E89" s="41">
        <v>8174.3987100000004</v>
      </c>
      <c r="F89" s="41">
        <f t="shared" si="4"/>
        <v>61.117913613661521</v>
      </c>
    </row>
    <row r="90" spans="1:6" s="37" customFormat="1" ht="46.5" customHeight="1">
      <c r="A90" s="40" t="s">
        <v>289</v>
      </c>
      <c r="B90" s="42" t="s">
        <v>78</v>
      </c>
      <c r="C90" s="41" t="s">
        <v>439</v>
      </c>
      <c r="D90" s="41">
        <v>105596</v>
      </c>
      <c r="E90" s="41">
        <v>11446.6</v>
      </c>
      <c r="F90" s="41">
        <f t="shared" si="4"/>
        <v>10.839993939164362</v>
      </c>
    </row>
    <row r="91" spans="1:6" s="37" customFormat="1" ht="38.25" customHeight="1">
      <c r="A91" s="40" t="s">
        <v>290</v>
      </c>
      <c r="B91" s="42" t="s">
        <v>79</v>
      </c>
      <c r="C91" s="41" t="s">
        <v>440</v>
      </c>
      <c r="D91" s="41">
        <v>208259</v>
      </c>
      <c r="E91" s="41">
        <v>0</v>
      </c>
      <c r="F91" s="41">
        <f t="shared" si="4"/>
        <v>0</v>
      </c>
    </row>
    <row r="92" spans="1:6" s="37" customFormat="1" ht="48.75" customHeight="1">
      <c r="A92" s="40" t="s">
        <v>291</v>
      </c>
      <c r="B92" s="42" t="s">
        <v>80</v>
      </c>
      <c r="C92" s="41" t="s">
        <v>441</v>
      </c>
      <c r="D92" s="41">
        <v>170329</v>
      </c>
      <c r="E92" s="41">
        <v>0</v>
      </c>
      <c r="F92" s="41">
        <f t="shared" si="4"/>
        <v>0</v>
      </c>
    </row>
    <row r="93" spans="1:6" s="37" customFormat="1" ht="77.5">
      <c r="A93" s="40" t="s">
        <v>292</v>
      </c>
      <c r="B93" s="42" t="s">
        <v>81</v>
      </c>
      <c r="C93" s="41" t="s">
        <v>442</v>
      </c>
      <c r="D93" s="41">
        <v>31368.1</v>
      </c>
      <c r="E93" s="41">
        <v>0</v>
      </c>
      <c r="F93" s="41">
        <f t="shared" si="4"/>
        <v>0</v>
      </c>
    </row>
    <row r="94" spans="1:6" s="37" customFormat="1" ht="40.5" customHeight="1">
      <c r="A94" s="40" t="s">
        <v>293</v>
      </c>
      <c r="B94" s="42" t="s">
        <v>82</v>
      </c>
      <c r="C94" s="41" t="s">
        <v>443</v>
      </c>
      <c r="D94" s="41">
        <v>28483</v>
      </c>
      <c r="E94" s="41">
        <v>0</v>
      </c>
      <c r="F94" s="41">
        <f t="shared" si="4"/>
        <v>0</v>
      </c>
    </row>
    <row r="95" spans="1:6" s="37" customFormat="1" ht="34.5" customHeight="1">
      <c r="A95" s="40" t="s">
        <v>294</v>
      </c>
      <c r="B95" s="42" t="s">
        <v>83</v>
      </c>
      <c r="C95" s="41" t="s">
        <v>444</v>
      </c>
      <c r="D95" s="41">
        <v>64846.400000000001</v>
      </c>
      <c r="E95" s="41">
        <v>51359.6</v>
      </c>
      <c r="F95" s="41">
        <f t="shared" si="4"/>
        <v>79.201929482592703</v>
      </c>
    </row>
    <row r="96" spans="1:6" s="37" customFormat="1" ht="39" customHeight="1">
      <c r="A96" s="40" t="s">
        <v>295</v>
      </c>
      <c r="B96" s="42" t="s">
        <v>84</v>
      </c>
      <c r="C96" s="41" t="s">
        <v>445</v>
      </c>
      <c r="D96" s="41">
        <v>109195.4</v>
      </c>
      <c r="E96" s="41">
        <v>0</v>
      </c>
      <c r="F96" s="41">
        <f t="shared" si="4"/>
        <v>0</v>
      </c>
    </row>
    <row r="97" spans="1:6" s="37" customFormat="1" ht="48" customHeight="1">
      <c r="A97" s="40" t="s">
        <v>296</v>
      </c>
      <c r="B97" s="42" t="s">
        <v>85</v>
      </c>
      <c r="C97" s="41" t="s">
        <v>446</v>
      </c>
      <c r="D97" s="41">
        <v>103977.60000000001</v>
      </c>
      <c r="E97" s="41">
        <v>0</v>
      </c>
      <c r="F97" s="41">
        <f t="shared" si="4"/>
        <v>0</v>
      </c>
    </row>
    <row r="98" spans="1:6" s="37" customFormat="1" ht="15.5">
      <c r="A98" s="40"/>
      <c r="B98" s="41"/>
      <c r="C98" s="41"/>
      <c r="D98" s="41"/>
      <c r="E98" s="41"/>
      <c r="F98" s="41"/>
    </row>
    <row r="99" spans="1:6" s="37" customFormat="1" ht="24" customHeight="1">
      <c r="A99" s="38" t="s">
        <v>297</v>
      </c>
      <c r="B99" s="39" t="s">
        <v>298</v>
      </c>
      <c r="C99" s="39"/>
      <c r="D99" s="39">
        <f>SUM(D101:D121)</f>
        <v>10777431.100000003</v>
      </c>
      <c r="E99" s="39">
        <f>SUM(E101:E121)</f>
        <v>6166039.9004999995</v>
      </c>
      <c r="F99" s="46">
        <f t="shared" ref="F99" si="5">E99/D99*100</f>
        <v>57.212519785907034</v>
      </c>
    </row>
    <row r="100" spans="1:6" s="37" customFormat="1" ht="21.75" customHeight="1">
      <c r="A100" s="40"/>
      <c r="B100" s="41" t="s">
        <v>153</v>
      </c>
      <c r="C100" s="41"/>
      <c r="D100" s="41"/>
      <c r="E100" s="41"/>
      <c r="F100" s="41"/>
    </row>
    <row r="101" spans="1:6" s="37" customFormat="1" ht="53.25" customHeight="1">
      <c r="A101" s="40" t="s">
        <v>299</v>
      </c>
      <c r="B101" s="42" t="s">
        <v>300</v>
      </c>
      <c r="C101" s="41" t="s">
        <v>301</v>
      </c>
      <c r="D101" s="41">
        <v>215.79999999999998</v>
      </c>
      <c r="E101" s="41">
        <v>18.1005</v>
      </c>
      <c r="F101" s="41">
        <f>E101/D101*100</f>
        <v>8.3876274328081557</v>
      </c>
    </row>
    <row r="102" spans="1:6" s="37" customFormat="1" ht="39.75" customHeight="1">
      <c r="A102" s="40" t="s">
        <v>302</v>
      </c>
      <c r="B102" s="42" t="s">
        <v>303</v>
      </c>
      <c r="C102" s="41" t="s">
        <v>304</v>
      </c>
      <c r="D102" s="41">
        <v>71866.699999999983</v>
      </c>
      <c r="E102" s="41">
        <v>29045.600000000002</v>
      </c>
      <c r="F102" s="41">
        <f t="shared" ref="F102:F132" si="6">E102/D102*100</f>
        <v>40.415936727302089</v>
      </c>
    </row>
    <row r="103" spans="1:6" s="37" customFormat="1" ht="68.25" customHeight="1">
      <c r="A103" s="40" t="s">
        <v>305</v>
      </c>
      <c r="B103" s="42" t="s">
        <v>89</v>
      </c>
      <c r="C103" s="41" t="s">
        <v>306</v>
      </c>
      <c r="D103" s="41">
        <v>2209.3000000000002</v>
      </c>
      <c r="E103" s="41">
        <v>0</v>
      </c>
      <c r="F103" s="41">
        <f t="shared" si="6"/>
        <v>0</v>
      </c>
    </row>
    <row r="104" spans="1:6" s="37" customFormat="1" ht="93" customHeight="1">
      <c r="A104" s="40" t="s">
        <v>307</v>
      </c>
      <c r="B104" s="42" t="s">
        <v>90</v>
      </c>
      <c r="C104" s="41" t="s">
        <v>308</v>
      </c>
      <c r="D104" s="41">
        <v>103062.9</v>
      </c>
      <c r="E104" s="41">
        <v>12149.5</v>
      </c>
      <c r="F104" s="41">
        <f t="shared" si="6"/>
        <v>11.788432112816542</v>
      </c>
    </row>
    <row r="105" spans="1:6" s="37" customFormat="1" ht="192" customHeight="1">
      <c r="A105" s="40" t="s">
        <v>309</v>
      </c>
      <c r="B105" s="42" t="s">
        <v>91</v>
      </c>
      <c r="C105" s="41" t="s">
        <v>310</v>
      </c>
      <c r="D105" s="41">
        <v>126</v>
      </c>
      <c r="E105" s="41">
        <v>21</v>
      </c>
      <c r="F105" s="41">
        <f t="shared" si="6"/>
        <v>16.666666666666664</v>
      </c>
    </row>
    <row r="106" spans="1:6" s="37" customFormat="1" ht="48.75" customHeight="1">
      <c r="A106" s="40" t="s">
        <v>311</v>
      </c>
      <c r="B106" s="42" t="s">
        <v>92</v>
      </c>
      <c r="C106" s="41" t="s">
        <v>312</v>
      </c>
      <c r="D106" s="41">
        <v>207060.5</v>
      </c>
      <c r="E106" s="41">
        <v>64219.4</v>
      </c>
      <c r="F106" s="41">
        <f t="shared" si="6"/>
        <v>31.014800022215727</v>
      </c>
    </row>
    <row r="107" spans="1:6" s="37" customFormat="1" ht="37.5" customHeight="1">
      <c r="A107" s="40" t="s">
        <v>313</v>
      </c>
      <c r="B107" s="42" t="s">
        <v>93</v>
      </c>
      <c r="C107" s="41" t="s">
        <v>314</v>
      </c>
      <c r="D107" s="41">
        <v>1975.3</v>
      </c>
      <c r="E107" s="41">
        <v>769.1</v>
      </c>
      <c r="F107" s="41">
        <f t="shared" si="6"/>
        <v>38.93585784437807</v>
      </c>
    </row>
    <row r="108" spans="1:6" s="37" customFormat="1" ht="46.5">
      <c r="A108" s="40" t="s">
        <v>315</v>
      </c>
      <c r="B108" s="42" t="s">
        <v>94</v>
      </c>
      <c r="C108" s="41" t="s">
        <v>316</v>
      </c>
      <c r="D108" s="41">
        <v>16182.299999999996</v>
      </c>
      <c r="E108" s="41">
        <v>6718.4</v>
      </c>
      <c r="F108" s="41">
        <f t="shared" si="6"/>
        <v>41.516966067864281</v>
      </c>
    </row>
    <row r="109" spans="1:6" s="37" customFormat="1" ht="31">
      <c r="A109" s="40" t="s">
        <v>317</v>
      </c>
      <c r="B109" s="42" t="s">
        <v>95</v>
      </c>
      <c r="C109" s="41" t="s">
        <v>318</v>
      </c>
      <c r="D109" s="41">
        <v>27614.199999999997</v>
      </c>
      <c r="E109" s="41">
        <v>11626.900000000001</v>
      </c>
      <c r="F109" s="41">
        <f t="shared" si="6"/>
        <v>42.104786667728931</v>
      </c>
    </row>
    <row r="110" spans="1:6" s="37" customFormat="1" ht="75.75" customHeight="1">
      <c r="A110" s="40" t="s">
        <v>319</v>
      </c>
      <c r="B110" s="42" t="s">
        <v>320</v>
      </c>
      <c r="C110" s="41" t="s">
        <v>321</v>
      </c>
      <c r="D110" s="41">
        <v>3741488.8000000003</v>
      </c>
      <c r="E110" s="41">
        <v>2047645.2999999998</v>
      </c>
      <c r="F110" s="41">
        <f t="shared" si="6"/>
        <v>54.728088455055634</v>
      </c>
    </row>
    <row r="111" spans="1:6" s="37" customFormat="1" ht="108" customHeight="1">
      <c r="A111" s="40" t="s">
        <v>322</v>
      </c>
      <c r="B111" s="42" t="s">
        <v>97</v>
      </c>
      <c r="C111" s="41" t="s">
        <v>323</v>
      </c>
      <c r="D111" s="41">
        <v>5990921.4000000004</v>
      </c>
      <c r="E111" s="41">
        <v>3697467.5</v>
      </c>
      <c r="F111" s="41">
        <f t="shared" si="6"/>
        <v>61.717843602488252</v>
      </c>
    </row>
    <row r="112" spans="1:6" s="37" customFormat="1" ht="54.75" customHeight="1">
      <c r="A112" s="40" t="s">
        <v>324</v>
      </c>
      <c r="B112" s="42" t="s">
        <v>325</v>
      </c>
      <c r="C112" s="41" t="s">
        <v>326</v>
      </c>
      <c r="D112" s="41">
        <v>30184.300000000003</v>
      </c>
      <c r="E112" s="41">
        <v>11374.300000000001</v>
      </c>
      <c r="F112" s="41">
        <f t="shared" si="6"/>
        <v>37.682835116269054</v>
      </c>
    </row>
    <row r="113" spans="1:6" s="37" customFormat="1" ht="69.75" customHeight="1">
      <c r="A113" s="40" t="s">
        <v>327</v>
      </c>
      <c r="B113" s="42" t="s">
        <v>98</v>
      </c>
      <c r="C113" s="41" t="s">
        <v>328</v>
      </c>
      <c r="D113" s="41">
        <v>1765.7999999999997</v>
      </c>
      <c r="E113" s="41">
        <v>454.9</v>
      </c>
      <c r="F113" s="41">
        <f t="shared" si="6"/>
        <v>25.761694416128673</v>
      </c>
    </row>
    <row r="114" spans="1:6" s="37" customFormat="1" ht="67.5" customHeight="1">
      <c r="A114" s="40" t="s">
        <v>329</v>
      </c>
      <c r="B114" s="42" t="s">
        <v>330</v>
      </c>
      <c r="C114" s="41" t="s">
        <v>331</v>
      </c>
      <c r="D114" s="41">
        <v>32920.300000000003</v>
      </c>
      <c r="E114" s="41">
        <v>16169.2</v>
      </c>
      <c r="F114" s="41">
        <f t="shared" si="6"/>
        <v>49.116198819573334</v>
      </c>
    </row>
    <row r="115" spans="1:6" s="37" customFormat="1" ht="57" customHeight="1">
      <c r="A115" s="40" t="s">
        <v>332</v>
      </c>
      <c r="B115" s="42" t="s">
        <v>333</v>
      </c>
      <c r="C115" s="41" t="s">
        <v>334</v>
      </c>
      <c r="D115" s="41">
        <v>5801.9</v>
      </c>
      <c r="E115" s="41">
        <v>3697.1</v>
      </c>
      <c r="F115" s="41">
        <f t="shared" si="6"/>
        <v>63.722228925007329</v>
      </c>
    </row>
    <row r="116" spans="1:6" s="37" customFormat="1" ht="57" customHeight="1">
      <c r="A116" s="40" t="s">
        <v>335</v>
      </c>
      <c r="B116" s="42" t="s">
        <v>101</v>
      </c>
      <c r="C116" s="41" t="s">
        <v>336</v>
      </c>
      <c r="D116" s="41">
        <v>8550</v>
      </c>
      <c r="E116" s="41">
        <v>2475</v>
      </c>
      <c r="F116" s="41">
        <f t="shared" si="6"/>
        <v>28.947368421052634</v>
      </c>
    </row>
    <row r="117" spans="1:6" s="37" customFormat="1" ht="44.25" customHeight="1">
      <c r="A117" s="40" t="s">
        <v>337</v>
      </c>
      <c r="B117" s="42" t="s">
        <v>102</v>
      </c>
      <c r="C117" s="41" t="s">
        <v>338</v>
      </c>
      <c r="D117" s="41">
        <v>85215.099999999991</v>
      </c>
      <c r="E117" s="41">
        <v>36584.5</v>
      </c>
      <c r="F117" s="41">
        <f t="shared" si="6"/>
        <v>42.931945159954047</v>
      </c>
    </row>
    <row r="118" spans="1:6" s="37" customFormat="1" ht="31">
      <c r="A118" s="40" t="s">
        <v>339</v>
      </c>
      <c r="B118" s="42" t="s">
        <v>103</v>
      </c>
      <c r="C118" s="41" t="s">
        <v>340</v>
      </c>
      <c r="D118" s="41">
        <v>19600</v>
      </c>
      <c r="E118" s="41">
        <v>7160.2999999999984</v>
      </c>
      <c r="F118" s="41">
        <f t="shared" si="6"/>
        <v>36.532142857142844</v>
      </c>
    </row>
    <row r="119" spans="1:6" s="37" customFormat="1" ht="57.75" customHeight="1">
      <c r="A119" s="40" t="s">
        <v>341</v>
      </c>
      <c r="B119" s="42" t="s">
        <v>104</v>
      </c>
      <c r="C119" s="41" t="s">
        <v>342</v>
      </c>
      <c r="D119" s="41">
        <v>430320</v>
      </c>
      <c r="E119" s="41">
        <v>218443.80000000005</v>
      </c>
      <c r="F119" s="41">
        <f t="shared" si="6"/>
        <v>50.763106525376479</v>
      </c>
    </row>
    <row r="120" spans="1:6" s="37" customFormat="1" ht="90.75" customHeight="1">
      <c r="A120" s="40" t="s">
        <v>343</v>
      </c>
      <c r="B120" s="42" t="s">
        <v>344</v>
      </c>
      <c r="C120" s="41" t="s">
        <v>345</v>
      </c>
      <c r="D120" s="41">
        <v>330.29999999999995</v>
      </c>
      <c r="E120" s="41">
        <v>0</v>
      </c>
      <c r="F120" s="41">
        <f t="shared" si="6"/>
        <v>0</v>
      </c>
    </row>
    <row r="121" spans="1:6" s="37" customFormat="1" ht="77.5">
      <c r="A121" s="40" t="s">
        <v>346</v>
      </c>
      <c r="B121" s="42" t="s">
        <v>347</v>
      </c>
      <c r="C121" s="41" t="s">
        <v>348</v>
      </c>
      <c r="D121" s="41">
        <v>20.2</v>
      </c>
      <c r="E121" s="41">
        <v>0</v>
      </c>
      <c r="F121" s="41">
        <f t="shared" si="6"/>
        <v>0</v>
      </c>
    </row>
    <row r="122" spans="1:6" s="37" customFormat="1" ht="27" customHeight="1">
      <c r="A122" s="38" t="s">
        <v>349</v>
      </c>
      <c r="B122" s="39" t="s">
        <v>106</v>
      </c>
      <c r="C122" s="39"/>
      <c r="D122" s="39">
        <f>SUM(D124:D133)</f>
        <v>1308409.1999999997</v>
      </c>
      <c r="E122" s="39">
        <f>SUM(E124:E133)</f>
        <v>11105.5</v>
      </c>
      <c r="F122" s="46">
        <f t="shared" si="6"/>
        <v>0.84877880711936327</v>
      </c>
    </row>
    <row r="123" spans="1:6" s="37" customFormat="1" ht="15.5">
      <c r="A123" s="40"/>
      <c r="B123" s="41" t="s">
        <v>153</v>
      </c>
      <c r="C123" s="41"/>
      <c r="D123" s="41"/>
      <c r="E123" s="41"/>
      <c r="F123" s="41"/>
    </row>
    <row r="124" spans="1:6" s="37" customFormat="1" ht="36" customHeight="1">
      <c r="A124" s="40" t="s">
        <v>350</v>
      </c>
      <c r="B124" s="42" t="s">
        <v>108</v>
      </c>
      <c r="C124" s="41" t="s">
        <v>351</v>
      </c>
      <c r="D124" s="41">
        <v>1200</v>
      </c>
      <c r="E124" s="41">
        <v>0</v>
      </c>
      <c r="F124" s="41">
        <f t="shared" si="6"/>
        <v>0</v>
      </c>
    </row>
    <row r="125" spans="1:6" s="37" customFormat="1" ht="60" customHeight="1">
      <c r="A125" s="40" t="s">
        <v>352</v>
      </c>
      <c r="B125" s="42" t="s">
        <v>109</v>
      </c>
      <c r="C125" s="41" t="s">
        <v>353</v>
      </c>
      <c r="D125" s="41">
        <v>10000</v>
      </c>
      <c r="E125" s="41">
        <v>10000</v>
      </c>
      <c r="F125" s="41">
        <f t="shared" si="6"/>
        <v>100</v>
      </c>
    </row>
    <row r="126" spans="1:6" s="37" customFormat="1" ht="37.5" customHeight="1">
      <c r="A126" s="40" t="s">
        <v>354</v>
      </c>
      <c r="B126" s="42" t="s">
        <v>110</v>
      </c>
      <c r="C126" s="41" t="s">
        <v>355</v>
      </c>
      <c r="D126" s="41">
        <v>5000</v>
      </c>
      <c r="E126" s="41">
        <v>0</v>
      </c>
      <c r="F126" s="41">
        <f t="shared" si="6"/>
        <v>0</v>
      </c>
    </row>
    <row r="127" spans="1:6" s="37" customFormat="1" ht="59.25" customHeight="1">
      <c r="A127" s="40" t="s">
        <v>356</v>
      </c>
      <c r="B127" s="42" t="s">
        <v>111</v>
      </c>
      <c r="C127" s="41" t="s">
        <v>357</v>
      </c>
      <c r="D127" s="41">
        <v>50000</v>
      </c>
      <c r="E127" s="41">
        <v>0</v>
      </c>
      <c r="F127" s="41">
        <f t="shared" si="6"/>
        <v>0</v>
      </c>
    </row>
    <row r="128" spans="1:6" s="37" customFormat="1" ht="79.5" customHeight="1">
      <c r="A128" s="40" t="s">
        <v>358</v>
      </c>
      <c r="B128" s="42" t="s">
        <v>112</v>
      </c>
      <c r="C128" s="41" t="s">
        <v>359</v>
      </c>
      <c r="D128" s="41">
        <v>2668.3</v>
      </c>
      <c r="E128" s="41">
        <v>1105.5</v>
      </c>
      <c r="F128" s="41">
        <f t="shared" si="6"/>
        <v>41.430873589926165</v>
      </c>
    </row>
    <row r="129" spans="1:6" s="37" customFormat="1" ht="39" customHeight="1">
      <c r="A129" s="40" t="s">
        <v>360</v>
      </c>
      <c r="B129" s="42" t="s">
        <v>113</v>
      </c>
      <c r="C129" s="41" t="s">
        <v>361</v>
      </c>
      <c r="D129" s="41">
        <v>255</v>
      </c>
      <c r="E129" s="41">
        <v>0</v>
      </c>
      <c r="F129" s="41">
        <f t="shared" si="6"/>
        <v>0</v>
      </c>
    </row>
    <row r="130" spans="1:6" s="37" customFormat="1" ht="33.75" customHeight="1">
      <c r="A130" s="40" t="s">
        <v>362</v>
      </c>
      <c r="B130" s="42" t="s">
        <v>114</v>
      </c>
      <c r="C130" s="41" t="s">
        <v>363</v>
      </c>
      <c r="D130" s="41">
        <v>10785.6</v>
      </c>
      <c r="E130" s="41">
        <v>0</v>
      </c>
      <c r="F130" s="41">
        <f t="shared" si="6"/>
        <v>0</v>
      </c>
    </row>
    <row r="131" spans="1:6" s="37" customFormat="1" ht="53.25" customHeight="1">
      <c r="A131" s="40" t="s">
        <v>386</v>
      </c>
      <c r="B131" s="42" t="s">
        <v>86</v>
      </c>
      <c r="C131" s="41" t="s">
        <v>387</v>
      </c>
      <c r="D131" s="41">
        <v>1101509.8999999999</v>
      </c>
      <c r="E131" s="41">
        <v>0</v>
      </c>
      <c r="F131" s="41">
        <f t="shared" si="6"/>
        <v>0</v>
      </c>
    </row>
    <row r="132" spans="1:6" s="37" customFormat="1" ht="41.25" customHeight="1">
      <c r="A132" s="40" t="s">
        <v>388</v>
      </c>
      <c r="B132" s="42" t="s">
        <v>107</v>
      </c>
      <c r="C132" s="41" t="s">
        <v>389</v>
      </c>
      <c r="D132" s="41">
        <v>86990.400000000009</v>
      </c>
      <c r="E132" s="41">
        <v>0</v>
      </c>
      <c r="F132" s="41">
        <f t="shared" si="6"/>
        <v>0</v>
      </c>
    </row>
    <row r="133" spans="1:6" s="37" customFormat="1" ht="50.25" customHeight="1">
      <c r="A133" s="40" t="s">
        <v>390</v>
      </c>
      <c r="B133" s="42" t="s">
        <v>143</v>
      </c>
      <c r="C133" s="41" t="s">
        <v>391</v>
      </c>
      <c r="D133" s="41">
        <v>40000</v>
      </c>
      <c r="E133" s="41">
        <v>0</v>
      </c>
      <c r="F133" s="41"/>
    </row>
    <row r="134" spans="1:6" s="37" customFormat="1" ht="33" customHeight="1">
      <c r="A134" s="38"/>
      <c r="B134" s="39" t="s">
        <v>364</v>
      </c>
      <c r="C134" s="39"/>
      <c r="D134" s="39">
        <f>SUM(D5+D11+D99+D122)</f>
        <v>21588998.30153</v>
      </c>
      <c r="E134" s="39">
        <f>SUM(E5+E11+E99+E122)</f>
        <v>8325139.5998499999</v>
      </c>
      <c r="F134" s="39">
        <f>SUM(E134/D134*100)</f>
        <v>38.561954026648856</v>
      </c>
    </row>
  </sheetData>
  <mergeCells count="2">
    <mergeCell ref="E1:F1"/>
    <mergeCell ref="A2:F2"/>
  </mergeCells>
  <printOptions gridLines="1"/>
  <pageMargins left="0.39370078740157483" right="0" top="0.19685039370078741" bottom="0" header="0.31496062992125984" footer="0.31496062992125984"/>
  <pageSetup paperSize="9" scale="52" fitToWidth="0" orientation="portrait" r:id="rId1"/>
  <rowBreaks count="2" manualBreakCount="2">
    <brk id="31" max="5" man="1"/>
    <brk id="6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view="pageBreakPreview" zoomScale="85" zoomScaleNormal="100" zoomScaleSheetLayoutView="85" workbookViewId="0">
      <pane xSplit="2" ySplit="5" topLeftCell="C6" activePane="bottomRight" state="frozen"/>
      <selection pane="topRight" activeCell="C1" sqref="C1"/>
      <selection pane="bottomLeft" activeCell="A11" sqref="A11"/>
      <selection pane="bottomRight" activeCell="B7" sqref="B7"/>
    </sheetView>
  </sheetViews>
  <sheetFormatPr defaultColWidth="9.1796875" defaultRowHeight="13"/>
  <cols>
    <col min="1" max="1" width="4.81640625" style="1" customWidth="1"/>
    <col min="2" max="2" width="20.453125" style="2" customWidth="1"/>
    <col min="3" max="3" width="15" style="2" customWidth="1"/>
    <col min="4" max="4" width="14" style="2" customWidth="1"/>
    <col min="5" max="5" width="14.26953125" style="2" customWidth="1"/>
    <col min="6" max="7" width="14.54296875" style="2" customWidth="1"/>
    <col min="8" max="8" width="15.1796875" style="2" customWidth="1"/>
    <col min="9" max="10" width="13.1796875" style="2" customWidth="1"/>
    <col min="11" max="11" width="15" style="2" customWidth="1"/>
    <col min="12" max="13" width="14.1796875" style="2" customWidth="1"/>
    <col min="14" max="14" width="14.54296875" style="2" customWidth="1"/>
    <col min="15" max="16384" width="9.1796875" style="4"/>
  </cols>
  <sheetData>
    <row r="1" spans="1:14" ht="26.25" hidden="1" customHeight="1"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48" customHeight="1">
      <c r="C2" s="87" t="s">
        <v>453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ht="26.25" customHeight="1">
      <c r="A3" s="1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90" t="s">
        <v>366</v>
      </c>
      <c r="N3" s="90"/>
    </row>
    <row r="4" spans="1:14" ht="15.75" hidden="1" customHeight="1"/>
    <row r="5" spans="1:14" ht="84.75" customHeight="1">
      <c r="A5" s="28"/>
      <c r="B5" s="29"/>
      <c r="C5" s="91" t="s">
        <v>371</v>
      </c>
      <c r="D5" s="91"/>
      <c r="E5" s="91"/>
      <c r="F5" s="92" t="s">
        <v>2</v>
      </c>
      <c r="G5" s="93"/>
      <c r="H5" s="94"/>
      <c r="I5" s="92" t="s">
        <v>3</v>
      </c>
      <c r="J5" s="93"/>
      <c r="K5" s="94"/>
      <c r="L5" s="92" t="s">
        <v>4</v>
      </c>
      <c r="M5" s="93"/>
      <c r="N5" s="94"/>
    </row>
    <row r="6" spans="1:14" ht="75.75" customHeight="1">
      <c r="A6" s="25"/>
      <c r="B6" s="26"/>
      <c r="C6" s="83" t="s">
        <v>151</v>
      </c>
      <c r="D6" s="83" t="s">
        <v>367</v>
      </c>
      <c r="E6" s="83" t="s">
        <v>368</v>
      </c>
      <c r="F6" s="64" t="s">
        <v>151</v>
      </c>
      <c r="G6" s="64" t="s">
        <v>367</v>
      </c>
      <c r="H6" s="64" t="s">
        <v>368</v>
      </c>
      <c r="I6" s="64" t="s">
        <v>151</v>
      </c>
      <c r="J6" s="64" t="s">
        <v>367</v>
      </c>
      <c r="K6" s="64" t="s">
        <v>368</v>
      </c>
      <c r="L6" s="64" t="s">
        <v>151</v>
      </c>
      <c r="M6" s="64" t="s">
        <v>367</v>
      </c>
      <c r="N6" s="64" t="s">
        <v>368</v>
      </c>
    </row>
    <row r="7" spans="1:14" s="49" customFormat="1" ht="33.75" customHeight="1">
      <c r="A7" s="52"/>
      <c r="B7" s="53" t="s">
        <v>369</v>
      </c>
      <c r="C7" s="54">
        <f>SUM(C8:C28)</f>
        <v>1110433.3</v>
      </c>
      <c r="D7" s="54">
        <f t="shared" ref="D7:M7" si="0">SUM(D8:D28)</f>
        <v>471587.79999999993</v>
      </c>
      <c r="E7" s="55">
        <f t="shared" ref="E7:E36" si="1">D7/C7*100</f>
        <v>42.468809247705366</v>
      </c>
      <c r="F7" s="54">
        <f>SUM(F8:F28)</f>
        <v>508233.20000000007</v>
      </c>
      <c r="G7" s="54">
        <f t="shared" si="0"/>
        <v>255775.29999999996</v>
      </c>
      <c r="H7" s="54">
        <f>G7/F7*100</f>
        <v>50.32636592808182</v>
      </c>
      <c r="I7" s="54">
        <f t="shared" si="0"/>
        <v>30890.799999999999</v>
      </c>
      <c r="J7" s="54">
        <f t="shared" si="0"/>
        <v>16287.2</v>
      </c>
      <c r="K7" s="54">
        <f t="shared" ref="K7:K36" si="2">J7/I7*100</f>
        <v>52.725083196291457</v>
      </c>
      <c r="L7" s="54">
        <f t="shared" si="0"/>
        <v>571309.29999999993</v>
      </c>
      <c r="M7" s="54">
        <f t="shared" si="0"/>
        <v>199525.29999999996</v>
      </c>
      <c r="N7" s="54">
        <f>M7/L7*100</f>
        <v>34.924217057205261</v>
      </c>
    </row>
    <row r="8" spans="1:14" ht="17.25" customHeight="1">
      <c r="A8" s="56">
        <v>1</v>
      </c>
      <c r="B8" s="57" t="s">
        <v>115</v>
      </c>
      <c r="C8" s="58">
        <f>SUM(+F8+I8+L8)</f>
        <v>70696.600000000006</v>
      </c>
      <c r="D8" s="58">
        <f>SUM(+G8+J8+M8)</f>
        <v>30466.199999999997</v>
      </c>
      <c r="E8" s="59">
        <f t="shared" si="1"/>
        <v>43.09429307774348</v>
      </c>
      <c r="F8" s="60">
        <v>41403.300000000003</v>
      </c>
      <c r="G8" s="60">
        <v>20701.8</v>
      </c>
      <c r="H8" s="60">
        <f>G8/F8*100</f>
        <v>50.000362289962382</v>
      </c>
      <c r="I8" s="60">
        <v>0</v>
      </c>
      <c r="J8" s="60"/>
      <c r="K8" s="60"/>
      <c r="L8" s="60">
        <v>29293.3</v>
      </c>
      <c r="M8" s="60">
        <v>9764.4</v>
      </c>
      <c r="N8" s="60">
        <f>M8/L8*100</f>
        <v>33.333219541669941</v>
      </c>
    </row>
    <row r="9" spans="1:14" ht="17.25" customHeight="1">
      <c r="A9" s="56">
        <v>2</v>
      </c>
      <c r="B9" s="57" t="s">
        <v>116</v>
      </c>
      <c r="C9" s="58">
        <f t="shared" ref="C9:C34" si="3">SUM(+F9+I9+L9)</f>
        <v>66944.200000000012</v>
      </c>
      <c r="D9" s="58">
        <f t="shared" ref="D9:D33" si="4">SUM(+G9+J9+M9)</f>
        <v>29002.5</v>
      </c>
      <c r="E9" s="59">
        <f t="shared" si="1"/>
        <v>43.323394707831291</v>
      </c>
      <c r="F9" s="60">
        <v>37563.300000000003</v>
      </c>
      <c r="G9" s="60">
        <v>18781.8</v>
      </c>
      <c r="H9" s="60">
        <f t="shared" ref="H9:H33" si="5">G9/F9*100</f>
        <v>50.000399325937813</v>
      </c>
      <c r="I9" s="60">
        <v>2563.3000000000002</v>
      </c>
      <c r="J9" s="60">
        <v>1281.5999999999999</v>
      </c>
      <c r="K9" s="60">
        <f t="shared" si="2"/>
        <v>49.998049389458892</v>
      </c>
      <c r="L9" s="60">
        <v>26817.599999999999</v>
      </c>
      <c r="M9" s="60">
        <v>8939.1</v>
      </c>
      <c r="N9" s="60">
        <f t="shared" ref="N9:N36" si="6">M9/L9*100</f>
        <v>33.3329604438876</v>
      </c>
    </row>
    <row r="10" spans="1:14" ht="17.25" customHeight="1">
      <c r="A10" s="56">
        <v>3</v>
      </c>
      <c r="B10" s="57" t="s">
        <v>117</v>
      </c>
      <c r="C10" s="58">
        <f t="shared" si="3"/>
        <v>62338.8</v>
      </c>
      <c r="D10" s="58">
        <f t="shared" si="4"/>
        <v>30882</v>
      </c>
      <c r="E10" s="59">
        <f t="shared" si="1"/>
        <v>49.538970913780823</v>
      </c>
      <c r="F10" s="60">
        <v>29799.3</v>
      </c>
      <c r="G10" s="60">
        <v>14899.8</v>
      </c>
      <c r="H10" s="60">
        <f t="shared" si="5"/>
        <v>50.000503367528772</v>
      </c>
      <c r="I10" s="60">
        <v>7415.3</v>
      </c>
      <c r="J10" s="60">
        <v>3707.4</v>
      </c>
      <c r="K10" s="60">
        <f t="shared" si="2"/>
        <v>49.996628592234977</v>
      </c>
      <c r="L10" s="60">
        <v>25124.2</v>
      </c>
      <c r="M10" s="60">
        <v>12274.8</v>
      </c>
      <c r="N10" s="60">
        <f t="shared" si="6"/>
        <v>48.856481002380171</v>
      </c>
    </row>
    <row r="11" spans="1:14" ht="17.25" customHeight="1">
      <c r="A11" s="56">
        <v>4</v>
      </c>
      <c r="B11" s="57" t="s">
        <v>118</v>
      </c>
      <c r="C11" s="58">
        <f t="shared" si="3"/>
        <v>25847.4</v>
      </c>
      <c r="D11" s="58">
        <f t="shared" si="4"/>
        <v>8615.7000000000007</v>
      </c>
      <c r="E11" s="59">
        <f t="shared" si="1"/>
        <v>33.332946447224863</v>
      </c>
      <c r="F11" s="60">
        <v>0</v>
      </c>
      <c r="G11" s="60"/>
      <c r="H11" s="60">
        <v>0</v>
      </c>
      <c r="I11" s="60">
        <v>0</v>
      </c>
      <c r="J11" s="60"/>
      <c r="K11" s="60"/>
      <c r="L11" s="60">
        <v>25847.4</v>
      </c>
      <c r="M11" s="60">
        <v>8615.7000000000007</v>
      </c>
      <c r="N11" s="60">
        <f t="shared" si="6"/>
        <v>33.332946447224863</v>
      </c>
    </row>
    <row r="12" spans="1:14" ht="17.25" customHeight="1">
      <c r="A12" s="56">
        <v>5</v>
      </c>
      <c r="B12" s="57" t="s">
        <v>119</v>
      </c>
      <c r="C12" s="58">
        <f t="shared" si="3"/>
        <v>56724.9</v>
      </c>
      <c r="D12" s="58">
        <f t="shared" si="4"/>
        <v>24420</v>
      </c>
      <c r="E12" s="59">
        <f t="shared" si="1"/>
        <v>43.04987756699439</v>
      </c>
      <c r="F12" s="60">
        <v>28813.4</v>
      </c>
      <c r="G12" s="60">
        <v>14406.6</v>
      </c>
      <c r="H12" s="60">
        <f t="shared" si="5"/>
        <v>49.99965293925743</v>
      </c>
      <c r="I12" s="60">
        <v>4258</v>
      </c>
      <c r="J12" s="60">
        <v>2128.8000000000002</v>
      </c>
      <c r="K12" s="60">
        <f t="shared" si="2"/>
        <v>49.995302959135749</v>
      </c>
      <c r="L12" s="60">
        <v>23653.5</v>
      </c>
      <c r="M12" s="60">
        <v>7884.6</v>
      </c>
      <c r="N12" s="60">
        <f t="shared" si="6"/>
        <v>33.333756103747866</v>
      </c>
    </row>
    <row r="13" spans="1:14" ht="17.25" customHeight="1">
      <c r="A13" s="56">
        <v>6</v>
      </c>
      <c r="B13" s="57" t="s">
        <v>120</v>
      </c>
      <c r="C13" s="58">
        <f t="shared" si="3"/>
        <v>105246.8</v>
      </c>
      <c r="D13" s="58">
        <f t="shared" si="4"/>
        <v>47955.9</v>
      </c>
      <c r="E13" s="59">
        <f t="shared" si="1"/>
        <v>45.565185829877962</v>
      </c>
      <c r="F13" s="60">
        <v>77241.8</v>
      </c>
      <c r="G13" s="60">
        <v>38620.800000000003</v>
      </c>
      <c r="H13" s="60">
        <f t="shared" si="5"/>
        <v>49.999870536419401</v>
      </c>
      <c r="I13" s="60">
        <v>0</v>
      </c>
      <c r="J13" s="60"/>
      <c r="K13" s="60"/>
      <c r="L13" s="60">
        <v>28005</v>
      </c>
      <c r="M13" s="60">
        <v>9335.1</v>
      </c>
      <c r="N13" s="60">
        <f t="shared" si="6"/>
        <v>33.33369041242635</v>
      </c>
    </row>
    <row r="14" spans="1:14" ht="17.25" customHeight="1">
      <c r="A14" s="56">
        <v>7</v>
      </c>
      <c r="B14" s="57" t="s">
        <v>121</v>
      </c>
      <c r="C14" s="58">
        <f t="shared" si="3"/>
        <v>30477.5</v>
      </c>
      <c r="D14" s="58">
        <f t="shared" si="4"/>
        <v>13881.6</v>
      </c>
      <c r="E14" s="59">
        <f t="shared" si="1"/>
        <v>45.547042900500372</v>
      </c>
      <c r="F14" s="60">
        <v>0</v>
      </c>
      <c r="G14" s="60">
        <v>0</v>
      </c>
      <c r="H14" s="60">
        <v>0</v>
      </c>
      <c r="I14" s="60">
        <v>3990.9</v>
      </c>
      <c r="J14" s="60">
        <v>1995.6</v>
      </c>
      <c r="K14" s="60">
        <f t="shared" si="2"/>
        <v>50.003758550702848</v>
      </c>
      <c r="L14" s="60">
        <v>26486.6</v>
      </c>
      <c r="M14" s="60">
        <v>11886</v>
      </c>
      <c r="N14" s="60">
        <f t="shared" si="6"/>
        <v>44.875521962048737</v>
      </c>
    </row>
    <row r="15" spans="1:14" ht="17.25" customHeight="1">
      <c r="A15" s="56">
        <v>8</v>
      </c>
      <c r="B15" s="57" t="s">
        <v>122</v>
      </c>
      <c r="C15" s="58">
        <f t="shared" si="3"/>
        <v>49992.2</v>
      </c>
      <c r="D15" s="58">
        <f t="shared" si="4"/>
        <v>20636.699999999997</v>
      </c>
      <c r="E15" s="59">
        <f t="shared" si="1"/>
        <v>41.279839654986169</v>
      </c>
      <c r="F15" s="60">
        <v>23835.7</v>
      </c>
      <c r="G15" s="60">
        <v>11917.8</v>
      </c>
      <c r="H15" s="60">
        <f t="shared" si="5"/>
        <v>49.999790230620448</v>
      </c>
      <c r="I15" s="60">
        <v>0</v>
      </c>
      <c r="J15" s="60"/>
      <c r="K15" s="60"/>
      <c r="L15" s="60">
        <v>26156.5</v>
      </c>
      <c r="M15" s="60">
        <v>8718.9</v>
      </c>
      <c r="N15" s="60">
        <f t="shared" si="6"/>
        <v>33.333588209431689</v>
      </c>
    </row>
    <row r="16" spans="1:14" ht="17.25" customHeight="1">
      <c r="A16" s="56">
        <v>9</v>
      </c>
      <c r="B16" s="57" t="s">
        <v>123</v>
      </c>
      <c r="C16" s="58">
        <f t="shared" si="3"/>
        <v>26579.3</v>
      </c>
      <c r="D16" s="58">
        <f t="shared" si="4"/>
        <v>8859.9</v>
      </c>
      <c r="E16" s="59">
        <f t="shared" si="1"/>
        <v>33.33383497684288</v>
      </c>
      <c r="F16" s="60">
        <v>0</v>
      </c>
      <c r="G16" s="60">
        <v>0</v>
      </c>
      <c r="H16" s="60">
        <v>0</v>
      </c>
      <c r="I16" s="60">
        <v>0</v>
      </c>
      <c r="J16" s="60"/>
      <c r="K16" s="60"/>
      <c r="L16" s="60">
        <v>26579.3</v>
      </c>
      <c r="M16" s="60">
        <v>8859.9</v>
      </c>
      <c r="N16" s="60">
        <f t="shared" si="6"/>
        <v>33.33383497684288</v>
      </c>
    </row>
    <row r="17" spans="1:14" ht="17.25" customHeight="1">
      <c r="A17" s="56">
        <v>10</v>
      </c>
      <c r="B17" s="57" t="s">
        <v>124</v>
      </c>
      <c r="C17" s="58">
        <f t="shared" si="3"/>
        <v>62823.8</v>
      </c>
      <c r="D17" s="58">
        <f t="shared" si="4"/>
        <v>26740.2</v>
      </c>
      <c r="E17" s="59">
        <f t="shared" si="1"/>
        <v>42.563805436793061</v>
      </c>
      <c r="F17" s="60">
        <v>34794</v>
      </c>
      <c r="G17" s="60">
        <v>17397</v>
      </c>
      <c r="H17" s="60">
        <f t="shared" si="5"/>
        <v>50</v>
      </c>
      <c r="I17" s="60">
        <v>0</v>
      </c>
      <c r="J17" s="60"/>
      <c r="K17" s="60"/>
      <c r="L17" s="60">
        <v>28029.8</v>
      </c>
      <c r="M17" s="60">
        <v>9343.2000000000007</v>
      </c>
      <c r="N17" s="60">
        <f t="shared" si="6"/>
        <v>33.333095491227198</v>
      </c>
    </row>
    <row r="18" spans="1:14" ht="17.25" customHeight="1">
      <c r="A18" s="56">
        <v>11</v>
      </c>
      <c r="B18" s="57" t="s">
        <v>125</v>
      </c>
      <c r="C18" s="58">
        <f t="shared" si="3"/>
        <v>59304</v>
      </c>
      <c r="D18" s="58">
        <f t="shared" si="4"/>
        <v>26879.4</v>
      </c>
      <c r="E18" s="59">
        <f t="shared" si="1"/>
        <v>45.324767300687988</v>
      </c>
      <c r="F18" s="60">
        <v>33669.800000000003</v>
      </c>
      <c r="G18" s="60">
        <v>18334.8</v>
      </c>
      <c r="H18" s="60">
        <f t="shared" si="5"/>
        <v>54.454733915853367</v>
      </c>
      <c r="I18" s="60">
        <v>0</v>
      </c>
      <c r="J18" s="60"/>
      <c r="K18" s="60"/>
      <c r="L18" s="60">
        <v>25634.2</v>
      </c>
      <c r="M18" s="60">
        <v>8544.6</v>
      </c>
      <c r="N18" s="60">
        <f t="shared" si="6"/>
        <v>33.332813194872472</v>
      </c>
    </row>
    <row r="19" spans="1:14" ht="17.25" customHeight="1">
      <c r="A19" s="56">
        <v>12</v>
      </c>
      <c r="B19" s="57" t="s">
        <v>126</v>
      </c>
      <c r="C19" s="58">
        <f t="shared" si="3"/>
        <v>37617.199999999997</v>
      </c>
      <c r="D19" s="58">
        <f t="shared" si="4"/>
        <v>17679.7</v>
      </c>
      <c r="E19" s="59">
        <f t="shared" si="1"/>
        <v>46.998979190370363</v>
      </c>
      <c r="F19" s="60">
        <v>1931.2</v>
      </c>
      <c r="G19" s="60">
        <v>1126.3</v>
      </c>
      <c r="H19" s="60">
        <f t="shared" si="5"/>
        <v>58.321251035625508</v>
      </c>
      <c r="I19" s="60">
        <v>10103.5</v>
      </c>
      <c r="J19" s="60">
        <v>5894</v>
      </c>
      <c r="K19" s="60">
        <f t="shared" si="2"/>
        <v>58.336220121739991</v>
      </c>
      <c r="L19" s="60">
        <v>25582.5</v>
      </c>
      <c r="M19" s="60">
        <v>10659.4</v>
      </c>
      <c r="N19" s="60">
        <f t="shared" si="6"/>
        <v>41.666764389719532</v>
      </c>
    </row>
    <row r="20" spans="1:14" ht="17.25" customHeight="1">
      <c r="A20" s="56">
        <v>13</v>
      </c>
      <c r="B20" s="57" t="s">
        <v>127</v>
      </c>
      <c r="C20" s="58">
        <f t="shared" si="3"/>
        <v>48141.4</v>
      </c>
      <c r="D20" s="58">
        <f t="shared" si="4"/>
        <v>19324.8</v>
      </c>
      <c r="E20" s="59">
        <f t="shared" si="1"/>
        <v>40.141749097450422</v>
      </c>
      <c r="F20" s="60">
        <v>19665.400000000001</v>
      </c>
      <c r="G20" s="60">
        <v>9832.7999999999993</v>
      </c>
      <c r="H20" s="60">
        <f t="shared" si="5"/>
        <v>50.000508507327581</v>
      </c>
      <c r="I20" s="60">
        <v>0</v>
      </c>
      <c r="J20" s="60"/>
      <c r="K20" s="60"/>
      <c r="L20" s="60">
        <v>28476</v>
      </c>
      <c r="M20" s="60">
        <v>9492</v>
      </c>
      <c r="N20" s="60">
        <f t="shared" si="6"/>
        <v>33.333333333333329</v>
      </c>
    </row>
    <row r="21" spans="1:14" ht="17.25" customHeight="1">
      <c r="A21" s="56">
        <v>14</v>
      </c>
      <c r="B21" s="57" t="s">
        <v>128</v>
      </c>
      <c r="C21" s="58">
        <f t="shared" si="3"/>
        <v>62736.9</v>
      </c>
      <c r="D21" s="58">
        <f t="shared" si="4"/>
        <v>26944.5</v>
      </c>
      <c r="E21" s="59">
        <f t="shared" si="1"/>
        <v>42.948408352978866</v>
      </c>
      <c r="F21" s="60">
        <v>33978.5</v>
      </c>
      <c r="G21" s="60">
        <v>16989</v>
      </c>
      <c r="H21" s="60">
        <f t="shared" si="5"/>
        <v>49.99926424062275</v>
      </c>
      <c r="I21" s="60">
        <v>2214.8000000000002</v>
      </c>
      <c r="J21" s="60">
        <v>1107.5999999999999</v>
      </c>
      <c r="K21" s="60">
        <f t="shared" si="2"/>
        <v>50.009030160736856</v>
      </c>
      <c r="L21" s="60">
        <v>26543.599999999999</v>
      </c>
      <c r="M21" s="60">
        <v>8847.9</v>
      </c>
      <c r="N21" s="60">
        <f t="shared" si="6"/>
        <v>33.333458912882961</v>
      </c>
    </row>
    <row r="22" spans="1:14" ht="17.25" customHeight="1">
      <c r="A22" s="56">
        <v>15</v>
      </c>
      <c r="B22" s="57" t="s">
        <v>129</v>
      </c>
      <c r="C22" s="58">
        <f t="shared" si="3"/>
        <v>27287.8</v>
      </c>
      <c r="D22" s="58">
        <f t="shared" si="4"/>
        <v>9096</v>
      </c>
      <c r="E22" s="59">
        <f t="shared" si="1"/>
        <v>33.333577642756104</v>
      </c>
      <c r="F22" s="60">
        <v>0</v>
      </c>
      <c r="G22" s="60"/>
      <c r="H22" s="60">
        <v>0</v>
      </c>
      <c r="I22" s="60">
        <v>0</v>
      </c>
      <c r="J22" s="60"/>
      <c r="K22" s="60"/>
      <c r="L22" s="60">
        <v>27287.8</v>
      </c>
      <c r="M22" s="60">
        <v>9096</v>
      </c>
      <c r="N22" s="60">
        <f t="shared" si="6"/>
        <v>33.333577642756104</v>
      </c>
    </row>
    <row r="23" spans="1:14" ht="17.25" customHeight="1">
      <c r="A23" s="56">
        <v>16</v>
      </c>
      <c r="B23" s="57" t="s">
        <v>130</v>
      </c>
      <c r="C23" s="58">
        <f t="shared" si="3"/>
        <v>28725.8</v>
      </c>
      <c r="D23" s="58">
        <f t="shared" si="4"/>
        <v>9883.7999999999993</v>
      </c>
      <c r="E23" s="59">
        <f t="shared" si="1"/>
        <v>34.407396834901029</v>
      </c>
      <c r="F23" s="60">
        <v>1853.3</v>
      </c>
      <c r="G23" s="60">
        <v>926.4</v>
      </c>
      <c r="H23" s="60">
        <f t="shared" si="5"/>
        <v>49.986510548750879</v>
      </c>
      <c r="I23" s="60">
        <v>0</v>
      </c>
      <c r="J23" s="60"/>
      <c r="K23" s="60"/>
      <c r="L23" s="60">
        <v>26872.5</v>
      </c>
      <c r="M23" s="60">
        <v>8957.4</v>
      </c>
      <c r="N23" s="60">
        <f t="shared" si="6"/>
        <v>33.33296120569355</v>
      </c>
    </row>
    <row r="24" spans="1:14" ht="17.25" customHeight="1">
      <c r="A24" s="56">
        <v>17</v>
      </c>
      <c r="B24" s="57" t="s">
        <v>131</v>
      </c>
      <c r="C24" s="58">
        <f t="shared" si="3"/>
        <v>62313.7</v>
      </c>
      <c r="D24" s="58">
        <f t="shared" si="4"/>
        <v>26309.7</v>
      </c>
      <c r="E24" s="59">
        <f t="shared" si="1"/>
        <v>42.221373470039495</v>
      </c>
      <c r="F24" s="60">
        <v>33233.9</v>
      </c>
      <c r="G24" s="60">
        <v>16616.400000000001</v>
      </c>
      <c r="H24" s="60">
        <f t="shared" si="5"/>
        <v>49.998345063323896</v>
      </c>
      <c r="I24" s="60">
        <v>0</v>
      </c>
      <c r="J24" s="60"/>
      <c r="K24" s="60"/>
      <c r="L24" s="60">
        <v>29079.8</v>
      </c>
      <c r="M24" s="60">
        <v>9693.2999999999993</v>
      </c>
      <c r="N24" s="60">
        <f t="shared" si="6"/>
        <v>33.333447960439891</v>
      </c>
    </row>
    <row r="25" spans="1:14" ht="17.25" customHeight="1">
      <c r="A25" s="56">
        <v>18</v>
      </c>
      <c r="B25" s="57" t="s">
        <v>132</v>
      </c>
      <c r="C25" s="58">
        <f t="shared" si="3"/>
        <v>81911.899999999994</v>
      </c>
      <c r="D25" s="58">
        <f t="shared" si="4"/>
        <v>35044.800000000003</v>
      </c>
      <c r="E25" s="59">
        <f t="shared" si="1"/>
        <v>42.783527179811486</v>
      </c>
      <c r="F25" s="60">
        <v>46446.6</v>
      </c>
      <c r="G25" s="60">
        <v>23223</v>
      </c>
      <c r="H25" s="60">
        <f t="shared" si="5"/>
        <v>49.999354096962968</v>
      </c>
      <c r="I25" s="60">
        <v>0</v>
      </c>
      <c r="J25" s="60"/>
      <c r="K25" s="60"/>
      <c r="L25" s="60">
        <v>35465.300000000003</v>
      </c>
      <c r="M25" s="60">
        <v>11821.8</v>
      </c>
      <c r="N25" s="60">
        <f t="shared" si="6"/>
        <v>33.333427321917476</v>
      </c>
    </row>
    <row r="26" spans="1:14" ht="17.25" customHeight="1">
      <c r="A26" s="56">
        <v>19</v>
      </c>
      <c r="B26" s="57" t="s">
        <v>133</v>
      </c>
      <c r="C26" s="58">
        <f t="shared" si="3"/>
        <v>32591.899999999998</v>
      </c>
      <c r="D26" s="58">
        <f t="shared" si="4"/>
        <v>12051.6</v>
      </c>
      <c r="E26" s="59">
        <f t="shared" si="1"/>
        <v>36.977285767322563</v>
      </c>
      <c r="F26" s="60">
        <v>6783.8</v>
      </c>
      <c r="G26" s="60">
        <v>3391.8</v>
      </c>
      <c r="H26" s="60">
        <f t="shared" si="5"/>
        <v>49.998525899938087</v>
      </c>
      <c r="I26" s="60">
        <v>345</v>
      </c>
      <c r="J26" s="60">
        <v>172.2</v>
      </c>
      <c r="K26" s="60">
        <f t="shared" si="2"/>
        <v>49.913043478260867</v>
      </c>
      <c r="L26" s="60">
        <v>25463.1</v>
      </c>
      <c r="M26" s="60">
        <v>8487.6</v>
      </c>
      <c r="N26" s="60">
        <f t="shared" si="6"/>
        <v>33.332940608174184</v>
      </c>
    </row>
    <row r="27" spans="1:14" ht="17.25" customHeight="1">
      <c r="A27" s="56">
        <v>20</v>
      </c>
      <c r="B27" s="57" t="s">
        <v>134</v>
      </c>
      <c r="C27" s="58">
        <f t="shared" si="3"/>
        <v>48804.5</v>
      </c>
      <c r="D27" s="58">
        <f t="shared" si="4"/>
        <v>20060.099999999999</v>
      </c>
      <c r="E27" s="59">
        <f t="shared" si="1"/>
        <v>41.102972062002472</v>
      </c>
      <c r="F27" s="60">
        <v>22753.9</v>
      </c>
      <c r="G27" s="60">
        <v>11376.6</v>
      </c>
      <c r="H27" s="60">
        <f t="shared" si="5"/>
        <v>49.99846180215259</v>
      </c>
      <c r="I27" s="60">
        <v>0</v>
      </c>
      <c r="J27" s="60"/>
      <c r="K27" s="60"/>
      <c r="L27" s="60">
        <v>26050.6</v>
      </c>
      <c r="M27" s="60">
        <v>8683.5</v>
      </c>
      <c r="N27" s="60">
        <f t="shared" si="6"/>
        <v>33.333205377227401</v>
      </c>
    </row>
    <row r="28" spans="1:14" ht="17.25" customHeight="1">
      <c r="A28" s="56">
        <v>21</v>
      </c>
      <c r="B28" s="57" t="s">
        <v>135</v>
      </c>
      <c r="C28" s="58">
        <f t="shared" si="3"/>
        <v>63326.7</v>
      </c>
      <c r="D28" s="58">
        <f t="shared" si="4"/>
        <v>26852.699999999997</v>
      </c>
      <c r="E28" s="59">
        <f t="shared" si="1"/>
        <v>42.403441202525947</v>
      </c>
      <c r="F28" s="60">
        <v>34466</v>
      </c>
      <c r="G28" s="60">
        <v>17232.599999999999</v>
      </c>
      <c r="H28" s="60">
        <f t="shared" si="5"/>
        <v>49.998839435965877</v>
      </c>
      <c r="I28" s="60">
        <v>0</v>
      </c>
      <c r="J28" s="60"/>
      <c r="K28" s="60"/>
      <c r="L28" s="60">
        <v>28860.7</v>
      </c>
      <c r="M28" s="60">
        <v>9620.1</v>
      </c>
      <c r="N28" s="60">
        <f t="shared" si="6"/>
        <v>33.332871344076892</v>
      </c>
    </row>
    <row r="29" spans="1:14" s="49" customFormat="1" ht="21" customHeight="1">
      <c r="A29" s="62"/>
      <c r="B29" s="63" t="s">
        <v>370</v>
      </c>
      <c r="C29" s="54">
        <f>SUM(C30:C34)</f>
        <v>210904.6</v>
      </c>
      <c r="D29" s="54">
        <f>SUM(D30:D34)</f>
        <v>69628.200000000012</v>
      </c>
      <c r="E29" s="54">
        <f t="shared" si="1"/>
        <v>33.014073661740909</v>
      </c>
      <c r="F29" s="54">
        <f>SUM(F30:F34)</f>
        <v>73754.100000000006</v>
      </c>
      <c r="G29" s="54">
        <f t="shared" ref="G29:M29" si="7">SUM(G30:G34)</f>
        <v>38942.800000000003</v>
      </c>
      <c r="H29" s="54">
        <f t="shared" si="5"/>
        <v>52.800861240256467</v>
      </c>
      <c r="I29" s="54">
        <f t="shared" si="7"/>
        <v>61871.9</v>
      </c>
      <c r="J29" s="54">
        <f t="shared" si="7"/>
        <v>4356.6000000000004</v>
      </c>
      <c r="K29" s="54">
        <f t="shared" si="2"/>
        <v>7.0413224743381093</v>
      </c>
      <c r="L29" s="54">
        <f t="shared" si="7"/>
        <v>75278.600000000006</v>
      </c>
      <c r="M29" s="54">
        <f t="shared" si="7"/>
        <v>26328.800000000003</v>
      </c>
      <c r="N29" s="54">
        <f t="shared" si="6"/>
        <v>34.975145658925641</v>
      </c>
    </row>
    <row r="30" spans="1:14" ht="18" customHeight="1">
      <c r="A30" s="56">
        <v>22</v>
      </c>
      <c r="B30" s="57" t="s">
        <v>136</v>
      </c>
      <c r="C30" s="58">
        <f t="shared" si="3"/>
        <v>67741.2</v>
      </c>
      <c r="D30" s="58">
        <f t="shared" si="4"/>
        <v>7229.6</v>
      </c>
      <c r="E30" s="59">
        <f t="shared" si="1"/>
        <v>10.672382538248511</v>
      </c>
      <c r="F30" s="60">
        <v>5099</v>
      </c>
      <c r="G30" s="60">
        <v>2549.4</v>
      </c>
      <c r="H30" s="60">
        <f t="shared" si="5"/>
        <v>49.998038831143369</v>
      </c>
      <c r="I30" s="60">
        <v>54859.4</v>
      </c>
      <c r="J30" s="60">
        <v>850.2</v>
      </c>
      <c r="K30" s="60">
        <f t="shared" si="2"/>
        <v>1.5497799830111156</v>
      </c>
      <c r="L30" s="60">
        <v>7782.8</v>
      </c>
      <c r="M30" s="60">
        <v>3830</v>
      </c>
      <c r="N30" s="60">
        <f t="shared" si="6"/>
        <v>49.211080844940128</v>
      </c>
    </row>
    <row r="31" spans="1:14" ht="18" customHeight="1">
      <c r="A31" s="56">
        <v>23</v>
      </c>
      <c r="B31" s="57" t="s">
        <v>137</v>
      </c>
      <c r="C31" s="58">
        <f t="shared" si="3"/>
        <v>27615.5</v>
      </c>
      <c r="D31" s="58">
        <f t="shared" si="4"/>
        <v>9780.6</v>
      </c>
      <c r="E31" s="59">
        <f t="shared" si="1"/>
        <v>35.417066502507652</v>
      </c>
      <c r="F31" s="60">
        <v>0</v>
      </c>
      <c r="G31" s="60">
        <v>0</v>
      </c>
      <c r="H31" s="60">
        <v>0</v>
      </c>
      <c r="I31" s="60">
        <v>3450.9</v>
      </c>
      <c r="J31" s="60">
        <v>1725.6</v>
      </c>
      <c r="K31" s="60">
        <f t="shared" si="2"/>
        <v>50.004346692167253</v>
      </c>
      <c r="L31" s="60">
        <v>24164.6</v>
      </c>
      <c r="M31" s="60">
        <v>8055</v>
      </c>
      <c r="N31" s="60">
        <f t="shared" si="6"/>
        <v>33.333885104657227</v>
      </c>
    </row>
    <row r="32" spans="1:14" ht="18" customHeight="1">
      <c r="A32" s="56">
        <v>24</v>
      </c>
      <c r="B32" s="57" t="s">
        <v>138</v>
      </c>
      <c r="C32" s="58">
        <f t="shared" si="3"/>
        <v>85073.3</v>
      </c>
      <c r="D32" s="58">
        <f t="shared" si="4"/>
        <v>41318.200000000004</v>
      </c>
      <c r="E32" s="59">
        <f t="shared" si="1"/>
        <v>48.567764504256921</v>
      </c>
      <c r="F32" s="60">
        <v>65365.5</v>
      </c>
      <c r="G32" s="60">
        <v>34748.800000000003</v>
      </c>
      <c r="H32" s="60">
        <f t="shared" si="5"/>
        <v>53.160765235483552</v>
      </c>
      <c r="I32" s="60">
        <v>0</v>
      </c>
      <c r="J32" s="60"/>
      <c r="K32" s="60"/>
      <c r="L32" s="60">
        <v>19707.8</v>
      </c>
      <c r="M32" s="60">
        <v>6569.4</v>
      </c>
      <c r="N32" s="60">
        <f t="shared" si="6"/>
        <v>33.334009884411245</v>
      </c>
    </row>
    <row r="33" spans="1:14" ht="18" customHeight="1">
      <c r="A33" s="56">
        <v>25</v>
      </c>
      <c r="B33" s="57" t="s">
        <v>139</v>
      </c>
      <c r="C33" s="58">
        <f t="shared" si="3"/>
        <v>30474.600000000002</v>
      </c>
      <c r="D33" s="58">
        <f t="shared" si="4"/>
        <v>11299.8</v>
      </c>
      <c r="E33" s="59">
        <f t="shared" si="1"/>
        <v>37.079403831387445</v>
      </c>
      <c r="F33" s="60">
        <v>3289.6</v>
      </c>
      <c r="G33" s="60">
        <v>1644.6</v>
      </c>
      <c r="H33" s="60">
        <f t="shared" si="5"/>
        <v>49.993920233463037</v>
      </c>
      <c r="I33" s="60">
        <v>3561.6</v>
      </c>
      <c r="J33" s="60">
        <v>1780.8</v>
      </c>
      <c r="K33" s="60">
        <f t="shared" si="2"/>
        <v>50</v>
      </c>
      <c r="L33" s="60">
        <v>23623.4</v>
      </c>
      <c r="M33" s="60">
        <v>7874.4</v>
      </c>
      <c r="N33" s="60">
        <f t="shared" si="6"/>
        <v>33.333051127272107</v>
      </c>
    </row>
    <row r="34" spans="1:14" s="2" customFormat="1" ht="18" customHeight="1">
      <c r="A34" s="56">
        <v>26</v>
      </c>
      <c r="B34" s="57" t="s">
        <v>140</v>
      </c>
      <c r="C34" s="58">
        <f t="shared" si="3"/>
        <v>0</v>
      </c>
      <c r="D34" s="58">
        <v>0</v>
      </c>
      <c r="E34" s="59">
        <v>0</v>
      </c>
      <c r="F34" s="60"/>
      <c r="G34" s="60"/>
      <c r="H34" s="60">
        <v>0</v>
      </c>
      <c r="I34" s="60">
        <v>0</v>
      </c>
      <c r="J34" s="60"/>
      <c r="K34" s="60"/>
      <c r="L34" s="60">
        <v>0</v>
      </c>
      <c r="M34" s="60"/>
      <c r="N34" s="60"/>
    </row>
    <row r="35" spans="1:14" s="9" customFormat="1" ht="15.75" customHeight="1">
      <c r="A35" s="88"/>
      <c r="B35" s="88"/>
      <c r="C35" s="54"/>
      <c r="D35" s="54"/>
      <c r="E35" s="59"/>
      <c r="F35" s="61"/>
      <c r="G35" s="61"/>
      <c r="H35" s="60"/>
      <c r="I35" s="61"/>
      <c r="J35" s="61"/>
      <c r="K35" s="60"/>
      <c r="L35" s="61"/>
      <c r="M35" s="61"/>
      <c r="N35" s="60"/>
    </row>
    <row r="36" spans="1:14" s="10" customFormat="1" ht="33.75" customHeight="1">
      <c r="A36" s="89" t="s">
        <v>142</v>
      </c>
      <c r="B36" s="89"/>
      <c r="C36" s="54">
        <f>SUM(C7+C29)</f>
        <v>1321337.9000000001</v>
      </c>
      <c r="D36" s="54">
        <f>SUM(D7+D29)</f>
        <v>541216</v>
      </c>
      <c r="E36" s="54">
        <f t="shared" si="1"/>
        <v>40.959696985911023</v>
      </c>
      <c r="F36" s="54">
        <f>SUM(F7+F29)</f>
        <v>581987.30000000005</v>
      </c>
      <c r="G36" s="54">
        <f>SUM(G7+G29)</f>
        <v>294718.09999999998</v>
      </c>
      <c r="H36" s="54">
        <f>G36/F36*100</f>
        <v>50.639953827171134</v>
      </c>
      <c r="I36" s="54">
        <f>SUM(I7+I29)</f>
        <v>92762.7</v>
      </c>
      <c r="J36" s="54">
        <f>SUM(J7+J29)</f>
        <v>20643.800000000003</v>
      </c>
      <c r="K36" s="54">
        <f t="shared" si="2"/>
        <v>22.254419071458685</v>
      </c>
      <c r="L36" s="54">
        <f>SUM(L7+L29)</f>
        <v>646587.89999999991</v>
      </c>
      <c r="M36" s="54">
        <f>SUM(M7+M29)</f>
        <v>225854.09999999998</v>
      </c>
      <c r="N36" s="54">
        <f t="shared" si="6"/>
        <v>34.930146388449273</v>
      </c>
    </row>
  </sheetData>
  <autoFilter ref="A3"/>
  <mergeCells count="9">
    <mergeCell ref="C1:N1"/>
    <mergeCell ref="A35:B35"/>
    <mergeCell ref="A36:B36"/>
    <mergeCell ref="C2:N2"/>
    <mergeCell ref="M3:N3"/>
    <mergeCell ref="C5:E5"/>
    <mergeCell ref="F5:H5"/>
    <mergeCell ref="I5:K5"/>
    <mergeCell ref="L5:N5"/>
  </mergeCells>
  <pageMargins left="0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36"/>
  <sheetViews>
    <sheetView showGridLines="0" view="pageBreakPreview" topLeftCell="A2" zoomScale="85" zoomScaleNormal="100" zoomScaleSheetLayoutView="85" workbookViewId="0">
      <pane xSplit="2" ySplit="5" topLeftCell="C7" activePane="bottomRight" state="frozen"/>
      <selection activeCell="A2" sqref="A2"/>
      <selection pane="topRight" activeCell="G2" sqref="G2"/>
      <selection pane="bottomLeft" activeCell="A6" sqref="A6"/>
      <selection pane="bottomRight" activeCell="B2" sqref="B2"/>
    </sheetView>
  </sheetViews>
  <sheetFormatPr defaultColWidth="9.1796875" defaultRowHeight="13"/>
  <cols>
    <col min="1" max="1" width="4.81640625" style="1" customWidth="1"/>
    <col min="2" max="2" width="20.453125" style="2" customWidth="1"/>
    <col min="3" max="3" width="12.453125" style="5" customWidth="1"/>
    <col min="4" max="4" width="12.1796875" style="5" customWidth="1"/>
    <col min="5" max="5" width="11.26953125" style="5" customWidth="1"/>
    <col min="6" max="6" width="14" style="2" customWidth="1"/>
    <col min="7" max="7" width="13.453125" style="2" customWidth="1"/>
    <col min="8" max="8" width="12.7265625" style="2" customWidth="1"/>
    <col min="9" max="10" width="14" style="2" customWidth="1"/>
    <col min="11" max="11" width="13" style="2" customWidth="1"/>
    <col min="12" max="12" width="13.453125" style="2" customWidth="1"/>
    <col min="13" max="13" width="12.453125" style="2" customWidth="1"/>
    <col min="14" max="14" width="12.81640625" style="2" customWidth="1"/>
    <col min="15" max="15" width="14.1796875" style="2" customWidth="1"/>
    <col min="16" max="16" width="12.26953125" style="2" customWidth="1"/>
    <col min="17" max="17" width="12.81640625" style="2" customWidth="1"/>
    <col min="18" max="19" width="14.54296875" style="2" customWidth="1"/>
    <col min="20" max="20" width="12.7265625" style="2" customWidth="1"/>
    <col min="21" max="21" width="14.54296875" style="2" customWidth="1"/>
    <col min="22" max="22" width="12.81640625" style="2" customWidth="1"/>
    <col min="23" max="23" width="13.7265625" style="2" customWidth="1"/>
    <col min="24" max="25" width="13.453125" style="2" customWidth="1"/>
    <col min="26" max="26" width="12.7265625" style="2" customWidth="1"/>
    <col min="27" max="27" width="14.1796875" style="2" customWidth="1"/>
    <col min="28" max="28" width="12" style="2" customWidth="1"/>
    <col min="29" max="29" width="12.81640625" style="2" customWidth="1"/>
    <col min="30" max="30" width="13.54296875" style="2" customWidth="1"/>
    <col min="31" max="31" width="12" style="2" customWidth="1"/>
    <col min="32" max="32" width="12.81640625" style="2" customWidth="1"/>
    <col min="33" max="33" width="13.26953125" style="2" customWidth="1"/>
    <col min="34" max="34" width="12.26953125" style="2" customWidth="1"/>
    <col min="35" max="35" width="13.453125" style="2" customWidth="1"/>
    <col min="36" max="36" width="14.1796875" style="2" customWidth="1"/>
    <col min="37" max="37" width="12.81640625" style="2" customWidth="1"/>
    <col min="38" max="38" width="14.7265625" style="2" customWidth="1"/>
    <col min="39" max="39" width="14.54296875" style="2" customWidth="1"/>
    <col min="40" max="40" width="12.26953125" style="2" customWidth="1"/>
    <col min="41" max="41" width="14.54296875" style="2" customWidth="1"/>
    <col min="42" max="42" width="14.453125" style="2" customWidth="1"/>
    <col min="43" max="43" width="13.1796875" style="2" customWidth="1"/>
    <col min="44" max="44" width="15.26953125" style="2" customWidth="1"/>
    <col min="45" max="45" width="13.81640625" style="2" customWidth="1"/>
    <col min="46" max="47" width="11.54296875" style="2" customWidth="1"/>
    <col min="48" max="48" width="13.453125" style="2" customWidth="1"/>
    <col min="49" max="50" width="12.1796875" style="2" customWidth="1"/>
    <col min="51" max="51" width="13" style="2" customWidth="1"/>
    <col min="52" max="52" width="12.453125" style="2" customWidth="1"/>
    <col min="53" max="53" width="13.54296875" style="2" customWidth="1"/>
    <col min="54" max="54" width="12.453125" style="2" customWidth="1"/>
    <col min="55" max="55" width="11.453125" style="2" customWidth="1"/>
    <col min="56" max="56" width="12.1796875" style="2" customWidth="1"/>
    <col min="57" max="59" width="14.81640625" style="2" customWidth="1"/>
    <col min="60" max="62" width="14.1796875" style="2" customWidth="1"/>
    <col min="63" max="65" width="14.1796875" style="12" customWidth="1"/>
    <col min="66" max="66" width="12.7265625" style="2" customWidth="1"/>
    <col min="67" max="67" width="10.453125" style="2" customWidth="1"/>
    <col min="68" max="68" width="12.7265625" style="2" customWidth="1"/>
    <col min="69" max="69" width="13.54296875" style="2" customWidth="1"/>
    <col min="70" max="70" width="12.26953125" style="2" customWidth="1"/>
    <col min="71" max="71" width="12" style="2" customWidth="1"/>
    <col min="72" max="74" width="13.7265625" style="2" customWidth="1"/>
    <col min="75" max="77" width="12.453125" style="2" customWidth="1"/>
    <col min="78" max="78" width="11.54296875" style="2" customWidth="1"/>
    <col min="79" max="79" width="9.54296875" style="2" customWidth="1"/>
    <col min="80" max="80" width="11.54296875" style="2" customWidth="1"/>
    <col min="81" max="81" width="12.7265625" style="2" customWidth="1"/>
    <col min="82" max="82" width="11" style="2" customWidth="1"/>
    <col min="83" max="83" width="14.453125" style="2" customWidth="1"/>
    <col min="84" max="84" width="13.7265625" style="2" customWidth="1"/>
    <col min="85" max="85" width="12.26953125" style="2" customWidth="1"/>
    <col min="86" max="86" width="13" style="2" customWidth="1"/>
    <col min="87" max="87" width="13.81640625" style="2" customWidth="1"/>
    <col min="88" max="88" width="12.1796875" style="2" customWidth="1"/>
    <col min="89" max="89" width="14.453125" style="2" customWidth="1"/>
    <col min="90" max="90" width="13.81640625" style="2" customWidth="1"/>
    <col min="91" max="91" width="13.7265625" style="2" customWidth="1"/>
    <col min="92" max="92" width="13.26953125" style="2" customWidth="1"/>
    <col min="93" max="93" width="13.1796875" style="2" customWidth="1"/>
    <col min="94" max="94" width="12.54296875" style="2" customWidth="1"/>
    <col min="95" max="95" width="12.7265625" style="2" customWidth="1"/>
    <col min="96" max="96" width="14.26953125" style="2" customWidth="1"/>
    <col min="97" max="97" width="12.1796875" style="2" customWidth="1"/>
    <col min="98" max="98" width="14.453125" style="2" customWidth="1"/>
    <col min="99" max="100" width="12.453125" style="2" customWidth="1"/>
    <col min="101" max="101" width="14.26953125" style="2" customWidth="1"/>
    <col min="102" max="104" width="14.54296875" style="2" customWidth="1"/>
    <col min="105" max="107" width="13.26953125" style="2" customWidth="1"/>
    <col min="108" max="108" width="14.26953125" style="2" customWidth="1"/>
    <col min="109" max="109" width="13.1796875" style="2" customWidth="1"/>
    <col min="110" max="110" width="12" style="2" customWidth="1"/>
    <col min="111" max="111" width="14.7265625" style="2" customWidth="1"/>
    <col min="112" max="112" width="12.54296875" style="2" customWidth="1"/>
    <col min="113" max="113" width="13.54296875" style="2" customWidth="1"/>
    <col min="114" max="114" width="14.81640625" style="2" customWidth="1"/>
    <col min="115" max="115" width="13.26953125" style="2" customWidth="1"/>
    <col min="116" max="116" width="14.81640625" style="2" customWidth="1"/>
    <col min="117" max="117" width="13.26953125" style="2" customWidth="1"/>
    <col min="118" max="118" width="11.81640625" style="2" customWidth="1"/>
    <col min="119" max="119" width="13.26953125" style="2" customWidth="1"/>
    <col min="120" max="120" width="13.54296875" style="2" customWidth="1"/>
    <col min="121" max="121" width="11.1796875" style="2" customWidth="1"/>
    <col min="122" max="122" width="13.54296875" style="2" customWidth="1"/>
    <col min="123" max="123" width="13" style="2" customWidth="1"/>
    <col min="124" max="124" width="12.81640625" style="2" customWidth="1"/>
    <col min="125" max="125" width="12.1796875" style="2" customWidth="1"/>
    <col min="126" max="126" width="13.1796875" style="2" customWidth="1"/>
    <col min="127" max="127" width="13" style="2" customWidth="1"/>
    <col min="128" max="128" width="13.7265625" style="2" customWidth="1"/>
    <col min="129" max="129" width="12.81640625" style="2" customWidth="1"/>
    <col min="130" max="130" width="13" style="2" customWidth="1"/>
    <col min="131" max="131" width="11.81640625" style="2" customWidth="1"/>
    <col min="132" max="134" width="13.453125" style="2" customWidth="1"/>
    <col min="135" max="137" width="14.7265625" style="2" customWidth="1"/>
    <col min="138" max="149" width="13.54296875" style="2" customWidth="1"/>
    <col min="150" max="152" width="12.54296875" style="2" customWidth="1"/>
    <col min="153" max="153" width="12.453125" style="2" customWidth="1"/>
    <col min="154" max="154" width="12.54296875" style="2" customWidth="1"/>
    <col min="155" max="155" width="13.26953125" style="2" customWidth="1"/>
    <col min="156" max="158" width="12.453125" style="2" customWidth="1"/>
    <col min="159" max="160" width="13.26953125" style="2" customWidth="1"/>
    <col min="161" max="161" width="12.453125" style="2" customWidth="1"/>
    <col min="162" max="162" width="13.1796875" style="2" customWidth="1"/>
    <col min="163" max="164" width="12.453125" style="2" customWidth="1"/>
    <col min="165" max="165" width="13" style="2" customWidth="1"/>
    <col min="166" max="166" width="13.1796875" style="2" customWidth="1"/>
    <col min="167" max="170" width="12.453125" style="2" customWidth="1"/>
    <col min="171" max="171" width="13.26953125" style="2" customWidth="1"/>
    <col min="172" max="173" width="13.453125" style="2" customWidth="1"/>
    <col min="174" max="174" width="13.7265625" style="2" customWidth="1"/>
    <col min="175" max="176" width="12.54296875" style="2" customWidth="1"/>
    <col min="177" max="179" width="13.1796875" style="2" customWidth="1"/>
    <col min="180" max="180" width="12.453125" style="2" customWidth="1"/>
    <col min="181" max="182" width="12.1796875" style="2" customWidth="1"/>
    <col min="183" max="183" width="13.1796875" style="2" customWidth="1"/>
    <col min="184" max="185" width="12.81640625" style="2" customWidth="1"/>
    <col min="186" max="186" width="13.7265625" style="2" customWidth="1"/>
    <col min="187" max="188" width="12.453125" style="2" customWidth="1"/>
    <col min="189" max="191" width="12.7265625" style="2" customWidth="1"/>
    <col min="192" max="195" width="13.26953125" style="2" customWidth="1"/>
    <col min="196" max="198" width="12.54296875" style="2" customWidth="1"/>
    <col min="199" max="199" width="12" style="2" customWidth="1"/>
    <col min="200" max="200" width="13.7265625" style="2" customWidth="1"/>
    <col min="201" max="201" width="12.7265625" style="2" customWidth="1"/>
    <col min="202" max="202" width="12.26953125" style="2" customWidth="1"/>
    <col min="203" max="203" width="11.7265625" style="2" customWidth="1"/>
    <col min="204" max="205" width="14.1796875" style="2" customWidth="1"/>
    <col min="206" max="206" width="12.26953125" style="2" customWidth="1"/>
    <col min="207" max="209" width="13.81640625" style="2" customWidth="1"/>
    <col min="210" max="211" width="13.54296875" style="2" customWidth="1"/>
    <col min="212" max="212" width="15.26953125" style="2" customWidth="1"/>
    <col min="213" max="213" width="14" style="2" customWidth="1"/>
    <col min="214" max="214" width="12.81640625" style="2" customWidth="1"/>
    <col min="215" max="215" width="14.1796875" style="2" customWidth="1"/>
    <col min="216" max="216" width="14" style="2" customWidth="1"/>
    <col min="217" max="217" width="12.453125" style="2" customWidth="1"/>
    <col min="218" max="218" width="13.1796875" style="2" customWidth="1"/>
    <col min="219" max="219" width="13.81640625" style="2" customWidth="1"/>
    <col min="220" max="220" width="12.26953125" style="2" customWidth="1"/>
    <col min="221" max="221" width="13.81640625" style="2" customWidth="1"/>
    <col min="222" max="224" width="12.81640625" style="2" customWidth="1"/>
    <col min="225" max="225" width="13.1796875" style="2" customWidth="1"/>
    <col min="226" max="226" width="11.1796875" style="2" customWidth="1"/>
    <col min="227" max="230" width="13.1796875" style="2" customWidth="1"/>
    <col min="231" max="231" width="13.54296875" style="2" customWidth="1"/>
    <col min="232" max="233" width="12.1796875" style="2" customWidth="1"/>
    <col min="234" max="234" width="12.26953125" style="2" customWidth="1"/>
    <col min="235" max="235" width="12.81640625" style="2" customWidth="1"/>
    <col min="236" max="236" width="13.1796875" style="2" customWidth="1"/>
    <col min="237" max="237" width="13.453125" style="2" customWidth="1"/>
    <col min="238" max="238" width="12.54296875" style="2" customWidth="1"/>
    <col min="239" max="239" width="12.81640625" style="2" customWidth="1"/>
    <col min="240" max="240" width="11.26953125" style="2" customWidth="1"/>
    <col min="241" max="242" width="13.54296875" style="2" customWidth="1"/>
    <col min="243" max="243" width="11.81640625" style="2" customWidth="1"/>
    <col min="244" max="244" width="13.7265625" style="2" customWidth="1"/>
    <col min="245" max="245" width="12.453125" style="2" customWidth="1"/>
    <col min="246" max="246" width="15.1796875" style="2" customWidth="1"/>
    <col min="247" max="247" width="13.54296875" style="2" customWidth="1"/>
    <col min="248" max="248" width="12.7265625" style="2" customWidth="1"/>
    <col min="249" max="249" width="13.26953125" style="2" customWidth="1"/>
    <col min="250" max="250" width="11.81640625" style="2" customWidth="1"/>
    <col min="251" max="251" width="12.1796875" style="2" customWidth="1"/>
    <col min="252" max="252" width="13.7265625" style="2" customWidth="1"/>
    <col min="253" max="253" width="13.1796875" style="2" customWidth="1"/>
    <col min="254" max="254" width="13.54296875" style="2" customWidth="1"/>
    <col min="255" max="257" width="14.1796875" style="2" customWidth="1"/>
    <col min="258" max="258" width="14.453125" style="2" customWidth="1"/>
    <col min="259" max="259" width="14" style="2" customWidth="1"/>
    <col min="260" max="260" width="14.1796875" style="2" customWidth="1"/>
    <col min="261" max="261" width="16.81640625" style="4" customWidth="1"/>
    <col min="262" max="16384" width="9.1796875" style="4"/>
  </cols>
  <sheetData>
    <row r="1" spans="1:260" ht="26.25" hidden="1" customHeight="1"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23"/>
      <c r="W1" s="23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</row>
    <row r="2" spans="1:260" ht="39.75" customHeight="1">
      <c r="C2" s="87" t="s">
        <v>454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23"/>
      <c r="S2" s="23"/>
      <c r="T2" s="23"/>
      <c r="U2" s="23"/>
      <c r="V2" s="23"/>
      <c r="W2" s="23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"/>
      <c r="BL2" s="2"/>
      <c r="BM2" s="2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</row>
    <row r="3" spans="1:260" ht="27.75" customHeight="1">
      <c r="A3" s="1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90" t="s">
        <v>366</v>
      </c>
      <c r="Q3" s="90"/>
      <c r="R3" s="47"/>
      <c r="S3" s="47"/>
      <c r="T3" s="47"/>
      <c r="U3" s="47"/>
      <c r="V3" s="47"/>
      <c r="W3" s="47"/>
      <c r="X3" s="47"/>
      <c r="Y3" s="23"/>
      <c r="Z3" s="23"/>
      <c r="AA3" s="23"/>
      <c r="AB3" s="23"/>
      <c r="AC3" s="24"/>
      <c r="AD3" s="22"/>
      <c r="AE3" s="22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110"/>
      <c r="HF3" s="110"/>
      <c r="HG3" s="110"/>
      <c r="HH3" s="110"/>
      <c r="HI3" s="110"/>
      <c r="HJ3" s="110"/>
      <c r="HK3" s="110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15"/>
      <c r="IH3" s="24"/>
      <c r="II3" s="24"/>
      <c r="IJ3" s="15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</row>
    <row r="4" spans="1:260" ht="15.75" hidden="1" customHeight="1">
      <c r="U4" s="111" t="s">
        <v>1</v>
      </c>
      <c r="V4" s="111"/>
      <c r="W4" s="111"/>
      <c r="X4" s="111"/>
      <c r="Y4" s="6"/>
      <c r="Z4" s="6"/>
      <c r="AA4" s="6"/>
      <c r="AB4" s="6"/>
      <c r="AD4" s="112"/>
      <c r="AE4" s="112"/>
      <c r="AF4" s="112"/>
      <c r="AP4" s="112"/>
      <c r="AQ4" s="112"/>
      <c r="AR4" s="112"/>
      <c r="AS4" s="112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13"/>
      <c r="BL4" s="13"/>
      <c r="BM4" s="13"/>
      <c r="BN4" s="3"/>
      <c r="BO4" s="3"/>
    </row>
    <row r="5" spans="1:260" s="79" customFormat="1" ht="195.75" customHeight="1">
      <c r="A5" s="78"/>
      <c r="B5" s="83"/>
      <c r="C5" s="98" t="s">
        <v>372</v>
      </c>
      <c r="D5" s="99"/>
      <c r="E5" s="100"/>
      <c r="F5" s="101" t="s">
        <v>5</v>
      </c>
      <c r="G5" s="102"/>
      <c r="H5" s="103"/>
      <c r="I5" s="101" t="s">
        <v>6</v>
      </c>
      <c r="J5" s="102"/>
      <c r="K5" s="103"/>
      <c r="L5" s="101" t="s">
        <v>7</v>
      </c>
      <c r="M5" s="102"/>
      <c r="N5" s="103"/>
      <c r="O5" s="101" t="s">
        <v>8</v>
      </c>
      <c r="P5" s="102"/>
      <c r="Q5" s="103"/>
      <c r="R5" s="101" t="s">
        <v>9</v>
      </c>
      <c r="S5" s="102"/>
      <c r="T5" s="103"/>
      <c r="U5" s="101" t="s">
        <v>10</v>
      </c>
      <c r="V5" s="102"/>
      <c r="W5" s="103"/>
      <c r="X5" s="101" t="s">
        <v>373</v>
      </c>
      <c r="Y5" s="102"/>
      <c r="Z5" s="103"/>
      <c r="AA5" s="101" t="s">
        <v>11</v>
      </c>
      <c r="AB5" s="102"/>
      <c r="AC5" s="102"/>
      <c r="AD5" s="101" t="s">
        <v>12</v>
      </c>
      <c r="AE5" s="102"/>
      <c r="AF5" s="103"/>
      <c r="AG5" s="102" t="s">
        <v>13</v>
      </c>
      <c r="AH5" s="102"/>
      <c r="AI5" s="103"/>
      <c r="AJ5" s="102" t="s">
        <v>14</v>
      </c>
      <c r="AK5" s="102"/>
      <c r="AL5" s="103"/>
      <c r="AM5" s="101" t="s">
        <v>15</v>
      </c>
      <c r="AN5" s="102"/>
      <c r="AO5" s="103"/>
      <c r="AP5" s="101" t="s">
        <v>16</v>
      </c>
      <c r="AQ5" s="102"/>
      <c r="AR5" s="103"/>
      <c r="AS5" s="101" t="s">
        <v>377</v>
      </c>
      <c r="AT5" s="102"/>
      <c r="AU5" s="103"/>
      <c r="AV5" s="101" t="s">
        <v>17</v>
      </c>
      <c r="AW5" s="102"/>
      <c r="AX5" s="103"/>
      <c r="AY5" s="101" t="s">
        <v>18</v>
      </c>
      <c r="AZ5" s="102"/>
      <c r="BA5" s="103"/>
      <c r="BB5" s="101" t="s">
        <v>19</v>
      </c>
      <c r="BC5" s="102"/>
      <c r="BD5" s="103"/>
      <c r="BE5" s="101" t="s">
        <v>20</v>
      </c>
      <c r="BF5" s="102"/>
      <c r="BG5" s="103"/>
      <c r="BH5" s="101" t="s">
        <v>21</v>
      </c>
      <c r="BI5" s="102"/>
      <c r="BJ5" s="103"/>
      <c r="BK5" s="101" t="s">
        <v>22</v>
      </c>
      <c r="BL5" s="102"/>
      <c r="BM5" s="103"/>
      <c r="BN5" s="101" t="s">
        <v>23</v>
      </c>
      <c r="BO5" s="102"/>
      <c r="BP5" s="103"/>
      <c r="BQ5" s="101" t="s">
        <v>384</v>
      </c>
      <c r="BR5" s="102"/>
      <c r="BS5" s="103"/>
      <c r="BT5" s="101" t="s">
        <v>24</v>
      </c>
      <c r="BU5" s="102"/>
      <c r="BV5" s="103"/>
      <c r="BW5" s="101" t="s">
        <v>25</v>
      </c>
      <c r="BX5" s="102"/>
      <c r="BY5" s="103"/>
      <c r="BZ5" s="101" t="s">
        <v>26</v>
      </c>
      <c r="CA5" s="102"/>
      <c r="CB5" s="103"/>
      <c r="CC5" s="101" t="s">
        <v>27</v>
      </c>
      <c r="CD5" s="102"/>
      <c r="CE5" s="103"/>
      <c r="CF5" s="101" t="s">
        <v>28</v>
      </c>
      <c r="CG5" s="102"/>
      <c r="CH5" s="103"/>
      <c r="CI5" s="101" t="s">
        <v>29</v>
      </c>
      <c r="CJ5" s="102"/>
      <c r="CK5" s="103"/>
      <c r="CL5" s="101" t="s">
        <v>30</v>
      </c>
      <c r="CM5" s="102"/>
      <c r="CN5" s="103"/>
      <c r="CO5" s="101" t="s">
        <v>144</v>
      </c>
      <c r="CP5" s="102"/>
      <c r="CQ5" s="103"/>
      <c r="CR5" s="101" t="s">
        <v>31</v>
      </c>
      <c r="CS5" s="102"/>
      <c r="CT5" s="103"/>
      <c r="CU5" s="101" t="s">
        <v>32</v>
      </c>
      <c r="CV5" s="102"/>
      <c r="CW5" s="103"/>
      <c r="CX5" s="95" t="s">
        <v>33</v>
      </c>
      <c r="CY5" s="96"/>
      <c r="CZ5" s="97"/>
      <c r="DA5" s="107" t="s">
        <v>34</v>
      </c>
      <c r="DB5" s="108"/>
      <c r="DC5" s="109"/>
      <c r="DD5" s="95" t="s">
        <v>35</v>
      </c>
      <c r="DE5" s="96"/>
      <c r="DF5" s="97"/>
      <c r="DG5" s="95" t="s">
        <v>36</v>
      </c>
      <c r="DH5" s="96"/>
      <c r="DI5" s="96"/>
      <c r="DJ5" s="95" t="s">
        <v>37</v>
      </c>
      <c r="DK5" s="96"/>
      <c r="DL5" s="97"/>
      <c r="DM5" s="95" t="s">
        <v>38</v>
      </c>
      <c r="DN5" s="96"/>
      <c r="DO5" s="97"/>
      <c r="DP5" s="95" t="s">
        <v>39</v>
      </c>
      <c r="DQ5" s="96"/>
      <c r="DR5" s="97"/>
      <c r="DS5" s="95" t="s">
        <v>40</v>
      </c>
      <c r="DT5" s="96"/>
      <c r="DU5" s="97"/>
      <c r="DV5" s="95" t="s">
        <v>41</v>
      </c>
      <c r="DW5" s="96"/>
      <c r="DX5" s="97"/>
      <c r="DY5" s="95" t="s">
        <v>42</v>
      </c>
      <c r="DZ5" s="96"/>
      <c r="EA5" s="97"/>
      <c r="EB5" s="95" t="s">
        <v>43</v>
      </c>
      <c r="EC5" s="96"/>
      <c r="ED5" s="97"/>
      <c r="EE5" s="95" t="s">
        <v>44</v>
      </c>
      <c r="EF5" s="96"/>
      <c r="EG5" s="97"/>
      <c r="EH5" s="95" t="s">
        <v>45</v>
      </c>
      <c r="EI5" s="96"/>
      <c r="EJ5" s="97"/>
      <c r="EK5" s="95" t="s">
        <v>46</v>
      </c>
      <c r="EL5" s="96"/>
      <c r="EM5" s="97"/>
      <c r="EN5" s="95" t="s">
        <v>47</v>
      </c>
      <c r="EO5" s="96"/>
      <c r="EP5" s="97"/>
      <c r="EQ5" s="95" t="s">
        <v>48</v>
      </c>
      <c r="ER5" s="96"/>
      <c r="ES5" s="97"/>
      <c r="ET5" s="95" t="s">
        <v>49</v>
      </c>
      <c r="EU5" s="96"/>
      <c r="EV5" s="97"/>
      <c r="EW5" s="95" t="s">
        <v>50</v>
      </c>
      <c r="EX5" s="96"/>
      <c r="EY5" s="97"/>
      <c r="EZ5" s="95" t="s">
        <v>51</v>
      </c>
      <c r="FA5" s="96"/>
      <c r="FB5" s="97"/>
      <c r="FC5" s="95" t="s">
        <v>52</v>
      </c>
      <c r="FD5" s="96"/>
      <c r="FE5" s="97"/>
      <c r="FF5" s="95" t="s">
        <v>53</v>
      </c>
      <c r="FG5" s="96"/>
      <c r="FH5" s="97"/>
      <c r="FI5" s="95" t="s">
        <v>54</v>
      </c>
      <c r="FJ5" s="96"/>
      <c r="FK5" s="97"/>
      <c r="FL5" s="95" t="s">
        <v>55</v>
      </c>
      <c r="FM5" s="96"/>
      <c r="FN5" s="97"/>
      <c r="FO5" s="95" t="s">
        <v>56</v>
      </c>
      <c r="FP5" s="96"/>
      <c r="FQ5" s="97"/>
      <c r="FR5" s="95" t="s">
        <v>57</v>
      </c>
      <c r="FS5" s="96"/>
      <c r="FT5" s="97"/>
      <c r="FU5" s="95" t="s">
        <v>58</v>
      </c>
      <c r="FV5" s="96"/>
      <c r="FW5" s="97"/>
      <c r="FX5" s="95" t="s">
        <v>59</v>
      </c>
      <c r="FY5" s="96"/>
      <c r="FZ5" s="97"/>
      <c r="GA5" s="95" t="s">
        <v>60</v>
      </c>
      <c r="GB5" s="96"/>
      <c r="GC5" s="97"/>
      <c r="GD5" s="95" t="s">
        <v>61</v>
      </c>
      <c r="GE5" s="96"/>
      <c r="GF5" s="97"/>
      <c r="GG5" s="95" t="s">
        <v>62</v>
      </c>
      <c r="GH5" s="96"/>
      <c r="GI5" s="97"/>
      <c r="GJ5" s="95" t="s">
        <v>63</v>
      </c>
      <c r="GK5" s="96"/>
      <c r="GL5" s="97"/>
      <c r="GM5" s="95" t="s">
        <v>64</v>
      </c>
      <c r="GN5" s="96"/>
      <c r="GO5" s="97"/>
      <c r="GP5" s="95" t="s">
        <v>65</v>
      </c>
      <c r="GQ5" s="96"/>
      <c r="GR5" s="96"/>
      <c r="GS5" s="95" t="s">
        <v>66</v>
      </c>
      <c r="GT5" s="96"/>
      <c r="GU5" s="96"/>
      <c r="GV5" s="95" t="s">
        <v>67</v>
      </c>
      <c r="GW5" s="96"/>
      <c r="GX5" s="96"/>
      <c r="GY5" s="95" t="s">
        <v>68</v>
      </c>
      <c r="GZ5" s="96"/>
      <c r="HA5" s="97"/>
      <c r="HB5" s="95" t="s">
        <v>69</v>
      </c>
      <c r="HC5" s="96"/>
      <c r="HD5" s="97"/>
      <c r="HE5" s="107" t="s">
        <v>70</v>
      </c>
      <c r="HF5" s="108"/>
      <c r="HG5" s="109"/>
      <c r="HH5" s="95" t="s">
        <v>71</v>
      </c>
      <c r="HI5" s="96"/>
      <c r="HJ5" s="97"/>
      <c r="HK5" s="95" t="s">
        <v>72</v>
      </c>
      <c r="HL5" s="96"/>
      <c r="HM5" s="97"/>
      <c r="HN5" s="95" t="s">
        <v>73</v>
      </c>
      <c r="HO5" s="96"/>
      <c r="HP5" s="97"/>
      <c r="HQ5" s="95" t="s">
        <v>74</v>
      </c>
      <c r="HR5" s="96"/>
      <c r="HS5" s="96"/>
      <c r="HT5" s="95" t="s">
        <v>75</v>
      </c>
      <c r="HU5" s="96"/>
      <c r="HV5" s="96"/>
      <c r="HW5" s="95" t="s">
        <v>76</v>
      </c>
      <c r="HX5" s="96"/>
      <c r="HY5" s="97"/>
      <c r="HZ5" s="95" t="s">
        <v>77</v>
      </c>
      <c r="IA5" s="96"/>
      <c r="IB5" s="97"/>
      <c r="IC5" s="95" t="s">
        <v>78</v>
      </c>
      <c r="ID5" s="96"/>
      <c r="IE5" s="96"/>
      <c r="IF5" s="95" t="s">
        <v>79</v>
      </c>
      <c r="IG5" s="96"/>
      <c r="IH5" s="96"/>
      <c r="II5" s="95" t="s">
        <v>80</v>
      </c>
      <c r="IJ5" s="96"/>
      <c r="IK5" s="96"/>
      <c r="IL5" s="95" t="s">
        <v>81</v>
      </c>
      <c r="IM5" s="96"/>
      <c r="IN5" s="97"/>
      <c r="IO5" s="95" t="s">
        <v>82</v>
      </c>
      <c r="IP5" s="96"/>
      <c r="IQ5" s="97"/>
      <c r="IR5" s="106" t="s">
        <v>83</v>
      </c>
      <c r="IS5" s="106"/>
      <c r="IT5" s="106"/>
      <c r="IU5" s="95" t="s">
        <v>84</v>
      </c>
      <c r="IV5" s="96"/>
      <c r="IW5" s="97"/>
      <c r="IX5" s="95" t="s">
        <v>85</v>
      </c>
      <c r="IY5" s="96"/>
      <c r="IZ5" s="97"/>
    </row>
    <row r="6" spans="1:260" s="77" customFormat="1" ht="67.5" customHeight="1">
      <c r="A6" s="76"/>
      <c r="B6" s="67"/>
      <c r="C6" s="27" t="s">
        <v>151</v>
      </c>
      <c r="D6" s="27" t="s">
        <v>367</v>
      </c>
      <c r="E6" s="27" t="s">
        <v>368</v>
      </c>
      <c r="F6" s="27" t="s">
        <v>151</v>
      </c>
      <c r="G6" s="27" t="s">
        <v>367</v>
      </c>
      <c r="H6" s="27" t="s">
        <v>368</v>
      </c>
      <c r="I6" s="27" t="s">
        <v>151</v>
      </c>
      <c r="J6" s="27" t="s">
        <v>367</v>
      </c>
      <c r="K6" s="27" t="s">
        <v>368</v>
      </c>
      <c r="L6" s="27" t="s">
        <v>151</v>
      </c>
      <c r="M6" s="27" t="s">
        <v>367</v>
      </c>
      <c r="N6" s="27" t="s">
        <v>368</v>
      </c>
      <c r="O6" s="27" t="s">
        <v>151</v>
      </c>
      <c r="P6" s="27" t="s">
        <v>367</v>
      </c>
      <c r="Q6" s="27" t="s">
        <v>368</v>
      </c>
      <c r="R6" s="27" t="s">
        <v>151</v>
      </c>
      <c r="S6" s="27" t="s">
        <v>367</v>
      </c>
      <c r="T6" s="27" t="s">
        <v>368</v>
      </c>
      <c r="U6" s="27" t="s">
        <v>151</v>
      </c>
      <c r="V6" s="27" t="s">
        <v>367</v>
      </c>
      <c r="W6" s="27" t="s">
        <v>368</v>
      </c>
      <c r="X6" s="27" t="s">
        <v>151</v>
      </c>
      <c r="Y6" s="27" t="s">
        <v>367</v>
      </c>
      <c r="Z6" s="27" t="s">
        <v>368</v>
      </c>
      <c r="AA6" s="27" t="s">
        <v>151</v>
      </c>
      <c r="AB6" s="27" t="s">
        <v>367</v>
      </c>
      <c r="AC6" s="27" t="s">
        <v>368</v>
      </c>
      <c r="AD6" s="27" t="s">
        <v>151</v>
      </c>
      <c r="AE6" s="27" t="s">
        <v>367</v>
      </c>
      <c r="AF6" s="27" t="s">
        <v>368</v>
      </c>
      <c r="AG6" s="27" t="s">
        <v>151</v>
      </c>
      <c r="AH6" s="27" t="s">
        <v>367</v>
      </c>
      <c r="AI6" s="27" t="s">
        <v>368</v>
      </c>
      <c r="AJ6" s="27" t="s">
        <v>151</v>
      </c>
      <c r="AK6" s="27" t="s">
        <v>367</v>
      </c>
      <c r="AL6" s="27" t="s">
        <v>368</v>
      </c>
      <c r="AM6" s="27" t="s">
        <v>151</v>
      </c>
      <c r="AN6" s="27" t="s">
        <v>367</v>
      </c>
      <c r="AO6" s="27" t="s">
        <v>368</v>
      </c>
      <c r="AP6" s="27" t="s">
        <v>151</v>
      </c>
      <c r="AQ6" s="27" t="s">
        <v>367</v>
      </c>
      <c r="AR6" s="27" t="s">
        <v>368</v>
      </c>
      <c r="AS6" s="27" t="s">
        <v>151</v>
      </c>
      <c r="AT6" s="27" t="s">
        <v>367</v>
      </c>
      <c r="AU6" s="27" t="s">
        <v>368</v>
      </c>
      <c r="AV6" s="27" t="s">
        <v>151</v>
      </c>
      <c r="AW6" s="27" t="s">
        <v>367</v>
      </c>
      <c r="AX6" s="27" t="s">
        <v>368</v>
      </c>
      <c r="AY6" s="27" t="s">
        <v>151</v>
      </c>
      <c r="AZ6" s="27" t="s">
        <v>367</v>
      </c>
      <c r="BA6" s="27" t="s">
        <v>368</v>
      </c>
      <c r="BB6" s="27" t="s">
        <v>151</v>
      </c>
      <c r="BC6" s="27" t="s">
        <v>367</v>
      </c>
      <c r="BD6" s="27" t="s">
        <v>368</v>
      </c>
      <c r="BE6" s="27" t="s">
        <v>151</v>
      </c>
      <c r="BF6" s="27" t="s">
        <v>367</v>
      </c>
      <c r="BG6" s="27" t="s">
        <v>368</v>
      </c>
      <c r="BH6" s="27" t="s">
        <v>151</v>
      </c>
      <c r="BI6" s="27" t="s">
        <v>367</v>
      </c>
      <c r="BJ6" s="27" t="s">
        <v>368</v>
      </c>
      <c r="BK6" s="27" t="s">
        <v>151</v>
      </c>
      <c r="BL6" s="27" t="s">
        <v>367</v>
      </c>
      <c r="BM6" s="27" t="s">
        <v>368</v>
      </c>
      <c r="BN6" s="27" t="s">
        <v>151</v>
      </c>
      <c r="BO6" s="27" t="s">
        <v>367</v>
      </c>
      <c r="BP6" s="27" t="s">
        <v>368</v>
      </c>
      <c r="BQ6" s="27" t="s">
        <v>151</v>
      </c>
      <c r="BR6" s="27" t="s">
        <v>367</v>
      </c>
      <c r="BS6" s="27" t="s">
        <v>368</v>
      </c>
      <c r="BT6" s="27" t="s">
        <v>151</v>
      </c>
      <c r="BU6" s="27" t="s">
        <v>367</v>
      </c>
      <c r="BV6" s="27" t="s">
        <v>368</v>
      </c>
      <c r="BW6" s="27" t="s">
        <v>151</v>
      </c>
      <c r="BX6" s="27" t="s">
        <v>367</v>
      </c>
      <c r="BY6" s="27" t="s">
        <v>368</v>
      </c>
      <c r="BZ6" s="27" t="s">
        <v>151</v>
      </c>
      <c r="CA6" s="27" t="s">
        <v>367</v>
      </c>
      <c r="CB6" s="27" t="s">
        <v>368</v>
      </c>
      <c r="CC6" s="27" t="s">
        <v>151</v>
      </c>
      <c r="CD6" s="27" t="s">
        <v>367</v>
      </c>
      <c r="CE6" s="27" t="s">
        <v>368</v>
      </c>
      <c r="CF6" s="27" t="s">
        <v>151</v>
      </c>
      <c r="CG6" s="27" t="s">
        <v>367</v>
      </c>
      <c r="CH6" s="27" t="s">
        <v>368</v>
      </c>
      <c r="CI6" s="27" t="s">
        <v>151</v>
      </c>
      <c r="CJ6" s="27" t="s">
        <v>367</v>
      </c>
      <c r="CK6" s="27" t="s">
        <v>368</v>
      </c>
      <c r="CL6" s="27" t="s">
        <v>151</v>
      </c>
      <c r="CM6" s="27" t="s">
        <v>367</v>
      </c>
      <c r="CN6" s="27" t="s">
        <v>368</v>
      </c>
      <c r="CO6" s="27" t="s">
        <v>151</v>
      </c>
      <c r="CP6" s="27" t="s">
        <v>367</v>
      </c>
      <c r="CQ6" s="27" t="s">
        <v>368</v>
      </c>
      <c r="CR6" s="27" t="s">
        <v>151</v>
      </c>
      <c r="CS6" s="27" t="s">
        <v>367</v>
      </c>
      <c r="CT6" s="27" t="s">
        <v>368</v>
      </c>
      <c r="CU6" s="27" t="s">
        <v>151</v>
      </c>
      <c r="CV6" s="27" t="s">
        <v>367</v>
      </c>
      <c r="CW6" s="27" t="s">
        <v>368</v>
      </c>
      <c r="CX6" s="27" t="s">
        <v>151</v>
      </c>
      <c r="CY6" s="27" t="s">
        <v>367</v>
      </c>
      <c r="CZ6" s="27" t="s">
        <v>368</v>
      </c>
      <c r="DA6" s="27" t="s">
        <v>151</v>
      </c>
      <c r="DB6" s="27" t="s">
        <v>367</v>
      </c>
      <c r="DC6" s="27" t="s">
        <v>368</v>
      </c>
      <c r="DD6" s="27" t="s">
        <v>151</v>
      </c>
      <c r="DE6" s="27" t="s">
        <v>367</v>
      </c>
      <c r="DF6" s="27" t="s">
        <v>368</v>
      </c>
      <c r="DG6" s="27" t="s">
        <v>151</v>
      </c>
      <c r="DH6" s="27" t="s">
        <v>367</v>
      </c>
      <c r="DI6" s="27" t="s">
        <v>368</v>
      </c>
      <c r="DJ6" s="27" t="s">
        <v>151</v>
      </c>
      <c r="DK6" s="27" t="s">
        <v>367</v>
      </c>
      <c r="DL6" s="27" t="s">
        <v>368</v>
      </c>
      <c r="DM6" s="27" t="s">
        <v>151</v>
      </c>
      <c r="DN6" s="27" t="s">
        <v>367</v>
      </c>
      <c r="DO6" s="27" t="s">
        <v>368</v>
      </c>
      <c r="DP6" s="27" t="s">
        <v>151</v>
      </c>
      <c r="DQ6" s="27" t="s">
        <v>367</v>
      </c>
      <c r="DR6" s="27" t="s">
        <v>368</v>
      </c>
      <c r="DS6" s="27" t="s">
        <v>151</v>
      </c>
      <c r="DT6" s="27" t="s">
        <v>367</v>
      </c>
      <c r="DU6" s="27" t="s">
        <v>368</v>
      </c>
      <c r="DV6" s="27" t="s">
        <v>151</v>
      </c>
      <c r="DW6" s="27" t="s">
        <v>367</v>
      </c>
      <c r="DX6" s="27" t="s">
        <v>368</v>
      </c>
      <c r="DY6" s="27" t="s">
        <v>151</v>
      </c>
      <c r="DZ6" s="27" t="s">
        <v>367</v>
      </c>
      <c r="EA6" s="27" t="s">
        <v>368</v>
      </c>
      <c r="EB6" s="27" t="s">
        <v>151</v>
      </c>
      <c r="EC6" s="27" t="s">
        <v>367</v>
      </c>
      <c r="ED6" s="27" t="s">
        <v>368</v>
      </c>
      <c r="EE6" s="27" t="s">
        <v>151</v>
      </c>
      <c r="EF6" s="27" t="s">
        <v>367</v>
      </c>
      <c r="EG6" s="27" t="s">
        <v>368</v>
      </c>
      <c r="EH6" s="27" t="s">
        <v>151</v>
      </c>
      <c r="EI6" s="27" t="s">
        <v>367</v>
      </c>
      <c r="EJ6" s="27" t="s">
        <v>368</v>
      </c>
      <c r="EK6" s="27" t="s">
        <v>151</v>
      </c>
      <c r="EL6" s="27" t="s">
        <v>367</v>
      </c>
      <c r="EM6" s="27" t="s">
        <v>368</v>
      </c>
      <c r="EN6" s="27" t="s">
        <v>151</v>
      </c>
      <c r="EO6" s="27" t="s">
        <v>367</v>
      </c>
      <c r="EP6" s="27" t="s">
        <v>368</v>
      </c>
      <c r="EQ6" s="27" t="s">
        <v>151</v>
      </c>
      <c r="ER6" s="27" t="s">
        <v>367</v>
      </c>
      <c r="ES6" s="27" t="s">
        <v>368</v>
      </c>
      <c r="ET6" s="27" t="s">
        <v>151</v>
      </c>
      <c r="EU6" s="27" t="s">
        <v>367</v>
      </c>
      <c r="EV6" s="27" t="s">
        <v>368</v>
      </c>
      <c r="EW6" s="27" t="s">
        <v>151</v>
      </c>
      <c r="EX6" s="27" t="s">
        <v>367</v>
      </c>
      <c r="EY6" s="27" t="s">
        <v>368</v>
      </c>
      <c r="EZ6" s="27" t="s">
        <v>151</v>
      </c>
      <c r="FA6" s="27" t="s">
        <v>367</v>
      </c>
      <c r="FB6" s="27" t="s">
        <v>368</v>
      </c>
      <c r="FC6" s="27" t="s">
        <v>151</v>
      </c>
      <c r="FD6" s="27" t="s">
        <v>367</v>
      </c>
      <c r="FE6" s="27" t="s">
        <v>368</v>
      </c>
      <c r="FF6" s="27" t="s">
        <v>151</v>
      </c>
      <c r="FG6" s="27" t="s">
        <v>367</v>
      </c>
      <c r="FH6" s="27" t="s">
        <v>368</v>
      </c>
      <c r="FI6" s="27" t="s">
        <v>151</v>
      </c>
      <c r="FJ6" s="27" t="s">
        <v>367</v>
      </c>
      <c r="FK6" s="27" t="s">
        <v>368</v>
      </c>
      <c r="FL6" s="27" t="s">
        <v>151</v>
      </c>
      <c r="FM6" s="27" t="s">
        <v>367</v>
      </c>
      <c r="FN6" s="27" t="s">
        <v>368</v>
      </c>
      <c r="FO6" s="27" t="s">
        <v>151</v>
      </c>
      <c r="FP6" s="27" t="s">
        <v>367</v>
      </c>
      <c r="FQ6" s="27" t="s">
        <v>368</v>
      </c>
      <c r="FR6" s="27" t="s">
        <v>151</v>
      </c>
      <c r="FS6" s="27" t="s">
        <v>367</v>
      </c>
      <c r="FT6" s="27" t="s">
        <v>368</v>
      </c>
      <c r="FU6" s="27" t="s">
        <v>151</v>
      </c>
      <c r="FV6" s="27" t="s">
        <v>367</v>
      </c>
      <c r="FW6" s="27" t="s">
        <v>368</v>
      </c>
      <c r="FX6" s="27" t="s">
        <v>151</v>
      </c>
      <c r="FY6" s="27" t="s">
        <v>367</v>
      </c>
      <c r="FZ6" s="27" t="s">
        <v>368</v>
      </c>
      <c r="GA6" s="27" t="s">
        <v>151</v>
      </c>
      <c r="GB6" s="27" t="s">
        <v>367</v>
      </c>
      <c r="GC6" s="27" t="s">
        <v>368</v>
      </c>
      <c r="GD6" s="27" t="s">
        <v>151</v>
      </c>
      <c r="GE6" s="27" t="s">
        <v>367</v>
      </c>
      <c r="GF6" s="27" t="s">
        <v>368</v>
      </c>
      <c r="GG6" s="27" t="s">
        <v>151</v>
      </c>
      <c r="GH6" s="27" t="s">
        <v>367</v>
      </c>
      <c r="GI6" s="27" t="s">
        <v>368</v>
      </c>
      <c r="GJ6" s="27" t="s">
        <v>151</v>
      </c>
      <c r="GK6" s="27" t="s">
        <v>367</v>
      </c>
      <c r="GL6" s="27" t="s">
        <v>368</v>
      </c>
      <c r="GM6" s="27" t="s">
        <v>151</v>
      </c>
      <c r="GN6" s="27" t="s">
        <v>367</v>
      </c>
      <c r="GO6" s="27" t="s">
        <v>368</v>
      </c>
      <c r="GP6" s="27" t="s">
        <v>151</v>
      </c>
      <c r="GQ6" s="27" t="s">
        <v>367</v>
      </c>
      <c r="GR6" s="27" t="s">
        <v>368</v>
      </c>
      <c r="GS6" s="27" t="s">
        <v>151</v>
      </c>
      <c r="GT6" s="27" t="s">
        <v>367</v>
      </c>
      <c r="GU6" s="27" t="s">
        <v>368</v>
      </c>
      <c r="GV6" s="27" t="s">
        <v>151</v>
      </c>
      <c r="GW6" s="27" t="s">
        <v>367</v>
      </c>
      <c r="GX6" s="27" t="s">
        <v>368</v>
      </c>
      <c r="GY6" s="27" t="s">
        <v>151</v>
      </c>
      <c r="GZ6" s="27" t="s">
        <v>367</v>
      </c>
      <c r="HA6" s="27" t="s">
        <v>368</v>
      </c>
      <c r="HB6" s="27" t="s">
        <v>151</v>
      </c>
      <c r="HC6" s="27" t="s">
        <v>367</v>
      </c>
      <c r="HD6" s="27" t="s">
        <v>368</v>
      </c>
      <c r="HE6" s="27" t="s">
        <v>151</v>
      </c>
      <c r="HF6" s="27" t="s">
        <v>367</v>
      </c>
      <c r="HG6" s="27" t="s">
        <v>368</v>
      </c>
      <c r="HH6" s="27" t="s">
        <v>151</v>
      </c>
      <c r="HI6" s="27" t="s">
        <v>367</v>
      </c>
      <c r="HJ6" s="27" t="s">
        <v>368</v>
      </c>
      <c r="HK6" s="27" t="s">
        <v>151</v>
      </c>
      <c r="HL6" s="27" t="s">
        <v>367</v>
      </c>
      <c r="HM6" s="27" t="s">
        <v>368</v>
      </c>
      <c r="HN6" s="27" t="s">
        <v>151</v>
      </c>
      <c r="HO6" s="27" t="s">
        <v>367</v>
      </c>
      <c r="HP6" s="27" t="s">
        <v>368</v>
      </c>
      <c r="HQ6" s="27" t="s">
        <v>151</v>
      </c>
      <c r="HR6" s="27" t="s">
        <v>367</v>
      </c>
      <c r="HS6" s="27" t="s">
        <v>368</v>
      </c>
      <c r="HT6" s="27" t="s">
        <v>151</v>
      </c>
      <c r="HU6" s="27" t="s">
        <v>367</v>
      </c>
      <c r="HV6" s="27" t="s">
        <v>368</v>
      </c>
      <c r="HW6" s="27" t="s">
        <v>151</v>
      </c>
      <c r="HX6" s="27" t="s">
        <v>367</v>
      </c>
      <c r="HY6" s="27" t="s">
        <v>368</v>
      </c>
      <c r="HZ6" s="27" t="s">
        <v>151</v>
      </c>
      <c r="IA6" s="27" t="s">
        <v>367</v>
      </c>
      <c r="IB6" s="27" t="s">
        <v>368</v>
      </c>
      <c r="IC6" s="27" t="s">
        <v>151</v>
      </c>
      <c r="ID6" s="27" t="s">
        <v>367</v>
      </c>
      <c r="IE6" s="27" t="s">
        <v>368</v>
      </c>
      <c r="IF6" s="27" t="s">
        <v>151</v>
      </c>
      <c r="IG6" s="27" t="s">
        <v>367</v>
      </c>
      <c r="IH6" s="27" t="s">
        <v>368</v>
      </c>
      <c r="II6" s="27" t="s">
        <v>151</v>
      </c>
      <c r="IJ6" s="27" t="s">
        <v>367</v>
      </c>
      <c r="IK6" s="27" t="s">
        <v>368</v>
      </c>
      <c r="IL6" s="27" t="s">
        <v>151</v>
      </c>
      <c r="IM6" s="27" t="s">
        <v>367</v>
      </c>
      <c r="IN6" s="27" t="s">
        <v>368</v>
      </c>
      <c r="IO6" s="27" t="s">
        <v>151</v>
      </c>
      <c r="IP6" s="27" t="s">
        <v>367</v>
      </c>
      <c r="IQ6" s="27" t="s">
        <v>368</v>
      </c>
      <c r="IR6" s="27" t="s">
        <v>151</v>
      </c>
      <c r="IS6" s="27" t="s">
        <v>367</v>
      </c>
      <c r="IT6" s="27" t="s">
        <v>368</v>
      </c>
      <c r="IU6" s="27" t="s">
        <v>151</v>
      </c>
      <c r="IV6" s="27" t="s">
        <v>367</v>
      </c>
      <c r="IW6" s="27" t="s">
        <v>368</v>
      </c>
      <c r="IX6" s="27" t="s">
        <v>151</v>
      </c>
      <c r="IY6" s="27" t="s">
        <v>367</v>
      </c>
      <c r="IZ6" s="27" t="s">
        <v>368</v>
      </c>
    </row>
    <row r="7" spans="1:260" s="49" customFormat="1" ht="24.75" customHeight="1">
      <c r="A7" s="48"/>
      <c r="B7" s="50" t="s">
        <v>369</v>
      </c>
      <c r="C7" s="51">
        <f>SUM(C8:C28)</f>
        <v>3391278.2015299997</v>
      </c>
      <c r="D7" s="51">
        <f t="shared" ref="D7:BO7" si="0">SUM(D8:D28)</f>
        <v>676655.10000000009</v>
      </c>
      <c r="E7" s="51">
        <f>D7/C7*100</f>
        <v>19.952804216850222</v>
      </c>
      <c r="F7" s="51">
        <f t="shared" si="0"/>
        <v>25674.7</v>
      </c>
      <c r="G7" s="51">
        <f t="shared" si="0"/>
        <v>0</v>
      </c>
      <c r="H7" s="51">
        <f>G7/F7*100</f>
        <v>0</v>
      </c>
      <c r="I7" s="51">
        <f t="shared" si="0"/>
        <v>685668.00000000012</v>
      </c>
      <c r="J7" s="51">
        <f t="shared" si="0"/>
        <v>159507.1</v>
      </c>
      <c r="K7" s="65">
        <f>J7/I7*100</f>
        <v>23.263022337341102</v>
      </c>
      <c r="L7" s="51">
        <f t="shared" si="0"/>
        <v>299999.99999999994</v>
      </c>
      <c r="M7" s="51">
        <f t="shared" si="0"/>
        <v>39725</v>
      </c>
      <c r="N7" s="65">
        <f>M7/L7*100</f>
        <v>13.241666666666669</v>
      </c>
      <c r="O7" s="51">
        <f t="shared" si="0"/>
        <v>0</v>
      </c>
      <c r="P7" s="51">
        <f t="shared" si="0"/>
        <v>0</v>
      </c>
      <c r="Q7" s="51">
        <f t="shared" si="0"/>
        <v>0</v>
      </c>
      <c r="R7" s="51">
        <f t="shared" si="0"/>
        <v>186124.3</v>
      </c>
      <c r="S7" s="51">
        <f t="shared" si="0"/>
        <v>142414.20000000001</v>
      </c>
      <c r="T7" s="65">
        <f>S7/R7*100</f>
        <v>76.515640354322372</v>
      </c>
      <c r="U7" s="51">
        <f t="shared" si="0"/>
        <v>6437.1</v>
      </c>
      <c r="V7" s="51">
        <f t="shared" si="0"/>
        <v>1221</v>
      </c>
      <c r="W7" s="51">
        <f t="shared" ref="W7" si="1">V7/U7*100</f>
        <v>18.968168895931399</v>
      </c>
      <c r="X7" s="51">
        <f t="shared" si="0"/>
        <v>112574.40000000001</v>
      </c>
      <c r="Y7" s="51">
        <f t="shared" si="0"/>
        <v>94789.700000000026</v>
      </c>
      <c r="Z7" s="65">
        <f>Y7/X7*100</f>
        <v>84.201825637089797</v>
      </c>
      <c r="AA7" s="51">
        <f t="shared" si="0"/>
        <v>680.4</v>
      </c>
      <c r="AB7" s="51">
        <f t="shared" si="0"/>
        <v>0</v>
      </c>
      <c r="AC7" s="51">
        <f>AB7/AA7*100</f>
        <v>0</v>
      </c>
      <c r="AD7" s="51">
        <f t="shared" si="0"/>
        <v>270489.3</v>
      </c>
      <c r="AE7" s="51">
        <f t="shared" si="0"/>
        <v>27284.200000000004</v>
      </c>
      <c r="AF7" s="65">
        <f>AE7/AD7*100</f>
        <v>10.08697941101552</v>
      </c>
      <c r="AG7" s="51">
        <f t="shared" si="0"/>
        <v>140343.30000000002</v>
      </c>
      <c r="AH7" s="51">
        <f t="shared" si="0"/>
        <v>0</v>
      </c>
      <c r="AI7" s="51">
        <f t="shared" ref="AI7:AI33" si="2">AH7/AG7*100</f>
        <v>0</v>
      </c>
      <c r="AJ7" s="51">
        <f t="shared" si="0"/>
        <v>209.3</v>
      </c>
      <c r="AK7" s="51">
        <f t="shared" si="0"/>
        <v>200.1</v>
      </c>
      <c r="AL7" s="65">
        <f>AK7/AJ7*100</f>
        <v>95.604395604395592</v>
      </c>
      <c r="AM7" s="51">
        <f t="shared" si="0"/>
        <v>0</v>
      </c>
      <c r="AN7" s="51">
        <f t="shared" si="0"/>
        <v>0</v>
      </c>
      <c r="AO7" s="51">
        <f t="shared" si="0"/>
        <v>0</v>
      </c>
      <c r="AP7" s="51">
        <f t="shared" si="0"/>
        <v>24290.9</v>
      </c>
      <c r="AQ7" s="51">
        <f t="shared" si="0"/>
        <v>0</v>
      </c>
      <c r="AR7" s="51">
        <f t="shared" si="0"/>
        <v>0</v>
      </c>
      <c r="AS7" s="51">
        <f t="shared" si="0"/>
        <v>143627.09999999998</v>
      </c>
      <c r="AT7" s="51">
        <f t="shared" si="0"/>
        <v>1039.5999999999999</v>
      </c>
      <c r="AU7" s="51">
        <f t="shared" ref="AU7:AU12" si="3">AT7/AS7*100</f>
        <v>0.72381883363237165</v>
      </c>
      <c r="AV7" s="51">
        <f t="shared" si="0"/>
        <v>136397.29999999999</v>
      </c>
      <c r="AW7" s="51">
        <f t="shared" si="0"/>
        <v>1253.3</v>
      </c>
      <c r="AX7" s="51">
        <f t="shared" ref="AX7" si="4">AW7/AV7*100</f>
        <v>0.91885983080310252</v>
      </c>
      <c r="AY7" s="51">
        <f t="shared" si="0"/>
        <v>0</v>
      </c>
      <c r="AZ7" s="51">
        <f t="shared" si="0"/>
        <v>0</v>
      </c>
      <c r="BA7" s="51">
        <v>0</v>
      </c>
      <c r="BB7" s="51">
        <f t="shared" si="0"/>
        <v>0</v>
      </c>
      <c r="BC7" s="51">
        <f t="shared" si="0"/>
        <v>0</v>
      </c>
      <c r="BD7" s="51">
        <v>0</v>
      </c>
      <c r="BE7" s="51">
        <f t="shared" si="0"/>
        <v>1320</v>
      </c>
      <c r="BF7" s="51">
        <f t="shared" si="0"/>
        <v>0</v>
      </c>
      <c r="BG7" s="51">
        <v>0</v>
      </c>
      <c r="BH7" s="51">
        <f t="shared" si="0"/>
        <v>83174.599999999977</v>
      </c>
      <c r="BI7" s="51">
        <f t="shared" si="0"/>
        <v>0</v>
      </c>
      <c r="BJ7" s="51">
        <v>0</v>
      </c>
      <c r="BK7" s="51">
        <f t="shared" si="0"/>
        <v>0</v>
      </c>
      <c r="BL7" s="51">
        <f t="shared" si="0"/>
        <v>0</v>
      </c>
      <c r="BM7" s="51">
        <v>0</v>
      </c>
      <c r="BN7" s="51">
        <f t="shared" si="0"/>
        <v>29152.600000000002</v>
      </c>
      <c r="BO7" s="51">
        <f t="shared" si="0"/>
        <v>0</v>
      </c>
      <c r="BP7" s="51">
        <v>0</v>
      </c>
      <c r="BQ7" s="51">
        <f t="shared" ref="BQ7:DZ7" si="5">SUM(BQ8:BQ28)</f>
        <v>99300</v>
      </c>
      <c r="BR7" s="51">
        <f t="shared" si="5"/>
        <v>2700.1</v>
      </c>
      <c r="BS7" s="65">
        <f>BR7/BQ7*100</f>
        <v>2.7191339375629404</v>
      </c>
      <c r="BT7" s="51">
        <f t="shared" si="5"/>
        <v>3600</v>
      </c>
      <c r="BU7" s="51">
        <f t="shared" si="5"/>
        <v>3225</v>
      </c>
      <c r="BV7" s="51">
        <f>BU7/BT7*100</f>
        <v>89.583333333333343</v>
      </c>
      <c r="BW7" s="51">
        <f t="shared" si="5"/>
        <v>0</v>
      </c>
      <c r="BX7" s="51">
        <f t="shared" si="5"/>
        <v>0</v>
      </c>
      <c r="BY7" s="51">
        <v>0</v>
      </c>
      <c r="BZ7" s="51">
        <f t="shared" si="5"/>
        <v>0</v>
      </c>
      <c r="CA7" s="51">
        <f t="shared" si="5"/>
        <v>0</v>
      </c>
      <c r="CB7" s="51">
        <v>0</v>
      </c>
      <c r="CC7" s="51">
        <f t="shared" si="5"/>
        <v>37346.100000000006</v>
      </c>
      <c r="CD7" s="51">
        <f t="shared" si="5"/>
        <v>2788.9</v>
      </c>
      <c r="CE7" s="65">
        <f>CD7/CC7*100</f>
        <v>7.4677141656022972</v>
      </c>
      <c r="CF7" s="51">
        <f t="shared" si="5"/>
        <v>0</v>
      </c>
      <c r="CG7" s="51">
        <f t="shared" si="5"/>
        <v>0</v>
      </c>
      <c r="CH7" s="51">
        <v>0</v>
      </c>
      <c r="CI7" s="51">
        <f t="shared" si="5"/>
        <v>29740.000000000004</v>
      </c>
      <c r="CJ7" s="51">
        <f t="shared" si="5"/>
        <v>7983.5</v>
      </c>
      <c r="CK7" s="51">
        <f>CJ7/CI7*100</f>
        <v>26.844317417619362</v>
      </c>
      <c r="CL7" s="51">
        <f t="shared" si="5"/>
        <v>10185.699999999999</v>
      </c>
      <c r="CM7" s="51">
        <f t="shared" si="5"/>
        <v>0</v>
      </c>
      <c r="CN7" s="51">
        <f t="shared" si="5"/>
        <v>0</v>
      </c>
      <c r="CO7" s="51">
        <f t="shared" si="5"/>
        <v>180461.09999999998</v>
      </c>
      <c r="CP7" s="51">
        <f t="shared" si="5"/>
        <v>63516.000000000015</v>
      </c>
      <c r="CQ7" s="65">
        <f>CP7/CO7*100</f>
        <v>35.196504953145045</v>
      </c>
      <c r="CR7" s="51">
        <f t="shared" si="5"/>
        <v>0</v>
      </c>
      <c r="CS7" s="51">
        <f t="shared" si="5"/>
        <v>0</v>
      </c>
      <c r="CT7" s="51">
        <v>0</v>
      </c>
      <c r="CU7" s="51">
        <f t="shared" si="5"/>
        <v>12174.7</v>
      </c>
      <c r="CV7" s="51">
        <f t="shared" si="5"/>
        <v>12121.2</v>
      </c>
      <c r="CW7" s="51">
        <f t="shared" ref="CW7" si="6">CV7/CU7*100</f>
        <v>99.560564120676489</v>
      </c>
      <c r="CX7" s="51">
        <f t="shared" si="5"/>
        <v>0</v>
      </c>
      <c r="CY7" s="51">
        <f t="shared" si="5"/>
        <v>0</v>
      </c>
      <c r="CZ7" s="51">
        <v>0</v>
      </c>
      <c r="DA7" s="51">
        <f t="shared" si="5"/>
        <v>15405.800000000001</v>
      </c>
      <c r="DB7" s="51">
        <f t="shared" si="5"/>
        <v>0</v>
      </c>
      <c r="DC7" s="51">
        <f>DB7/DA7*100</f>
        <v>0</v>
      </c>
      <c r="DD7" s="51">
        <f t="shared" si="5"/>
        <v>0</v>
      </c>
      <c r="DE7" s="51">
        <f t="shared" si="5"/>
        <v>0</v>
      </c>
      <c r="DF7" s="51">
        <v>0</v>
      </c>
      <c r="DG7" s="51">
        <f t="shared" si="5"/>
        <v>0</v>
      </c>
      <c r="DH7" s="51">
        <f t="shared" si="5"/>
        <v>0</v>
      </c>
      <c r="DI7" s="51">
        <v>0</v>
      </c>
      <c r="DJ7" s="51">
        <f t="shared" si="5"/>
        <v>27013.8</v>
      </c>
      <c r="DK7" s="51">
        <f t="shared" si="5"/>
        <v>0</v>
      </c>
      <c r="DL7" s="51">
        <v>0</v>
      </c>
      <c r="DM7" s="51">
        <f t="shared" si="5"/>
        <v>0</v>
      </c>
      <c r="DN7" s="51">
        <f t="shared" si="5"/>
        <v>0</v>
      </c>
      <c r="DO7" s="51">
        <v>0</v>
      </c>
      <c r="DP7" s="51">
        <f t="shared" si="5"/>
        <v>37769.800000000003</v>
      </c>
      <c r="DQ7" s="51">
        <f t="shared" si="5"/>
        <v>0</v>
      </c>
      <c r="DR7" s="51">
        <f>DQ7/DP7*100</f>
        <v>0</v>
      </c>
      <c r="DS7" s="51">
        <f t="shared" si="5"/>
        <v>2720.9</v>
      </c>
      <c r="DT7" s="51">
        <f t="shared" si="5"/>
        <v>0</v>
      </c>
      <c r="DU7" s="51">
        <f>DT7/DS7*100</f>
        <v>0</v>
      </c>
      <c r="DV7" s="51">
        <f t="shared" si="5"/>
        <v>0</v>
      </c>
      <c r="DW7" s="51">
        <f t="shared" si="5"/>
        <v>0</v>
      </c>
      <c r="DX7" s="51">
        <v>0</v>
      </c>
      <c r="DY7" s="51">
        <f t="shared" si="5"/>
        <v>0</v>
      </c>
      <c r="DZ7" s="51">
        <f t="shared" si="5"/>
        <v>0</v>
      </c>
      <c r="EA7" s="51">
        <v>0</v>
      </c>
      <c r="EB7" s="51">
        <f t="shared" ref="EB7:GM7" si="7">SUM(EB8:EB28)</f>
        <v>0</v>
      </c>
      <c r="EC7" s="51">
        <f t="shared" si="7"/>
        <v>0</v>
      </c>
      <c r="ED7" s="51">
        <v>0</v>
      </c>
      <c r="EE7" s="51">
        <f t="shared" si="7"/>
        <v>0</v>
      </c>
      <c r="EF7" s="51">
        <f t="shared" si="7"/>
        <v>0</v>
      </c>
      <c r="EG7" s="51">
        <v>0</v>
      </c>
      <c r="EH7" s="51">
        <f t="shared" si="7"/>
        <v>0</v>
      </c>
      <c r="EI7" s="51">
        <f t="shared" si="7"/>
        <v>0</v>
      </c>
      <c r="EJ7" s="51">
        <v>0</v>
      </c>
      <c r="EK7" s="51">
        <f t="shared" si="7"/>
        <v>0</v>
      </c>
      <c r="EL7" s="51">
        <f t="shared" si="7"/>
        <v>0</v>
      </c>
      <c r="EM7" s="51">
        <v>0</v>
      </c>
      <c r="EN7" s="51">
        <f t="shared" si="7"/>
        <v>9421.8999999999978</v>
      </c>
      <c r="EO7" s="51">
        <f t="shared" si="7"/>
        <v>960.8</v>
      </c>
      <c r="EP7" s="51">
        <f>EO7/EN7*100</f>
        <v>10.197518547214472</v>
      </c>
      <c r="EQ7" s="51">
        <f t="shared" si="7"/>
        <v>21325.699999999997</v>
      </c>
      <c r="ER7" s="51">
        <f t="shared" si="7"/>
        <v>0</v>
      </c>
      <c r="ES7" s="51">
        <f t="shared" ref="ES7:ES9" si="8">ER7/EQ7*100</f>
        <v>0</v>
      </c>
      <c r="ET7" s="51">
        <f t="shared" si="7"/>
        <v>42734</v>
      </c>
      <c r="EU7" s="51">
        <f t="shared" si="7"/>
        <v>11348.4</v>
      </c>
      <c r="EV7" s="51">
        <f t="shared" ref="EV7" si="9">EU7/ET7*100</f>
        <v>26.555903964056721</v>
      </c>
      <c r="EW7" s="51">
        <f t="shared" si="7"/>
        <v>23018.5</v>
      </c>
      <c r="EX7" s="51">
        <f t="shared" si="7"/>
        <v>9365.1</v>
      </c>
      <c r="EY7" s="51">
        <f>EX7/EW7*100</f>
        <v>40.685101114321093</v>
      </c>
      <c r="EZ7" s="51">
        <f t="shared" si="7"/>
        <v>14250</v>
      </c>
      <c r="FA7" s="51">
        <f t="shared" si="7"/>
        <v>0</v>
      </c>
      <c r="FB7" s="51">
        <f>FA7/EZ7*100</f>
        <v>0</v>
      </c>
      <c r="FC7" s="51">
        <f t="shared" si="7"/>
        <v>14250</v>
      </c>
      <c r="FD7" s="51">
        <f t="shared" si="7"/>
        <v>0</v>
      </c>
      <c r="FE7" s="51">
        <f>FD7/FC7*100</f>
        <v>0</v>
      </c>
      <c r="FF7" s="51">
        <f t="shared" si="7"/>
        <v>14053.1</v>
      </c>
      <c r="FG7" s="51">
        <f t="shared" si="7"/>
        <v>0</v>
      </c>
      <c r="FH7" s="51">
        <f>FG7/FF7*100</f>
        <v>0</v>
      </c>
      <c r="FI7" s="51">
        <f t="shared" si="7"/>
        <v>18605.401529999999</v>
      </c>
      <c r="FJ7" s="51">
        <f t="shared" si="7"/>
        <v>0</v>
      </c>
      <c r="FK7" s="51">
        <f>FJ7/FI7*100</f>
        <v>0</v>
      </c>
      <c r="FL7" s="51">
        <f t="shared" si="7"/>
        <v>0</v>
      </c>
      <c r="FM7" s="51">
        <f t="shared" si="7"/>
        <v>0</v>
      </c>
      <c r="FN7" s="51">
        <v>0</v>
      </c>
      <c r="FO7" s="51">
        <f t="shared" si="7"/>
        <v>75434.600000000006</v>
      </c>
      <c r="FP7" s="51">
        <f t="shared" si="7"/>
        <v>43852.3</v>
      </c>
      <c r="FQ7" s="51">
        <f>FP7/FO7*100</f>
        <v>58.132872713582358</v>
      </c>
      <c r="FR7" s="51">
        <f t="shared" si="7"/>
        <v>0</v>
      </c>
      <c r="FS7" s="51">
        <f t="shared" si="7"/>
        <v>0</v>
      </c>
      <c r="FT7" s="51">
        <v>0</v>
      </c>
      <c r="FU7" s="51">
        <f t="shared" si="7"/>
        <v>0</v>
      </c>
      <c r="FV7" s="51">
        <f t="shared" si="7"/>
        <v>0</v>
      </c>
      <c r="FW7" s="51">
        <v>0</v>
      </c>
      <c r="FX7" s="51">
        <f t="shared" si="7"/>
        <v>0</v>
      </c>
      <c r="FY7" s="51">
        <f t="shared" si="7"/>
        <v>0</v>
      </c>
      <c r="FZ7" s="51">
        <v>0</v>
      </c>
      <c r="GA7" s="51">
        <f t="shared" si="7"/>
        <v>0</v>
      </c>
      <c r="GB7" s="51">
        <f t="shared" si="7"/>
        <v>0</v>
      </c>
      <c r="GC7" s="51">
        <v>0</v>
      </c>
      <c r="GD7" s="51">
        <f t="shared" si="7"/>
        <v>0</v>
      </c>
      <c r="GE7" s="51">
        <f t="shared" si="7"/>
        <v>0</v>
      </c>
      <c r="GF7" s="51">
        <v>0</v>
      </c>
      <c r="GG7" s="51">
        <f t="shared" si="7"/>
        <v>0</v>
      </c>
      <c r="GH7" s="51">
        <f t="shared" si="7"/>
        <v>0</v>
      </c>
      <c r="GI7" s="51">
        <v>0</v>
      </c>
      <c r="GJ7" s="51">
        <f t="shared" si="7"/>
        <v>0</v>
      </c>
      <c r="GK7" s="51">
        <f t="shared" si="7"/>
        <v>0</v>
      </c>
      <c r="GL7" s="51">
        <v>0</v>
      </c>
      <c r="GM7" s="51">
        <f t="shared" si="7"/>
        <v>0</v>
      </c>
      <c r="GN7" s="51">
        <f t="shared" ref="GN7:IY7" si="10">SUM(GN8:GN28)</f>
        <v>0</v>
      </c>
      <c r="GO7" s="51">
        <v>0</v>
      </c>
      <c r="GP7" s="51">
        <f t="shared" si="10"/>
        <v>131544.6</v>
      </c>
      <c r="GQ7" s="51">
        <f t="shared" si="10"/>
        <v>0</v>
      </c>
      <c r="GR7" s="51">
        <f>GQ7/GP7*100</f>
        <v>0</v>
      </c>
      <c r="GS7" s="51">
        <f t="shared" si="10"/>
        <v>0</v>
      </c>
      <c r="GT7" s="51">
        <f t="shared" si="10"/>
        <v>0</v>
      </c>
      <c r="GU7" s="51">
        <v>0</v>
      </c>
      <c r="GV7" s="51">
        <f t="shared" si="10"/>
        <v>0</v>
      </c>
      <c r="GW7" s="51">
        <f t="shared" si="10"/>
        <v>0</v>
      </c>
      <c r="GX7" s="51">
        <v>0</v>
      </c>
      <c r="GY7" s="51">
        <f t="shared" si="10"/>
        <v>13975.4</v>
      </c>
      <c r="GZ7" s="51">
        <f t="shared" si="10"/>
        <v>0</v>
      </c>
      <c r="HA7" s="51">
        <f>GZ7/GY7*100</f>
        <v>0</v>
      </c>
      <c r="HB7" s="51">
        <f t="shared" si="10"/>
        <v>0</v>
      </c>
      <c r="HC7" s="51">
        <f t="shared" si="10"/>
        <v>0</v>
      </c>
      <c r="HD7" s="51">
        <v>0</v>
      </c>
      <c r="HE7" s="51">
        <f t="shared" si="10"/>
        <v>0</v>
      </c>
      <c r="HF7" s="51">
        <f t="shared" si="10"/>
        <v>0</v>
      </c>
      <c r="HG7" s="51">
        <v>0</v>
      </c>
      <c r="HH7" s="51">
        <f t="shared" si="10"/>
        <v>0</v>
      </c>
      <c r="HI7" s="51">
        <f t="shared" si="10"/>
        <v>0</v>
      </c>
      <c r="HJ7" s="51">
        <v>0</v>
      </c>
      <c r="HK7" s="51">
        <f t="shared" si="10"/>
        <v>0</v>
      </c>
      <c r="HL7" s="51">
        <f t="shared" si="10"/>
        <v>0</v>
      </c>
      <c r="HM7" s="51">
        <v>0</v>
      </c>
      <c r="HN7" s="51">
        <f t="shared" si="10"/>
        <v>0</v>
      </c>
      <c r="HO7" s="51">
        <f t="shared" si="10"/>
        <v>0</v>
      </c>
      <c r="HP7" s="51">
        <v>0</v>
      </c>
      <c r="HQ7" s="51">
        <f t="shared" si="10"/>
        <v>0</v>
      </c>
      <c r="HR7" s="51">
        <f t="shared" si="10"/>
        <v>0</v>
      </c>
      <c r="HS7" s="51">
        <v>0</v>
      </c>
      <c r="HT7" s="51">
        <f t="shared" si="10"/>
        <v>0</v>
      </c>
      <c r="HU7" s="51">
        <f t="shared" si="10"/>
        <v>0</v>
      </c>
      <c r="HV7" s="51">
        <v>0</v>
      </c>
      <c r="HW7" s="51">
        <f t="shared" si="10"/>
        <v>0</v>
      </c>
      <c r="HX7" s="51">
        <f t="shared" si="10"/>
        <v>0</v>
      </c>
      <c r="HY7" s="51">
        <v>0</v>
      </c>
      <c r="HZ7" s="51">
        <f t="shared" si="10"/>
        <v>0</v>
      </c>
      <c r="IA7" s="51">
        <f t="shared" si="10"/>
        <v>0</v>
      </c>
      <c r="IB7" s="51">
        <v>0</v>
      </c>
      <c r="IC7" s="51">
        <f t="shared" si="10"/>
        <v>0</v>
      </c>
      <c r="ID7" s="51">
        <f t="shared" si="10"/>
        <v>0</v>
      </c>
      <c r="IE7" s="51">
        <v>0</v>
      </c>
      <c r="IF7" s="51">
        <f t="shared" si="10"/>
        <v>208259</v>
      </c>
      <c r="IG7" s="51">
        <f t="shared" si="10"/>
        <v>0</v>
      </c>
      <c r="IH7" s="51">
        <f>IG7/IF7*100</f>
        <v>0</v>
      </c>
      <c r="II7" s="51">
        <f t="shared" si="10"/>
        <v>0</v>
      </c>
      <c r="IJ7" s="51">
        <f t="shared" si="10"/>
        <v>0</v>
      </c>
      <c r="IK7" s="51">
        <v>0</v>
      </c>
      <c r="IL7" s="51">
        <f t="shared" si="10"/>
        <v>0</v>
      </c>
      <c r="IM7" s="51">
        <f t="shared" si="10"/>
        <v>0</v>
      </c>
      <c r="IN7" s="51">
        <v>0</v>
      </c>
      <c r="IO7" s="51">
        <f t="shared" si="10"/>
        <v>28483</v>
      </c>
      <c r="IP7" s="51">
        <f t="shared" si="10"/>
        <v>0</v>
      </c>
      <c r="IQ7" s="51">
        <f>IP7/IO7*100</f>
        <v>0</v>
      </c>
      <c r="IR7" s="51">
        <f t="shared" si="10"/>
        <v>64846.400000000001</v>
      </c>
      <c r="IS7" s="51">
        <f t="shared" si="10"/>
        <v>51359.6</v>
      </c>
      <c r="IT7" s="51">
        <f>IS7/IR7*100</f>
        <v>79.201929482592703</v>
      </c>
      <c r="IU7" s="51">
        <f t="shared" si="10"/>
        <v>109195.4</v>
      </c>
      <c r="IV7" s="51">
        <f t="shared" si="10"/>
        <v>0</v>
      </c>
      <c r="IW7" s="51">
        <f>IV7/IU7*100</f>
        <v>0</v>
      </c>
      <c r="IX7" s="51">
        <f t="shared" si="10"/>
        <v>0</v>
      </c>
      <c r="IY7" s="51">
        <f t="shared" si="10"/>
        <v>0</v>
      </c>
      <c r="IZ7" s="51">
        <v>0</v>
      </c>
    </row>
    <row r="8" spans="1:260" ht="16.5" customHeight="1">
      <c r="A8" s="7">
        <v>1</v>
      </c>
      <c r="B8" s="8" t="s">
        <v>115</v>
      </c>
      <c r="C8" s="20">
        <f t="shared" ref="C8:C33" si="11">F8+I8+L8+O8+R8+U8+X8+AA8+AD8+AG8+AJ8+AM8+AP8+AS8+AY8+BB8+BE8+BH8+BK8+BN8+BQ8+BT8+BW8+BZ8+CC8+CF8+CI8+CL8+CO8+CR8+CU8+CX8+DA8+DD8+DG8+DJ8+DM8+DP8+DS8+DV8+DY8+EB8+EE8+EH8+EK8+EN8+EQ8+ET8+EW8+EZ8+FC8+FF8+FI8+FL8+FO8+FR8+FU8+FX8+GA8+GD8+GM8+GP8+GS8+GV8+GY8+HB8+HE8+HH8+HK8+HN8+HQ8+HT8+HW8+HZ8+IC8+IF8+II8+IL8+IO8+IR8+IU8+IX8+AV8+GG8+GJ8</f>
        <v>78090.499999999985</v>
      </c>
      <c r="D8" s="20">
        <f t="shared" ref="D8:D33" si="12">G8+J8+M8+P8+S8+V8+Y8+AB8+AE8+AH8+AK8+AN8+AQ8+AT8+AZ8+BC8+BF8+BI8+BL8+BO8+BR8+BU8+BX8+CA8+CD8+CG8+CJ8+CM8+CP8+CS8+CV8+CY8+DB8+DE8+DH8+DK8+DN8+DQ8+DT8+DW8+DZ8+EC8+EF8+EI8+EL8+EO8+ER8+EU8+EX8+FA8+FD8+FG8+FJ8+FM8+FP8+FS8+FV8+FY8+GB8+GE8+GN8+GQ8+GT8+GW8+GZ8+HC8+HF8+HI8+HL8+HO8+HR8+HU8+HX8+IA8+ID8+IG8+IJ8+IM8+IP8+IS8+IV8+IY8+AW8+GH8+GK8</f>
        <v>32046.9</v>
      </c>
      <c r="E8" s="20">
        <f t="shared" ref="E8:E36" si="13">D8/C8*100</f>
        <v>41.038154449004686</v>
      </c>
      <c r="F8" s="19">
        <v>426.8</v>
      </c>
      <c r="G8" s="19">
        <v>0</v>
      </c>
      <c r="H8" s="70">
        <f t="shared" ref="H8:H36" si="14">G8/F8*100</f>
        <v>0</v>
      </c>
      <c r="I8" s="19">
        <v>23355.8</v>
      </c>
      <c r="J8" s="19">
        <v>17976.7</v>
      </c>
      <c r="K8" s="19">
        <f>J8/I8*100</f>
        <v>76.968889954529502</v>
      </c>
      <c r="L8" s="19">
        <v>15157.5</v>
      </c>
      <c r="M8" s="19">
        <v>2326.3000000000002</v>
      </c>
      <c r="N8" s="19">
        <f>M8/L8*100</f>
        <v>15.347517730496454</v>
      </c>
      <c r="O8" s="19"/>
      <c r="P8" s="19"/>
      <c r="Q8" s="19"/>
      <c r="R8" s="19">
        <v>4998.8</v>
      </c>
      <c r="S8" s="19">
        <v>4921.7</v>
      </c>
      <c r="T8" s="19">
        <f>S8/R8*100</f>
        <v>98.457629831159466</v>
      </c>
      <c r="U8" s="19"/>
      <c r="V8" s="19"/>
      <c r="W8" s="20"/>
      <c r="X8" s="19">
        <v>2769.4</v>
      </c>
      <c r="Y8" s="19">
        <v>2769.4</v>
      </c>
      <c r="Z8" s="19">
        <f>Y8/X8*100</f>
        <v>100</v>
      </c>
      <c r="AA8" s="19"/>
      <c r="AB8" s="19"/>
      <c r="AC8" s="51"/>
      <c r="AD8" s="19">
        <v>11276.6</v>
      </c>
      <c r="AE8" s="19">
        <v>2326.5</v>
      </c>
      <c r="AF8" s="19">
        <f t="shared" ref="AF8:AF36" si="15">AE8/AD8*100</f>
        <v>20.631218629728817</v>
      </c>
      <c r="AG8" s="19">
        <v>2569.6</v>
      </c>
      <c r="AH8" s="19">
        <v>0</v>
      </c>
      <c r="AI8" s="20">
        <f t="shared" si="2"/>
        <v>0</v>
      </c>
      <c r="AJ8" s="19">
        <v>6.2</v>
      </c>
      <c r="AK8" s="19">
        <v>6.2</v>
      </c>
      <c r="AL8" s="19">
        <f t="shared" ref="AL8:AL36" si="16">AK8/AJ8*100</f>
        <v>100</v>
      </c>
      <c r="AM8" s="19"/>
      <c r="AN8" s="19"/>
      <c r="AO8" s="19"/>
      <c r="AP8" s="19">
        <v>4656.3999999999996</v>
      </c>
      <c r="AQ8" s="19">
        <v>0</v>
      </c>
      <c r="AR8" s="19">
        <v>0</v>
      </c>
      <c r="AS8" s="19"/>
      <c r="AT8" s="19"/>
      <c r="AU8" s="20"/>
      <c r="AV8" s="19">
        <v>460.5</v>
      </c>
      <c r="AW8" s="19"/>
      <c r="AX8" s="20"/>
      <c r="AY8" s="19"/>
      <c r="AZ8" s="19"/>
      <c r="BA8" s="19"/>
      <c r="BB8" s="19"/>
      <c r="BC8" s="19"/>
      <c r="BD8" s="19"/>
      <c r="BE8" s="19"/>
      <c r="BF8" s="19"/>
      <c r="BG8" s="19"/>
      <c r="BH8" s="19">
        <v>1860.3</v>
      </c>
      <c r="BI8" s="19">
        <v>0</v>
      </c>
      <c r="BJ8" s="19">
        <v>0</v>
      </c>
      <c r="BK8" s="19"/>
      <c r="BL8" s="19"/>
      <c r="BM8" s="19"/>
      <c r="BN8" s="19">
        <v>1946.2</v>
      </c>
      <c r="BO8" s="19">
        <v>0</v>
      </c>
      <c r="BP8" s="19">
        <v>0</v>
      </c>
      <c r="BQ8" s="19">
        <v>3000</v>
      </c>
      <c r="BR8" s="19">
        <v>1037.5999999999999</v>
      </c>
      <c r="BS8" s="19">
        <f t="shared" ref="BS8:BS36" si="17">BR8/BQ8*100</f>
        <v>34.586666666666666</v>
      </c>
      <c r="BT8" s="19"/>
      <c r="BU8" s="19"/>
      <c r="BV8" s="70"/>
      <c r="BW8" s="19"/>
      <c r="BX8" s="19"/>
      <c r="BY8" s="19"/>
      <c r="BZ8" s="19"/>
      <c r="CA8" s="19"/>
      <c r="CB8" s="19"/>
      <c r="CC8" s="19">
        <v>1446.3</v>
      </c>
      <c r="CD8" s="19">
        <v>257.60000000000002</v>
      </c>
      <c r="CE8" s="19">
        <f t="shared" ref="CE8:CE36" si="18">CD8/CC8*100</f>
        <v>17.81096591301943</v>
      </c>
      <c r="CF8" s="19"/>
      <c r="CG8" s="19"/>
      <c r="CH8" s="19"/>
      <c r="CI8" s="19">
        <v>748</v>
      </c>
      <c r="CJ8" s="19">
        <v>0</v>
      </c>
      <c r="CK8" s="70">
        <f t="shared" ref="CK8:CK36" si="19">CJ8/CI8*100</f>
        <v>0</v>
      </c>
      <c r="CL8" s="19">
        <v>201.2</v>
      </c>
      <c r="CM8" s="19">
        <v>0</v>
      </c>
      <c r="CN8" s="19"/>
      <c r="CO8" s="19">
        <v>3210.9</v>
      </c>
      <c r="CP8" s="19">
        <v>424.9</v>
      </c>
      <c r="CQ8" s="19">
        <f t="shared" ref="CQ8:CQ36" si="20">CP8/CO8*100</f>
        <v>13.233049923697404</v>
      </c>
      <c r="CR8" s="19"/>
      <c r="CS8" s="19"/>
      <c r="CT8" s="19"/>
      <c r="CU8" s="19"/>
      <c r="CV8" s="19"/>
      <c r="CW8" s="20"/>
      <c r="CX8" s="19"/>
      <c r="CY8" s="19"/>
      <c r="CZ8" s="19"/>
      <c r="DA8" s="19"/>
      <c r="DB8" s="19"/>
      <c r="DC8" s="70"/>
      <c r="DD8" s="19"/>
      <c r="DE8" s="19"/>
      <c r="DF8" s="19"/>
      <c r="DG8" s="68"/>
      <c r="DH8" s="6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70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70"/>
      <c r="EQ8" s="19"/>
      <c r="ER8" s="19"/>
      <c r="ES8" s="20"/>
      <c r="ET8" s="19"/>
      <c r="EU8" s="19"/>
      <c r="EV8" s="20"/>
      <c r="EW8" s="19"/>
      <c r="EX8" s="19"/>
      <c r="EY8" s="70"/>
      <c r="EZ8" s="19"/>
      <c r="FA8" s="19"/>
      <c r="FB8" s="70"/>
      <c r="FC8" s="19"/>
      <c r="FD8" s="19"/>
      <c r="FE8" s="51"/>
      <c r="FF8" s="19"/>
      <c r="FG8" s="19"/>
      <c r="FH8" s="51"/>
      <c r="FI8" s="19"/>
      <c r="FJ8" s="19"/>
      <c r="FK8" s="51"/>
      <c r="FL8" s="19"/>
      <c r="FM8" s="19"/>
      <c r="FN8" s="19"/>
      <c r="FO8" s="19"/>
      <c r="FP8" s="19"/>
      <c r="FQ8" s="70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70"/>
      <c r="GS8" s="19"/>
      <c r="GT8" s="19"/>
      <c r="GU8" s="19"/>
      <c r="GV8" s="19"/>
      <c r="GW8" s="19"/>
      <c r="GX8" s="19"/>
      <c r="GY8" s="19"/>
      <c r="GZ8" s="19"/>
      <c r="HA8" s="51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70"/>
      <c r="II8" s="19"/>
      <c r="IJ8" s="19"/>
      <c r="IK8" s="19"/>
      <c r="IL8" s="19"/>
      <c r="IM8" s="19"/>
      <c r="IN8" s="19"/>
      <c r="IO8" s="19"/>
      <c r="IP8" s="19"/>
      <c r="IQ8" s="51"/>
      <c r="IR8" s="19"/>
      <c r="IS8" s="19"/>
      <c r="IT8" s="70"/>
      <c r="IU8" s="19"/>
      <c r="IV8" s="19"/>
      <c r="IW8" s="70"/>
      <c r="IX8" s="19"/>
      <c r="IY8" s="19"/>
      <c r="IZ8" s="19"/>
    </row>
    <row r="9" spans="1:260" ht="16.5" customHeight="1">
      <c r="A9" s="7">
        <v>2</v>
      </c>
      <c r="B9" s="8" t="s">
        <v>116</v>
      </c>
      <c r="C9" s="20">
        <f t="shared" si="11"/>
        <v>126898.99999999997</v>
      </c>
      <c r="D9" s="20">
        <f t="shared" si="12"/>
        <v>22066.199999999997</v>
      </c>
      <c r="E9" s="20">
        <f t="shared" si="13"/>
        <v>17.388789509767612</v>
      </c>
      <c r="F9" s="20">
        <v>105.2</v>
      </c>
      <c r="G9" s="19">
        <v>0</v>
      </c>
      <c r="H9" s="70">
        <f t="shared" si="14"/>
        <v>0</v>
      </c>
      <c r="I9" s="20">
        <v>39859.599999999999</v>
      </c>
      <c r="J9" s="20">
        <v>10234.4</v>
      </c>
      <c r="K9" s="19">
        <f t="shared" ref="K9:K28" si="21">J9/I9*100</f>
        <v>25.676123192405342</v>
      </c>
      <c r="L9" s="20">
        <v>8851.2999999999993</v>
      </c>
      <c r="M9" s="20">
        <v>2376.9</v>
      </c>
      <c r="N9" s="19">
        <f t="shared" ref="N9:N28" si="22">M9/L9*100</f>
        <v>26.853682509913803</v>
      </c>
      <c r="O9" s="20"/>
      <c r="P9" s="20"/>
      <c r="Q9" s="20"/>
      <c r="R9" s="19">
        <v>4165.7</v>
      </c>
      <c r="S9" s="19">
        <v>1680.7</v>
      </c>
      <c r="T9" s="19">
        <f t="shared" ref="T9:T36" si="23">S9/R9*100</f>
        <v>40.346160309191738</v>
      </c>
      <c r="U9" s="20"/>
      <c r="V9" s="20"/>
      <c r="W9" s="20"/>
      <c r="X9" s="19">
        <v>2150.1999999999998</v>
      </c>
      <c r="Y9" s="19">
        <v>1845.5</v>
      </c>
      <c r="Z9" s="19">
        <f t="shared" ref="Z9:Z28" si="24">Y9/X9*100</f>
        <v>85.82922518835457</v>
      </c>
      <c r="AA9" s="20"/>
      <c r="AB9" s="20"/>
      <c r="AC9" s="51"/>
      <c r="AD9" s="20">
        <v>13645.599999999999</v>
      </c>
      <c r="AE9" s="19">
        <v>0</v>
      </c>
      <c r="AF9" s="19">
        <f t="shared" si="15"/>
        <v>0</v>
      </c>
      <c r="AG9" s="19">
        <v>3793.2</v>
      </c>
      <c r="AH9" s="19">
        <v>0</v>
      </c>
      <c r="AI9" s="20">
        <f t="shared" si="2"/>
        <v>0</v>
      </c>
      <c r="AJ9" s="19">
        <v>6.6</v>
      </c>
      <c r="AK9" s="19">
        <v>6.6</v>
      </c>
      <c r="AL9" s="19">
        <f t="shared" si="16"/>
        <v>100</v>
      </c>
      <c r="AM9" s="20"/>
      <c r="AN9" s="20"/>
      <c r="AO9" s="20"/>
      <c r="AP9" s="20"/>
      <c r="AQ9" s="20"/>
      <c r="AR9" s="20"/>
      <c r="AS9" s="20">
        <v>22762.3</v>
      </c>
      <c r="AT9" s="20">
        <v>0</v>
      </c>
      <c r="AU9" s="20">
        <f t="shared" si="3"/>
        <v>0</v>
      </c>
      <c r="AV9" s="20">
        <v>819.7</v>
      </c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>
        <v>1940</v>
      </c>
      <c r="BO9" s="19">
        <v>0</v>
      </c>
      <c r="BP9" s="19">
        <v>0</v>
      </c>
      <c r="BQ9" s="19">
        <v>4200</v>
      </c>
      <c r="BR9" s="19">
        <v>0</v>
      </c>
      <c r="BS9" s="19">
        <f t="shared" si="17"/>
        <v>0</v>
      </c>
      <c r="BT9" s="19">
        <v>150</v>
      </c>
      <c r="BU9" s="19">
        <v>150</v>
      </c>
      <c r="BV9" s="70">
        <f t="shared" ref="BV9:BV36" si="25">BU9/BT9*100</f>
        <v>100</v>
      </c>
      <c r="BW9" s="20"/>
      <c r="BX9" s="20"/>
      <c r="BY9" s="20"/>
      <c r="BZ9" s="20"/>
      <c r="CA9" s="20"/>
      <c r="CB9" s="20"/>
      <c r="CC9" s="19">
        <v>1533.7</v>
      </c>
      <c r="CD9" s="19">
        <v>345</v>
      </c>
      <c r="CE9" s="19">
        <f t="shared" si="18"/>
        <v>22.494620851535501</v>
      </c>
      <c r="CF9" s="20"/>
      <c r="CG9" s="20"/>
      <c r="CH9" s="20"/>
      <c r="CI9" s="20">
        <v>1369.3</v>
      </c>
      <c r="CJ9" s="20">
        <v>684.7</v>
      </c>
      <c r="CK9" s="70">
        <f t="shared" si="19"/>
        <v>50.003651500766821</v>
      </c>
      <c r="CL9" s="20">
        <v>314.7</v>
      </c>
      <c r="CM9" s="19">
        <v>0</v>
      </c>
      <c r="CN9" s="20"/>
      <c r="CO9" s="20">
        <v>9834</v>
      </c>
      <c r="CP9" s="20">
        <v>4742.3999999999996</v>
      </c>
      <c r="CQ9" s="19">
        <f t="shared" si="20"/>
        <v>48.224527150701647</v>
      </c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7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7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19"/>
      <c r="EP9" s="70"/>
      <c r="EQ9" s="20">
        <v>11397.9</v>
      </c>
      <c r="ER9" s="20">
        <v>0</v>
      </c>
      <c r="ES9" s="20">
        <f t="shared" si="8"/>
        <v>0</v>
      </c>
      <c r="ET9" s="20"/>
      <c r="EU9" s="20"/>
      <c r="EV9" s="20"/>
      <c r="EW9" s="20"/>
      <c r="EX9" s="20"/>
      <c r="EY9" s="70"/>
      <c r="EZ9" s="20"/>
      <c r="FA9" s="20"/>
      <c r="FB9" s="70"/>
      <c r="FC9" s="20"/>
      <c r="FD9" s="20"/>
      <c r="FE9" s="51"/>
      <c r="FF9" s="20"/>
      <c r="FG9" s="20"/>
      <c r="FH9" s="51"/>
      <c r="FI9" s="20"/>
      <c r="FJ9" s="20"/>
      <c r="FK9" s="51"/>
      <c r="FL9" s="20"/>
      <c r="FM9" s="20"/>
      <c r="FN9" s="20"/>
      <c r="FO9" s="20"/>
      <c r="FP9" s="20"/>
      <c r="FQ9" s="7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70"/>
      <c r="GS9" s="20"/>
      <c r="GT9" s="20"/>
      <c r="GU9" s="20"/>
      <c r="GV9" s="20"/>
      <c r="GW9" s="20"/>
      <c r="GX9" s="20"/>
      <c r="GY9" s="20"/>
      <c r="GZ9" s="20"/>
      <c r="HA9" s="51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70"/>
      <c r="II9" s="20"/>
      <c r="IJ9" s="20"/>
      <c r="IK9" s="20"/>
      <c r="IL9" s="20"/>
      <c r="IM9" s="20"/>
      <c r="IN9" s="20"/>
      <c r="IO9" s="20"/>
      <c r="IP9" s="20"/>
      <c r="IQ9" s="51"/>
      <c r="IR9" s="20"/>
      <c r="IS9" s="20"/>
      <c r="IT9" s="70"/>
      <c r="IU9" s="20"/>
      <c r="IV9" s="20"/>
      <c r="IW9" s="70"/>
      <c r="IX9" s="20"/>
      <c r="IY9" s="20"/>
      <c r="IZ9" s="20"/>
    </row>
    <row r="10" spans="1:260" ht="16.5" customHeight="1">
      <c r="A10" s="7">
        <v>3</v>
      </c>
      <c r="B10" s="8" t="s">
        <v>117</v>
      </c>
      <c r="C10" s="20">
        <f t="shared" si="11"/>
        <v>153651.9</v>
      </c>
      <c r="D10" s="20">
        <f t="shared" si="12"/>
        <v>36288.200000000004</v>
      </c>
      <c r="E10" s="20">
        <f t="shared" si="13"/>
        <v>23.617150194693334</v>
      </c>
      <c r="F10" s="20">
        <v>786.6</v>
      </c>
      <c r="G10" s="19">
        <v>0</v>
      </c>
      <c r="H10" s="70">
        <f t="shared" si="14"/>
        <v>0</v>
      </c>
      <c r="I10" s="20">
        <v>24572</v>
      </c>
      <c r="J10" s="20">
        <v>5731</v>
      </c>
      <c r="K10" s="19">
        <f t="shared" si="21"/>
        <v>23.323294807097508</v>
      </c>
      <c r="L10" s="20">
        <v>14830.2</v>
      </c>
      <c r="M10" s="20">
        <v>2335</v>
      </c>
      <c r="N10" s="19">
        <f t="shared" si="22"/>
        <v>15.744898922469014</v>
      </c>
      <c r="O10" s="20"/>
      <c r="P10" s="20"/>
      <c r="Q10" s="20"/>
      <c r="R10" s="19">
        <v>11597.3</v>
      </c>
      <c r="S10" s="19">
        <v>11597.3</v>
      </c>
      <c r="T10" s="19">
        <f t="shared" si="23"/>
        <v>100</v>
      </c>
      <c r="U10" s="20">
        <v>6437.1</v>
      </c>
      <c r="V10" s="20">
        <v>1221</v>
      </c>
      <c r="W10" s="20">
        <f>V10/U10*100</f>
        <v>18.968168895931399</v>
      </c>
      <c r="X10" s="19">
        <v>8735.7000000000007</v>
      </c>
      <c r="Y10" s="19">
        <v>7998.4</v>
      </c>
      <c r="Z10" s="19">
        <f t="shared" si="24"/>
        <v>91.559920784825479</v>
      </c>
      <c r="AA10" s="20"/>
      <c r="AB10" s="20"/>
      <c r="AC10" s="51"/>
      <c r="AD10" s="20">
        <v>19275</v>
      </c>
      <c r="AE10" s="19">
        <v>191.4</v>
      </c>
      <c r="AF10" s="19">
        <f t="shared" si="15"/>
        <v>0.99299610894941637</v>
      </c>
      <c r="AG10" s="19">
        <v>8426.9</v>
      </c>
      <c r="AH10" s="19">
        <v>0</v>
      </c>
      <c r="AI10" s="20">
        <f t="shared" si="2"/>
        <v>0</v>
      </c>
      <c r="AJ10" s="19">
        <v>14.4</v>
      </c>
      <c r="AK10" s="19">
        <v>14.4</v>
      </c>
      <c r="AL10" s="19">
        <f t="shared" si="16"/>
        <v>100</v>
      </c>
      <c r="AM10" s="20"/>
      <c r="AN10" s="20"/>
      <c r="AO10" s="20"/>
      <c r="AP10" s="20"/>
      <c r="AQ10" s="20"/>
      <c r="AR10" s="20"/>
      <c r="AS10" s="20"/>
      <c r="AT10" s="20"/>
      <c r="AU10" s="20"/>
      <c r="AV10" s="20">
        <v>12600</v>
      </c>
      <c r="AW10" s="20">
        <v>1253.3</v>
      </c>
      <c r="AX10" s="20">
        <f>AW10/AV10*100</f>
        <v>9.9468253968253961</v>
      </c>
      <c r="AY10" s="20"/>
      <c r="AZ10" s="20"/>
      <c r="BA10" s="20"/>
      <c r="BB10" s="20"/>
      <c r="BC10" s="20"/>
      <c r="BD10" s="20"/>
      <c r="BE10" s="20"/>
      <c r="BF10" s="20"/>
      <c r="BG10" s="20"/>
      <c r="BH10" s="20">
        <v>6764</v>
      </c>
      <c r="BI10" s="20">
        <v>0</v>
      </c>
      <c r="BJ10" s="20">
        <v>0</v>
      </c>
      <c r="BK10" s="20"/>
      <c r="BL10" s="20"/>
      <c r="BM10" s="20"/>
      <c r="BN10" s="20">
        <v>1946.2</v>
      </c>
      <c r="BO10" s="19">
        <v>0</v>
      </c>
      <c r="BP10" s="19">
        <v>0</v>
      </c>
      <c r="BQ10" s="19">
        <v>8000</v>
      </c>
      <c r="BR10" s="19">
        <v>849.3</v>
      </c>
      <c r="BS10" s="19">
        <f t="shared" si="17"/>
        <v>10.616249999999999</v>
      </c>
      <c r="BT10" s="19">
        <v>150</v>
      </c>
      <c r="BU10" s="19">
        <v>150</v>
      </c>
      <c r="BV10" s="70">
        <f t="shared" si="25"/>
        <v>100</v>
      </c>
      <c r="BW10" s="20"/>
      <c r="BX10" s="20"/>
      <c r="BY10" s="20"/>
      <c r="BZ10" s="20"/>
      <c r="CA10" s="20"/>
      <c r="CB10" s="20"/>
      <c r="CC10" s="19">
        <v>1487.7</v>
      </c>
      <c r="CD10" s="19">
        <v>83</v>
      </c>
      <c r="CE10" s="19">
        <f t="shared" si="18"/>
        <v>5.5790818041271759</v>
      </c>
      <c r="CF10" s="20"/>
      <c r="CG10" s="20"/>
      <c r="CH10" s="20"/>
      <c r="CI10" s="20">
        <v>1922.1</v>
      </c>
      <c r="CJ10" s="20">
        <v>961</v>
      </c>
      <c r="CK10" s="70">
        <f t="shared" si="19"/>
        <v>49.99739867852869</v>
      </c>
      <c r="CL10" s="20">
        <v>932.2</v>
      </c>
      <c r="CM10" s="19">
        <v>0</v>
      </c>
      <c r="CN10" s="20"/>
      <c r="CO10" s="20">
        <v>10924.5</v>
      </c>
      <c r="CP10" s="20">
        <v>3903.1</v>
      </c>
      <c r="CQ10" s="19">
        <f t="shared" si="20"/>
        <v>35.727950935969609</v>
      </c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7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7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19"/>
      <c r="EP10" s="70"/>
      <c r="EQ10" s="20"/>
      <c r="ER10" s="20"/>
      <c r="ES10" s="20"/>
      <c r="ET10" s="20"/>
      <c r="EU10" s="20"/>
      <c r="EV10" s="20"/>
      <c r="EW10" s="20"/>
      <c r="EX10" s="20"/>
      <c r="EY10" s="70"/>
      <c r="EZ10" s="20"/>
      <c r="FA10" s="20"/>
      <c r="FB10" s="70"/>
      <c r="FC10" s="20">
        <v>14250</v>
      </c>
      <c r="FD10" s="20">
        <v>0</v>
      </c>
      <c r="FE10" s="70">
        <f t="shared" ref="FE10:FE36" si="26">FD10/FC10*100</f>
        <v>0</v>
      </c>
      <c r="FF10" s="20"/>
      <c r="FG10" s="20"/>
      <c r="FH10" s="51"/>
      <c r="FI10" s="20"/>
      <c r="FJ10" s="20"/>
      <c r="FK10" s="51"/>
      <c r="FL10" s="20"/>
      <c r="FM10" s="20"/>
      <c r="FN10" s="20"/>
      <c r="FO10" s="20"/>
      <c r="FP10" s="20"/>
      <c r="FQ10" s="7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70"/>
      <c r="GS10" s="20"/>
      <c r="GT10" s="20"/>
      <c r="GU10" s="20"/>
      <c r="GV10" s="20"/>
      <c r="GW10" s="20"/>
      <c r="GX10" s="20"/>
      <c r="GY10" s="20"/>
      <c r="GZ10" s="20"/>
      <c r="HA10" s="51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70"/>
      <c r="II10" s="20"/>
      <c r="IJ10" s="20"/>
      <c r="IK10" s="20"/>
      <c r="IL10" s="20"/>
      <c r="IM10" s="20"/>
      <c r="IN10" s="20"/>
      <c r="IO10" s="20"/>
      <c r="IP10" s="20"/>
      <c r="IQ10" s="51"/>
      <c r="IR10" s="20"/>
      <c r="IS10" s="20"/>
      <c r="IT10" s="70"/>
      <c r="IU10" s="20"/>
      <c r="IV10" s="20"/>
      <c r="IW10" s="70"/>
      <c r="IX10" s="20"/>
      <c r="IY10" s="20"/>
      <c r="IZ10" s="20"/>
    </row>
    <row r="11" spans="1:260" ht="16.5" customHeight="1">
      <c r="A11" s="7">
        <v>4</v>
      </c>
      <c r="B11" s="8" t="s">
        <v>118</v>
      </c>
      <c r="C11" s="20">
        <f t="shared" si="11"/>
        <v>119622.2</v>
      </c>
      <c r="D11" s="20">
        <f t="shared" si="12"/>
        <v>32500.1</v>
      </c>
      <c r="E11" s="20">
        <f t="shared" si="13"/>
        <v>27.168953588882331</v>
      </c>
      <c r="F11" s="20">
        <v>3246.3</v>
      </c>
      <c r="G11" s="19">
        <v>0</v>
      </c>
      <c r="H11" s="70">
        <f t="shared" si="14"/>
        <v>0</v>
      </c>
      <c r="I11" s="20">
        <v>25295.3</v>
      </c>
      <c r="J11" s="20">
        <v>2173.9</v>
      </c>
      <c r="K11" s="19">
        <f t="shared" si="21"/>
        <v>8.594086648507826</v>
      </c>
      <c r="L11" s="20">
        <v>19302.400000000001</v>
      </c>
      <c r="M11" s="20">
        <v>811.6</v>
      </c>
      <c r="N11" s="19">
        <f t="shared" si="22"/>
        <v>4.2046584880636599</v>
      </c>
      <c r="O11" s="20"/>
      <c r="P11" s="20"/>
      <c r="Q11" s="20"/>
      <c r="R11" s="19">
        <v>18129.900000000001</v>
      </c>
      <c r="S11" s="19">
        <v>18114.7</v>
      </c>
      <c r="T11" s="19">
        <f t="shared" si="23"/>
        <v>99.916160596583538</v>
      </c>
      <c r="U11" s="20"/>
      <c r="V11" s="20"/>
      <c r="W11" s="20"/>
      <c r="X11" s="19">
        <v>6000.2</v>
      </c>
      <c r="Y11" s="19">
        <v>4388.7</v>
      </c>
      <c r="Z11" s="19">
        <f t="shared" si="24"/>
        <v>73.142561914602851</v>
      </c>
      <c r="AA11" s="20"/>
      <c r="AB11" s="20"/>
      <c r="AC11" s="51"/>
      <c r="AD11" s="20">
        <v>7060.3</v>
      </c>
      <c r="AE11" s="19">
        <v>0</v>
      </c>
      <c r="AF11" s="19">
        <f t="shared" si="15"/>
        <v>0</v>
      </c>
      <c r="AG11" s="19">
        <v>9081.7000000000007</v>
      </c>
      <c r="AH11" s="19">
        <v>0</v>
      </c>
      <c r="AI11" s="20">
        <f t="shared" si="2"/>
        <v>0</v>
      </c>
      <c r="AJ11" s="19">
        <v>13.5</v>
      </c>
      <c r="AK11" s="19">
        <v>13.5</v>
      </c>
      <c r="AL11" s="19">
        <f t="shared" si="16"/>
        <v>100</v>
      </c>
      <c r="AM11" s="20"/>
      <c r="AN11" s="20"/>
      <c r="AO11" s="20"/>
      <c r="AP11" s="20"/>
      <c r="AQ11" s="20"/>
      <c r="AR11" s="20"/>
      <c r="AS11" s="20">
        <v>6482.4</v>
      </c>
      <c r="AT11" s="20">
        <v>0</v>
      </c>
      <c r="AU11" s="20">
        <f t="shared" si="3"/>
        <v>0</v>
      </c>
      <c r="AV11" s="20">
        <v>5653.1</v>
      </c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>
        <v>970</v>
      </c>
      <c r="BO11" s="19">
        <v>0</v>
      </c>
      <c r="BP11" s="19">
        <v>0</v>
      </c>
      <c r="BQ11" s="19">
        <v>4000</v>
      </c>
      <c r="BR11" s="19">
        <v>0</v>
      </c>
      <c r="BS11" s="19">
        <f t="shared" si="17"/>
        <v>0</v>
      </c>
      <c r="BT11" s="19"/>
      <c r="BU11" s="19"/>
      <c r="BV11" s="70"/>
      <c r="BW11" s="20"/>
      <c r="BX11" s="20"/>
      <c r="BY11" s="20"/>
      <c r="BZ11" s="20"/>
      <c r="CA11" s="20"/>
      <c r="CB11" s="20"/>
      <c r="CC11" s="19">
        <v>2327.4</v>
      </c>
      <c r="CD11" s="19">
        <v>257.60000000000002</v>
      </c>
      <c r="CE11" s="19">
        <f t="shared" si="18"/>
        <v>11.068144710836126</v>
      </c>
      <c r="CF11" s="20"/>
      <c r="CG11" s="20"/>
      <c r="CH11" s="20"/>
      <c r="CI11" s="20">
        <v>2070.1</v>
      </c>
      <c r="CJ11" s="20">
        <v>0</v>
      </c>
      <c r="CK11" s="70">
        <f t="shared" si="19"/>
        <v>0</v>
      </c>
      <c r="CL11" s="20">
        <v>545.29999999999995</v>
      </c>
      <c r="CM11" s="19">
        <v>0</v>
      </c>
      <c r="CN11" s="20"/>
      <c r="CO11" s="20">
        <v>9444.2999999999993</v>
      </c>
      <c r="CP11" s="20">
        <v>6740.1</v>
      </c>
      <c r="CQ11" s="19">
        <f t="shared" si="20"/>
        <v>71.366856198977175</v>
      </c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7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7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19"/>
      <c r="EP11" s="70"/>
      <c r="EQ11" s="20"/>
      <c r="ER11" s="20"/>
      <c r="ES11" s="20"/>
      <c r="ET11" s="20"/>
      <c r="EU11" s="20"/>
      <c r="EV11" s="20"/>
      <c r="EW11" s="20"/>
      <c r="EX11" s="20"/>
      <c r="EY11" s="70"/>
      <c r="EZ11" s="20"/>
      <c r="FA11" s="20"/>
      <c r="FB11" s="70"/>
      <c r="FC11" s="20"/>
      <c r="FD11" s="20"/>
      <c r="FE11" s="51"/>
      <c r="FF11" s="20"/>
      <c r="FG11" s="20"/>
      <c r="FH11" s="51"/>
      <c r="FI11" s="20"/>
      <c r="FJ11" s="20"/>
      <c r="FK11" s="51"/>
      <c r="FL11" s="20"/>
      <c r="FM11" s="20"/>
      <c r="FN11" s="20"/>
      <c r="FO11" s="20"/>
      <c r="FP11" s="20"/>
      <c r="FQ11" s="7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70"/>
      <c r="GS11" s="20"/>
      <c r="GT11" s="20"/>
      <c r="GU11" s="20"/>
      <c r="GV11" s="20"/>
      <c r="GW11" s="20"/>
      <c r="GX11" s="20"/>
      <c r="GY11" s="20"/>
      <c r="GZ11" s="20"/>
      <c r="HA11" s="51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70"/>
      <c r="II11" s="20"/>
      <c r="IJ11" s="20"/>
      <c r="IK11" s="20"/>
      <c r="IL11" s="20"/>
      <c r="IM11" s="20"/>
      <c r="IN11" s="20"/>
      <c r="IO11" s="20"/>
      <c r="IP11" s="20"/>
      <c r="IQ11" s="51"/>
      <c r="IR11" s="20"/>
      <c r="IS11" s="20"/>
      <c r="IT11" s="70"/>
      <c r="IU11" s="20"/>
      <c r="IV11" s="20"/>
      <c r="IW11" s="70"/>
      <c r="IX11" s="20"/>
      <c r="IY11" s="20"/>
      <c r="IZ11" s="20"/>
    </row>
    <row r="12" spans="1:260" ht="16.5" customHeight="1">
      <c r="A12" s="7">
        <v>5</v>
      </c>
      <c r="B12" s="8" t="s">
        <v>119</v>
      </c>
      <c r="C12" s="20">
        <f t="shared" si="11"/>
        <v>111057.19999999998</v>
      </c>
      <c r="D12" s="20">
        <f t="shared" si="12"/>
        <v>21863.900000000009</v>
      </c>
      <c r="E12" s="20">
        <f t="shared" si="13"/>
        <v>19.687062162561286</v>
      </c>
      <c r="F12" s="20">
        <v>1345.4</v>
      </c>
      <c r="G12" s="19">
        <v>0</v>
      </c>
      <c r="H12" s="70">
        <f t="shared" si="14"/>
        <v>0</v>
      </c>
      <c r="I12" s="20">
        <v>19913.099999999999</v>
      </c>
      <c r="J12" s="20">
        <v>7907.2</v>
      </c>
      <c r="K12" s="19">
        <f t="shared" si="21"/>
        <v>39.708533578398139</v>
      </c>
      <c r="L12" s="20">
        <v>11769.6</v>
      </c>
      <c r="M12" s="20">
        <v>1127</v>
      </c>
      <c r="N12" s="19">
        <f t="shared" si="22"/>
        <v>9.5755165851005977</v>
      </c>
      <c r="O12" s="20"/>
      <c r="P12" s="20"/>
      <c r="Q12" s="20"/>
      <c r="R12" s="19">
        <v>20328.5</v>
      </c>
      <c r="S12" s="19">
        <v>3740.6</v>
      </c>
      <c r="T12" s="19">
        <f t="shared" si="23"/>
        <v>18.400767395528444</v>
      </c>
      <c r="U12" s="20"/>
      <c r="V12" s="20"/>
      <c r="W12" s="20"/>
      <c r="X12" s="19">
        <v>5369.8</v>
      </c>
      <c r="Y12" s="19">
        <v>4981.5</v>
      </c>
      <c r="Z12" s="19">
        <f t="shared" si="24"/>
        <v>92.76881820551975</v>
      </c>
      <c r="AA12" s="20"/>
      <c r="AB12" s="20"/>
      <c r="AC12" s="51"/>
      <c r="AD12" s="20">
        <v>3540.3999999999996</v>
      </c>
      <c r="AE12" s="19">
        <v>285.89999999999998</v>
      </c>
      <c r="AF12" s="19">
        <f t="shared" si="15"/>
        <v>8.0753587165292053</v>
      </c>
      <c r="AG12" s="19">
        <v>6618.3</v>
      </c>
      <c r="AH12" s="19">
        <v>0</v>
      </c>
      <c r="AI12" s="20">
        <f t="shared" si="2"/>
        <v>0</v>
      </c>
      <c r="AJ12" s="19">
        <v>9.9</v>
      </c>
      <c r="AK12" s="19">
        <v>9.9</v>
      </c>
      <c r="AL12" s="19">
        <f t="shared" si="16"/>
        <v>100</v>
      </c>
      <c r="AM12" s="20"/>
      <c r="AN12" s="20"/>
      <c r="AO12" s="20"/>
      <c r="AP12" s="20"/>
      <c r="AQ12" s="20"/>
      <c r="AR12" s="20"/>
      <c r="AS12" s="20">
        <v>8086.6</v>
      </c>
      <c r="AT12" s="20">
        <v>0</v>
      </c>
      <c r="AU12" s="20">
        <f t="shared" si="3"/>
        <v>0</v>
      </c>
      <c r="AV12" s="20">
        <v>11299.4</v>
      </c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>
        <v>4245.5</v>
      </c>
      <c r="BI12" s="20">
        <v>0</v>
      </c>
      <c r="BJ12" s="20">
        <v>0</v>
      </c>
      <c r="BK12" s="20"/>
      <c r="BL12" s="20"/>
      <c r="BM12" s="20"/>
      <c r="BN12" s="20">
        <v>970</v>
      </c>
      <c r="BO12" s="19">
        <v>0</v>
      </c>
      <c r="BP12" s="19">
        <v>0</v>
      </c>
      <c r="BQ12" s="19">
        <v>5000</v>
      </c>
      <c r="BR12" s="19">
        <v>813.2</v>
      </c>
      <c r="BS12" s="19">
        <f t="shared" si="17"/>
        <v>16.263999999999999</v>
      </c>
      <c r="BT12" s="19">
        <v>150</v>
      </c>
      <c r="BU12" s="19">
        <v>150</v>
      </c>
      <c r="BV12" s="70">
        <f t="shared" si="25"/>
        <v>100</v>
      </c>
      <c r="BW12" s="20"/>
      <c r="BX12" s="20"/>
      <c r="BY12" s="20"/>
      <c r="BZ12" s="20"/>
      <c r="CA12" s="20"/>
      <c r="CB12" s="20"/>
      <c r="CC12" s="19">
        <v>1342</v>
      </c>
      <c r="CD12" s="19">
        <v>0</v>
      </c>
      <c r="CE12" s="19">
        <f t="shared" si="18"/>
        <v>0</v>
      </c>
      <c r="CF12" s="20"/>
      <c r="CG12" s="20"/>
      <c r="CH12" s="20"/>
      <c r="CI12" s="20">
        <v>1423.9</v>
      </c>
      <c r="CJ12" s="20">
        <v>204.7</v>
      </c>
      <c r="CK12" s="70">
        <f t="shared" si="19"/>
        <v>14.37600955123253</v>
      </c>
      <c r="CL12" s="20">
        <v>593.20000000000005</v>
      </c>
      <c r="CM12" s="19">
        <v>0</v>
      </c>
      <c r="CN12" s="20"/>
      <c r="CO12" s="20">
        <v>7505.7</v>
      </c>
      <c r="CP12" s="20">
        <v>2643.9</v>
      </c>
      <c r="CQ12" s="19">
        <f t="shared" si="20"/>
        <v>35.22522882609217</v>
      </c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7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7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>
        <v>1545.9</v>
      </c>
      <c r="EO12" s="19">
        <v>0</v>
      </c>
      <c r="EP12" s="70">
        <f t="shared" ref="EP12:EP36" si="27">EO12/EN12*100</f>
        <v>0</v>
      </c>
      <c r="EQ12" s="20"/>
      <c r="ER12" s="20"/>
      <c r="ES12" s="20"/>
      <c r="ET12" s="20"/>
      <c r="EU12" s="20"/>
      <c r="EV12" s="20"/>
      <c r="EW12" s="20"/>
      <c r="EX12" s="20"/>
      <c r="EY12" s="70"/>
      <c r="EZ12" s="20"/>
      <c r="FA12" s="20"/>
      <c r="FB12" s="70"/>
      <c r="FC12" s="20"/>
      <c r="FD12" s="20"/>
      <c r="FE12" s="51"/>
      <c r="FF12" s="20"/>
      <c r="FG12" s="20"/>
      <c r="FH12" s="51"/>
      <c r="FI12" s="20"/>
      <c r="FJ12" s="20"/>
      <c r="FK12" s="51"/>
      <c r="FL12" s="20"/>
      <c r="FM12" s="20"/>
      <c r="FN12" s="20"/>
      <c r="FO12" s="20"/>
      <c r="FP12" s="20"/>
      <c r="FQ12" s="7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70"/>
      <c r="GS12" s="20"/>
      <c r="GT12" s="20"/>
      <c r="GU12" s="20"/>
      <c r="GV12" s="20"/>
      <c r="GW12" s="20"/>
      <c r="GX12" s="20"/>
      <c r="GY12" s="20"/>
      <c r="GZ12" s="20"/>
      <c r="HA12" s="51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70"/>
      <c r="II12" s="20"/>
      <c r="IJ12" s="20"/>
      <c r="IK12" s="20"/>
      <c r="IL12" s="20"/>
      <c r="IM12" s="20"/>
      <c r="IN12" s="20"/>
      <c r="IO12" s="20"/>
      <c r="IP12" s="20"/>
      <c r="IQ12" s="51"/>
      <c r="IR12" s="20"/>
      <c r="IS12" s="20"/>
      <c r="IT12" s="70"/>
      <c r="IU12" s="20"/>
      <c r="IV12" s="20"/>
      <c r="IW12" s="70"/>
      <c r="IX12" s="20"/>
      <c r="IY12" s="20"/>
      <c r="IZ12" s="20"/>
    </row>
    <row r="13" spans="1:260" ht="16.5" customHeight="1">
      <c r="A13" s="7">
        <v>6</v>
      </c>
      <c r="B13" s="8" t="s">
        <v>120</v>
      </c>
      <c r="C13" s="20">
        <f t="shared" si="11"/>
        <v>241477.9</v>
      </c>
      <c r="D13" s="20">
        <f t="shared" si="12"/>
        <v>35529.799999999996</v>
      </c>
      <c r="E13" s="20">
        <f t="shared" si="13"/>
        <v>14.71347895604525</v>
      </c>
      <c r="F13" s="20">
        <v>827</v>
      </c>
      <c r="G13" s="19">
        <v>0</v>
      </c>
      <c r="H13" s="70">
        <f t="shared" si="14"/>
        <v>0</v>
      </c>
      <c r="I13" s="20">
        <v>42660.2</v>
      </c>
      <c r="J13" s="20">
        <v>9569.9</v>
      </c>
      <c r="K13" s="19">
        <f t="shared" si="21"/>
        <v>22.432853104298619</v>
      </c>
      <c r="L13" s="20">
        <v>24828.6</v>
      </c>
      <c r="M13" s="20">
        <v>3432.2</v>
      </c>
      <c r="N13" s="19">
        <f t="shared" si="22"/>
        <v>13.823574426266482</v>
      </c>
      <c r="O13" s="20"/>
      <c r="P13" s="20"/>
      <c r="Q13" s="20"/>
      <c r="R13" s="19">
        <v>6248.6</v>
      </c>
      <c r="S13" s="19">
        <v>6248.5</v>
      </c>
      <c r="T13" s="19">
        <f t="shared" si="23"/>
        <v>99.998399641519697</v>
      </c>
      <c r="U13" s="20"/>
      <c r="V13" s="20"/>
      <c r="W13" s="20"/>
      <c r="X13" s="19">
        <v>4953.3</v>
      </c>
      <c r="Y13" s="19">
        <v>3993.7</v>
      </c>
      <c r="Z13" s="19">
        <f t="shared" si="24"/>
        <v>80.627056709668295</v>
      </c>
      <c r="AA13" s="20"/>
      <c r="AB13" s="20"/>
      <c r="AC13" s="51"/>
      <c r="AD13" s="20">
        <v>8793.7999999999993</v>
      </c>
      <c r="AE13" s="19">
        <v>487.6</v>
      </c>
      <c r="AF13" s="19">
        <f t="shared" si="15"/>
        <v>5.5448156655825702</v>
      </c>
      <c r="AG13" s="19">
        <v>7893.9</v>
      </c>
      <c r="AH13" s="19">
        <v>0</v>
      </c>
      <c r="AI13" s="20">
        <f t="shared" si="2"/>
        <v>0</v>
      </c>
      <c r="AJ13" s="19">
        <v>15</v>
      </c>
      <c r="AK13" s="19">
        <v>15</v>
      </c>
      <c r="AL13" s="19">
        <f t="shared" si="16"/>
        <v>100</v>
      </c>
      <c r="AM13" s="20"/>
      <c r="AN13" s="20"/>
      <c r="AO13" s="20"/>
      <c r="AP13" s="20"/>
      <c r="AQ13" s="20"/>
      <c r="AR13" s="20"/>
      <c r="AS13" s="20"/>
      <c r="AT13" s="20"/>
      <c r="AU13" s="20"/>
      <c r="AV13" s="20">
        <v>6555.4</v>
      </c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>
        <v>4803.5</v>
      </c>
      <c r="BI13" s="20">
        <v>0</v>
      </c>
      <c r="BJ13" s="20">
        <v>0</v>
      </c>
      <c r="BK13" s="20"/>
      <c r="BL13" s="20"/>
      <c r="BM13" s="20"/>
      <c r="BN13" s="20">
        <v>2919.3</v>
      </c>
      <c r="BO13" s="19">
        <v>0</v>
      </c>
      <c r="BP13" s="19">
        <v>0</v>
      </c>
      <c r="BQ13" s="19">
        <v>10500</v>
      </c>
      <c r="BR13" s="19">
        <v>0</v>
      </c>
      <c r="BS13" s="19">
        <f t="shared" si="17"/>
        <v>0</v>
      </c>
      <c r="BT13" s="19">
        <v>300</v>
      </c>
      <c r="BU13" s="19">
        <v>300</v>
      </c>
      <c r="BV13" s="70">
        <f t="shared" si="25"/>
        <v>100</v>
      </c>
      <c r="BW13" s="20"/>
      <c r="BX13" s="20"/>
      <c r="BY13" s="20"/>
      <c r="BZ13" s="20"/>
      <c r="CA13" s="20"/>
      <c r="CB13" s="20"/>
      <c r="CC13" s="19">
        <v>2215.8000000000002</v>
      </c>
      <c r="CD13" s="19">
        <v>134.5</v>
      </c>
      <c r="CE13" s="19">
        <f t="shared" si="18"/>
        <v>6.0700424226013174</v>
      </c>
      <c r="CF13" s="20"/>
      <c r="CG13" s="20"/>
      <c r="CH13" s="20"/>
      <c r="CI13" s="20">
        <v>2118.5</v>
      </c>
      <c r="CJ13" s="20">
        <v>0</v>
      </c>
      <c r="CK13" s="70">
        <f t="shared" si="19"/>
        <v>0</v>
      </c>
      <c r="CL13" s="20">
        <v>692</v>
      </c>
      <c r="CM13" s="19">
        <v>0</v>
      </c>
      <c r="CN13" s="20"/>
      <c r="CO13" s="20">
        <v>27078.9</v>
      </c>
      <c r="CP13" s="20">
        <v>0</v>
      </c>
      <c r="CQ13" s="19">
        <f t="shared" si="20"/>
        <v>0</v>
      </c>
      <c r="CR13" s="20"/>
      <c r="CS13" s="20"/>
      <c r="CT13" s="20"/>
      <c r="CU13" s="20"/>
      <c r="CV13" s="20"/>
      <c r="CW13" s="20"/>
      <c r="CX13" s="20"/>
      <c r="CY13" s="20"/>
      <c r="CZ13" s="20"/>
      <c r="DA13" s="20">
        <v>2607.1</v>
      </c>
      <c r="DB13" s="20">
        <v>0</v>
      </c>
      <c r="DC13" s="70">
        <f t="shared" ref="DC13:DC36" si="28">DB13/DA13*100</f>
        <v>0</v>
      </c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7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19"/>
      <c r="EP13" s="70"/>
      <c r="EQ13" s="20"/>
      <c r="ER13" s="20"/>
      <c r="ES13" s="20"/>
      <c r="ET13" s="20">
        <v>42734</v>
      </c>
      <c r="EU13" s="20">
        <v>11348.4</v>
      </c>
      <c r="EV13" s="20">
        <f>EU13/ET13*100</f>
        <v>26.555903964056721</v>
      </c>
      <c r="EW13" s="20"/>
      <c r="EX13" s="20"/>
      <c r="EY13" s="70"/>
      <c r="EZ13" s="20">
        <v>14250</v>
      </c>
      <c r="FA13" s="20">
        <v>0</v>
      </c>
      <c r="FB13" s="70">
        <f t="shared" ref="FB13:FB36" si="29">FA13/EZ13*100</f>
        <v>0</v>
      </c>
      <c r="FC13" s="20"/>
      <c r="FD13" s="20"/>
      <c r="FE13" s="51"/>
      <c r="FF13" s="20"/>
      <c r="FG13" s="20"/>
      <c r="FH13" s="51"/>
      <c r="FI13" s="20"/>
      <c r="FJ13" s="20"/>
      <c r="FK13" s="51"/>
      <c r="FL13" s="20"/>
      <c r="FM13" s="20"/>
      <c r="FN13" s="20"/>
      <c r="FO13" s="20"/>
      <c r="FP13" s="20"/>
      <c r="FQ13" s="7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70"/>
      <c r="GS13" s="20"/>
      <c r="GT13" s="20"/>
      <c r="GU13" s="20"/>
      <c r="GV13" s="20"/>
      <c r="GW13" s="20"/>
      <c r="GX13" s="20"/>
      <c r="GY13" s="20"/>
      <c r="GZ13" s="20"/>
      <c r="HA13" s="51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70"/>
      <c r="II13" s="20"/>
      <c r="IJ13" s="20"/>
      <c r="IK13" s="20"/>
      <c r="IL13" s="20"/>
      <c r="IM13" s="20"/>
      <c r="IN13" s="20"/>
      <c r="IO13" s="20">
        <v>28483</v>
      </c>
      <c r="IP13" s="20">
        <v>0</v>
      </c>
      <c r="IQ13" s="51">
        <f t="shared" ref="IQ13:IQ36" si="30">IP13/IO13*100</f>
        <v>0</v>
      </c>
      <c r="IR13" s="20"/>
      <c r="IS13" s="20"/>
      <c r="IT13" s="70"/>
      <c r="IU13" s="20"/>
      <c r="IV13" s="20"/>
      <c r="IW13" s="70"/>
      <c r="IX13" s="20"/>
      <c r="IY13" s="20"/>
      <c r="IZ13" s="20"/>
    </row>
    <row r="14" spans="1:260" ht="16.5" customHeight="1">
      <c r="A14" s="7">
        <v>7</v>
      </c>
      <c r="B14" s="8" t="s">
        <v>121</v>
      </c>
      <c r="C14" s="20">
        <f t="shared" si="11"/>
        <v>242670.30000000002</v>
      </c>
      <c r="D14" s="20">
        <f t="shared" si="12"/>
        <v>41126.300000000003</v>
      </c>
      <c r="E14" s="20">
        <f t="shared" si="13"/>
        <v>16.947397353528633</v>
      </c>
      <c r="F14" s="20">
        <v>1594.9</v>
      </c>
      <c r="G14" s="19">
        <v>0</v>
      </c>
      <c r="H14" s="70">
        <f t="shared" si="14"/>
        <v>0</v>
      </c>
      <c r="I14" s="20">
        <v>27530.5</v>
      </c>
      <c r="J14" s="20">
        <v>5019.7</v>
      </c>
      <c r="K14" s="19">
        <f t="shared" si="21"/>
        <v>18.233232233341205</v>
      </c>
      <c r="L14" s="20">
        <v>13879.9</v>
      </c>
      <c r="M14" s="20">
        <v>2180.5</v>
      </c>
      <c r="N14" s="19">
        <f t="shared" si="22"/>
        <v>15.709767361436322</v>
      </c>
      <c r="O14" s="20"/>
      <c r="P14" s="20"/>
      <c r="Q14" s="20"/>
      <c r="R14" s="19">
        <v>9014.6</v>
      </c>
      <c r="S14" s="19">
        <v>4567.3999999999996</v>
      </c>
      <c r="T14" s="19">
        <f t="shared" si="23"/>
        <v>50.666696248308298</v>
      </c>
      <c r="U14" s="20"/>
      <c r="V14" s="20"/>
      <c r="W14" s="20"/>
      <c r="X14" s="19">
        <v>5482.3</v>
      </c>
      <c r="Y14" s="19">
        <v>4978.1000000000004</v>
      </c>
      <c r="Z14" s="19">
        <f t="shared" si="24"/>
        <v>90.803130073144487</v>
      </c>
      <c r="AA14" s="20"/>
      <c r="AB14" s="20"/>
      <c r="AC14" s="51"/>
      <c r="AD14" s="20">
        <v>6171.9</v>
      </c>
      <c r="AE14" s="19">
        <v>2603.1999999999998</v>
      </c>
      <c r="AF14" s="19">
        <f t="shared" si="15"/>
        <v>42.178259531100629</v>
      </c>
      <c r="AG14" s="19">
        <v>6796.8</v>
      </c>
      <c r="AH14" s="19">
        <v>0</v>
      </c>
      <c r="AI14" s="20">
        <f t="shared" si="2"/>
        <v>0</v>
      </c>
      <c r="AJ14" s="19">
        <v>8</v>
      </c>
      <c r="AK14" s="19">
        <v>8</v>
      </c>
      <c r="AL14" s="19">
        <f t="shared" si="16"/>
        <v>100</v>
      </c>
      <c r="AM14" s="20"/>
      <c r="AN14" s="20"/>
      <c r="AO14" s="20"/>
      <c r="AP14" s="20"/>
      <c r="AQ14" s="20"/>
      <c r="AR14" s="20"/>
      <c r="AS14" s="20"/>
      <c r="AT14" s="20"/>
      <c r="AU14" s="20"/>
      <c r="AV14" s="20">
        <v>11409.1</v>
      </c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>
        <v>2696.5</v>
      </c>
      <c r="BI14" s="20">
        <v>0</v>
      </c>
      <c r="BJ14" s="20">
        <v>0</v>
      </c>
      <c r="BK14" s="20"/>
      <c r="BL14" s="20"/>
      <c r="BM14" s="20"/>
      <c r="BN14" s="20"/>
      <c r="BO14" s="19"/>
      <c r="BP14" s="19"/>
      <c r="BQ14" s="19">
        <v>4200</v>
      </c>
      <c r="BR14" s="19">
        <v>0</v>
      </c>
      <c r="BS14" s="19">
        <f t="shared" si="17"/>
        <v>0</v>
      </c>
      <c r="BT14" s="19">
        <v>300</v>
      </c>
      <c r="BU14" s="19">
        <v>300</v>
      </c>
      <c r="BV14" s="70">
        <f t="shared" si="25"/>
        <v>100</v>
      </c>
      <c r="BW14" s="20"/>
      <c r="BX14" s="20"/>
      <c r="BY14" s="20"/>
      <c r="BZ14" s="20"/>
      <c r="CA14" s="20"/>
      <c r="CB14" s="20"/>
      <c r="CC14" s="19">
        <v>2676.3</v>
      </c>
      <c r="CD14" s="19">
        <v>0</v>
      </c>
      <c r="CE14" s="19">
        <f t="shared" si="18"/>
        <v>0</v>
      </c>
      <c r="CF14" s="20"/>
      <c r="CG14" s="20"/>
      <c r="CH14" s="20"/>
      <c r="CI14" s="20">
        <v>1047.5999999999999</v>
      </c>
      <c r="CJ14" s="20">
        <v>523.79999999999995</v>
      </c>
      <c r="CK14" s="70">
        <f t="shared" si="19"/>
        <v>50</v>
      </c>
      <c r="CL14" s="20">
        <v>531</v>
      </c>
      <c r="CM14" s="19">
        <v>0</v>
      </c>
      <c r="CN14" s="20"/>
      <c r="CO14" s="20">
        <v>13985.4</v>
      </c>
      <c r="CP14" s="20">
        <v>8824.4</v>
      </c>
      <c r="CQ14" s="19">
        <f t="shared" si="20"/>
        <v>63.097229968395609</v>
      </c>
      <c r="CR14" s="20"/>
      <c r="CS14" s="20"/>
      <c r="CT14" s="20"/>
      <c r="CU14" s="20">
        <v>12174.7</v>
      </c>
      <c r="CV14" s="20">
        <v>12121.2</v>
      </c>
      <c r="CW14" s="20">
        <f>CV14/CU14*100</f>
        <v>99.560564120676489</v>
      </c>
      <c r="CX14" s="20"/>
      <c r="CY14" s="20"/>
      <c r="CZ14" s="20"/>
      <c r="DA14" s="20"/>
      <c r="DB14" s="20"/>
      <c r="DC14" s="7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7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19"/>
      <c r="EP14" s="70"/>
      <c r="EQ14" s="20"/>
      <c r="ER14" s="20"/>
      <c r="ES14" s="20"/>
      <c r="ET14" s="20"/>
      <c r="EU14" s="20"/>
      <c r="EV14" s="20"/>
      <c r="EW14" s="20"/>
      <c r="EX14" s="20"/>
      <c r="EY14" s="70"/>
      <c r="EZ14" s="20"/>
      <c r="FA14" s="20"/>
      <c r="FB14" s="70"/>
      <c r="FC14" s="20"/>
      <c r="FD14" s="20"/>
      <c r="FE14" s="51"/>
      <c r="FF14" s="20"/>
      <c r="FG14" s="20"/>
      <c r="FH14" s="51"/>
      <c r="FI14" s="20"/>
      <c r="FJ14" s="20"/>
      <c r="FK14" s="51"/>
      <c r="FL14" s="20"/>
      <c r="FM14" s="20"/>
      <c r="FN14" s="20"/>
      <c r="FO14" s="20"/>
      <c r="FP14" s="20"/>
      <c r="FQ14" s="7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70"/>
      <c r="GS14" s="20"/>
      <c r="GT14" s="20"/>
      <c r="GU14" s="20"/>
      <c r="GV14" s="20"/>
      <c r="GW14" s="20"/>
      <c r="GX14" s="20"/>
      <c r="GY14" s="20">
        <v>13975.4</v>
      </c>
      <c r="GZ14" s="20">
        <v>0</v>
      </c>
      <c r="HA14" s="70">
        <f t="shared" ref="HA14:HA36" si="31">GZ14/GY14*100</f>
        <v>0</v>
      </c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70"/>
      <c r="II14" s="20"/>
      <c r="IJ14" s="20"/>
      <c r="IK14" s="20"/>
      <c r="IL14" s="20"/>
      <c r="IM14" s="20"/>
      <c r="IN14" s="20"/>
      <c r="IO14" s="20"/>
      <c r="IP14" s="20"/>
      <c r="IQ14" s="51"/>
      <c r="IR14" s="20"/>
      <c r="IS14" s="20"/>
      <c r="IT14" s="70"/>
      <c r="IU14" s="20">
        <v>109195.4</v>
      </c>
      <c r="IV14" s="20">
        <v>0</v>
      </c>
      <c r="IW14" s="70">
        <f t="shared" ref="IW14:IW36" si="32">IV14/IU14*100</f>
        <v>0</v>
      </c>
      <c r="IX14" s="20"/>
      <c r="IY14" s="20"/>
      <c r="IZ14" s="20"/>
    </row>
    <row r="15" spans="1:260" ht="16.5" customHeight="1">
      <c r="A15" s="7">
        <v>8</v>
      </c>
      <c r="B15" s="8" t="s">
        <v>122</v>
      </c>
      <c r="C15" s="20">
        <f t="shared" si="11"/>
        <v>212870.1</v>
      </c>
      <c r="D15" s="20">
        <f t="shared" si="12"/>
        <v>77197.100000000006</v>
      </c>
      <c r="E15" s="20">
        <f t="shared" si="13"/>
        <v>36.264886426041052</v>
      </c>
      <c r="F15" s="20">
        <v>672.1</v>
      </c>
      <c r="G15" s="19">
        <v>0</v>
      </c>
      <c r="H15" s="70">
        <f t="shared" si="14"/>
        <v>0</v>
      </c>
      <c r="I15" s="20">
        <v>17836.900000000001</v>
      </c>
      <c r="J15" s="20">
        <v>4328</v>
      </c>
      <c r="K15" s="19">
        <f t="shared" si="21"/>
        <v>24.264306017301209</v>
      </c>
      <c r="L15" s="20">
        <v>8730.9</v>
      </c>
      <c r="M15" s="20">
        <v>357.9</v>
      </c>
      <c r="N15" s="19">
        <f t="shared" si="22"/>
        <v>4.0992337559701744</v>
      </c>
      <c r="O15" s="20"/>
      <c r="P15" s="20"/>
      <c r="Q15" s="20"/>
      <c r="R15" s="19">
        <v>5744.3</v>
      </c>
      <c r="S15" s="19">
        <v>5399.9</v>
      </c>
      <c r="T15" s="19">
        <f t="shared" si="23"/>
        <v>94.004491408874884</v>
      </c>
      <c r="U15" s="20"/>
      <c r="V15" s="20"/>
      <c r="W15" s="20"/>
      <c r="X15" s="19">
        <v>6664.4</v>
      </c>
      <c r="Y15" s="19">
        <v>6627.8</v>
      </c>
      <c r="Z15" s="19">
        <f t="shared" si="24"/>
        <v>99.450813276514026</v>
      </c>
      <c r="AA15" s="20"/>
      <c r="AB15" s="20"/>
      <c r="AC15" s="51"/>
      <c r="AD15" s="20">
        <v>8312.5</v>
      </c>
      <c r="AE15" s="19">
        <v>2999.8</v>
      </c>
      <c r="AF15" s="19">
        <f t="shared" si="15"/>
        <v>36.087819548872183</v>
      </c>
      <c r="AG15" s="19">
        <v>6161</v>
      </c>
      <c r="AH15" s="19">
        <v>0</v>
      </c>
      <c r="AI15" s="20">
        <f t="shared" si="2"/>
        <v>0</v>
      </c>
      <c r="AJ15" s="19">
        <v>10.7</v>
      </c>
      <c r="AK15" s="19">
        <v>10.7</v>
      </c>
      <c r="AL15" s="19">
        <f t="shared" si="16"/>
        <v>100</v>
      </c>
      <c r="AM15" s="20"/>
      <c r="AN15" s="20"/>
      <c r="AO15" s="20"/>
      <c r="AP15" s="20"/>
      <c r="AQ15" s="20"/>
      <c r="AR15" s="20"/>
      <c r="AS15" s="20">
        <v>7421.4</v>
      </c>
      <c r="AT15" s="20">
        <v>1039.5999999999999</v>
      </c>
      <c r="AU15" s="20">
        <f>AT15/AS15*100</f>
        <v>14.00813862613523</v>
      </c>
      <c r="AV15" s="20">
        <v>11175.3</v>
      </c>
      <c r="AW15" s="20"/>
      <c r="AX15" s="20"/>
      <c r="AY15" s="20"/>
      <c r="AZ15" s="20"/>
      <c r="BA15" s="20"/>
      <c r="BB15" s="20"/>
      <c r="BC15" s="20"/>
      <c r="BD15" s="20"/>
      <c r="BE15" s="20">
        <v>1320</v>
      </c>
      <c r="BF15" s="20">
        <v>0</v>
      </c>
      <c r="BG15" s="20">
        <v>0</v>
      </c>
      <c r="BH15" s="20">
        <v>4183.3</v>
      </c>
      <c r="BI15" s="20">
        <v>0</v>
      </c>
      <c r="BJ15" s="20">
        <v>0</v>
      </c>
      <c r="BK15" s="20"/>
      <c r="BL15" s="20"/>
      <c r="BM15" s="20"/>
      <c r="BN15" s="20">
        <v>973</v>
      </c>
      <c r="BO15" s="19">
        <v>0</v>
      </c>
      <c r="BP15" s="19">
        <v>0</v>
      </c>
      <c r="BQ15" s="19">
        <v>3800</v>
      </c>
      <c r="BR15" s="19">
        <v>0</v>
      </c>
      <c r="BS15" s="19">
        <f t="shared" si="17"/>
        <v>0</v>
      </c>
      <c r="BT15" s="19">
        <v>225</v>
      </c>
      <c r="BU15" s="19">
        <v>225</v>
      </c>
      <c r="BV15" s="70">
        <f t="shared" si="25"/>
        <v>100</v>
      </c>
      <c r="BW15" s="20"/>
      <c r="BX15" s="20"/>
      <c r="BY15" s="20"/>
      <c r="BZ15" s="20"/>
      <c r="CA15" s="20"/>
      <c r="CB15" s="20"/>
      <c r="CC15" s="19">
        <v>1487.6</v>
      </c>
      <c r="CD15" s="19">
        <v>0</v>
      </c>
      <c r="CE15" s="19">
        <f t="shared" si="18"/>
        <v>0</v>
      </c>
      <c r="CF15" s="20"/>
      <c r="CG15" s="20"/>
      <c r="CH15" s="20"/>
      <c r="CI15" s="20">
        <v>1482.2</v>
      </c>
      <c r="CJ15" s="20">
        <v>0</v>
      </c>
      <c r="CK15" s="70">
        <f t="shared" si="19"/>
        <v>0</v>
      </c>
      <c r="CL15" s="20">
        <v>562.29999999999995</v>
      </c>
      <c r="CM15" s="19">
        <v>0</v>
      </c>
      <c r="CN15" s="20"/>
      <c r="CO15" s="20">
        <v>7941.6</v>
      </c>
      <c r="CP15" s="20">
        <v>2991</v>
      </c>
      <c r="CQ15" s="19">
        <f t="shared" si="20"/>
        <v>37.662435781202781</v>
      </c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7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7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>
        <v>5659.4</v>
      </c>
      <c r="EO15" s="19">
        <v>0</v>
      </c>
      <c r="EP15" s="70">
        <f t="shared" si="27"/>
        <v>0</v>
      </c>
      <c r="EQ15" s="20"/>
      <c r="ER15" s="20"/>
      <c r="ES15" s="20"/>
      <c r="ET15" s="20"/>
      <c r="EU15" s="20"/>
      <c r="EV15" s="20"/>
      <c r="EW15" s="20">
        <v>23018.5</v>
      </c>
      <c r="EX15" s="20">
        <v>9365.1</v>
      </c>
      <c r="EY15" s="70">
        <f t="shared" ref="EY15:EY36" si="33">EX15/EW15*100</f>
        <v>40.685101114321093</v>
      </c>
      <c r="EZ15" s="20"/>
      <c r="FA15" s="20"/>
      <c r="FB15" s="70"/>
      <c r="FC15" s="20"/>
      <c r="FD15" s="20"/>
      <c r="FE15" s="51"/>
      <c r="FF15" s="20">
        <v>14053.1</v>
      </c>
      <c r="FG15" s="20">
        <v>0</v>
      </c>
      <c r="FH15" s="70">
        <f t="shared" ref="FH15:FH36" si="34">FG15/FF15*100</f>
        <v>0</v>
      </c>
      <c r="FI15" s="20"/>
      <c r="FJ15" s="20"/>
      <c r="FK15" s="51"/>
      <c r="FL15" s="20"/>
      <c r="FM15" s="20"/>
      <c r="FN15" s="20"/>
      <c r="FO15" s="20">
        <v>75434.600000000006</v>
      </c>
      <c r="FP15" s="20">
        <v>43852.3</v>
      </c>
      <c r="FQ15" s="70">
        <f t="shared" ref="FQ15:FQ36" si="35">FP15/FO15*100</f>
        <v>58.132872713582358</v>
      </c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70"/>
      <c r="GS15" s="20"/>
      <c r="GT15" s="20"/>
      <c r="GU15" s="20"/>
      <c r="GV15" s="20"/>
      <c r="GW15" s="20"/>
      <c r="GX15" s="20"/>
      <c r="GY15" s="20"/>
      <c r="GZ15" s="20"/>
      <c r="HA15" s="51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70"/>
      <c r="II15" s="20"/>
      <c r="IJ15" s="20"/>
      <c r="IK15" s="20"/>
      <c r="IL15" s="20"/>
      <c r="IM15" s="20"/>
      <c r="IN15" s="20"/>
      <c r="IO15" s="20"/>
      <c r="IP15" s="20"/>
      <c r="IQ15" s="51"/>
      <c r="IR15" s="20"/>
      <c r="IS15" s="20"/>
      <c r="IT15" s="70"/>
      <c r="IU15" s="20"/>
      <c r="IV15" s="20"/>
      <c r="IW15" s="70"/>
      <c r="IX15" s="20"/>
      <c r="IY15" s="20"/>
      <c r="IZ15" s="20"/>
    </row>
    <row r="16" spans="1:260" ht="16.5" customHeight="1">
      <c r="A16" s="7">
        <v>9</v>
      </c>
      <c r="B16" s="8" t="s">
        <v>123</v>
      </c>
      <c r="C16" s="20">
        <f t="shared" si="11"/>
        <v>87922.400000000009</v>
      </c>
      <c r="D16" s="20">
        <f t="shared" si="12"/>
        <v>22229</v>
      </c>
      <c r="E16" s="20">
        <f t="shared" si="13"/>
        <v>25.282521860185796</v>
      </c>
      <c r="F16" s="20">
        <v>1009.9</v>
      </c>
      <c r="G16" s="19">
        <v>0</v>
      </c>
      <c r="H16" s="70">
        <f t="shared" si="14"/>
        <v>0</v>
      </c>
      <c r="I16" s="20">
        <v>29702.7</v>
      </c>
      <c r="J16" s="20">
        <v>4779.1000000000004</v>
      </c>
      <c r="K16" s="19">
        <f t="shared" si="21"/>
        <v>16.08978308369273</v>
      </c>
      <c r="L16" s="20">
        <v>9090.7000000000007</v>
      </c>
      <c r="M16" s="20">
        <v>1485.7</v>
      </c>
      <c r="N16" s="19">
        <f t="shared" si="22"/>
        <v>16.343075890745489</v>
      </c>
      <c r="O16" s="20"/>
      <c r="P16" s="20"/>
      <c r="Q16" s="20"/>
      <c r="R16" s="19">
        <v>8331.4</v>
      </c>
      <c r="S16" s="19">
        <v>8032.3</v>
      </c>
      <c r="T16" s="19">
        <f t="shared" si="23"/>
        <v>96.409967112370083</v>
      </c>
      <c r="U16" s="20"/>
      <c r="V16" s="20"/>
      <c r="W16" s="20"/>
      <c r="X16" s="19">
        <v>5448.6</v>
      </c>
      <c r="Y16" s="19">
        <v>5167.6000000000004</v>
      </c>
      <c r="Z16" s="19">
        <f t="shared" si="24"/>
        <v>94.842711889292659</v>
      </c>
      <c r="AA16" s="20"/>
      <c r="AB16" s="20"/>
      <c r="AC16" s="51"/>
      <c r="AD16" s="20">
        <v>7488.7</v>
      </c>
      <c r="AE16" s="19">
        <v>0</v>
      </c>
      <c r="AF16" s="19">
        <f t="shared" si="15"/>
        <v>0</v>
      </c>
      <c r="AG16" s="19">
        <v>4544.3</v>
      </c>
      <c r="AH16" s="19">
        <v>0</v>
      </c>
      <c r="AI16" s="20">
        <f t="shared" si="2"/>
        <v>0</v>
      </c>
      <c r="AJ16" s="19">
        <v>6</v>
      </c>
      <c r="AK16" s="19">
        <v>6</v>
      </c>
      <c r="AL16" s="19">
        <f t="shared" si="16"/>
        <v>100</v>
      </c>
      <c r="AM16" s="20"/>
      <c r="AN16" s="20"/>
      <c r="AO16" s="20"/>
      <c r="AP16" s="20"/>
      <c r="AQ16" s="20"/>
      <c r="AR16" s="20"/>
      <c r="AS16" s="20">
        <v>6145.6</v>
      </c>
      <c r="AT16" s="20">
        <v>0</v>
      </c>
      <c r="AU16" s="20">
        <f t="shared" ref="AU16:AU36" si="36">AT16/AS16*100</f>
        <v>0</v>
      </c>
      <c r="AV16" s="20">
        <v>2008.6</v>
      </c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>
        <v>970</v>
      </c>
      <c r="BO16" s="19">
        <v>0</v>
      </c>
      <c r="BP16" s="19">
        <v>0</v>
      </c>
      <c r="BQ16" s="19"/>
      <c r="BR16" s="19"/>
      <c r="BS16" s="19"/>
      <c r="BT16" s="19"/>
      <c r="BU16" s="19"/>
      <c r="BV16" s="70"/>
      <c r="BW16" s="20"/>
      <c r="BX16" s="20"/>
      <c r="BY16" s="20"/>
      <c r="BZ16" s="20"/>
      <c r="CA16" s="20"/>
      <c r="CB16" s="20"/>
      <c r="CC16" s="19">
        <v>1188.5999999999999</v>
      </c>
      <c r="CD16" s="19">
        <v>0</v>
      </c>
      <c r="CE16" s="19">
        <f t="shared" si="18"/>
        <v>0</v>
      </c>
      <c r="CF16" s="20"/>
      <c r="CG16" s="20"/>
      <c r="CH16" s="20"/>
      <c r="CI16" s="20">
        <v>772.7</v>
      </c>
      <c r="CJ16" s="20">
        <v>0</v>
      </c>
      <c r="CK16" s="70">
        <f t="shared" si="19"/>
        <v>0</v>
      </c>
      <c r="CL16" s="20">
        <v>216.2</v>
      </c>
      <c r="CM16" s="19">
        <v>0</v>
      </c>
      <c r="CN16" s="20"/>
      <c r="CO16" s="20">
        <v>10998.4</v>
      </c>
      <c r="CP16" s="20">
        <v>2758.3</v>
      </c>
      <c r="CQ16" s="19">
        <f t="shared" si="20"/>
        <v>25.079102414896713</v>
      </c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7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7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19"/>
      <c r="EP16" s="70"/>
      <c r="EQ16" s="20"/>
      <c r="ER16" s="20"/>
      <c r="ES16" s="20"/>
      <c r="ET16" s="20"/>
      <c r="EU16" s="20"/>
      <c r="EV16" s="20"/>
      <c r="EW16" s="20"/>
      <c r="EX16" s="20"/>
      <c r="EY16" s="70"/>
      <c r="EZ16" s="20"/>
      <c r="FA16" s="20"/>
      <c r="FB16" s="70"/>
      <c r="FC16" s="20"/>
      <c r="FD16" s="20"/>
      <c r="FE16" s="51"/>
      <c r="FF16" s="20"/>
      <c r="FG16" s="20"/>
      <c r="FH16" s="51"/>
      <c r="FI16" s="20"/>
      <c r="FJ16" s="20"/>
      <c r="FK16" s="51"/>
      <c r="FL16" s="20"/>
      <c r="FM16" s="20"/>
      <c r="FN16" s="20"/>
      <c r="FO16" s="20"/>
      <c r="FP16" s="20"/>
      <c r="FQ16" s="7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70"/>
      <c r="GS16" s="20"/>
      <c r="GT16" s="20"/>
      <c r="GU16" s="20"/>
      <c r="GV16" s="20"/>
      <c r="GW16" s="20"/>
      <c r="GX16" s="20"/>
      <c r="GY16" s="20"/>
      <c r="GZ16" s="20"/>
      <c r="HA16" s="51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70"/>
      <c r="II16" s="20"/>
      <c r="IJ16" s="20"/>
      <c r="IK16" s="20"/>
      <c r="IL16" s="20"/>
      <c r="IM16" s="20"/>
      <c r="IN16" s="20"/>
      <c r="IO16" s="20"/>
      <c r="IP16" s="20"/>
      <c r="IQ16" s="51"/>
      <c r="IR16" s="20"/>
      <c r="IS16" s="20"/>
      <c r="IT16" s="70"/>
      <c r="IU16" s="20"/>
      <c r="IV16" s="20"/>
      <c r="IW16" s="70"/>
      <c r="IX16" s="20"/>
      <c r="IY16" s="20"/>
      <c r="IZ16" s="20"/>
    </row>
    <row r="17" spans="1:260" ht="16.5" customHeight="1">
      <c r="A17" s="7">
        <v>10</v>
      </c>
      <c r="B17" s="8" t="s">
        <v>124</v>
      </c>
      <c r="C17" s="20">
        <f t="shared" si="11"/>
        <v>123876.69999999998</v>
      </c>
      <c r="D17" s="20">
        <f t="shared" si="12"/>
        <v>18436.399999999998</v>
      </c>
      <c r="E17" s="20">
        <f t="shared" si="13"/>
        <v>14.882863363328214</v>
      </c>
      <c r="F17" s="20">
        <v>382.5</v>
      </c>
      <c r="G17" s="19">
        <v>0</v>
      </c>
      <c r="H17" s="70">
        <f t="shared" si="14"/>
        <v>0</v>
      </c>
      <c r="I17" s="20">
        <v>27349.4</v>
      </c>
      <c r="J17" s="20">
        <v>7885.4</v>
      </c>
      <c r="K17" s="19">
        <f t="shared" si="21"/>
        <v>28.832076754883101</v>
      </c>
      <c r="L17" s="20">
        <v>12301.1</v>
      </c>
      <c r="M17" s="20">
        <v>1705.5</v>
      </c>
      <c r="N17" s="19">
        <f t="shared" si="22"/>
        <v>13.864613733731129</v>
      </c>
      <c r="O17" s="20"/>
      <c r="P17" s="20"/>
      <c r="Q17" s="20"/>
      <c r="R17" s="19">
        <v>1158.0999999999999</v>
      </c>
      <c r="S17" s="19">
        <v>918.3</v>
      </c>
      <c r="T17" s="19">
        <f t="shared" si="23"/>
        <v>79.293670667472583</v>
      </c>
      <c r="U17" s="20"/>
      <c r="V17" s="20"/>
      <c r="W17" s="20"/>
      <c r="X17" s="19">
        <v>3669.9</v>
      </c>
      <c r="Y17" s="19">
        <v>2279.4</v>
      </c>
      <c r="Z17" s="19">
        <f t="shared" si="24"/>
        <v>62.110684214828737</v>
      </c>
      <c r="AA17" s="20"/>
      <c r="AB17" s="20"/>
      <c r="AC17" s="51"/>
      <c r="AD17" s="20">
        <v>25342.7</v>
      </c>
      <c r="AE17" s="19">
        <v>990.9</v>
      </c>
      <c r="AF17" s="19">
        <f t="shared" si="15"/>
        <v>3.9100016967410731</v>
      </c>
      <c r="AG17" s="19">
        <v>3730.7</v>
      </c>
      <c r="AH17" s="19">
        <v>0</v>
      </c>
      <c r="AI17" s="20">
        <f t="shared" si="2"/>
        <v>0</v>
      </c>
      <c r="AJ17" s="19">
        <v>6</v>
      </c>
      <c r="AK17" s="19">
        <v>6</v>
      </c>
      <c r="AL17" s="19">
        <f t="shared" si="16"/>
        <v>100</v>
      </c>
      <c r="AM17" s="20"/>
      <c r="AN17" s="20"/>
      <c r="AO17" s="20"/>
      <c r="AP17" s="20"/>
      <c r="AQ17" s="20"/>
      <c r="AR17" s="20"/>
      <c r="AS17" s="20">
        <v>31413.9</v>
      </c>
      <c r="AT17" s="20">
        <v>0</v>
      </c>
      <c r="AU17" s="20">
        <f t="shared" si="36"/>
        <v>0</v>
      </c>
      <c r="AV17" s="20">
        <v>2176.9</v>
      </c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19"/>
      <c r="BP17" s="19"/>
      <c r="BQ17" s="19">
        <v>7000</v>
      </c>
      <c r="BR17" s="19">
        <v>0</v>
      </c>
      <c r="BS17" s="19">
        <f t="shared" si="17"/>
        <v>0</v>
      </c>
      <c r="BT17" s="19">
        <v>300</v>
      </c>
      <c r="BU17" s="19">
        <v>300</v>
      </c>
      <c r="BV17" s="70">
        <f t="shared" si="25"/>
        <v>100</v>
      </c>
      <c r="BW17" s="20"/>
      <c r="BX17" s="20"/>
      <c r="BY17" s="20"/>
      <c r="BZ17" s="20"/>
      <c r="CA17" s="20"/>
      <c r="CB17" s="20"/>
      <c r="CC17" s="19">
        <v>1624.3</v>
      </c>
      <c r="CD17" s="19">
        <v>303.60000000000002</v>
      </c>
      <c r="CE17" s="19">
        <f t="shared" si="18"/>
        <v>18.691128486117098</v>
      </c>
      <c r="CF17" s="20"/>
      <c r="CG17" s="20"/>
      <c r="CH17" s="20"/>
      <c r="CI17" s="20">
        <v>1014.5</v>
      </c>
      <c r="CJ17" s="20">
        <v>1014.5</v>
      </c>
      <c r="CK17" s="70">
        <f t="shared" si="19"/>
        <v>100</v>
      </c>
      <c r="CL17" s="20">
        <v>320.2</v>
      </c>
      <c r="CM17" s="19">
        <v>0</v>
      </c>
      <c r="CN17" s="20"/>
      <c r="CO17" s="20">
        <v>6086.5</v>
      </c>
      <c r="CP17" s="20">
        <v>3032.8</v>
      </c>
      <c r="CQ17" s="19">
        <f t="shared" si="20"/>
        <v>49.828308551712809</v>
      </c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7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7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19"/>
      <c r="EP17" s="70"/>
      <c r="EQ17" s="20"/>
      <c r="ER17" s="20"/>
      <c r="ES17" s="20"/>
      <c r="ET17" s="20"/>
      <c r="EU17" s="20"/>
      <c r="EV17" s="20"/>
      <c r="EW17" s="20"/>
      <c r="EX17" s="20"/>
      <c r="EY17" s="70"/>
      <c r="EZ17" s="20"/>
      <c r="FA17" s="20"/>
      <c r="FB17" s="70"/>
      <c r="FC17" s="20"/>
      <c r="FD17" s="20"/>
      <c r="FE17" s="51"/>
      <c r="FF17" s="20"/>
      <c r="FG17" s="20"/>
      <c r="FH17" s="51"/>
      <c r="FI17" s="20"/>
      <c r="FJ17" s="20"/>
      <c r="FK17" s="51"/>
      <c r="FL17" s="20"/>
      <c r="FM17" s="20"/>
      <c r="FN17" s="20"/>
      <c r="FO17" s="20"/>
      <c r="FP17" s="20"/>
      <c r="FQ17" s="7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70"/>
      <c r="GS17" s="20"/>
      <c r="GT17" s="20"/>
      <c r="GU17" s="20"/>
      <c r="GV17" s="20"/>
      <c r="GW17" s="20"/>
      <c r="GX17" s="20"/>
      <c r="GY17" s="20"/>
      <c r="GZ17" s="20"/>
      <c r="HA17" s="51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70"/>
      <c r="II17" s="20"/>
      <c r="IJ17" s="20"/>
      <c r="IK17" s="20"/>
      <c r="IL17" s="20"/>
      <c r="IM17" s="20"/>
      <c r="IN17" s="20"/>
      <c r="IO17" s="20"/>
      <c r="IP17" s="20"/>
      <c r="IQ17" s="51"/>
      <c r="IR17" s="20"/>
      <c r="IS17" s="20"/>
      <c r="IT17" s="70"/>
      <c r="IU17" s="20"/>
      <c r="IV17" s="20"/>
      <c r="IW17" s="70"/>
      <c r="IX17" s="20"/>
      <c r="IY17" s="20"/>
      <c r="IZ17" s="20"/>
    </row>
    <row r="18" spans="1:260" ht="16.5" customHeight="1">
      <c r="A18" s="7">
        <v>11</v>
      </c>
      <c r="B18" s="8" t="s">
        <v>125</v>
      </c>
      <c r="C18" s="20">
        <f t="shared" si="11"/>
        <v>165727.19999999998</v>
      </c>
      <c r="D18" s="20">
        <f t="shared" si="12"/>
        <v>21286.200000000008</v>
      </c>
      <c r="E18" s="20">
        <f t="shared" si="13"/>
        <v>12.84411973411728</v>
      </c>
      <c r="F18" s="20">
        <v>1054.0999999999999</v>
      </c>
      <c r="G18" s="19">
        <v>0</v>
      </c>
      <c r="H18" s="70">
        <f t="shared" si="14"/>
        <v>0</v>
      </c>
      <c r="I18" s="20">
        <v>29792.1</v>
      </c>
      <c r="J18" s="20">
        <v>3718.2</v>
      </c>
      <c r="K18" s="19">
        <f t="shared" si="21"/>
        <v>12.480489794274321</v>
      </c>
      <c r="L18" s="20">
        <v>15801.6</v>
      </c>
      <c r="M18" s="20">
        <v>4207.8999999999996</v>
      </c>
      <c r="N18" s="19">
        <f t="shared" si="22"/>
        <v>26.629581814499794</v>
      </c>
      <c r="O18" s="20"/>
      <c r="P18" s="20"/>
      <c r="Q18" s="20"/>
      <c r="R18" s="19">
        <v>7246.2</v>
      </c>
      <c r="S18" s="19">
        <v>6772.3</v>
      </c>
      <c r="T18" s="19">
        <f t="shared" si="23"/>
        <v>93.460020424498353</v>
      </c>
      <c r="U18" s="20"/>
      <c r="V18" s="20"/>
      <c r="W18" s="20"/>
      <c r="X18" s="19">
        <v>3827.6</v>
      </c>
      <c r="Y18" s="19">
        <v>2208.5</v>
      </c>
      <c r="Z18" s="19">
        <f t="shared" si="24"/>
        <v>57.699341623994151</v>
      </c>
      <c r="AA18" s="20"/>
      <c r="AB18" s="20"/>
      <c r="AC18" s="51"/>
      <c r="AD18" s="20">
        <v>8345.7000000000007</v>
      </c>
      <c r="AE18" s="19">
        <v>754.2</v>
      </c>
      <c r="AF18" s="19">
        <f t="shared" si="15"/>
        <v>9.0369891081634854</v>
      </c>
      <c r="AG18" s="19">
        <v>8246.6</v>
      </c>
      <c r="AH18" s="19">
        <v>0</v>
      </c>
      <c r="AI18" s="20">
        <f t="shared" si="2"/>
        <v>0</v>
      </c>
      <c r="AJ18" s="19">
        <v>9.4</v>
      </c>
      <c r="AK18" s="19">
        <v>9.4</v>
      </c>
      <c r="AL18" s="19">
        <f t="shared" si="16"/>
        <v>100</v>
      </c>
      <c r="AM18" s="20"/>
      <c r="AN18" s="20"/>
      <c r="AO18" s="20"/>
      <c r="AP18" s="20">
        <v>17574.400000000001</v>
      </c>
      <c r="AQ18" s="20">
        <v>0</v>
      </c>
      <c r="AR18" s="20">
        <v>0</v>
      </c>
      <c r="AS18" s="20"/>
      <c r="AT18" s="20"/>
      <c r="AU18" s="20"/>
      <c r="AV18" s="20">
        <v>12108.2</v>
      </c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>
        <v>1499.1</v>
      </c>
      <c r="BI18" s="20">
        <v>0</v>
      </c>
      <c r="BJ18" s="20">
        <v>0</v>
      </c>
      <c r="BK18" s="20"/>
      <c r="BL18" s="20"/>
      <c r="BM18" s="20"/>
      <c r="BN18" s="20">
        <v>973.1</v>
      </c>
      <c r="BO18" s="19">
        <v>0</v>
      </c>
      <c r="BP18" s="19">
        <v>0</v>
      </c>
      <c r="BQ18" s="19">
        <v>10000</v>
      </c>
      <c r="BR18" s="19">
        <v>0</v>
      </c>
      <c r="BS18" s="19">
        <f t="shared" si="17"/>
        <v>0</v>
      </c>
      <c r="BT18" s="19">
        <v>375</v>
      </c>
      <c r="BU18" s="19">
        <v>375</v>
      </c>
      <c r="BV18" s="70">
        <f t="shared" si="25"/>
        <v>100</v>
      </c>
      <c r="BW18" s="20"/>
      <c r="BX18" s="20"/>
      <c r="BY18" s="20"/>
      <c r="BZ18" s="20"/>
      <c r="CA18" s="20"/>
      <c r="CB18" s="20"/>
      <c r="CC18" s="19">
        <v>3940</v>
      </c>
      <c r="CD18" s="19">
        <v>593.4</v>
      </c>
      <c r="CE18" s="19">
        <f t="shared" si="18"/>
        <v>15.060913705583756</v>
      </c>
      <c r="CF18" s="20"/>
      <c r="CG18" s="20"/>
      <c r="CH18" s="20"/>
      <c r="CI18" s="20">
        <v>1407.7</v>
      </c>
      <c r="CJ18" s="20">
        <v>703.9</v>
      </c>
      <c r="CK18" s="70">
        <f t="shared" si="19"/>
        <v>50.003551893159049</v>
      </c>
      <c r="CL18" s="20">
        <v>376.8</v>
      </c>
      <c r="CM18" s="19">
        <v>0</v>
      </c>
      <c r="CN18" s="20"/>
      <c r="CO18" s="20">
        <v>6208</v>
      </c>
      <c r="CP18" s="20">
        <v>1943.4</v>
      </c>
      <c r="CQ18" s="19">
        <f t="shared" si="20"/>
        <v>31.304768041237114</v>
      </c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70"/>
      <c r="DD18" s="20"/>
      <c r="DE18" s="20"/>
      <c r="DF18" s="20"/>
      <c r="DG18" s="20"/>
      <c r="DH18" s="20"/>
      <c r="DI18" s="20"/>
      <c r="DJ18" s="20">
        <v>27013.8</v>
      </c>
      <c r="DK18" s="20">
        <v>0</v>
      </c>
      <c r="DL18" s="20">
        <v>0</v>
      </c>
      <c r="DM18" s="20"/>
      <c r="DN18" s="20"/>
      <c r="DO18" s="20"/>
      <c r="DP18" s="20"/>
      <c r="DQ18" s="20"/>
      <c r="DR18" s="20"/>
      <c r="DS18" s="20"/>
      <c r="DT18" s="20"/>
      <c r="DU18" s="7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19"/>
      <c r="EP18" s="70"/>
      <c r="EQ18" s="20">
        <v>9927.7999999999993</v>
      </c>
      <c r="ER18" s="20">
        <v>0</v>
      </c>
      <c r="ES18" s="20">
        <f>ER18/EQ18*100</f>
        <v>0</v>
      </c>
      <c r="ET18" s="20"/>
      <c r="EU18" s="20"/>
      <c r="EV18" s="20"/>
      <c r="EW18" s="20"/>
      <c r="EX18" s="20"/>
      <c r="EY18" s="70"/>
      <c r="EZ18" s="20"/>
      <c r="FA18" s="20"/>
      <c r="FB18" s="70"/>
      <c r="FC18" s="20"/>
      <c r="FD18" s="20"/>
      <c r="FE18" s="51"/>
      <c r="FF18" s="20"/>
      <c r="FG18" s="20"/>
      <c r="FH18" s="51"/>
      <c r="FI18" s="20"/>
      <c r="FJ18" s="20"/>
      <c r="FK18" s="51"/>
      <c r="FL18" s="20"/>
      <c r="FM18" s="20"/>
      <c r="FN18" s="20"/>
      <c r="FO18" s="20"/>
      <c r="FP18" s="20"/>
      <c r="FQ18" s="7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70"/>
      <c r="GS18" s="20"/>
      <c r="GT18" s="20"/>
      <c r="GU18" s="20"/>
      <c r="GV18" s="20"/>
      <c r="GW18" s="20"/>
      <c r="GX18" s="20"/>
      <c r="GY18" s="20"/>
      <c r="GZ18" s="20"/>
      <c r="HA18" s="51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>
        <v>0</v>
      </c>
      <c r="ID18" s="20"/>
      <c r="IE18" s="20"/>
      <c r="IF18" s="20"/>
      <c r="IG18" s="20"/>
      <c r="IH18" s="70"/>
      <c r="II18" s="20"/>
      <c r="IJ18" s="20"/>
      <c r="IK18" s="20"/>
      <c r="IL18" s="20"/>
      <c r="IM18" s="20"/>
      <c r="IN18" s="20"/>
      <c r="IO18" s="20"/>
      <c r="IP18" s="20"/>
      <c r="IQ18" s="51"/>
      <c r="IR18" s="20"/>
      <c r="IS18" s="20"/>
      <c r="IT18" s="70"/>
      <c r="IU18" s="20"/>
      <c r="IV18" s="20"/>
      <c r="IW18" s="70"/>
      <c r="IX18" s="20"/>
      <c r="IY18" s="20"/>
      <c r="IZ18" s="20"/>
    </row>
    <row r="19" spans="1:260" ht="16.5" customHeight="1">
      <c r="A19" s="7">
        <v>12</v>
      </c>
      <c r="B19" s="8" t="s">
        <v>126</v>
      </c>
      <c r="C19" s="20">
        <f t="shared" si="11"/>
        <v>136350.19999999998</v>
      </c>
      <c r="D19" s="20">
        <f t="shared" si="12"/>
        <v>50318.9</v>
      </c>
      <c r="E19" s="20">
        <f t="shared" si="13"/>
        <v>36.904162956856688</v>
      </c>
      <c r="F19" s="20">
        <v>965.9</v>
      </c>
      <c r="G19" s="19">
        <v>0</v>
      </c>
      <c r="H19" s="70">
        <f t="shared" si="14"/>
        <v>0</v>
      </c>
      <c r="I19" s="20">
        <v>34050.199999999997</v>
      </c>
      <c r="J19" s="20">
        <v>12706.4</v>
      </c>
      <c r="K19" s="19">
        <f t="shared" si="21"/>
        <v>37.316667743508113</v>
      </c>
      <c r="L19" s="20">
        <v>21127.599999999999</v>
      </c>
      <c r="M19" s="20">
        <v>4601.7</v>
      </c>
      <c r="N19" s="19">
        <f t="shared" si="22"/>
        <v>21.780514587553725</v>
      </c>
      <c r="O19" s="20"/>
      <c r="P19" s="20"/>
      <c r="Q19" s="20"/>
      <c r="R19" s="19">
        <v>19162.2</v>
      </c>
      <c r="S19" s="19">
        <v>19162.2</v>
      </c>
      <c r="T19" s="19">
        <f t="shared" si="23"/>
        <v>100</v>
      </c>
      <c r="U19" s="20"/>
      <c r="V19" s="20"/>
      <c r="W19" s="20"/>
      <c r="X19" s="19">
        <v>8195.4</v>
      </c>
      <c r="Y19" s="19">
        <v>7665.6</v>
      </c>
      <c r="Z19" s="19">
        <f t="shared" si="24"/>
        <v>93.535397906142478</v>
      </c>
      <c r="AA19" s="20"/>
      <c r="AB19" s="20"/>
      <c r="AC19" s="51"/>
      <c r="AD19" s="20">
        <v>14739.300000000001</v>
      </c>
      <c r="AE19" s="19">
        <v>1118</v>
      </c>
      <c r="AF19" s="19">
        <f t="shared" si="15"/>
        <v>7.5851634745204999</v>
      </c>
      <c r="AG19" s="19">
        <v>8779.7999999999993</v>
      </c>
      <c r="AH19" s="19">
        <v>0</v>
      </c>
      <c r="AI19" s="20">
        <f t="shared" si="2"/>
        <v>0</v>
      </c>
      <c r="AJ19" s="19">
        <v>13.9</v>
      </c>
      <c r="AK19" s="19">
        <v>13.9</v>
      </c>
      <c r="AL19" s="19">
        <f t="shared" si="16"/>
        <v>100</v>
      </c>
      <c r="AM19" s="20"/>
      <c r="AN19" s="20"/>
      <c r="AO19" s="20"/>
      <c r="AP19" s="20"/>
      <c r="AQ19" s="20"/>
      <c r="AR19" s="20"/>
      <c r="AS19" s="20"/>
      <c r="AT19" s="20"/>
      <c r="AU19" s="20"/>
      <c r="AV19" s="20">
        <v>2016.5</v>
      </c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>
        <v>8468.1</v>
      </c>
      <c r="BI19" s="20">
        <v>0</v>
      </c>
      <c r="BJ19" s="20">
        <v>0</v>
      </c>
      <c r="BK19" s="20"/>
      <c r="BL19" s="20"/>
      <c r="BM19" s="20"/>
      <c r="BN19" s="20">
        <v>1940</v>
      </c>
      <c r="BO19" s="19">
        <v>0</v>
      </c>
      <c r="BP19" s="19">
        <v>0</v>
      </c>
      <c r="BQ19" s="19">
        <v>3700</v>
      </c>
      <c r="BR19" s="19">
        <v>0</v>
      </c>
      <c r="BS19" s="19">
        <f t="shared" si="17"/>
        <v>0</v>
      </c>
      <c r="BT19" s="19">
        <v>225</v>
      </c>
      <c r="BU19" s="19">
        <v>150</v>
      </c>
      <c r="BV19" s="70">
        <f t="shared" si="25"/>
        <v>66.666666666666657</v>
      </c>
      <c r="BW19" s="20"/>
      <c r="BX19" s="20"/>
      <c r="BY19" s="20"/>
      <c r="BZ19" s="20"/>
      <c r="CA19" s="20"/>
      <c r="CB19" s="20"/>
      <c r="CC19" s="19">
        <v>1446.2</v>
      </c>
      <c r="CD19" s="19">
        <v>0</v>
      </c>
      <c r="CE19" s="19">
        <f t="shared" si="18"/>
        <v>0</v>
      </c>
      <c r="CF19" s="20"/>
      <c r="CG19" s="20"/>
      <c r="CH19" s="20"/>
      <c r="CI19" s="20">
        <v>1921.7</v>
      </c>
      <c r="CJ19" s="20">
        <v>960.9</v>
      </c>
      <c r="CK19" s="70">
        <f t="shared" si="19"/>
        <v>50.002601862933858</v>
      </c>
      <c r="CL19" s="20">
        <v>608.70000000000005</v>
      </c>
      <c r="CM19" s="19">
        <v>0</v>
      </c>
      <c r="CN19" s="20"/>
      <c r="CO19" s="20">
        <v>8989.7000000000007</v>
      </c>
      <c r="CP19" s="20">
        <v>3940.2</v>
      </c>
      <c r="CQ19" s="19">
        <f t="shared" si="20"/>
        <v>43.830161184466661</v>
      </c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7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7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19"/>
      <c r="EP19" s="70"/>
      <c r="EQ19" s="20"/>
      <c r="ER19" s="20"/>
      <c r="ES19" s="20"/>
      <c r="ET19" s="20"/>
      <c r="EU19" s="20"/>
      <c r="EV19" s="20"/>
      <c r="EW19" s="20"/>
      <c r="EX19" s="20"/>
      <c r="EY19" s="70"/>
      <c r="EZ19" s="20"/>
      <c r="FA19" s="20"/>
      <c r="FB19" s="70"/>
      <c r="FC19" s="20"/>
      <c r="FD19" s="20"/>
      <c r="FE19" s="51"/>
      <c r="FF19" s="20"/>
      <c r="FG19" s="20"/>
      <c r="FH19" s="51"/>
      <c r="FI19" s="20"/>
      <c r="FJ19" s="20"/>
      <c r="FK19" s="51"/>
      <c r="FL19" s="20"/>
      <c r="FM19" s="20"/>
      <c r="FN19" s="20"/>
      <c r="FO19" s="20"/>
      <c r="FP19" s="20"/>
      <c r="FQ19" s="7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70"/>
      <c r="GS19" s="20"/>
      <c r="GT19" s="20"/>
      <c r="GU19" s="20"/>
      <c r="GV19" s="20"/>
      <c r="GW19" s="20"/>
      <c r="GX19" s="20"/>
      <c r="GY19" s="20"/>
      <c r="GZ19" s="20"/>
      <c r="HA19" s="51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70"/>
      <c r="II19" s="20"/>
      <c r="IJ19" s="20"/>
      <c r="IK19" s="20"/>
      <c r="IL19" s="20"/>
      <c r="IM19" s="20"/>
      <c r="IN19" s="20"/>
      <c r="IO19" s="20"/>
      <c r="IP19" s="20"/>
      <c r="IQ19" s="51"/>
      <c r="IR19" s="20"/>
      <c r="IS19" s="20"/>
      <c r="IT19" s="70"/>
      <c r="IU19" s="20"/>
      <c r="IV19" s="20"/>
      <c r="IW19" s="70"/>
      <c r="IX19" s="20"/>
      <c r="IY19" s="20"/>
      <c r="IZ19" s="20"/>
    </row>
    <row r="20" spans="1:260" ht="16.5" customHeight="1">
      <c r="A20" s="7">
        <v>13</v>
      </c>
      <c r="B20" s="8" t="s">
        <v>127</v>
      </c>
      <c r="C20" s="20">
        <f t="shared" si="11"/>
        <v>138988.5</v>
      </c>
      <c r="D20" s="20">
        <f t="shared" si="12"/>
        <v>13534.699999999999</v>
      </c>
      <c r="E20" s="20">
        <f t="shared" si="13"/>
        <v>9.7379999064670812</v>
      </c>
      <c r="F20" s="20">
        <v>552.29999999999995</v>
      </c>
      <c r="G20" s="19">
        <v>0</v>
      </c>
      <c r="H20" s="70">
        <f t="shared" si="14"/>
        <v>0</v>
      </c>
      <c r="I20" s="20">
        <v>17285.900000000001</v>
      </c>
      <c r="J20" s="20">
        <v>5024.7</v>
      </c>
      <c r="K20" s="19">
        <f t="shared" si="21"/>
        <v>29.068200093717998</v>
      </c>
      <c r="L20" s="20">
        <v>8650.7999999999993</v>
      </c>
      <c r="M20" s="20">
        <v>734.6</v>
      </c>
      <c r="N20" s="19">
        <f t="shared" si="22"/>
        <v>8.491700189577843</v>
      </c>
      <c r="O20" s="20"/>
      <c r="P20" s="20"/>
      <c r="Q20" s="20"/>
      <c r="R20" s="19">
        <v>6665.1</v>
      </c>
      <c r="S20" s="19">
        <v>1102.5</v>
      </c>
      <c r="T20" s="19">
        <f t="shared" si="23"/>
        <v>16.541387225998108</v>
      </c>
      <c r="U20" s="20"/>
      <c r="V20" s="20"/>
      <c r="W20" s="20"/>
      <c r="X20" s="19">
        <v>3940.1</v>
      </c>
      <c r="Y20" s="19">
        <v>3221</v>
      </c>
      <c r="Z20" s="19">
        <f t="shared" si="24"/>
        <v>81.749194182888758</v>
      </c>
      <c r="AA20" s="20"/>
      <c r="AB20" s="20"/>
      <c r="AC20" s="51"/>
      <c r="AD20" s="20">
        <v>14687.8</v>
      </c>
      <c r="AE20" s="19">
        <v>907</v>
      </c>
      <c r="AF20" s="19">
        <f t="shared" si="15"/>
        <v>6.1751930173341147</v>
      </c>
      <c r="AG20" s="19">
        <v>3697.9</v>
      </c>
      <c r="AH20" s="19">
        <v>0</v>
      </c>
      <c r="AI20" s="20">
        <f t="shared" si="2"/>
        <v>0</v>
      </c>
      <c r="AJ20" s="19">
        <v>5.3</v>
      </c>
      <c r="AK20" s="19">
        <v>5.3</v>
      </c>
      <c r="AL20" s="19">
        <f t="shared" si="16"/>
        <v>100</v>
      </c>
      <c r="AM20" s="20"/>
      <c r="AN20" s="20"/>
      <c r="AO20" s="20"/>
      <c r="AP20" s="20"/>
      <c r="AQ20" s="20"/>
      <c r="AR20" s="20"/>
      <c r="AS20" s="20">
        <v>12815.4</v>
      </c>
      <c r="AT20" s="20">
        <v>0</v>
      </c>
      <c r="AU20" s="20">
        <f t="shared" si="36"/>
        <v>0</v>
      </c>
      <c r="AV20" s="20">
        <v>828.5</v>
      </c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>
        <v>8278.7000000000007</v>
      </c>
      <c r="BI20" s="20">
        <v>0</v>
      </c>
      <c r="BJ20" s="20">
        <v>0</v>
      </c>
      <c r="BK20" s="20"/>
      <c r="BL20" s="20"/>
      <c r="BM20" s="20"/>
      <c r="BN20" s="20">
        <v>970</v>
      </c>
      <c r="BO20" s="19">
        <v>0</v>
      </c>
      <c r="BP20" s="19">
        <v>0</v>
      </c>
      <c r="BQ20" s="19">
        <v>18000</v>
      </c>
      <c r="BR20" s="19">
        <v>0</v>
      </c>
      <c r="BS20" s="19">
        <f t="shared" si="17"/>
        <v>0</v>
      </c>
      <c r="BT20" s="19">
        <v>300</v>
      </c>
      <c r="BU20" s="19">
        <v>300</v>
      </c>
      <c r="BV20" s="70">
        <f t="shared" si="25"/>
        <v>100</v>
      </c>
      <c r="BW20" s="20"/>
      <c r="BX20" s="20"/>
      <c r="BY20" s="20"/>
      <c r="BZ20" s="20"/>
      <c r="CA20" s="20"/>
      <c r="CB20" s="20"/>
      <c r="CC20" s="19"/>
      <c r="CD20" s="19"/>
      <c r="CE20" s="19"/>
      <c r="CF20" s="20"/>
      <c r="CG20" s="20"/>
      <c r="CH20" s="20"/>
      <c r="CI20" s="20">
        <v>1063</v>
      </c>
      <c r="CJ20" s="20">
        <v>1063</v>
      </c>
      <c r="CK20" s="70">
        <f t="shared" si="19"/>
        <v>100</v>
      </c>
      <c r="CL20" s="20">
        <v>287.60000000000002</v>
      </c>
      <c r="CM20" s="19">
        <v>0</v>
      </c>
      <c r="CN20" s="20"/>
      <c r="CO20" s="20">
        <v>3190.3</v>
      </c>
      <c r="CP20" s="20">
        <v>1176.5999999999999</v>
      </c>
      <c r="CQ20" s="19">
        <f t="shared" si="20"/>
        <v>36.880544149453023</v>
      </c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7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>
        <v>37769.800000000003</v>
      </c>
      <c r="DQ20" s="20">
        <v>0</v>
      </c>
      <c r="DR20" s="20">
        <f>DQ20/DP20*100</f>
        <v>0</v>
      </c>
      <c r="DS20" s="20"/>
      <c r="DT20" s="20"/>
      <c r="DU20" s="7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19"/>
      <c r="EP20" s="70"/>
      <c r="EQ20" s="20"/>
      <c r="ER20" s="20"/>
      <c r="ES20" s="20"/>
      <c r="ET20" s="20"/>
      <c r="EU20" s="20"/>
      <c r="EV20" s="20"/>
      <c r="EW20" s="20"/>
      <c r="EX20" s="20"/>
      <c r="EY20" s="70"/>
      <c r="EZ20" s="20"/>
      <c r="FA20" s="20"/>
      <c r="FB20" s="70"/>
      <c r="FC20" s="20"/>
      <c r="FD20" s="20"/>
      <c r="FE20" s="51"/>
      <c r="FF20" s="20"/>
      <c r="FG20" s="20"/>
      <c r="FH20" s="51"/>
      <c r="FI20" s="20"/>
      <c r="FJ20" s="20"/>
      <c r="FK20" s="51"/>
      <c r="FL20" s="20"/>
      <c r="FM20" s="20"/>
      <c r="FN20" s="20"/>
      <c r="FO20" s="20"/>
      <c r="FP20" s="20"/>
      <c r="FQ20" s="7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70"/>
      <c r="GS20" s="20"/>
      <c r="GT20" s="20"/>
      <c r="GU20" s="20"/>
      <c r="GV20" s="20"/>
      <c r="GW20" s="20"/>
      <c r="GX20" s="20"/>
      <c r="GY20" s="20"/>
      <c r="GZ20" s="20"/>
      <c r="HA20" s="51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70"/>
      <c r="II20" s="20"/>
      <c r="IJ20" s="20"/>
      <c r="IK20" s="20"/>
      <c r="IL20" s="20"/>
      <c r="IM20" s="20"/>
      <c r="IN20" s="20"/>
      <c r="IO20" s="20"/>
      <c r="IP20" s="20"/>
      <c r="IQ20" s="51"/>
      <c r="IR20" s="20"/>
      <c r="IS20" s="20"/>
      <c r="IT20" s="70"/>
      <c r="IU20" s="20"/>
      <c r="IV20" s="20"/>
      <c r="IW20" s="70"/>
      <c r="IX20" s="20"/>
      <c r="IY20" s="20"/>
      <c r="IZ20" s="20"/>
    </row>
    <row r="21" spans="1:260" ht="16.5" customHeight="1">
      <c r="A21" s="7">
        <v>14</v>
      </c>
      <c r="B21" s="8" t="s">
        <v>128</v>
      </c>
      <c r="C21" s="20">
        <f t="shared" si="11"/>
        <v>182704.4</v>
      </c>
      <c r="D21" s="20">
        <f t="shared" si="12"/>
        <v>20980.1</v>
      </c>
      <c r="E21" s="20">
        <f t="shared" si="13"/>
        <v>11.483084151230074</v>
      </c>
      <c r="F21" s="20">
        <v>1058.8</v>
      </c>
      <c r="G21" s="19">
        <v>0</v>
      </c>
      <c r="H21" s="70">
        <f t="shared" si="14"/>
        <v>0</v>
      </c>
      <c r="I21" s="20">
        <v>80060.3</v>
      </c>
      <c r="J21" s="20">
        <v>6699.3</v>
      </c>
      <c r="K21" s="19">
        <f t="shared" si="21"/>
        <v>8.3678177573653851</v>
      </c>
      <c r="L21" s="20">
        <v>25279.1</v>
      </c>
      <c r="M21" s="20">
        <v>2986.5</v>
      </c>
      <c r="N21" s="19">
        <f t="shared" si="22"/>
        <v>11.814107306035421</v>
      </c>
      <c r="O21" s="20"/>
      <c r="P21" s="20"/>
      <c r="Q21" s="20"/>
      <c r="R21" s="19">
        <v>5540.4</v>
      </c>
      <c r="S21" s="19">
        <v>2141.9</v>
      </c>
      <c r="T21" s="19">
        <f t="shared" si="23"/>
        <v>38.659663562197679</v>
      </c>
      <c r="U21" s="20"/>
      <c r="V21" s="20"/>
      <c r="W21" s="20"/>
      <c r="X21" s="19">
        <v>5223.3999999999996</v>
      </c>
      <c r="Y21" s="19">
        <v>4468.6000000000004</v>
      </c>
      <c r="Z21" s="19">
        <f t="shared" si="24"/>
        <v>85.549641995635042</v>
      </c>
      <c r="AA21" s="20"/>
      <c r="AB21" s="20"/>
      <c r="AC21" s="51"/>
      <c r="AD21" s="20">
        <v>5479.2</v>
      </c>
      <c r="AE21" s="19">
        <v>1915</v>
      </c>
      <c r="AF21" s="19">
        <f t="shared" si="15"/>
        <v>34.95035771645496</v>
      </c>
      <c r="AG21" s="19">
        <v>6886.2</v>
      </c>
      <c r="AH21" s="19">
        <v>0</v>
      </c>
      <c r="AI21" s="20">
        <f t="shared" si="2"/>
        <v>0</v>
      </c>
      <c r="AJ21" s="19">
        <v>9.6</v>
      </c>
      <c r="AK21" s="19">
        <v>9.6</v>
      </c>
      <c r="AL21" s="19">
        <f t="shared" si="16"/>
        <v>100</v>
      </c>
      <c r="AM21" s="20"/>
      <c r="AN21" s="20"/>
      <c r="AO21" s="20"/>
      <c r="AP21" s="20"/>
      <c r="AQ21" s="20"/>
      <c r="AR21" s="20"/>
      <c r="AS21" s="20"/>
      <c r="AT21" s="20"/>
      <c r="AU21" s="20"/>
      <c r="AV21" s="20">
        <v>12600</v>
      </c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>
        <v>25637.200000000001</v>
      </c>
      <c r="BI21" s="20">
        <v>0</v>
      </c>
      <c r="BJ21" s="20">
        <v>0</v>
      </c>
      <c r="BK21" s="20"/>
      <c r="BL21" s="20"/>
      <c r="BM21" s="20"/>
      <c r="BN21" s="20">
        <v>970</v>
      </c>
      <c r="BO21" s="19">
        <v>0</v>
      </c>
      <c r="BP21" s="19">
        <v>0</v>
      </c>
      <c r="BQ21" s="19">
        <v>2200</v>
      </c>
      <c r="BR21" s="19">
        <v>0</v>
      </c>
      <c r="BS21" s="19">
        <f t="shared" si="17"/>
        <v>0</v>
      </c>
      <c r="BT21" s="19">
        <v>300</v>
      </c>
      <c r="BU21" s="19">
        <v>0</v>
      </c>
      <c r="BV21" s="70">
        <f t="shared" si="25"/>
        <v>0</v>
      </c>
      <c r="BW21" s="20"/>
      <c r="BX21" s="20"/>
      <c r="BY21" s="20"/>
      <c r="BZ21" s="20"/>
      <c r="CA21" s="20"/>
      <c r="CB21" s="20"/>
      <c r="CC21" s="19">
        <v>2304.5</v>
      </c>
      <c r="CD21" s="19">
        <v>0</v>
      </c>
      <c r="CE21" s="19">
        <f t="shared" si="18"/>
        <v>0</v>
      </c>
      <c r="CF21" s="20"/>
      <c r="CG21" s="20"/>
      <c r="CH21" s="20"/>
      <c r="CI21" s="20">
        <v>1350</v>
      </c>
      <c r="CJ21" s="20">
        <v>0</v>
      </c>
      <c r="CK21" s="70">
        <f t="shared" si="19"/>
        <v>0</v>
      </c>
      <c r="CL21" s="20">
        <v>690.5</v>
      </c>
      <c r="CM21" s="19">
        <v>0</v>
      </c>
      <c r="CN21" s="20"/>
      <c r="CO21" s="20">
        <v>5664.4</v>
      </c>
      <c r="CP21" s="20">
        <v>1798.4</v>
      </c>
      <c r="CQ21" s="19">
        <f t="shared" si="20"/>
        <v>31.749170256337834</v>
      </c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7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7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>
        <v>1450.8</v>
      </c>
      <c r="EO21" s="19">
        <v>960.8</v>
      </c>
      <c r="EP21" s="70">
        <f t="shared" si="27"/>
        <v>66.225530741659782</v>
      </c>
      <c r="EQ21" s="20"/>
      <c r="ER21" s="20"/>
      <c r="ES21" s="20"/>
      <c r="ET21" s="20"/>
      <c r="EU21" s="20"/>
      <c r="EV21" s="20"/>
      <c r="EW21" s="20"/>
      <c r="EX21" s="20"/>
      <c r="EY21" s="70"/>
      <c r="EZ21" s="20"/>
      <c r="FA21" s="20"/>
      <c r="FB21" s="70"/>
      <c r="FC21" s="20"/>
      <c r="FD21" s="20"/>
      <c r="FE21" s="51"/>
      <c r="FF21" s="20"/>
      <c r="FG21" s="20"/>
      <c r="FH21" s="51"/>
      <c r="FI21" s="20"/>
      <c r="FJ21" s="20"/>
      <c r="FK21" s="51"/>
      <c r="FL21" s="20"/>
      <c r="FM21" s="20"/>
      <c r="FN21" s="20"/>
      <c r="FO21" s="20"/>
      <c r="FP21" s="20"/>
      <c r="FQ21" s="7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70"/>
      <c r="GS21" s="20"/>
      <c r="GT21" s="20"/>
      <c r="GU21" s="20"/>
      <c r="GV21" s="20"/>
      <c r="GW21" s="20"/>
      <c r="GX21" s="20"/>
      <c r="GY21" s="20"/>
      <c r="GZ21" s="20"/>
      <c r="HA21" s="51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70"/>
      <c r="II21" s="20"/>
      <c r="IJ21" s="20"/>
      <c r="IK21" s="20"/>
      <c r="IL21" s="20"/>
      <c r="IM21" s="20"/>
      <c r="IN21" s="20"/>
      <c r="IO21" s="20"/>
      <c r="IP21" s="20"/>
      <c r="IQ21" s="51"/>
      <c r="IR21" s="20"/>
      <c r="IS21" s="20"/>
      <c r="IT21" s="70"/>
      <c r="IU21" s="20"/>
      <c r="IV21" s="20"/>
      <c r="IW21" s="70"/>
      <c r="IX21" s="20"/>
      <c r="IY21" s="20"/>
      <c r="IZ21" s="20"/>
    </row>
    <row r="22" spans="1:260" ht="16.5" customHeight="1">
      <c r="A22" s="7">
        <v>15</v>
      </c>
      <c r="B22" s="8" t="s">
        <v>129</v>
      </c>
      <c r="C22" s="20">
        <f t="shared" si="11"/>
        <v>384646.40000000002</v>
      </c>
      <c r="D22" s="20">
        <f t="shared" si="12"/>
        <v>38720</v>
      </c>
      <c r="E22" s="20">
        <f t="shared" si="13"/>
        <v>10.066388246451806</v>
      </c>
      <c r="F22" s="20">
        <v>4261.3</v>
      </c>
      <c r="G22" s="19">
        <v>0</v>
      </c>
      <c r="H22" s="70">
        <f t="shared" si="14"/>
        <v>0</v>
      </c>
      <c r="I22" s="20">
        <v>40200.800000000003</v>
      </c>
      <c r="J22" s="20">
        <v>10162.299999999999</v>
      </c>
      <c r="K22" s="19">
        <f t="shared" si="21"/>
        <v>25.278850172135876</v>
      </c>
      <c r="L22" s="20">
        <v>19725.900000000001</v>
      </c>
      <c r="M22" s="20">
        <v>0</v>
      </c>
      <c r="N22" s="19">
        <f t="shared" si="22"/>
        <v>0</v>
      </c>
      <c r="O22" s="20"/>
      <c r="P22" s="20"/>
      <c r="Q22" s="20"/>
      <c r="R22" s="19">
        <v>18329.099999999999</v>
      </c>
      <c r="S22" s="19">
        <v>17994.5</v>
      </c>
      <c r="T22" s="19">
        <f t="shared" si="23"/>
        <v>98.174487563491937</v>
      </c>
      <c r="U22" s="20"/>
      <c r="V22" s="20"/>
      <c r="W22" s="20"/>
      <c r="X22" s="19">
        <v>6957.1</v>
      </c>
      <c r="Y22" s="19">
        <v>5911.8</v>
      </c>
      <c r="Z22" s="19">
        <f t="shared" si="24"/>
        <v>84.975061448017129</v>
      </c>
      <c r="AA22" s="20">
        <v>680.4</v>
      </c>
      <c r="AB22" s="20">
        <v>0</v>
      </c>
      <c r="AC22" s="70">
        <f t="shared" ref="AC22:AC36" si="37">AB22/AA22*100</f>
        <v>0</v>
      </c>
      <c r="AD22" s="20">
        <v>18305.5</v>
      </c>
      <c r="AE22" s="19">
        <v>0</v>
      </c>
      <c r="AF22" s="19">
        <f t="shared" si="15"/>
        <v>0</v>
      </c>
      <c r="AG22" s="19">
        <v>13253.7</v>
      </c>
      <c r="AH22" s="19">
        <v>0</v>
      </c>
      <c r="AI22" s="20">
        <f t="shared" si="2"/>
        <v>0</v>
      </c>
      <c r="AJ22" s="19">
        <v>15.3</v>
      </c>
      <c r="AK22" s="19">
        <v>15.3</v>
      </c>
      <c r="AL22" s="19">
        <f t="shared" si="16"/>
        <v>100</v>
      </c>
      <c r="AM22" s="20"/>
      <c r="AN22" s="20"/>
      <c r="AO22" s="20"/>
      <c r="AP22" s="20"/>
      <c r="AQ22" s="20"/>
      <c r="AR22" s="20"/>
      <c r="AS22" s="20">
        <v>12884.9</v>
      </c>
      <c r="AT22" s="20">
        <v>0</v>
      </c>
      <c r="AU22" s="20">
        <f t="shared" si="36"/>
        <v>0</v>
      </c>
      <c r="AV22" s="20">
        <v>11766.7</v>
      </c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>
        <v>939.8</v>
      </c>
      <c r="BI22" s="20">
        <v>0</v>
      </c>
      <c r="BJ22" s="20">
        <v>0</v>
      </c>
      <c r="BK22" s="20"/>
      <c r="BL22" s="20"/>
      <c r="BM22" s="20"/>
      <c r="BN22" s="20">
        <v>1946.2</v>
      </c>
      <c r="BO22" s="19">
        <v>0</v>
      </c>
      <c r="BP22" s="19">
        <v>0</v>
      </c>
      <c r="BQ22" s="19">
        <v>12699.999999999998</v>
      </c>
      <c r="BR22" s="19">
        <v>0</v>
      </c>
      <c r="BS22" s="19">
        <f t="shared" si="17"/>
        <v>0</v>
      </c>
      <c r="BT22" s="19">
        <v>75</v>
      </c>
      <c r="BU22" s="19">
        <v>75</v>
      </c>
      <c r="BV22" s="70">
        <f t="shared" si="25"/>
        <v>100</v>
      </c>
      <c r="BW22" s="20"/>
      <c r="BX22" s="20"/>
      <c r="BY22" s="20"/>
      <c r="BZ22" s="20"/>
      <c r="CA22" s="20"/>
      <c r="CB22" s="20"/>
      <c r="CC22" s="19">
        <v>1446.2</v>
      </c>
      <c r="CD22" s="19">
        <v>257.60000000000002</v>
      </c>
      <c r="CE22" s="19">
        <f t="shared" si="18"/>
        <v>17.812197483059052</v>
      </c>
      <c r="CF22" s="20"/>
      <c r="CG22" s="20"/>
      <c r="CH22" s="20"/>
      <c r="CI22" s="20">
        <v>1985</v>
      </c>
      <c r="CJ22" s="20">
        <v>992.5</v>
      </c>
      <c r="CK22" s="70">
        <f t="shared" si="19"/>
        <v>50</v>
      </c>
      <c r="CL22" s="20">
        <v>646.1</v>
      </c>
      <c r="CM22" s="19">
        <v>0</v>
      </c>
      <c r="CN22" s="20"/>
      <c r="CO22" s="20">
        <v>6781.7</v>
      </c>
      <c r="CP22" s="20">
        <v>3311</v>
      </c>
      <c r="CQ22" s="19">
        <f t="shared" si="20"/>
        <v>48.822566613091112</v>
      </c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7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>
        <v>2720.9</v>
      </c>
      <c r="DT22" s="20">
        <v>0</v>
      </c>
      <c r="DU22" s="70">
        <f t="shared" ref="DU22:DU36" si="38">DT22/DS22*100</f>
        <v>0</v>
      </c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>
        <v>765.8</v>
      </c>
      <c r="EO22" s="19">
        <v>0</v>
      </c>
      <c r="EP22" s="70">
        <f t="shared" si="27"/>
        <v>0</v>
      </c>
      <c r="EQ22" s="20"/>
      <c r="ER22" s="20"/>
      <c r="ES22" s="20"/>
      <c r="ET22" s="20"/>
      <c r="EU22" s="20"/>
      <c r="EV22" s="20"/>
      <c r="EW22" s="20"/>
      <c r="EX22" s="20"/>
      <c r="EY22" s="70"/>
      <c r="EZ22" s="20"/>
      <c r="FA22" s="20"/>
      <c r="FB22" s="70"/>
      <c r="FC22" s="20"/>
      <c r="FD22" s="20"/>
      <c r="FE22" s="51"/>
      <c r="FF22" s="20"/>
      <c r="FG22" s="20"/>
      <c r="FH22" s="51"/>
      <c r="FI22" s="20"/>
      <c r="FJ22" s="20"/>
      <c r="FK22" s="51"/>
      <c r="FL22" s="20"/>
      <c r="FM22" s="20"/>
      <c r="FN22" s="20"/>
      <c r="FO22" s="20"/>
      <c r="FP22" s="20"/>
      <c r="FQ22" s="7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70"/>
      <c r="GS22" s="20"/>
      <c r="GT22" s="20"/>
      <c r="GU22" s="20"/>
      <c r="GV22" s="20"/>
      <c r="GW22" s="20"/>
      <c r="GX22" s="20"/>
      <c r="GY22" s="20"/>
      <c r="GZ22" s="20"/>
      <c r="HA22" s="51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>
        <v>208259</v>
      </c>
      <c r="IG22" s="20">
        <v>0</v>
      </c>
      <c r="IH22" s="70">
        <f t="shared" ref="IH22:IH36" si="39">IG22/IF22*100</f>
        <v>0</v>
      </c>
      <c r="II22" s="20"/>
      <c r="IJ22" s="20"/>
      <c r="IK22" s="20"/>
      <c r="IL22" s="20"/>
      <c r="IM22" s="20"/>
      <c r="IN22" s="20"/>
      <c r="IO22" s="20"/>
      <c r="IP22" s="20"/>
      <c r="IQ22" s="51"/>
      <c r="IR22" s="20"/>
      <c r="IS22" s="20"/>
      <c r="IT22" s="70"/>
      <c r="IU22" s="20"/>
      <c r="IV22" s="20"/>
      <c r="IW22" s="70"/>
      <c r="IX22" s="20"/>
      <c r="IY22" s="20"/>
      <c r="IZ22" s="20"/>
    </row>
    <row r="23" spans="1:260" ht="16.5" customHeight="1">
      <c r="A23" s="7">
        <v>16</v>
      </c>
      <c r="B23" s="8" t="s">
        <v>130</v>
      </c>
      <c r="C23" s="20">
        <f t="shared" si="11"/>
        <v>322371.90000000002</v>
      </c>
      <c r="D23" s="20">
        <f t="shared" si="12"/>
        <v>36522.6</v>
      </c>
      <c r="E23" s="20">
        <f t="shared" si="13"/>
        <v>11.329337327477983</v>
      </c>
      <c r="F23" s="20">
        <v>4701.8999999999996</v>
      </c>
      <c r="G23" s="19">
        <v>0</v>
      </c>
      <c r="H23" s="70">
        <f t="shared" si="14"/>
        <v>0</v>
      </c>
      <c r="I23" s="20">
        <v>37816</v>
      </c>
      <c r="J23" s="20">
        <v>15353.5</v>
      </c>
      <c r="K23" s="19">
        <f t="shared" si="21"/>
        <v>40.600539454199279</v>
      </c>
      <c r="L23" s="20">
        <v>29892.1</v>
      </c>
      <c r="M23" s="20">
        <v>0</v>
      </c>
      <c r="N23" s="19">
        <f t="shared" si="22"/>
        <v>0</v>
      </c>
      <c r="O23" s="20"/>
      <c r="P23" s="20"/>
      <c r="Q23" s="20"/>
      <c r="R23" s="19">
        <v>19813.7</v>
      </c>
      <c r="S23" s="19">
        <v>12337.2</v>
      </c>
      <c r="T23" s="19">
        <f t="shared" si="23"/>
        <v>62.266007863246145</v>
      </c>
      <c r="U23" s="20"/>
      <c r="V23" s="20"/>
      <c r="W23" s="20"/>
      <c r="X23" s="19">
        <v>9051</v>
      </c>
      <c r="Y23" s="19">
        <v>6106.1</v>
      </c>
      <c r="Z23" s="19">
        <f t="shared" si="24"/>
        <v>67.463263727764883</v>
      </c>
      <c r="AA23" s="20"/>
      <c r="AB23" s="20"/>
      <c r="AC23" s="51"/>
      <c r="AD23" s="20">
        <v>28675.8</v>
      </c>
      <c r="AE23" s="19">
        <v>0</v>
      </c>
      <c r="AF23" s="19">
        <f t="shared" si="15"/>
        <v>0</v>
      </c>
      <c r="AG23" s="19">
        <v>20199.900000000001</v>
      </c>
      <c r="AH23" s="19">
        <v>0</v>
      </c>
      <c r="AI23" s="20">
        <f t="shared" si="2"/>
        <v>0</v>
      </c>
      <c r="AJ23" s="19">
        <v>26.4</v>
      </c>
      <c r="AK23" s="19">
        <v>17.2</v>
      </c>
      <c r="AL23" s="19">
        <f t="shared" si="16"/>
        <v>65.151515151515156</v>
      </c>
      <c r="AM23" s="20"/>
      <c r="AN23" s="20"/>
      <c r="AO23" s="20"/>
      <c r="AP23" s="20"/>
      <c r="AQ23" s="20"/>
      <c r="AR23" s="20"/>
      <c r="AS23" s="20">
        <v>13929</v>
      </c>
      <c r="AT23" s="20">
        <v>0</v>
      </c>
      <c r="AU23" s="20">
        <f t="shared" si="36"/>
        <v>0</v>
      </c>
      <c r="AV23" s="20">
        <v>4926.8999999999996</v>
      </c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>
        <v>2169.4</v>
      </c>
      <c r="BI23" s="20">
        <v>0</v>
      </c>
      <c r="BJ23" s="20">
        <v>0</v>
      </c>
      <c r="BK23" s="20"/>
      <c r="BL23" s="20"/>
      <c r="BM23" s="20"/>
      <c r="BN23" s="20">
        <v>1946.2</v>
      </c>
      <c r="BO23" s="19">
        <v>0</v>
      </c>
      <c r="BP23" s="19">
        <v>0</v>
      </c>
      <c r="BQ23" s="19"/>
      <c r="BR23" s="19"/>
      <c r="BS23" s="19"/>
      <c r="BT23" s="19">
        <v>225</v>
      </c>
      <c r="BU23" s="19">
        <v>225</v>
      </c>
      <c r="BV23" s="70">
        <f t="shared" si="25"/>
        <v>100</v>
      </c>
      <c r="BW23" s="20"/>
      <c r="BX23" s="20"/>
      <c r="BY23" s="20"/>
      <c r="BZ23" s="20"/>
      <c r="CA23" s="20"/>
      <c r="CB23" s="20"/>
      <c r="CC23" s="19">
        <v>2517.4</v>
      </c>
      <c r="CD23" s="19">
        <v>0</v>
      </c>
      <c r="CE23" s="19">
        <f t="shared" si="18"/>
        <v>0</v>
      </c>
      <c r="CF23" s="20"/>
      <c r="CG23" s="20"/>
      <c r="CH23" s="20"/>
      <c r="CI23" s="20">
        <v>2890.3</v>
      </c>
      <c r="CJ23" s="20">
        <v>0</v>
      </c>
      <c r="CK23" s="70">
        <f t="shared" si="19"/>
        <v>0</v>
      </c>
      <c r="CL23" s="20">
        <v>993.3</v>
      </c>
      <c r="CM23" s="19">
        <v>0</v>
      </c>
      <c r="CN23" s="20"/>
      <c r="CO23" s="20">
        <v>11053</v>
      </c>
      <c r="CP23" s="20">
        <v>2483.6</v>
      </c>
      <c r="CQ23" s="19">
        <f t="shared" si="20"/>
        <v>22.469917669411018</v>
      </c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7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7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19"/>
      <c r="EP23" s="70"/>
      <c r="EQ23" s="20"/>
      <c r="ER23" s="20"/>
      <c r="ES23" s="20"/>
      <c r="ET23" s="20"/>
      <c r="EU23" s="20"/>
      <c r="EV23" s="20"/>
      <c r="EW23" s="20"/>
      <c r="EX23" s="20"/>
      <c r="EY23" s="70"/>
      <c r="EZ23" s="20"/>
      <c r="FA23" s="20"/>
      <c r="FB23" s="70"/>
      <c r="FC23" s="20"/>
      <c r="FD23" s="20"/>
      <c r="FE23" s="51"/>
      <c r="FF23" s="20"/>
      <c r="FG23" s="20"/>
      <c r="FH23" s="51"/>
      <c r="FI23" s="20"/>
      <c r="FJ23" s="20"/>
      <c r="FK23" s="51"/>
      <c r="FL23" s="20"/>
      <c r="FM23" s="20"/>
      <c r="FN23" s="20"/>
      <c r="FO23" s="20"/>
      <c r="FP23" s="20"/>
      <c r="FQ23" s="7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>
        <v>131544.6</v>
      </c>
      <c r="GQ23" s="20">
        <v>0</v>
      </c>
      <c r="GR23" s="70">
        <f t="shared" ref="GR23:GR36" si="40">GQ23/GP23*100</f>
        <v>0</v>
      </c>
      <c r="GS23" s="20"/>
      <c r="GT23" s="20"/>
      <c r="GU23" s="20"/>
      <c r="GV23" s="20"/>
      <c r="GW23" s="20"/>
      <c r="GX23" s="20"/>
      <c r="GY23" s="20"/>
      <c r="GZ23" s="20"/>
      <c r="HA23" s="51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70"/>
      <c r="II23" s="20"/>
      <c r="IJ23" s="20"/>
      <c r="IK23" s="20"/>
      <c r="IL23" s="20"/>
      <c r="IM23" s="20"/>
      <c r="IN23" s="20"/>
      <c r="IO23" s="20"/>
      <c r="IP23" s="20"/>
      <c r="IQ23" s="51"/>
      <c r="IR23" s="20"/>
      <c r="IS23" s="20"/>
      <c r="IT23" s="70"/>
      <c r="IU23" s="20"/>
      <c r="IV23" s="20"/>
      <c r="IW23" s="70"/>
      <c r="IX23" s="20"/>
      <c r="IY23" s="20"/>
      <c r="IZ23" s="20"/>
    </row>
    <row r="24" spans="1:260" ht="16.5" customHeight="1">
      <c r="A24" s="7">
        <v>17</v>
      </c>
      <c r="B24" s="8" t="s">
        <v>131</v>
      </c>
      <c r="C24" s="20">
        <f t="shared" si="11"/>
        <v>67685.599999999991</v>
      </c>
      <c r="D24" s="20">
        <f t="shared" si="12"/>
        <v>14464.599999999999</v>
      </c>
      <c r="E24" s="20">
        <f t="shared" si="13"/>
        <v>21.370276691053931</v>
      </c>
      <c r="F24" s="20">
        <v>462.7</v>
      </c>
      <c r="G24" s="19">
        <v>0</v>
      </c>
      <c r="H24" s="70">
        <f t="shared" si="14"/>
        <v>0</v>
      </c>
      <c r="I24" s="20">
        <v>19043</v>
      </c>
      <c r="J24" s="20">
        <v>0</v>
      </c>
      <c r="K24" s="19">
        <f t="shared" si="21"/>
        <v>0</v>
      </c>
      <c r="L24" s="20">
        <v>4339.6000000000004</v>
      </c>
      <c r="M24" s="20">
        <v>581</v>
      </c>
      <c r="N24" s="19">
        <f t="shared" si="22"/>
        <v>13.388330721725502</v>
      </c>
      <c r="O24" s="20"/>
      <c r="P24" s="20"/>
      <c r="Q24" s="20"/>
      <c r="R24" s="19">
        <v>2186.8000000000002</v>
      </c>
      <c r="S24" s="19">
        <v>2103.6999999999998</v>
      </c>
      <c r="T24" s="19">
        <f t="shared" si="23"/>
        <v>96.199926833729634</v>
      </c>
      <c r="U24" s="20"/>
      <c r="V24" s="20"/>
      <c r="W24" s="20"/>
      <c r="X24" s="19">
        <v>4897</v>
      </c>
      <c r="Y24" s="19">
        <v>4796</v>
      </c>
      <c r="Z24" s="19">
        <f t="shared" si="24"/>
        <v>97.937512762916072</v>
      </c>
      <c r="AA24" s="20"/>
      <c r="AB24" s="20"/>
      <c r="AC24" s="51"/>
      <c r="AD24" s="20">
        <v>11912.599999999999</v>
      </c>
      <c r="AE24" s="19">
        <v>3926.1</v>
      </c>
      <c r="AF24" s="19">
        <f t="shared" si="15"/>
        <v>32.957540755166804</v>
      </c>
      <c r="AG24" s="19">
        <v>3619.9</v>
      </c>
      <c r="AH24" s="19">
        <v>0</v>
      </c>
      <c r="AI24" s="20">
        <f t="shared" si="2"/>
        <v>0</v>
      </c>
      <c r="AJ24" s="19">
        <v>5.3</v>
      </c>
      <c r="AK24" s="19">
        <v>5.3</v>
      </c>
      <c r="AL24" s="19">
        <f t="shared" si="16"/>
        <v>100</v>
      </c>
      <c r="AM24" s="20"/>
      <c r="AN24" s="20"/>
      <c r="AO24" s="20"/>
      <c r="AP24" s="20"/>
      <c r="AQ24" s="20"/>
      <c r="AR24" s="20"/>
      <c r="AS24" s="20"/>
      <c r="AT24" s="20"/>
      <c r="AU24" s="20"/>
      <c r="AV24" s="20">
        <v>2154</v>
      </c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>
        <v>970</v>
      </c>
      <c r="BO24" s="19">
        <v>0</v>
      </c>
      <c r="BP24" s="19">
        <v>0</v>
      </c>
      <c r="BQ24" s="19"/>
      <c r="BR24" s="19"/>
      <c r="BS24" s="19"/>
      <c r="BT24" s="19">
        <v>150</v>
      </c>
      <c r="BU24" s="19">
        <v>150</v>
      </c>
      <c r="BV24" s="70">
        <f t="shared" si="25"/>
        <v>100</v>
      </c>
      <c r="BW24" s="20"/>
      <c r="BX24" s="20"/>
      <c r="BY24" s="20"/>
      <c r="BZ24" s="20"/>
      <c r="CA24" s="20"/>
      <c r="CB24" s="20"/>
      <c r="CC24" s="19">
        <v>1314.2</v>
      </c>
      <c r="CD24" s="19">
        <v>0</v>
      </c>
      <c r="CE24" s="19">
        <f t="shared" si="18"/>
        <v>0</v>
      </c>
      <c r="CF24" s="20"/>
      <c r="CG24" s="20"/>
      <c r="CH24" s="20"/>
      <c r="CI24" s="20">
        <v>713.2</v>
      </c>
      <c r="CJ24" s="20">
        <v>356.6</v>
      </c>
      <c r="CK24" s="70">
        <f t="shared" si="19"/>
        <v>50</v>
      </c>
      <c r="CL24" s="20">
        <v>160.6</v>
      </c>
      <c r="CM24" s="19">
        <v>0</v>
      </c>
      <c r="CN24" s="20"/>
      <c r="CO24" s="20">
        <v>7558</v>
      </c>
      <c r="CP24" s="20">
        <v>2545.9</v>
      </c>
      <c r="CQ24" s="19">
        <f t="shared" si="20"/>
        <v>33.684837258534003</v>
      </c>
      <c r="CR24" s="20"/>
      <c r="CS24" s="20"/>
      <c r="CT24" s="20"/>
      <c r="CU24" s="20"/>
      <c r="CV24" s="20"/>
      <c r="CW24" s="20"/>
      <c r="CX24" s="20"/>
      <c r="CY24" s="20"/>
      <c r="CZ24" s="20"/>
      <c r="DA24" s="20">
        <v>8198.7000000000007</v>
      </c>
      <c r="DB24" s="20">
        <v>0</v>
      </c>
      <c r="DC24" s="70">
        <f t="shared" si="28"/>
        <v>0</v>
      </c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7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19"/>
      <c r="EP24" s="70"/>
      <c r="EQ24" s="20"/>
      <c r="ER24" s="20"/>
      <c r="ES24" s="20"/>
      <c r="ET24" s="20"/>
      <c r="EU24" s="20"/>
      <c r="EV24" s="20"/>
      <c r="EW24" s="20"/>
      <c r="EX24" s="20"/>
      <c r="EY24" s="70"/>
      <c r="EZ24" s="20"/>
      <c r="FA24" s="20"/>
      <c r="FB24" s="70"/>
      <c r="FC24" s="20"/>
      <c r="FD24" s="20"/>
      <c r="FE24" s="51"/>
      <c r="FF24" s="20"/>
      <c r="FG24" s="20"/>
      <c r="FH24" s="51"/>
      <c r="FI24" s="20"/>
      <c r="FJ24" s="20"/>
      <c r="FK24" s="51"/>
      <c r="FL24" s="20"/>
      <c r="FM24" s="20"/>
      <c r="FN24" s="20"/>
      <c r="FO24" s="20"/>
      <c r="FP24" s="20"/>
      <c r="FQ24" s="7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70"/>
      <c r="GS24" s="20"/>
      <c r="GT24" s="20"/>
      <c r="GU24" s="20"/>
      <c r="GV24" s="20"/>
      <c r="GW24" s="20"/>
      <c r="GX24" s="20"/>
      <c r="GY24" s="20"/>
      <c r="GZ24" s="20"/>
      <c r="HA24" s="51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70"/>
      <c r="II24" s="20"/>
      <c r="IJ24" s="20"/>
      <c r="IK24" s="20"/>
      <c r="IL24" s="20"/>
      <c r="IM24" s="20"/>
      <c r="IN24" s="20"/>
      <c r="IO24" s="20"/>
      <c r="IP24" s="20"/>
      <c r="IQ24" s="51"/>
      <c r="IR24" s="20"/>
      <c r="IS24" s="20"/>
      <c r="IT24" s="70"/>
      <c r="IU24" s="20"/>
      <c r="IV24" s="20"/>
      <c r="IW24" s="70"/>
      <c r="IX24" s="20"/>
      <c r="IY24" s="20"/>
      <c r="IZ24" s="20"/>
    </row>
    <row r="25" spans="1:260" ht="16.5" customHeight="1">
      <c r="A25" s="7">
        <v>18</v>
      </c>
      <c r="B25" s="8" t="s">
        <v>132</v>
      </c>
      <c r="C25" s="20">
        <f t="shared" si="11"/>
        <v>67047.399999999994</v>
      </c>
      <c r="D25" s="20">
        <f t="shared" si="12"/>
        <v>19951.800000000003</v>
      </c>
      <c r="E25" s="20">
        <f t="shared" si="13"/>
        <v>29.757753469933217</v>
      </c>
      <c r="F25" s="20">
        <v>466.7</v>
      </c>
      <c r="G25" s="19">
        <v>0</v>
      </c>
      <c r="H25" s="70">
        <f t="shared" si="14"/>
        <v>0</v>
      </c>
      <c r="I25" s="20">
        <v>20956.900000000001</v>
      </c>
      <c r="J25" s="20">
        <v>5794.1</v>
      </c>
      <c r="K25" s="19">
        <f t="shared" si="21"/>
        <v>27.647695985570387</v>
      </c>
      <c r="L25" s="20">
        <v>9460.2999999999993</v>
      </c>
      <c r="M25" s="20">
        <v>2254.3000000000002</v>
      </c>
      <c r="N25" s="19">
        <f t="shared" si="22"/>
        <v>23.829054046911835</v>
      </c>
      <c r="O25" s="20"/>
      <c r="P25" s="20"/>
      <c r="Q25" s="20"/>
      <c r="R25" s="19">
        <v>2725.3</v>
      </c>
      <c r="S25" s="19">
        <v>1189.5999999999999</v>
      </c>
      <c r="T25" s="19">
        <f t="shared" si="23"/>
        <v>43.650240340512966</v>
      </c>
      <c r="U25" s="20"/>
      <c r="V25" s="20"/>
      <c r="W25" s="20"/>
      <c r="X25" s="19">
        <v>1880</v>
      </c>
      <c r="Y25" s="19">
        <v>1494.1</v>
      </c>
      <c r="Z25" s="19">
        <f t="shared" si="24"/>
        <v>79.473404255319153</v>
      </c>
      <c r="AA25" s="20"/>
      <c r="AB25" s="20"/>
      <c r="AC25" s="51"/>
      <c r="AD25" s="20">
        <v>20216.599999999999</v>
      </c>
      <c r="AE25" s="19">
        <v>5286.5</v>
      </c>
      <c r="AF25" s="19">
        <f t="shared" si="15"/>
        <v>26.149303047990269</v>
      </c>
      <c r="AG25" s="19"/>
      <c r="AH25" s="19"/>
      <c r="AI25" s="20"/>
      <c r="AJ25" s="19">
        <v>3.7</v>
      </c>
      <c r="AK25" s="19">
        <v>3.7</v>
      </c>
      <c r="AL25" s="19">
        <f t="shared" si="16"/>
        <v>100</v>
      </c>
      <c r="AM25" s="20"/>
      <c r="AN25" s="20"/>
      <c r="AO25" s="20"/>
      <c r="AP25" s="20"/>
      <c r="AQ25" s="20"/>
      <c r="AR25" s="20"/>
      <c r="AS25" s="20"/>
      <c r="AT25" s="20"/>
      <c r="AU25" s="20"/>
      <c r="AV25" s="20">
        <v>2176.9</v>
      </c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>
        <v>747.4</v>
      </c>
      <c r="BI25" s="20">
        <v>0</v>
      </c>
      <c r="BJ25" s="20">
        <v>0</v>
      </c>
      <c r="BK25" s="20"/>
      <c r="BL25" s="20"/>
      <c r="BM25" s="20"/>
      <c r="BN25" s="20">
        <v>973.1</v>
      </c>
      <c r="BO25" s="19">
        <v>0</v>
      </c>
      <c r="BP25" s="19">
        <v>0</v>
      </c>
      <c r="BQ25" s="19"/>
      <c r="BR25" s="19"/>
      <c r="BS25" s="19"/>
      <c r="BT25" s="19">
        <v>225</v>
      </c>
      <c r="BU25" s="19">
        <v>225</v>
      </c>
      <c r="BV25" s="70">
        <f t="shared" si="25"/>
        <v>100</v>
      </c>
      <c r="BW25" s="20"/>
      <c r="BX25" s="20"/>
      <c r="BY25" s="20"/>
      <c r="BZ25" s="20"/>
      <c r="CA25" s="20"/>
      <c r="CB25" s="20"/>
      <c r="CC25" s="19">
        <v>1314.2</v>
      </c>
      <c r="CD25" s="19">
        <v>257.60000000000002</v>
      </c>
      <c r="CE25" s="19">
        <f t="shared" si="18"/>
        <v>19.601278344239841</v>
      </c>
      <c r="CF25" s="20"/>
      <c r="CG25" s="20"/>
      <c r="CH25" s="20"/>
      <c r="CI25" s="20">
        <v>812.6</v>
      </c>
      <c r="CJ25" s="20">
        <v>0</v>
      </c>
      <c r="CK25" s="70">
        <f t="shared" si="19"/>
        <v>0</v>
      </c>
      <c r="CL25" s="20">
        <v>210.9</v>
      </c>
      <c r="CM25" s="19">
        <v>0</v>
      </c>
      <c r="CN25" s="20"/>
      <c r="CO25" s="20">
        <v>4877.8</v>
      </c>
      <c r="CP25" s="20">
        <v>3446.9</v>
      </c>
      <c r="CQ25" s="19">
        <f t="shared" si="20"/>
        <v>70.665053917749816</v>
      </c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7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7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19"/>
      <c r="EP25" s="70"/>
      <c r="EQ25" s="20"/>
      <c r="ER25" s="20"/>
      <c r="ES25" s="20"/>
      <c r="ET25" s="20"/>
      <c r="EU25" s="20"/>
      <c r="EV25" s="20"/>
      <c r="EW25" s="20"/>
      <c r="EX25" s="20"/>
      <c r="EY25" s="70"/>
      <c r="EZ25" s="20"/>
      <c r="FA25" s="20"/>
      <c r="FB25" s="70"/>
      <c r="FC25" s="20"/>
      <c r="FD25" s="20"/>
      <c r="FE25" s="51"/>
      <c r="FF25" s="20"/>
      <c r="FG25" s="20"/>
      <c r="FH25" s="51"/>
      <c r="FI25" s="20"/>
      <c r="FJ25" s="20"/>
      <c r="FK25" s="51"/>
      <c r="FL25" s="20"/>
      <c r="FM25" s="20"/>
      <c r="FN25" s="20"/>
      <c r="FO25" s="20"/>
      <c r="FP25" s="20"/>
      <c r="FQ25" s="7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70"/>
      <c r="GS25" s="20"/>
      <c r="GT25" s="20"/>
      <c r="GU25" s="20"/>
      <c r="GV25" s="20"/>
      <c r="GW25" s="20"/>
      <c r="GX25" s="20"/>
      <c r="GY25" s="20"/>
      <c r="GZ25" s="20"/>
      <c r="HA25" s="51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70"/>
      <c r="II25" s="20"/>
      <c r="IJ25" s="20"/>
      <c r="IK25" s="20"/>
      <c r="IL25" s="20"/>
      <c r="IM25" s="20"/>
      <c r="IN25" s="20"/>
      <c r="IO25" s="20"/>
      <c r="IP25" s="20"/>
      <c r="IQ25" s="51"/>
      <c r="IR25" s="20"/>
      <c r="IS25" s="20"/>
      <c r="IT25" s="70"/>
      <c r="IU25" s="20"/>
      <c r="IV25" s="20"/>
      <c r="IW25" s="70"/>
      <c r="IX25" s="20"/>
      <c r="IY25" s="20"/>
      <c r="IZ25" s="20"/>
    </row>
    <row r="26" spans="1:260" ht="16.5" customHeight="1">
      <c r="A26" s="7">
        <v>19</v>
      </c>
      <c r="B26" s="8" t="s">
        <v>133</v>
      </c>
      <c r="C26" s="20">
        <f t="shared" si="11"/>
        <v>211540.40152999997</v>
      </c>
      <c r="D26" s="20">
        <f t="shared" si="12"/>
        <v>78777</v>
      </c>
      <c r="E26" s="20">
        <f t="shared" si="13"/>
        <v>37.23969484326998</v>
      </c>
      <c r="F26" s="20">
        <v>1130.5999999999999</v>
      </c>
      <c r="G26" s="19">
        <v>0</v>
      </c>
      <c r="H26" s="70">
        <f t="shared" si="14"/>
        <v>0</v>
      </c>
      <c r="I26" s="20">
        <v>44767.5</v>
      </c>
      <c r="J26" s="20">
        <v>11285.6</v>
      </c>
      <c r="K26" s="19">
        <f t="shared" si="21"/>
        <v>25.20935946836433</v>
      </c>
      <c r="L26" s="20">
        <v>9998.2999999999993</v>
      </c>
      <c r="M26" s="20">
        <v>2191.5</v>
      </c>
      <c r="N26" s="19">
        <f t="shared" si="22"/>
        <v>21.918726183451188</v>
      </c>
      <c r="O26" s="20"/>
      <c r="P26" s="20"/>
      <c r="Q26" s="20"/>
      <c r="R26" s="19">
        <v>6406.9</v>
      </c>
      <c r="S26" s="19">
        <v>6063.6</v>
      </c>
      <c r="T26" s="19">
        <f t="shared" si="23"/>
        <v>94.641714401660721</v>
      </c>
      <c r="U26" s="20"/>
      <c r="V26" s="20"/>
      <c r="W26" s="20"/>
      <c r="X26" s="19">
        <v>4998.3</v>
      </c>
      <c r="Y26" s="19">
        <v>4998.3</v>
      </c>
      <c r="Z26" s="19">
        <f t="shared" si="24"/>
        <v>100</v>
      </c>
      <c r="AA26" s="20"/>
      <c r="AB26" s="20"/>
      <c r="AC26" s="51"/>
      <c r="AD26" s="20">
        <v>13317.2</v>
      </c>
      <c r="AE26" s="19">
        <v>765.2</v>
      </c>
      <c r="AF26" s="19">
        <f t="shared" si="15"/>
        <v>5.7459526026492052</v>
      </c>
      <c r="AG26" s="19">
        <v>7972.2</v>
      </c>
      <c r="AH26" s="19">
        <v>0</v>
      </c>
      <c r="AI26" s="20">
        <f t="shared" si="2"/>
        <v>0</v>
      </c>
      <c r="AJ26" s="19">
        <v>10.8</v>
      </c>
      <c r="AK26" s="19">
        <v>10.8</v>
      </c>
      <c r="AL26" s="19">
        <f t="shared" si="16"/>
        <v>100</v>
      </c>
      <c r="AM26" s="20"/>
      <c r="AN26" s="20"/>
      <c r="AO26" s="20"/>
      <c r="AP26" s="20"/>
      <c r="AQ26" s="20"/>
      <c r="AR26" s="20"/>
      <c r="AS26" s="20"/>
      <c r="AT26" s="20"/>
      <c r="AU26" s="20"/>
      <c r="AV26" s="20">
        <v>10208.200000000001</v>
      </c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>
        <v>8350.4</v>
      </c>
      <c r="BI26" s="20">
        <v>0</v>
      </c>
      <c r="BJ26" s="20">
        <v>0</v>
      </c>
      <c r="BK26" s="20"/>
      <c r="BL26" s="20"/>
      <c r="BM26" s="20"/>
      <c r="BN26" s="20">
        <v>2919.3</v>
      </c>
      <c r="BO26" s="19">
        <v>0</v>
      </c>
      <c r="BP26" s="19">
        <v>0</v>
      </c>
      <c r="BQ26" s="19">
        <v>3000</v>
      </c>
      <c r="BR26" s="19">
        <v>0</v>
      </c>
      <c r="BS26" s="19">
        <f t="shared" si="17"/>
        <v>0</v>
      </c>
      <c r="BT26" s="19">
        <v>150</v>
      </c>
      <c r="BU26" s="19">
        <v>150</v>
      </c>
      <c r="BV26" s="70">
        <f t="shared" si="25"/>
        <v>100</v>
      </c>
      <c r="BW26" s="20"/>
      <c r="BX26" s="20"/>
      <c r="BY26" s="20"/>
      <c r="BZ26" s="20"/>
      <c r="CA26" s="20"/>
      <c r="CB26" s="20"/>
      <c r="CC26" s="19">
        <v>2273.1999999999998</v>
      </c>
      <c r="CD26" s="19">
        <v>0</v>
      </c>
      <c r="CE26" s="19">
        <f t="shared" si="18"/>
        <v>0</v>
      </c>
      <c r="CF26" s="20"/>
      <c r="CG26" s="20"/>
      <c r="CH26" s="20"/>
      <c r="CI26" s="20">
        <v>1180.4000000000001</v>
      </c>
      <c r="CJ26" s="20">
        <v>0</v>
      </c>
      <c r="CK26" s="70">
        <f t="shared" si="19"/>
        <v>0</v>
      </c>
      <c r="CL26" s="20">
        <v>549</v>
      </c>
      <c r="CM26" s="19">
        <v>0</v>
      </c>
      <c r="CN26" s="20"/>
      <c r="CO26" s="20">
        <v>6256.3</v>
      </c>
      <c r="CP26" s="20">
        <v>1952.4</v>
      </c>
      <c r="CQ26" s="19">
        <f t="shared" si="20"/>
        <v>31.206943401051738</v>
      </c>
      <c r="CR26" s="20"/>
      <c r="CS26" s="20"/>
      <c r="CT26" s="20"/>
      <c r="CU26" s="20"/>
      <c r="CV26" s="20"/>
      <c r="CW26" s="20"/>
      <c r="CX26" s="20"/>
      <c r="CY26" s="20"/>
      <c r="CZ26" s="20"/>
      <c r="DA26" s="20">
        <v>4600</v>
      </c>
      <c r="DB26" s="20">
        <v>0</v>
      </c>
      <c r="DC26" s="70">
        <f t="shared" si="28"/>
        <v>0</v>
      </c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7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19"/>
      <c r="EP26" s="70"/>
      <c r="EQ26" s="20"/>
      <c r="ER26" s="20"/>
      <c r="ES26" s="20"/>
      <c r="ET26" s="20"/>
      <c r="EU26" s="20"/>
      <c r="EV26" s="20"/>
      <c r="EW26" s="20"/>
      <c r="EX26" s="20"/>
      <c r="EY26" s="70"/>
      <c r="EZ26" s="20"/>
      <c r="FA26" s="20"/>
      <c r="FB26" s="70"/>
      <c r="FC26" s="20"/>
      <c r="FD26" s="20"/>
      <c r="FE26" s="51"/>
      <c r="FF26" s="20"/>
      <c r="FG26" s="20"/>
      <c r="FH26" s="51"/>
      <c r="FI26" s="20">
        <v>18605.401529999999</v>
      </c>
      <c r="FJ26" s="20">
        <v>0</v>
      </c>
      <c r="FK26" s="70">
        <f t="shared" ref="FK26:FK36" si="41">FJ26/FI26*100</f>
        <v>0</v>
      </c>
      <c r="FL26" s="20"/>
      <c r="FM26" s="20"/>
      <c r="FN26" s="20"/>
      <c r="FO26" s="20"/>
      <c r="FP26" s="20"/>
      <c r="FQ26" s="7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70"/>
      <c r="GS26" s="20"/>
      <c r="GT26" s="20"/>
      <c r="GU26" s="20"/>
      <c r="GV26" s="20"/>
      <c r="GW26" s="20"/>
      <c r="GX26" s="20"/>
      <c r="GY26" s="20"/>
      <c r="GZ26" s="20"/>
      <c r="HA26" s="51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70"/>
      <c r="II26" s="20"/>
      <c r="IJ26" s="20"/>
      <c r="IK26" s="20"/>
      <c r="IL26" s="20"/>
      <c r="IM26" s="20"/>
      <c r="IN26" s="20"/>
      <c r="IO26" s="20"/>
      <c r="IP26" s="20"/>
      <c r="IQ26" s="51"/>
      <c r="IR26" s="20">
        <v>64846.400000000001</v>
      </c>
      <c r="IS26" s="20">
        <v>51359.6</v>
      </c>
      <c r="IT26" s="70">
        <f t="shared" ref="IT26:IT36" si="42">IS26/IR26*100</f>
        <v>79.201929482592703</v>
      </c>
      <c r="IU26" s="20"/>
      <c r="IV26" s="20"/>
      <c r="IW26" s="70"/>
      <c r="IX26" s="20"/>
      <c r="IY26" s="20"/>
      <c r="IZ26" s="20"/>
    </row>
    <row r="27" spans="1:260" ht="16.5" customHeight="1">
      <c r="A27" s="7">
        <v>20</v>
      </c>
      <c r="B27" s="8" t="s">
        <v>134</v>
      </c>
      <c r="C27" s="20">
        <f t="shared" si="11"/>
        <v>106485.89999999998</v>
      </c>
      <c r="D27" s="20">
        <f t="shared" si="12"/>
        <v>26521.4</v>
      </c>
      <c r="E27" s="20">
        <f t="shared" si="13"/>
        <v>24.906020421483039</v>
      </c>
      <c r="F27" s="20">
        <v>294.3</v>
      </c>
      <c r="G27" s="19">
        <v>0</v>
      </c>
      <c r="H27" s="70">
        <f t="shared" si="14"/>
        <v>0</v>
      </c>
      <c r="I27" s="20">
        <v>44330.5</v>
      </c>
      <c r="J27" s="20">
        <v>10250.1</v>
      </c>
      <c r="K27" s="19">
        <f t="shared" si="21"/>
        <v>23.122004037852044</v>
      </c>
      <c r="L27" s="20">
        <v>7644.1</v>
      </c>
      <c r="M27" s="20">
        <v>1272</v>
      </c>
      <c r="N27" s="19">
        <f t="shared" si="22"/>
        <v>16.64028466398922</v>
      </c>
      <c r="O27" s="20"/>
      <c r="P27" s="20"/>
      <c r="Q27" s="20"/>
      <c r="R27" s="19">
        <v>4165.7</v>
      </c>
      <c r="S27" s="19">
        <v>4165.7</v>
      </c>
      <c r="T27" s="19">
        <f t="shared" si="23"/>
        <v>100</v>
      </c>
      <c r="U27" s="20"/>
      <c r="V27" s="20"/>
      <c r="W27" s="20"/>
      <c r="X27" s="19">
        <v>7441.2</v>
      </c>
      <c r="Y27" s="19">
        <v>4057.8</v>
      </c>
      <c r="Z27" s="19">
        <f t="shared" si="24"/>
        <v>54.531527173036608</v>
      </c>
      <c r="AA27" s="20"/>
      <c r="AB27" s="20"/>
      <c r="AC27" s="51"/>
      <c r="AD27" s="20">
        <v>8119</v>
      </c>
      <c r="AE27" s="19">
        <v>2290.1999999999998</v>
      </c>
      <c r="AF27" s="19">
        <f t="shared" si="15"/>
        <v>28.20790737775588</v>
      </c>
      <c r="AG27" s="19">
        <v>4225.5</v>
      </c>
      <c r="AH27" s="19">
        <v>0</v>
      </c>
      <c r="AI27" s="20">
        <f t="shared" si="2"/>
        <v>0</v>
      </c>
      <c r="AJ27" s="19">
        <v>7.2</v>
      </c>
      <c r="AK27" s="19">
        <v>7.2</v>
      </c>
      <c r="AL27" s="19">
        <f t="shared" si="16"/>
        <v>100</v>
      </c>
      <c r="AM27" s="20"/>
      <c r="AN27" s="20"/>
      <c r="AO27" s="20"/>
      <c r="AP27" s="20">
        <v>2060.1</v>
      </c>
      <c r="AQ27" s="20">
        <v>0</v>
      </c>
      <c r="AR27" s="20">
        <v>0</v>
      </c>
      <c r="AS27" s="20"/>
      <c r="AT27" s="20"/>
      <c r="AU27" s="20"/>
      <c r="AV27" s="20">
        <v>11299.4</v>
      </c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>
        <v>2531.4</v>
      </c>
      <c r="BI27" s="20">
        <v>0</v>
      </c>
      <c r="BJ27" s="20">
        <v>0</v>
      </c>
      <c r="BK27" s="20"/>
      <c r="BL27" s="20"/>
      <c r="BM27" s="20"/>
      <c r="BN27" s="20">
        <v>970</v>
      </c>
      <c r="BO27" s="19">
        <v>0</v>
      </c>
      <c r="BP27" s="19">
        <v>0</v>
      </c>
      <c r="BQ27" s="19"/>
      <c r="BR27" s="19"/>
      <c r="BS27" s="19"/>
      <c r="BT27" s="19"/>
      <c r="BU27" s="20"/>
      <c r="BV27" s="70"/>
      <c r="BW27" s="20"/>
      <c r="BX27" s="20"/>
      <c r="BY27" s="20"/>
      <c r="BZ27" s="20"/>
      <c r="CA27" s="20"/>
      <c r="CB27" s="20"/>
      <c r="CC27" s="19">
        <v>1972.8</v>
      </c>
      <c r="CD27" s="19">
        <v>0</v>
      </c>
      <c r="CE27" s="19">
        <f t="shared" si="18"/>
        <v>0</v>
      </c>
      <c r="CF27" s="20"/>
      <c r="CG27" s="20"/>
      <c r="CH27" s="20"/>
      <c r="CI27" s="20">
        <v>1411.5</v>
      </c>
      <c r="CJ27" s="20">
        <v>0</v>
      </c>
      <c r="CK27" s="70">
        <f t="shared" si="19"/>
        <v>0</v>
      </c>
      <c r="CL27" s="20">
        <v>375.5</v>
      </c>
      <c r="CM27" s="19">
        <v>0</v>
      </c>
      <c r="CN27" s="20"/>
      <c r="CO27" s="20">
        <v>9637.7000000000007</v>
      </c>
      <c r="CP27" s="20">
        <v>4478.3999999999996</v>
      </c>
      <c r="CQ27" s="19">
        <f t="shared" si="20"/>
        <v>46.467518183799037</v>
      </c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7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7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19"/>
      <c r="EP27" s="70"/>
      <c r="EQ27" s="20"/>
      <c r="ER27" s="20"/>
      <c r="ES27" s="20"/>
      <c r="ET27" s="20"/>
      <c r="EU27" s="20"/>
      <c r="EV27" s="20"/>
      <c r="EW27" s="20"/>
      <c r="EX27" s="20"/>
      <c r="EY27" s="70"/>
      <c r="EZ27" s="20"/>
      <c r="FA27" s="20"/>
      <c r="FB27" s="70"/>
      <c r="FC27" s="20"/>
      <c r="FD27" s="20"/>
      <c r="FE27" s="51"/>
      <c r="FF27" s="20"/>
      <c r="FG27" s="20"/>
      <c r="FH27" s="51"/>
      <c r="FI27" s="20"/>
      <c r="FJ27" s="20"/>
      <c r="FK27" s="51"/>
      <c r="FL27" s="20"/>
      <c r="FM27" s="20"/>
      <c r="FN27" s="20"/>
      <c r="FO27" s="20"/>
      <c r="FP27" s="20"/>
      <c r="FQ27" s="7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70"/>
      <c r="GS27" s="20"/>
      <c r="GT27" s="20"/>
      <c r="GU27" s="20"/>
      <c r="GV27" s="20"/>
      <c r="GW27" s="20"/>
      <c r="GX27" s="20"/>
      <c r="GY27" s="20"/>
      <c r="GZ27" s="20"/>
      <c r="HA27" s="51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70"/>
      <c r="II27" s="20"/>
      <c r="IJ27" s="20"/>
      <c r="IK27" s="20"/>
      <c r="IL27" s="20"/>
      <c r="IM27" s="20"/>
      <c r="IN27" s="20"/>
      <c r="IO27" s="20"/>
      <c r="IP27" s="20"/>
      <c r="IQ27" s="51"/>
      <c r="IR27" s="20"/>
      <c r="IS27" s="20"/>
      <c r="IT27" s="70"/>
      <c r="IU27" s="20"/>
      <c r="IV27" s="20"/>
      <c r="IW27" s="70"/>
      <c r="IX27" s="20"/>
      <c r="IY27" s="20"/>
      <c r="IZ27" s="20"/>
    </row>
    <row r="28" spans="1:260" ht="16.5" customHeight="1">
      <c r="A28" s="7">
        <v>21</v>
      </c>
      <c r="B28" s="8" t="s">
        <v>135</v>
      </c>
      <c r="C28" s="20">
        <f t="shared" si="11"/>
        <v>109592.1</v>
      </c>
      <c r="D28" s="20">
        <f t="shared" si="12"/>
        <v>16293.900000000001</v>
      </c>
      <c r="E28" s="20">
        <f t="shared" si="13"/>
        <v>14.86776875340467</v>
      </c>
      <c r="F28" s="20">
        <v>329.4</v>
      </c>
      <c r="G28" s="19">
        <v>0</v>
      </c>
      <c r="H28" s="70">
        <f t="shared" si="14"/>
        <v>0</v>
      </c>
      <c r="I28" s="20">
        <v>39289.300000000003</v>
      </c>
      <c r="J28" s="20">
        <v>2907.6</v>
      </c>
      <c r="K28" s="19">
        <f t="shared" si="21"/>
        <v>7.4004881736248791</v>
      </c>
      <c r="L28" s="20">
        <v>9338.4</v>
      </c>
      <c r="M28" s="20">
        <v>2756.9</v>
      </c>
      <c r="N28" s="19">
        <f t="shared" si="22"/>
        <v>29.522187955110084</v>
      </c>
      <c r="O28" s="20"/>
      <c r="P28" s="20"/>
      <c r="Q28" s="20"/>
      <c r="R28" s="19">
        <v>4165.7</v>
      </c>
      <c r="S28" s="19">
        <v>4159.6000000000004</v>
      </c>
      <c r="T28" s="19">
        <f t="shared" si="23"/>
        <v>99.853566027318351</v>
      </c>
      <c r="U28" s="20"/>
      <c r="V28" s="20"/>
      <c r="W28" s="20"/>
      <c r="X28" s="19">
        <v>4919.5</v>
      </c>
      <c r="Y28" s="19">
        <v>4831.8</v>
      </c>
      <c r="Z28" s="19">
        <f t="shared" si="24"/>
        <v>98.21729850594572</v>
      </c>
      <c r="AA28" s="20"/>
      <c r="AB28" s="20"/>
      <c r="AC28" s="51"/>
      <c r="AD28" s="20">
        <v>15783.1</v>
      </c>
      <c r="AE28" s="19">
        <v>436.7</v>
      </c>
      <c r="AF28" s="19">
        <f t="shared" si="15"/>
        <v>2.766883565332539</v>
      </c>
      <c r="AG28" s="19">
        <v>3845.2</v>
      </c>
      <c r="AH28" s="19">
        <v>0</v>
      </c>
      <c r="AI28" s="20">
        <f t="shared" si="2"/>
        <v>0</v>
      </c>
      <c r="AJ28" s="19">
        <v>6.1</v>
      </c>
      <c r="AK28" s="19">
        <v>6.1</v>
      </c>
      <c r="AL28" s="19">
        <f t="shared" si="16"/>
        <v>100</v>
      </c>
      <c r="AM28" s="20"/>
      <c r="AN28" s="20"/>
      <c r="AO28" s="20"/>
      <c r="AP28" s="20"/>
      <c r="AQ28" s="20"/>
      <c r="AR28" s="20"/>
      <c r="AS28" s="20">
        <v>21685.599999999999</v>
      </c>
      <c r="AT28" s="20">
        <v>0</v>
      </c>
      <c r="AU28" s="20">
        <f t="shared" si="36"/>
        <v>0</v>
      </c>
      <c r="AV28" s="20">
        <v>2154</v>
      </c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>
        <v>1940</v>
      </c>
      <c r="BO28" s="19">
        <v>0</v>
      </c>
      <c r="BP28" s="19">
        <v>0</v>
      </c>
      <c r="BQ28" s="19"/>
      <c r="BR28" s="19"/>
      <c r="BS28" s="19"/>
      <c r="BT28" s="19"/>
      <c r="BU28" s="20"/>
      <c r="BV28" s="70"/>
      <c r="BW28" s="20"/>
      <c r="BX28" s="20"/>
      <c r="BY28" s="20"/>
      <c r="BZ28" s="20"/>
      <c r="CA28" s="20"/>
      <c r="CB28" s="20"/>
      <c r="CC28" s="19">
        <v>1487.7</v>
      </c>
      <c r="CD28" s="19">
        <v>299</v>
      </c>
      <c r="CE28" s="19">
        <f t="shared" si="18"/>
        <v>20.098138065470188</v>
      </c>
      <c r="CF28" s="20"/>
      <c r="CG28" s="20"/>
      <c r="CH28" s="20"/>
      <c r="CI28" s="20">
        <v>1035.7</v>
      </c>
      <c r="CJ28" s="20">
        <v>517.9</v>
      </c>
      <c r="CK28" s="70">
        <f t="shared" si="19"/>
        <v>50.0048276527952</v>
      </c>
      <c r="CL28" s="20">
        <v>378.4</v>
      </c>
      <c r="CM28" s="19">
        <v>0</v>
      </c>
      <c r="CN28" s="20"/>
      <c r="CO28" s="20">
        <v>3234</v>
      </c>
      <c r="CP28" s="20">
        <v>378.3</v>
      </c>
      <c r="CQ28" s="19">
        <f t="shared" si="20"/>
        <v>11.697588126159555</v>
      </c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7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7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19"/>
      <c r="EP28" s="70"/>
      <c r="EQ28" s="20"/>
      <c r="ER28" s="20"/>
      <c r="ES28" s="20"/>
      <c r="ET28" s="20"/>
      <c r="EU28" s="20"/>
      <c r="EV28" s="20"/>
      <c r="EW28" s="20"/>
      <c r="EX28" s="20"/>
      <c r="EY28" s="70"/>
      <c r="EZ28" s="20"/>
      <c r="FA28" s="20"/>
      <c r="FB28" s="70"/>
      <c r="FC28" s="20"/>
      <c r="FD28" s="20"/>
      <c r="FE28" s="51"/>
      <c r="FF28" s="20"/>
      <c r="FG28" s="20"/>
      <c r="FH28" s="51"/>
      <c r="FI28" s="20"/>
      <c r="FJ28" s="20"/>
      <c r="FK28" s="51"/>
      <c r="FL28" s="20"/>
      <c r="FM28" s="20"/>
      <c r="FN28" s="20"/>
      <c r="FO28" s="20"/>
      <c r="FP28" s="20"/>
      <c r="FQ28" s="7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70"/>
      <c r="GS28" s="20"/>
      <c r="GT28" s="20"/>
      <c r="GU28" s="20"/>
      <c r="GV28" s="20"/>
      <c r="GW28" s="20"/>
      <c r="GX28" s="20"/>
      <c r="GY28" s="20"/>
      <c r="GZ28" s="20"/>
      <c r="HA28" s="51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70"/>
      <c r="II28" s="20"/>
      <c r="IJ28" s="20"/>
      <c r="IK28" s="20"/>
      <c r="IL28" s="20"/>
      <c r="IM28" s="20"/>
      <c r="IN28" s="20"/>
      <c r="IO28" s="20"/>
      <c r="IP28" s="20"/>
      <c r="IQ28" s="51"/>
      <c r="IR28" s="20"/>
      <c r="IS28" s="20"/>
      <c r="IT28" s="70"/>
      <c r="IU28" s="20"/>
      <c r="IV28" s="20"/>
      <c r="IW28" s="70"/>
      <c r="IX28" s="20"/>
      <c r="IY28" s="20"/>
      <c r="IZ28" s="20"/>
    </row>
    <row r="29" spans="1:260" s="49" customFormat="1" ht="16.5" customHeight="1">
      <c r="A29" s="72"/>
      <c r="B29" s="71" t="s">
        <v>370</v>
      </c>
      <c r="C29" s="51">
        <f>SUM(C30:C34)</f>
        <v>4664237.6999999993</v>
      </c>
      <c r="D29" s="51">
        <f t="shared" ref="D29:BN29" si="43">SUM(D30:D34)</f>
        <v>930123.09934999992</v>
      </c>
      <c r="E29" s="51">
        <f t="shared" si="13"/>
        <v>19.941588726277821</v>
      </c>
      <c r="F29" s="51">
        <f t="shared" si="43"/>
        <v>54325.3</v>
      </c>
      <c r="G29" s="51">
        <f t="shared" si="43"/>
        <v>0</v>
      </c>
      <c r="H29" s="51">
        <f t="shared" si="14"/>
        <v>0</v>
      </c>
      <c r="I29" s="51">
        <f t="shared" si="43"/>
        <v>0</v>
      </c>
      <c r="J29" s="51">
        <f t="shared" si="43"/>
        <v>0</v>
      </c>
      <c r="K29" s="65">
        <v>0</v>
      </c>
      <c r="L29" s="51">
        <f t="shared" si="43"/>
        <v>0</v>
      </c>
      <c r="M29" s="51">
        <f t="shared" si="43"/>
        <v>0</v>
      </c>
      <c r="N29" s="51">
        <f t="shared" si="43"/>
        <v>0</v>
      </c>
      <c r="O29" s="51">
        <f t="shared" si="43"/>
        <v>100000</v>
      </c>
      <c r="P29" s="51">
        <f t="shared" si="43"/>
        <v>1731.4</v>
      </c>
      <c r="Q29" s="51">
        <f t="shared" ref="Q29" si="44">P29/O29*100</f>
        <v>1.7314000000000001</v>
      </c>
      <c r="R29" s="51">
        <f t="shared" si="43"/>
        <v>168597.30000000002</v>
      </c>
      <c r="S29" s="51">
        <f t="shared" si="43"/>
        <v>92503</v>
      </c>
      <c r="T29" s="65">
        <f t="shared" si="23"/>
        <v>54.866240443945422</v>
      </c>
      <c r="U29" s="51">
        <f t="shared" si="43"/>
        <v>0</v>
      </c>
      <c r="V29" s="51">
        <f t="shared" si="43"/>
        <v>0</v>
      </c>
      <c r="W29" s="51">
        <f t="shared" si="43"/>
        <v>0</v>
      </c>
      <c r="X29" s="51">
        <f t="shared" si="43"/>
        <v>0</v>
      </c>
      <c r="Y29" s="51">
        <f t="shared" si="43"/>
        <v>0</v>
      </c>
      <c r="Z29" s="51">
        <f t="shared" si="43"/>
        <v>0</v>
      </c>
      <c r="AA29" s="51">
        <f t="shared" si="43"/>
        <v>0</v>
      </c>
      <c r="AB29" s="51">
        <f t="shared" si="43"/>
        <v>0</v>
      </c>
      <c r="AC29" s="51">
        <v>0</v>
      </c>
      <c r="AD29" s="51">
        <f t="shared" si="43"/>
        <v>19819.099999999999</v>
      </c>
      <c r="AE29" s="51">
        <f t="shared" si="43"/>
        <v>0</v>
      </c>
      <c r="AF29" s="65">
        <f t="shared" si="15"/>
        <v>0</v>
      </c>
      <c r="AG29" s="51">
        <f t="shared" si="43"/>
        <v>245455.19999999998</v>
      </c>
      <c r="AH29" s="51">
        <f t="shared" si="43"/>
        <v>37684.100000000006</v>
      </c>
      <c r="AI29" s="51">
        <f t="shared" si="2"/>
        <v>15.352740540840044</v>
      </c>
      <c r="AJ29" s="51">
        <f t="shared" si="43"/>
        <v>314.39999999999998</v>
      </c>
      <c r="AK29" s="51">
        <f t="shared" si="43"/>
        <v>100.5</v>
      </c>
      <c r="AL29" s="65">
        <f t="shared" si="16"/>
        <v>31.965648854961838</v>
      </c>
      <c r="AM29" s="51">
        <f t="shared" si="43"/>
        <v>17673.899999999998</v>
      </c>
      <c r="AN29" s="51">
        <f t="shared" si="43"/>
        <v>10223.299999999999</v>
      </c>
      <c r="AO29" s="51">
        <f t="shared" ref="AO29" si="45">AN29/AM29*100</f>
        <v>57.844052529436063</v>
      </c>
      <c r="AP29" s="51">
        <f t="shared" si="43"/>
        <v>24500</v>
      </c>
      <c r="AQ29" s="51">
        <f t="shared" si="43"/>
        <v>0</v>
      </c>
      <c r="AR29" s="51">
        <f t="shared" si="43"/>
        <v>0</v>
      </c>
      <c r="AS29" s="51">
        <f t="shared" si="43"/>
        <v>99347.5</v>
      </c>
      <c r="AT29" s="51">
        <f t="shared" si="43"/>
        <v>2596.4</v>
      </c>
      <c r="AU29" s="51">
        <f t="shared" si="36"/>
        <v>2.6134527793854905</v>
      </c>
      <c r="AV29" s="51">
        <f t="shared" si="43"/>
        <v>55685</v>
      </c>
      <c r="AW29" s="51">
        <f t="shared" si="43"/>
        <v>0</v>
      </c>
      <c r="AX29" s="51">
        <f t="shared" ref="AX29:AX36" si="46">AW29/AV29*100</f>
        <v>0</v>
      </c>
      <c r="AY29" s="51">
        <f t="shared" si="43"/>
        <v>21256.5</v>
      </c>
      <c r="AZ29" s="51">
        <f t="shared" si="43"/>
        <v>0</v>
      </c>
      <c r="BA29" s="51">
        <f>AZ29/AY29*100</f>
        <v>0</v>
      </c>
      <c r="BB29" s="51">
        <f t="shared" si="43"/>
        <v>2390</v>
      </c>
      <c r="BC29" s="51">
        <f t="shared" si="43"/>
        <v>0</v>
      </c>
      <c r="BD29" s="51">
        <v>0</v>
      </c>
      <c r="BE29" s="51">
        <f t="shared" si="43"/>
        <v>25920</v>
      </c>
      <c r="BF29" s="51">
        <f t="shared" si="43"/>
        <v>0</v>
      </c>
      <c r="BG29" s="51">
        <v>0</v>
      </c>
      <c r="BH29" s="51">
        <f t="shared" si="43"/>
        <v>13232.900000000001</v>
      </c>
      <c r="BI29" s="51">
        <v>0</v>
      </c>
      <c r="BJ29" s="51">
        <v>0</v>
      </c>
      <c r="BK29" s="51">
        <f t="shared" si="43"/>
        <v>78280</v>
      </c>
      <c r="BL29" s="51">
        <f t="shared" si="43"/>
        <v>0</v>
      </c>
      <c r="BM29" s="51">
        <v>0</v>
      </c>
      <c r="BN29" s="51">
        <f t="shared" si="43"/>
        <v>0</v>
      </c>
      <c r="BO29" s="65">
        <v>0</v>
      </c>
      <c r="BP29" s="65">
        <v>0</v>
      </c>
      <c r="BQ29" s="51">
        <f t="shared" ref="BQ29:DZ29" si="47">SUM(BQ30:BQ34)</f>
        <v>16000</v>
      </c>
      <c r="BR29" s="51">
        <f t="shared" si="47"/>
        <v>0</v>
      </c>
      <c r="BS29" s="65">
        <f t="shared" si="17"/>
        <v>0</v>
      </c>
      <c r="BT29" s="51">
        <f t="shared" si="47"/>
        <v>0</v>
      </c>
      <c r="BU29" s="51">
        <f t="shared" si="47"/>
        <v>0</v>
      </c>
      <c r="BV29" s="51">
        <v>0</v>
      </c>
      <c r="BW29" s="51">
        <f t="shared" si="47"/>
        <v>3320.4</v>
      </c>
      <c r="BX29" s="51">
        <f t="shared" si="47"/>
        <v>0</v>
      </c>
      <c r="BY29" s="51">
        <v>0</v>
      </c>
      <c r="BZ29" s="51">
        <f t="shared" si="47"/>
        <v>2493.4</v>
      </c>
      <c r="CA29" s="51">
        <f t="shared" si="47"/>
        <v>0</v>
      </c>
      <c r="CB29" s="51">
        <v>0</v>
      </c>
      <c r="CC29" s="51">
        <f t="shared" si="47"/>
        <v>690</v>
      </c>
      <c r="CD29" s="51">
        <f t="shared" si="47"/>
        <v>345</v>
      </c>
      <c r="CE29" s="65">
        <f t="shared" si="18"/>
        <v>50</v>
      </c>
      <c r="CF29" s="51">
        <f t="shared" si="47"/>
        <v>0</v>
      </c>
      <c r="CG29" s="51">
        <f t="shared" si="47"/>
        <v>0</v>
      </c>
      <c r="CH29" s="51">
        <v>0</v>
      </c>
      <c r="CI29" s="51">
        <f t="shared" si="47"/>
        <v>9632.9</v>
      </c>
      <c r="CJ29" s="51">
        <f t="shared" si="47"/>
        <v>3744.8</v>
      </c>
      <c r="CK29" s="51">
        <f t="shared" si="19"/>
        <v>38.875105108534299</v>
      </c>
      <c r="CL29" s="51">
        <f t="shared" si="47"/>
        <v>14305.4</v>
      </c>
      <c r="CM29" s="51">
        <f t="shared" si="47"/>
        <v>0</v>
      </c>
      <c r="CN29" s="51">
        <f t="shared" si="47"/>
        <v>0</v>
      </c>
      <c r="CO29" s="51">
        <f t="shared" si="47"/>
        <v>32171.199999999997</v>
      </c>
      <c r="CP29" s="51">
        <f t="shared" si="47"/>
        <v>10008.700000000001</v>
      </c>
      <c r="CQ29" s="65">
        <f t="shared" si="20"/>
        <v>31.110745014174174</v>
      </c>
      <c r="CR29" s="51">
        <f t="shared" si="47"/>
        <v>58169.9</v>
      </c>
      <c r="CS29" s="51">
        <f t="shared" si="47"/>
        <v>9908.8043500000003</v>
      </c>
      <c r="CT29" s="51">
        <f t="shared" ref="CT29" si="48">CS29/CR29*100</f>
        <v>17.034246835562723</v>
      </c>
      <c r="CU29" s="51">
        <f t="shared" si="47"/>
        <v>67999.899999999994</v>
      </c>
      <c r="CV29" s="51">
        <f t="shared" si="47"/>
        <v>67999.899999999994</v>
      </c>
      <c r="CW29" s="51">
        <f t="shared" ref="CW29:CW36" si="49">CV29/CU29*100</f>
        <v>100</v>
      </c>
      <c r="CX29" s="51">
        <f t="shared" si="47"/>
        <v>110000</v>
      </c>
      <c r="CY29" s="51">
        <f t="shared" si="47"/>
        <v>0</v>
      </c>
      <c r="CZ29" s="51">
        <f>CY29/CX29*100</f>
        <v>0</v>
      </c>
      <c r="DA29" s="51">
        <f t="shared" si="47"/>
        <v>0</v>
      </c>
      <c r="DB29" s="51">
        <f t="shared" si="47"/>
        <v>0</v>
      </c>
      <c r="DC29" s="51">
        <v>0</v>
      </c>
      <c r="DD29" s="51">
        <f t="shared" si="47"/>
        <v>258819.3</v>
      </c>
      <c r="DE29" s="51">
        <f t="shared" si="47"/>
        <v>0</v>
      </c>
      <c r="DF29" s="51">
        <f>DE29/DD29*100</f>
        <v>0</v>
      </c>
      <c r="DG29" s="51">
        <f t="shared" si="47"/>
        <v>0</v>
      </c>
      <c r="DH29" s="51">
        <f t="shared" si="47"/>
        <v>0</v>
      </c>
      <c r="DI29" s="51">
        <f t="shared" si="47"/>
        <v>0</v>
      </c>
      <c r="DJ29" s="51">
        <f t="shared" si="47"/>
        <v>0</v>
      </c>
      <c r="DK29" s="51">
        <f t="shared" si="47"/>
        <v>0</v>
      </c>
      <c r="DL29" s="51">
        <v>0</v>
      </c>
      <c r="DM29" s="51">
        <f t="shared" si="47"/>
        <v>37637.5</v>
      </c>
      <c r="DN29" s="51">
        <f t="shared" si="47"/>
        <v>0</v>
      </c>
      <c r="DO29" s="51">
        <f t="shared" ref="DO29" si="50">DN29/DM29*100</f>
        <v>0</v>
      </c>
      <c r="DP29" s="51">
        <f t="shared" si="47"/>
        <v>0</v>
      </c>
      <c r="DQ29" s="51">
        <f t="shared" si="47"/>
        <v>0</v>
      </c>
      <c r="DR29" s="51">
        <v>0</v>
      </c>
      <c r="DS29" s="51">
        <f t="shared" si="47"/>
        <v>0</v>
      </c>
      <c r="DT29" s="51">
        <f t="shared" si="47"/>
        <v>0</v>
      </c>
      <c r="DU29" s="51">
        <v>0</v>
      </c>
      <c r="DV29" s="51">
        <f t="shared" si="47"/>
        <v>4350</v>
      </c>
      <c r="DW29" s="51">
        <f t="shared" si="47"/>
        <v>0</v>
      </c>
      <c r="DX29" s="51">
        <f t="shared" ref="DX29:DX36" si="51">DW29/DV29*100</f>
        <v>0</v>
      </c>
      <c r="DY29" s="51">
        <f t="shared" si="47"/>
        <v>775</v>
      </c>
      <c r="DZ29" s="51">
        <f t="shared" si="47"/>
        <v>0</v>
      </c>
      <c r="EA29" s="51">
        <f t="shared" ref="EA29:EA36" si="52">DZ29/DY29*100</f>
        <v>0</v>
      </c>
      <c r="EB29" s="51">
        <f t="shared" ref="EB29:GM29" si="53">SUM(EB30:EB34)</f>
        <v>5350</v>
      </c>
      <c r="EC29" s="51">
        <f t="shared" si="53"/>
        <v>0</v>
      </c>
      <c r="ED29" s="51">
        <f t="shared" ref="ED29" si="54">EC29/EB29*100</f>
        <v>0</v>
      </c>
      <c r="EE29" s="51">
        <f t="shared" si="53"/>
        <v>2950</v>
      </c>
      <c r="EF29" s="51">
        <f t="shared" si="53"/>
        <v>0</v>
      </c>
      <c r="EG29" s="51">
        <f t="shared" ref="EG29" si="55">EF29/EE29*100</f>
        <v>0</v>
      </c>
      <c r="EH29" s="51">
        <f t="shared" si="53"/>
        <v>7800</v>
      </c>
      <c r="EI29" s="51">
        <f t="shared" si="53"/>
        <v>0</v>
      </c>
      <c r="EJ29" s="51">
        <f>EI29/EH29*100</f>
        <v>0</v>
      </c>
      <c r="EK29" s="51">
        <f t="shared" si="53"/>
        <v>39665.5</v>
      </c>
      <c r="EL29" s="51">
        <f t="shared" si="53"/>
        <v>0</v>
      </c>
      <c r="EM29" s="51">
        <f>EL29/EK29*100</f>
        <v>0</v>
      </c>
      <c r="EN29" s="51">
        <f t="shared" si="53"/>
        <v>0</v>
      </c>
      <c r="EO29" s="51">
        <f t="shared" si="53"/>
        <v>0</v>
      </c>
      <c r="EP29" s="51">
        <v>0</v>
      </c>
      <c r="EQ29" s="51">
        <f t="shared" si="53"/>
        <v>0</v>
      </c>
      <c r="ER29" s="51">
        <f t="shared" si="53"/>
        <v>0</v>
      </c>
      <c r="ES29" s="51">
        <v>0</v>
      </c>
      <c r="ET29" s="51">
        <f t="shared" si="53"/>
        <v>0</v>
      </c>
      <c r="EU29" s="51">
        <f t="shared" si="53"/>
        <v>0</v>
      </c>
      <c r="EV29" s="51">
        <v>0</v>
      </c>
      <c r="EW29" s="51">
        <f t="shared" si="53"/>
        <v>0</v>
      </c>
      <c r="EX29" s="51">
        <f t="shared" si="53"/>
        <v>0</v>
      </c>
      <c r="EY29" s="51">
        <v>0</v>
      </c>
      <c r="EZ29" s="51">
        <f t="shared" si="53"/>
        <v>0</v>
      </c>
      <c r="FA29" s="51">
        <f t="shared" si="53"/>
        <v>0</v>
      </c>
      <c r="FB29" s="51">
        <v>0</v>
      </c>
      <c r="FC29" s="51">
        <f t="shared" si="53"/>
        <v>0</v>
      </c>
      <c r="FD29" s="51">
        <f t="shared" si="53"/>
        <v>0</v>
      </c>
      <c r="FE29" s="51">
        <v>0</v>
      </c>
      <c r="FF29" s="51">
        <f t="shared" si="53"/>
        <v>0</v>
      </c>
      <c r="FG29" s="51">
        <f t="shared" si="53"/>
        <v>0</v>
      </c>
      <c r="FH29" s="51">
        <v>0</v>
      </c>
      <c r="FI29" s="51">
        <f t="shared" si="53"/>
        <v>0</v>
      </c>
      <c r="FJ29" s="51">
        <f t="shared" si="53"/>
        <v>0</v>
      </c>
      <c r="FK29" s="51">
        <v>0</v>
      </c>
      <c r="FL29" s="51">
        <f t="shared" si="53"/>
        <v>59240.3</v>
      </c>
      <c r="FM29" s="51">
        <f t="shared" si="53"/>
        <v>7066.6</v>
      </c>
      <c r="FN29" s="51">
        <f>FM29/FL29*100</f>
        <v>11.928703939716714</v>
      </c>
      <c r="FO29" s="51">
        <f t="shared" si="53"/>
        <v>0</v>
      </c>
      <c r="FP29" s="51">
        <f t="shared" si="53"/>
        <v>0</v>
      </c>
      <c r="FQ29" s="51">
        <v>0</v>
      </c>
      <c r="FR29" s="51">
        <f t="shared" si="53"/>
        <v>102158.5</v>
      </c>
      <c r="FS29" s="51">
        <f t="shared" si="53"/>
        <v>56930.1</v>
      </c>
      <c r="FT29" s="51">
        <f>FS29/FR29*100</f>
        <v>55.727227788191882</v>
      </c>
      <c r="FU29" s="51">
        <f t="shared" si="53"/>
        <v>97987</v>
      </c>
      <c r="FV29" s="51">
        <f t="shared" si="53"/>
        <v>61144.800000000003</v>
      </c>
      <c r="FW29" s="51">
        <f>FV29/FU29*100</f>
        <v>62.400930735709849</v>
      </c>
      <c r="FX29" s="51">
        <f t="shared" si="53"/>
        <v>81415.7</v>
      </c>
      <c r="FY29" s="51">
        <f t="shared" si="53"/>
        <v>18403.5</v>
      </c>
      <c r="FZ29" s="51">
        <f>FY29/FX29*100</f>
        <v>22.604362549238047</v>
      </c>
      <c r="GA29" s="51">
        <f t="shared" si="53"/>
        <v>140743.20000000001</v>
      </c>
      <c r="GB29" s="51">
        <f t="shared" si="53"/>
        <v>30609.4</v>
      </c>
      <c r="GC29" s="51">
        <f>GB29/GA29*100</f>
        <v>21.748404185779492</v>
      </c>
      <c r="GD29" s="51">
        <f t="shared" si="53"/>
        <v>154204.1</v>
      </c>
      <c r="GE29" s="51">
        <f t="shared" si="53"/>
        <v>38674.1</v>
      </c>
      <c r="GF29" s="51">
        <f>GE29/GD29*100</f>
        <v>25.079813052960326</v>
      </c>
      <c r="GG29" s="51">
        <f t="shared" si="53"/>
        <v>97705.9</v>
      </c>
      <c r="GH29" s="51">
        <f t="shared" si="53"/>
        <v>18557.2</v>
      </c>
      <c r="GI29" s="51">
        <f>GH29/GG29*100</f>
        <v>18.992916497366078</v>
      </c>
      <c r="GJ29" s="51">
        <f t="shared" si="53"/>
        <v>171110.5</v>
      </c>
      <c r="GK29" s="51">
        <f t="shared" si="53"/>
        <v>31783.5</v>
      </c>
      <c r="GL29" s="51">
        <f>GK29/GJ29*100</f>
        <v>18.574839065983678</v>
      </c>
      <c r="GM29" s="51">
        <f t="shared" si="53"/>
        <v>168127.59999999998</v>
      </c>
      <c r="GN29" s="51">
        <f t="shared" ref="GN29:IY29" si="56">SUM(GN30:GN34)</f>
        <v>35652.199999999997</v>
      </c>
      <c r="GO29" s="51">
        <f>GN29/GM29*100</f>
        <v>21.205441581275174</v>
      </c>
      <c r="GP29" s="51">
        <f t="shared" si="56"/>
        <v>0</v>
      </c>
      <c r="GQ29" s="51">
        <f t="shared" si="56"/>
        <v>0</v>
      </c>
      <c r="GR29" s="51">
        <v>0</v>
      </c>
      <c r="GS29" s="51">
        <f t="shared" si="56"/>
        <v>235095.8</v>
      </c>
      <c r="GT29" s="51">
        <f t="shared" si="56"/>
        <v>137376.29999999999</v>
      </c>
      <c r="GU29" s="51">
        <f>GT29/GS29*100</f>
        <v>58.434178747557375</v>
      </c>
      <c r="GV29" s="51">
        <f t="shared" si="56"/>
        <v>403431.1</v>
      </c>
      <c r="GW29" s="51">
        <f t="shared" si="56"/>
        <v>138137.60000000001</v>
      </c>
      <c r="GX29" s="51">
        <f>GW29/GV29*100</f>
        <v>34.240691905011786</v>
      </c>
      <c r="GY29" s="51">
        <f t="shared" si="56"/>
        <v>0</v>
      </c>
      <c r="GZ29" s="51">
        <f t="shared" si="56"/>
        <v>0</v>
      </c>
      <c r="HA29" s="51">
        <v>0</v>
      </c>
      <c r="HB29" s="51">
        <f t="shared" si="56"/>
        <v>515957.4</v>
      </c>
      <c r="HC29" s="51">
        <f t="shared" si="56"/>
        <v>0</v>
      </c>
      <c r="HD29" s="51">
        <f>HC29/HB29*100</f>
        <v>0</v>
      </c>
      <c r="HE29" s="51">
        <f t="shared" si="56"/>
        <v>13950.1</v>
      </c>
      <c r="HF29" s="51">
        <f t="shared" si="56"/>
        <v>10407.700000000001</v>
      </c>
      <c r="HG29" s="51">
        <f t="shared" si="56"/>
        <v>0</v>
      </c>
      <c r="HH29" s="51">
        <f t="shared" si="56"/>
        <v>24983.9</v>
      </c>
      <c r="HI29" s="51">
        <f t="shared" si="56"/>
        <v>0</v>
      </c>
      <c r="HJ29" s="51">
        <f>HI29/HH29*100</f>
        <v>0</v>
      </c>
      <c r="HK29" s="51">
        <f t="shared" si="56"/>
        <v>32025.3</v>
      </c>
      <c r="HL29" s="51">
        <f t="shared" si="56"/>
        <v>0</v>
      </c>
      <c r="HM29" s="51">
        <f>HL29/HK29*100</f>
        <v>0</v>
      </c>
      <c r="HN29" s="51">
        <f t="shared" si="56"/>
        <v>6145.4</v>
      </c>
      <c r="HO29" s="51">
        <f t="shared" si="56"/>
        <v>0</v>
      </c>
      <c r="HP29" s="51">
        <f>HO29/HN29*100</f>
        <v>0</v>
      </c>
      <c r="HQ29" s="51">
        <f t="shared" si="56"/>
        <v>120404.5</v>
      </c>
      <c r="HR29" s="51">
        <f t="shared" si="56"/>
        <v>0</v>
      </c>
      <c r="HS29" s="51">
        <f>HR29/HQ29*100</f>
        <v>0</v>
      </c>
      <c r="HT29" s="51">
        <f t="shared" si="56"/>
        <v>188982.8</v>
      </c>
      <c r="HU29" s="51">
        <f t="shared" si="56"/>
        <v>83955.1</v>
      </c>
      <c r="HV29" s="51">
        <f>HU29/HT29*100</f>
        <v>44.4247307162345</v>
      </c>
      <c r="HW29" s="51">
        <f t="shared" si="56"/>
        <v>26995.599999999999</v>
      </c>
      <c r="HX29" s="51">
        <f t="shared" si="56"/>
        <v>4958.0962900000004</v>
      </c>
      <c r="HY29" s="51">
        <f>HX29/HW29*100</f>
        <v>18.366312621316069</v>
      </c>
      <c r="HZ29" s="51">
        <f t="shared" si="56"/>
        <v>13374.8</v>
      </c>
      <c r="IA29" s="51">
        <f t="shared" si="56"/>
        <v>8174.3987100000004</v>
      </c>
      <c r="IB29" s="51">
        <f>IA29/HZ29*100</f>
        <v>61.117913613661521</v>
      </c>
      <c r="IC29" s="51">
        <f t="shared" si="56"/>
        <v>105596</v>
      </c>
      <c r="ID29" s="51">
        <f t="shared" si="56"/>
        <v>11446.6</v>
      </c>
      <c r="IE29" s="51">
        <f>ID29/IC29*100</f>
        <v>10.839993939164362</v>
      </c>
      <c r="IF29" s="51">
        <f t="shared" si="56"/>
        <v>0</v>
      </c>
      <c r="IG29" s="51">
        <f t="shared" si="56"/>
        <v>0</v>
      </c>
      <c r="IH29" s="51">
        <v>0</v>
      </c>
      <c r="II29" s="51">
        <f t="shared" si="56"/>
        <v>170329</v>
      </c>
      <c r="IJ29" s="51">
        <f t="shared" si="56"/>
        <v>0</v>
      </c>
      <c r="IK29" s="51">
        <f>IJ29/II29*100</f>
        <v>0</v>
      </c>
      <c r="IL29" s="51">
        <f t="shared" si="56"/>
        <v>31368.1</v>
      </c>
      <c r="IM29" s="51">
        <f t="shared" si="56"/>
        <v>0</v>
      </c>
      <c r="IN29" s="51">
        <f>IM29/IL29*100</f>
        <v>0</v>
      </c>
      <c r="IO29" s="51">
        <f t="shared" si="56"/>
        <v>0</v>
      </c>
      <c r="IP29" s="51">
        <f t="shared" si="56"/>
        <v>0</v>
      </c>
      <c r="IQ29" s="51">
        <v>0</v>
      </c>
      <c r="IR29" s="51">
        <f t="shared" si="56"/>
        <v>0</v>
      </c>
      <c r="IS29" s="51">
        <f t="shared" si="56"/>
        <v>0</v>
      </c>
      <c r="IT29" s="51">
        <v>0</v>
      </c>
      <c r="IU29" s="51">
        <f t="shared" si="56"/>
        <v>0</v>
      </c>
      <c r="IV29" s="51">
        <f t="shared" si="56"/>
        <v>0</v>
      </c>
      <c r="IW29" s="51">
        <v>0</v>
      </c>
      <c r="IX29" s="51">
        <f t="shared" si="56"/>
        <v>103977.59999999999</v>
      </c>
      <c r="IY29" s="51">
        <f t="shared" si="56"/>
        <v>0</v>
      </c>
      <c r="IZ29" s="51">
        <f>IY29/IX29*100</f>
        <v>0</v>
      </c>
    </row>
    <row r="30" spans="1:260" ht="16.5" customHeight="1">
      <c r="A30" s="7">
        <v>22</v>
      </c>
      <c r="B30" s="8" t="s">
        <v>136</v>
      </c>
      <c r="C30" s="20">
        <f t="shared" si="11"/>
        <v>193953.5</v>
      </c>
      <c r="D30" s="20">
        <f t="shared" si="12"/>
        <v>35881.9</v>
      </c>
      <c r="E30" s="20">
        <f t="shared" si="13"/>
        <v>18.50025908271828</v>
      </c>
      <c r="F30" s="20">
        <v>6247.1</v>
      </c>
      <c r="G30" s="19">
        <v>0</v>
      </c>
      <c r="H30" s="70">
        <f t="shared" si="14"/>
        <v>0</v>
      </c>
      <c r="I30" s="20"/>
      <c r="J30" s="20"/>
      <c r="K30" s="19"/>
      <c r="L30" s="20"/>
      <c r="M30" s="20"/>
      <c r="N30" s="19"/>
      <c r="O30" s="20">
        <v>53757.599999999999</v>
      </c>
      <c r="P30" s="20"/>
      <c r="Q30" s="20"/>
      <c r="R30" s="19">
        <v>4165.7</v>
      </c>
      <c r="S30" s="19">
        <v>1571.1</v>
      </c>
      <c r="T30" s="19">
        <f t="shared" si="23"/>
        <v>37.715149914780227</v>
      </c>
      <c r="U30" s="20"/>
      <c r="V30" s="20"/>
      <c r="W30" s="20"/>
      <c r="X30" s="20"/>
      <c r="Y30" s="20"/>
      <c r="Z30" s="19"/>
      <c r="AA30" s="20"/>
      <c r="AB30" s="20"/>
      <c r="AC30" s="51"/>
      <c r="AD30" s="20">
        <v>1516.4</v>
      </c>
      <c r="AE30" s="20">
        <v>0</v>
      </c>
      <c r="AF30" s="19">
        <f t="shared" si="15"/>
        <v>0</v>
      </c>
      <c r="AG30" s="19">
        <v>12445.6</v>
      </c>
      <c r="AH30" s="19">
        <v>0</v>
      </c>
      <c r="AI30" s="20">
        <f t="shared" si="2"/>
        <v>0</v>
      </c>
      <c r="AJ30" s="19">
        <v>14.8</v>
      </c>
      <c r="AK30" s="19">
        <v>14.8</v>
      </c>
      <c r="AL30" s="19">
        <f t="shared" si="16"/>
        <v>100</v>
      </c>
      <c r="AM30" s="20"/>
      <c r="AN30" s="20"/>
      <c r="AO30" s="20"/>
      <c r="AP30" s="20"/>
      <c r="AQ30" s="20"/>
      <c r="AR30" s="20"/>
      <c r="AS30" s="20">
        <v>19094.3</v>
      </c>
      <c r="AT30" s="20">
        <v>0</v>
      </c>
      <c r="AU30" s="20">
        <f t="shared" si="36"/>
        <v>0</v>
      </c>
      <c r="AV30" s="20">
        <v>1816.5</v>
      </c>
      <c r="AW30" s="20"/>
      <c r="AX30" s="20"/>
      <c r="AY30" s="20"/>
      <c r="AZ30" s="20"/>
      <c r="BA30" s="51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19"/>
      <c r="BP30" s="19"/>
      <c r="BQ30" s="19">
        <v>8000</v>
      </c>
      <c r="BR30" s="19">
        <v>0</v>
      </c>
      <c r="BS30" s="19">
        <f t="shared" si="17"/>
        <v>0</v>
      </c>
      <c r="BT30" s="19"/>
      <c r="BU30" s="20"/>
      <c r="BV30" s="70"/>
      <c r="BW30" s="20"/>
      <c r="BX30" s="20"/>
      <c r="BY30" s="20"/>
      <c r="BZ30" s="20"/>
      <c r="CA30" s="20"/>
      <c r="CB30" s="20"/>
      <c r="CC30" s="19"/>
      <c r="CD30" s="19"/>
      <c r="CE30" s="19"/>
      <c r="CF30" s="20"/>
      <c r="CG30" s="20"/>
      <c r="CH30" s="20"/>
      <c r="CI30" s="20">
        <v>1162.8</v>
      </c>
      <c r="CJ30" s="20">
        <v>0</v>
      </c>
      <c r="CK30" s="70">
        <f t="shared" si="19"/>
        <v>0</v>
      </c>
      <c r="CL30" s="20">
        <v>1136.3</v>
      </c>
      <c r="CM30" s="19">
        <v>0</v>
      </c>
      <c r="CN30" s="20"/>
      <c r="CO30" s="20">
        <v>6583</v>
      </c>
      <c r="CP30" s="20">
        <v>2083.4</v>
      </c>
      <c r="CQ30" s="19">
        <f t="shared" si="20"/>
        <v>31.648184718213585</v>
      </c>
      <c r="CR30" s="20"/>
      <c r="CS30" s="20"/>
      <c r="CT30" s="20"/>
      <c r="CU30" s="20">
        <v>32212.6</v>
      </c>
      <c r="CV30" s="20">
        <v>32212.6</v>
      </c>
      <c r="CW30" s="20">
        <f t="shared" si="49"/>
        <v>100</v>
      </c>
      <c r="CX30" s="20">
        <v>45800.800000000003</v>
      </c>
      <c r="CY30" s="20">
        <v>0</v>
      </c>
      <c r="CZ30" s="20">
        <f t="shared" ref="CZ30:CZ36" si="57">CY30/CX30*100</f>
        <v>0</v>
      </c>
      <c r="DA30" s="20"/>
      <c r="DB30" s="20"/>
      <c r="DC30" s="70"/>
      <c r="DD30" s="20"/>
      <c r="DE30" s="20"/>
      <c r="DF30" s="51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7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51"/>
      <c r="EK30" s="20"/>
      <c r="EL30" s="20"/>
      <c r="EM30" s="51"/>
      <c r="EN30" s="20"/>
      <c r="EO30" s="19"/>
      <c r="EP30" s="70"/>
      <c r="EQ30" s="20"/>
      <c r="ER30" s="20"/>
      <c r="ES30" s="20"/>
      <c r="ET30" s="20"/>
      <c r="EU30" s="20"/>
      <c r="EV30" s="20"/>
      <c r="EW30" s="20"/>
      <c r="EX30" s="20"/>
      <c r="EY30" s="70"/>
      <c r="EZ30" s="20"/>
      <c r="FA30" s="20"/>
      <c r="FB30" s="70"/>
      <c r="FC30" s="20"/>
      <c r="FD30" s="20"/>
      <c r="FE30" s="51"/>
      <c r="FF30" s="20"/>
      <c r="FG30" s="20"/>
      <c r="FH30" s="51"/>
      <c r="FI30" s="20"/>
      <c r="FJ30" s="20"/>
      <c r="FK30" s="51"/>
      <c r="FL30" s="20"/>
      <c r="FM30" s="20"/>
      <c r="FN30" s="51"/>
      <c r="FO30" s="20"/>
      <c r="FP30" s="20"/>
      <c r="FQ30" s="70"/>
      <c r="FR30" s="20"/>
      <c r="FS30" s="20"/>
      <c r="FT30" s="51"/>
      <c r="FU30" s="20"/>
      <c r="FV30" s="20"/>
      <c r="FW30" s="51"/>
      <c r="FX30" s="20"/>
      <c r="FY30" s="20"/>
      <c r="FZ30" s="51"/>
      <c r="GA30" s="20"/>
      <c r="GB30" s="20"/>
      <c r="GC30" s="51"/>
      <c r="GD30" s="20"/>
      <c r="GE30" s="20"/>
      <c r="GF30" s="51"/>
      <c r="GG30" s="20"/>
      <c r="GH30" s="20"/>
      <c r="GI30" s="51"/>
      <c r="GJ30" s="20"/>
      <c r="GK30" s="20"/>
      <c r="GL30" s="51"/>
      <c r="GM30" s="20"/>
      <c r="GN30" s="20"/>
      <c r="GO30" s="51"/>
      <c r="GP30" s="20"/>
      <c r="GQ30" s="20"/>
      <c r="GR30" s="70"/>
      <c r="GS30" s="20"/>
      <c r="GT30" s="20"/>
      <c r="GU30" s="70"/>
      <c r="GV30" s="20"/>
      <c r="GW30" s="20"/>
      <c r="GX30" s="51"/>
      <c r="GY30" s="20"/>
      <c r="GZ30" s="20"/>
      <c r="HA30" s="51"/>
      <c r="HB30" s="20"/>
      <c r="HC30" s="20"/>
      <c r="HD30" s="51"/>
      <c r="HE30" s="20"/>
      <c r="HF30" s="20"/>
      <c r="HG30" s="20"/>
      <c r="HH30" s="20"/>
      <c r="HI30" s="20"/>
      <c r="HJ30" s="51"/>
      <c r="HK30" s="20"/>
      <c r="HL30" s="20"/>
      <c r="HM30" s="51"/>
      <c r="HN30" s="20"/>
      <c r="HO30" s="20"/>
      <c r="HP30" s="51"/>
      <c r="HQ30" s="20"/>
      <c r="HR30" s="20"/>
      <c r="HS30" s="51"/>
      <c r="HT30" s="20"/>
      <c r="HU30" s="20"/>
      <c r="HV30" s="51"/>
      <c r="HW30" s="20"/>
      <c r="HX30" s="20"/>
      <c r="HY30" s="51"/>
      <c r="HZ30" s="20"/>
      <c r="IA30" s="20"/>
      <c r="IB30" s="51"/>
      <c r="IC30" s="20"/>
      <c r="ID30" s="20"/>
      <c r="IE30" s="51"/>
      <c r="IF30" s="20"/>
      <c r="IG30" s="20"/>
      <c r="IH30" s="70"/>
      <c r="II30" s="20"/>
      <c r="IJ30" s="20"/>
      <c r="IK30" s="51"/>
      <c r="IL30" s="20"/>
      <c r="IM30" s="20"/>
      <c r="IN30" s="51"/>
      <c r="IO30" s="20"/>
      <c r="IP30" s="20"/>
      <c r="IQ30" s="51"/>
      <c r="IR30" s="20"/>
      <c r="IS30" s="20"/>
      <c r="IT30" s="70"/>
      <c r="IU30" s="20"/>
      <c r="IV30" s="20"/>
      <c r="IW30" s="70"/>
      <c r="IX30" s="20"/>
      <c r="IY30" s="20"/>
      <c r="IZ30" s="51"/>
    </row>
    <row r="31" spans="1:260" ht="16.5" customHeight="1">
      <c r="A31" s="7">
        <v>23</v>
      </c>
      <c r="B31" s="8" t="s">
        <v>137</v>
      </c>
      <c r="C31" s="20">
        <f t="shared" si="11"/>
        <v>530325.19999999995</v>
      </c>
      <c r="D31" s="20">
        <f t="shared" si="12"/>
        <v>101761.8</v>
      </c>
      <c r="E31" s="20">
        <f t="shared" si="13"/>
        <v>19.188565808300268</v>
      </c>
      <c r="F31" s="20">
        <v>6770.2</v>
      </c>
      <c r="G31" s="19">
        <v>0</v>
      </c>
      <c r="H31" s="70">
        <f t="shared" si="14"/>
        <v>0</v>
      </c>
      <c r="I31" s="20"/>
      <c r="J31" s="20"/>
      <c r="K31" s="19"/>
      <c r="L31" s="20"/>
      <c r="M31" s="20"/>
      <c r="N31" s="19"/>
      <c r="O31" s="20">
        <v>23856.7</v>
      </c>
      <c r="P31" s="20">
        <v>1731.4</v>
      </c>
      <c r="Q31" s="20">
        <f>P31/O31*100</f>
        <v>7.2574999895207633</v>
      </c>
      <c r="R31" s="19">
        <v>28326.7</v>
      </c>
      <c r="S31" s="19">
        <v>7798.9</v>
      </c>
      <c r="T31" s="19">
        <f t="shared" si="23"/>
        <v>27.531975133001723</v>
      </c>
      <c r="U31" s="20"/>
      <c r="V31" s="20"/>
      <c r="W31" s="20"/>
      <c r="X31" s="20"/>
      <c r="Y31" s="20"/>
      <c r="Z31" s="19"/>
      <c r="AA31" s="20"/>
      <c r="AB31" s="20"/>
      <c r="AC31" s="51"/>
      <c r="AD31" s="20">
        <v>7032.9</v>
      </c>
      <c r="AE31" s="20">
        <v>0</v>
      </c>
      <c r="AF31" s="19">
        <f t="shared" si="15"/>
        <v>0</v>
      </c>
      <c r="AG31" s="19">
        <v>20626.7</v>
      </c>
      <c r="AH31" s="19">
        <v>0</v>
      </c>
      <c r="AI31" s="20">
        <f t="shared" si="2"/>
        <v>0</v>
      </c>
      <c r="AJ31" s="19">
        <v>19.3</v>
      </c>
      <c r="AK31" s="19">
        <v>19.3</v>
      </c>
      <c r="AL31" s="19">
        <f t="shared" si="16"/>
        <v>100</v>
      </c>
      <c r="AM31" s="20"/>
      <c r="AN31" s="20"/>
      <c r="AO31" s="20"/>
      <c r="AP31" s="20"/>
      <c r="AQ31" s="20"/>
      <c r="AR31" s="20"/>
      <c r="AS31" s="20">
        <v>24431.8</v>
      </c>
      <c r="AT31" s="20">
        <v>0</v>
      </c>
      <c r="AU31" s="20">
        <f t="shared" si="36"/>
        <v>0</v>
      </c>
      <c r="AV31" s="20">
        <v>1721.1</v>
      </c>
      <c r="AW31" s="20"/>
      <c r="AX31" s="20"/>
      <c r="AY31" s="70">
        <v>3094.7</v>
      </c>
      <c r="AZ31" s="70">
        <v>0</v>
      </c>
      <c r="BA31" s="70">
        <f t="shared" ref="BA31:BA36" si="58">AZ31/AY31*100</f>
        <v>0</v>
      </c>
      <c r="BB31" s="20"/>
      <c r="BC31" s="20"/>
      <c r="BD31" s="20"/>
      <c r="BE31" s="20"/>
      <c r="BF31" s="20"/>
      <c r="BG31" s="20"/>
      <c r="BH31" s="20">
        <v>2715.8</v>
      </c>
      <c r="BI31" s="20">
        <v>0</v>
      </c>
      <c r="BJ31" s="20">
        <v>0</v>
      </c>
      <c r="BK31" s="20"/>
      <c r="BL31" s="20"/>
      <c r="BM31" s="20"/>
      <c r="BN31" s="20"/>
      <c r="BO31" s="19"/>
      <c r="BP31" s="19"/>
      <c r="BQ31" s="19"/>
      <c r="BR31" s="19"/>
      <c r="BS31" s="19"/>
      <c r="BT31" s="19"/>
      <c r="BU31" s="20"/>
      <c r="BV31" s="70"/>
      <c r="BW31" s="20"/>
      <c r="BX31" s="20"/>
      <c r="BY31" s="20"/>
      <c r="BZ31" s="20"/>
      <c r="CA31" s="20"/>
      <c r="CB31" s="20"/>
      <c r="CC31" s="19">
        <v>345</v>
      </c>
      <c r="CD31" s="19">
        <v>345</v>
      </c>
      <c r="CE31" s="19">
        <f t="shared" si="18"/>
        <v>100</v>
      </c>
      <c r="CF31" s="20"/>
      <c r="CG31" s="20"/>
      <c r="CH31" s="20"/>
      <c r="CI31" s="20">
        <v>807.7</v>
      </c>
      <c r="CJ31" s="20">
        <v>403.9</v>
      </c>
      <c r="CK31" s="70">
        <f t="shared" si="19"/>
        <v>50.006190417234123</v>
      </c>
      <c r="CL31" s="20">
        <v>1549.6</v>
      </c>
      <c r="CM31" s="19">
        <v>0</v>
      </c>
      <c r="CN31" s="20"/>
      <c r="CO31" s="20">
        <v>2850.6</v>
      </c>
      <c r="CP31" s="20">
        <v>441.6</v>
      </c>
      <c r="CQ31" s="19">
        <f t="shared" si="20"/>
        <v>15.491475478846558</v>
      </c>
      <c r="CR31" s="20"/>
      <c r="CS31" s="20"/>
      <c r="CT31" s="20"/>
      <c r="CU31" s="20"/>
      <c r="CV31" s="20"/>
      <c r="CW31" s="20"/>
      <c r="CX31" s="20">
        <v>37548.800000000003</v>
      </c>
      <c r="CY31" s="20">
        <v>0</v>
      </c>
      <c r="CZ31" s="20">
        <f t="shared" si="57"/>
        <v>0</v>
      </c>
      <c r="DA31" s="20"/>
      <c r="DB31" s="20"/>
      <c r="DC31" s="70"/>
      <c r="DD31" s="20"/>
      <c r="DE31" s="20"/>
      <c r="DF31" s="51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7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51"/>
      <c r="EK31" s="20"/>
      <c r="EL31" s="20"/>
      <c r="EM31" s="51"/>
      <c r="EN31" s="20"/>
      <c r="EO31" s="19"/>
      <c r="EP31" s="70"/>
      <c r="EQ31" s="20"/>
      <c r="ER31" s="20"/>
      <c r="ES31" s="20"/>
      <c r="ET31" s="20"/>
      <c r="EU31" s="20"/>
      <c r="EV31" s="20"/>
      <c r="EW31" s="20"/>
      <c r="EX31" s="20"/>
      <c r="EY31" s="70"/>
      <c r="EZ31" s="20"/>
      <c r="FA31" s="20"/>
      <c r="FB31" s="70"/>
      <c r="FC31" s="20"/>
      <c r="FD31" s="20"/>
      <c r="FE31" s="51"/>
      <c r="FF31" s="20"/>
      <c r="FG31" s="20"/>
      <c r="FH31" s="51"/>
      <c r="FI31" s="20"/>
      <c r="FJ31" s="20"/>
      <c r="FK31" s="51"/>
      <c r="FL31" s="20">
        <v>59240.3</v>
      </c>
      <c r="FM31" s="20">
        <v>7066.6</v>
      </c>
      <c r="FN31" s="70">
        <f t="shared" ref="FN31:FN36" si="59">FM31/FL31*100</f>
        <v>11.928703939716714</v>
      </c>
      <c r="FO31" s="20"/>
      <c r="FP31" s="20"/>
      <c r="FQ31" s="70"/>
      <c r="FR31" s="20"/>
      <c r="FS31" s="20"/>
      <c r="FT31" s="51"/>
      <c r="FU31" s="20"/>
      <c r="FV31" s="20"/>
      <c r="FW31" s="51"/>
      <c r="FX31" s="20"/>
      <c r="FY31" s="20"/>
      <c r="FZ31" s="51"/>
      <c r="GA31" s="20"/>
      <c r="GB31" s="20"/>
      <c r="GC31" s="51"/>
      <c r="GD31" s="20"/>
      <c r="GE31" s="20"/>
      <c r="GF31" s="51"/>
      <c r="GG31" s="20"/>
      <c r="GH31" s="20"/>
      <c r="GI31" s="51"/>
      <c r="GJ31" s="20"/>
      <c r="GK31" s="20"/>
      <c r="GL31" s="51"/>
      <c r="GM31" s="20"/>
      <c r="GN31" s="20"/>
      <c r="GO31" s="51"/>
      <c r="GP31" s="20"/>
      <c r="GQ31" s="20"/>
      <c r="GR31" s="70"/>
      <c r="GS31" s="20"/>
      <c r="GT31" s="20"/>
      <c r="GU31" s="70"/>
      <c r="GV31" s="20"/>
      <c r="GW31" s="20"/>
      <c r="GX31" s="51"/>
      <c r="GY31" s="20"/>
      <c r="GZ31" s="20"/>
      <c r="HA31" s="51"/>
      <c r="HB31" s="20"/>
      <c r="HC31" s="20"/>
      <c r="HD31" s="51"/>
      <c r="HE31" s="20"/>
      <c r="HF31" s="20"/>
      <c r="HG31" s="20"/>
      <c r="HH31" s="20"/>
      <c r="HI31" s="20"/>
      <c r="HJ31" s="51"/>
      <c r="HK31" s="20"/>
      <c r="HL31" s="20"/>
      <c r="HM31" s="51"/>
      <c r="HN31" s="20"/>
      <c r="HO31" s="20"/>
      <c r="HP31" s="51"/>
      <c r="HQ31" s="20">
        <v>120404.5</v>
      </c>
      <c r="HR31" s="20">
        <v>0</v>
      </c>
      <c r="HS31" s="70">
        <f t="shared" ref="HS31:HS36" si="60">HR31/HQ31*100</f>
        <v>0</v>
      </c>
      <c r="HT31" s="20">
        <v>188982.8</v>
      </c>
      <c r="HU31" s="20">
        <v>83955.1</v>
      </c>
      <c r="HV31" s="70">
        <f t="shared" ref="HV31:HV36" si="61">HU31/HT31*100</f>
        <v>44.4247307162345</v>
      </c>
      <c r="HW31" s="20"/>
      <c r="HX31" s="20"/>
      <c r="HY31" s="51"/>
      <c r="HZ31" s="20"/>
      <c r="IA31" s="20"/>
      <c r="IB31" s="51"/>
      <c r="IC31" s="20"/>
      <c r="ID31" s="20"/>
      <c r="IE31" s="51"/>
      <c r="IF31" s="20"/>
      <c r="IG31" s="20"/>
      <c r="IH31" s="70"/>
      <c r="II31" s="20"/>
      <c r="IJ31" s="20"/>
      <c r="IK31" s="51"/>
      <c r="IL31" s="20"/>
      <c r="IM31" s="20"/>
      <c r="IN31" s="51"/>
      <c r="IO31" s="20"/>
      <c r="IP31" s="20"/>
      <c r="IQ31" s="51"/>
      <c r="IR31" s="20"/>
      <c r="IS31" s="20"/>
      <c r="IT31" s="70"/>
      <c r="IU31" s="20"/>
      <c r="IV31" s="20"/>
      <c r="IW31" s="70"/>
      <c r="IX31" s="20"/>
      <c r="IY31" s="20"/>
      <c r="IZ31" s="51"/>
    </row>
    <row r="32" spans="1:260" ht="16.5" customHeight="1">
      <c r="A32" s="7">
        <v>24</v>
      </c>
      <c r="B32" s="8" t="s">
        <v>138</v>
      </c>
      <c r="C32" s="20">
        <f t="shared" si="11"/>
        <v>308847.2</v>
      </c>
      <c r="D32" s="20">
        <f t="shared" si="12"/>
        <v>26768.800000000003</v>
      </c>
      <c r="E32" s="20">
        <f t="shared" si="13"/>
        <v>8.6673280508937758</v>
      </c>
      <c r="F32" s="20">
        <v>10919.1</v>
      </c>
      <c r="G32" s="19">
        <v>0</v>
      </c>
      <c r="H32" s="70">
        <f t="shared" si="14"/>
        <v>0</v>
      </c>
      <c r="I32" s="20"/>
      <c r="J32" s="20"/>
      <c r="K32" s="19"/>
      <c r="L32" s="20"/>
      <c r="M32" s="20"/>
      <c r="N32" s="19"/>
      <c r="O32" s="20"/>
      <c r="P32" s="20"/>
      <c r="Q32" s="20"/>
      <c r="R32" s="19">
        <v>43906.400000000001</v>
      </c>
      <c r="S32" s="19">
        <v>6891.3</v>
      </c>
      <c r="T32" s="19">
        <f t="shared" si="23"/>
        <v>15.695433923072718</v>
      </c>
      <c r="U32" s="20"/>
      <c r="V32" s="20"/>
      <c r="W32" s="20"/>
      <c r="X32" s="20"/>
      <c r="Y32" s="20"/>
      <c r="Z32" s="19"/>
      <c r="AA32" s="20"/>
      <c r="AB32" s="20"/>
      <c r="AC32" s="51"/>
      <c r="AD32" s="20">
        <v>2425.9</v>
      </c>
      <c r="AE32" s="20">
        <v>0</v>
      </c>
      <c r="AF32" s="19">
        <f t="shared" si="15"/>
        <v>0</v>
      </c>
      <c r="AG32" s="19">
        <v>41818.199999999997</v>
      </c>
      <c r="AH32" s="19">
        <v>0</v>
      </c>
      <c r="AI32" s="20">
        <f t="shared" si="2"/>
        <v>0</v>
      </c>
      <c r="AJ32" s="19">
        <v>54</v>
      </c>
      <c r="AK32" s="19">
        <v>54</v>
      </c>
      <c r="AL32" s="19">
        <f t="shared" si="16"/>
        <v>100</v>
      </c>
      <c r="AM32" s="20"/>
      <c r="AN32" s="20"/>
      <c r="AO32" s="20"/>
      <c r="AP32" s="20"/>
      <c r="AQ32" s="20"/>
      <c r="AR32" s="20"/>
      <c r="AS32" s="20">
        <v>15443.8</v>
      </c>
      <c r="AT32" s="20">
        <v>2596.4</v>
      </c>
      <c r="AU32" s="20">
        <f t="shared" si="36"/>
        <v>16.811924526347145</v>
      </c>
      <c r="AV32" s="20">
        <v>27966</v>
      </c>
      <c r="AW32" s="20"/>
      <c r="AX32" s="20"/>
      <c r="AY32" s="70"/>
      <c r="AZ32" s="70"/>
      <c r="BA32" s="7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19"/>
      <c r="BP32" s="19"/>
      <c r="BQ32" s="19">
        <v>8000</v>
      </c>
      <c r="BR32" s="19">
        <v>0</v>
      </c>
      <c r="BS32" s="19">
        <f t="shared" si="17"/>
        <v>0</v>
      </c>
      <c r="BT32" s="19"/>
      <c r="BU32" s="20"/>
      <c r="BV32" s="70"/>
      <c r="BW32" s="20"/>
      <c r="BX32" s="20"/>
      <c r="BY32" s="20"/>
      <c r="BZ32" s="20">
        <v>1246.7</v>
      </c>
      <c r="CA32" s="20">
        <v>0</v>
      </c>
      <c r="CB32" s="20">
        <v>0</v>
      </c>
      <c r="CC32" s="19"/>
      <c r="CD32" s="19"/>
      <c r="CE32" s="19"/>
      <c r="CF32" s="20"/>
      <c r="CG32" s="20"/>
      <c r="CH32" s="20"/>
      <c r="CI32" s="20">
        <v>3114.8</v>
      </c>
      <c r="CJ32" s="20">
        <v>1557.4</v>
      </c>
      <c r="CK32" s="70">
        <f t="shared" si="19"/>
        <v>50</v>
      </c>
      <c r="CL32" s="20">
        <v>4270.7</v>
      </c>
      <c r="CM32" s="19">
        <v>0</v>
      </c>
      <c r="CN32" s="20"/>
      <c r="CO32" s="20">
        <v>12717.5</v>
      </c>
      <c r="CP32" s="20">
        <v>4223.1000000000004</v>
      </c>
      <c r="CQ32" s="19">
        <f t="shared" si="20"/>
        <v>33.206998230784357</v>
      </c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70"/>
      <c r="DD32" s="20"/>
      <c r="DE32" s="20"/>
      <c r="DF32" s="51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7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51"/>
      <c r="EK32" s="20"/>
      <c r="EL32" s="20"/>
      <c r="EM32" s="51"/>
      <c r="EN32" s="20"/>
      <c r="EO32" s="19"/>
      <c r="EP32" s="70"/>
      <c r="EQ32" s="20"/>
      <c r="ER32" s="20"/>
      <c r="ES32" s="20"/>
      <c r="ET32" s="20"/>
      <c r="EU32" s="20"/>
      <c r="EV32" s="20"/>
      <c r="EW32" s="20"/>
      <c r="EX32" s="20"/>
      <c r="EY32" s="70"/>
      <c r="EZ32" s="20"/>
      <c r="FA32" s="20"/>
      <c r="FB32" s="70"/>
      <c r="FC32" s="20"/>
      <c r="FD32" s="20"/>
      <c r="FE32" s="51"/>
      <c r="FF32" s="20"/>
      <c r="FG32" s="20"/>
      <c r="FH32" s="51"/>
      <c r="FI32" s="20"/>
      <c r="FJ32" s="20"/>
      <c r="FK32" s="51"/>
      <c r="FL32" s="20"/>
      <c r="FM32" s="20"/>
      <c r="FN32" s="51"/>
      <c r="FO32" s="20"/>
      <c r="FP32" s="20"/>
      <c r="FQ32" s="70"/>
      <c r="FR32" s="20"/>
      <c r="FS32" s="20"/>
      <c r="FT32" s="51"/>
      <c r="FU32" s="20"/>
      <c r="FV32" s="20"/>
      <c r="FW32" s="51"/>
      <c r="FX32" s="20"/>
      <c r="FY32" s="20"/>
      <c r="FZ32" s="51"/>
      <c r="GA32" s="20"/>
      <c r="GB32" s="20"/>
      <c r="GC32" s="51"/>
      <c r="GD32" s="20"/>
      <c r="GE32" s="20"/>
      <c r="GF32" s="51"/>
      <c r="GG32" s="20"/>
      <c r="GH32" s="20"/>
      <c r="GI32" s="51"/>
      <c r="GJ32" s="20"/>
      <c r="GK32" s="20"/>
      <c r="GL32" s="51"/>
      <c r="GM32" s="20"/>
      <c r="GN32" s="20"/>
      <c r="GO32" s="51"/>
      <c r="GP32" s="20"/>
      <c r="GQ32" s="20"/>
      <c r="GR32" s="70"/>
      <c r="GS32" s="20"/>
      <c r="GT32" s="20"/>
      <c r="GU32" s="70"/>
      <c r="GV32" s="20"/>
      <c r="GW32" s="20"/>
      <c r="GX32" s="51"/>
      <c r="GY32" s="20"/>
      <c r="GZ32" s="20"/>
      <c r="HA32" s="51"/>
      <c r="HB32" s="20"/>
      <c r="HC32" s="20"/>
      <c r="HD32" s="51"/>
      <c r="HE32" s="20"/>
      <c r="HF32" s="20"/>
      <c r="HG32" s="20"/>
      <c r="HH32" s="20"/>
      <c r="HI32" s="20"/>
      <c r="HJ32" s="51"/>
      <c r="HK32" s="20"/>
      <c r="HL32" s="20"/>
      <c r="HM32" s="51"/>
      <c r="HN32" s="20"/>
      <c r="HO32" s="20"/>
      <c r="HP32" s="51"/>
      <c r="HQ32" s="20"/>
      <c r="HR32" s="20"/>
      <c r="HS32" s="51"/>
      <c r="HT32" s="20"/>
      <c r="HU32" s="20"/>
      <c r="HV32" s="51"/>
      <c r="HW32" s="20"/>
      <c r="HX32" s="20"/>
      <c r="HY32" s="51"/>
      <c r="HZ32" s="20"/>
      <c r="IA32" s="20"/>
      <c r="IB32" s="51"/>
      <c r="IC32" s="20">
        <v>105596</v>
      </c>
      <c r="ID32" s="20">
        <v>11446.6</v>
      </c>
      <c r="IE32" s="70">
        <f t="shared" ref="IE32:IE36" si="62">ID32/IC32*100</f>
        <v>10.839993939164362</v>
      </c>
      <c r="IF32" s="20"/>
      <c r="IG32" s="20"/>
      <c r="IH32" s="70"/>
      <c r="II32" s="20"/>
      <c r="IJ32" s="20"/>
      <c r="IK32" s="51"/>
      <c r="IL32" s="20">
        <v>31368.1</v>
      </c>
      <c r="IM32" s="20">
        <v>0</v>
      </c>
      <c r="IN32" s="70">
        <f t="shared" ref="IN32:IN36" si="63">IM32/IL32*100</f>
        <v>0</v>
      </c>
      <c r="IO32" s="20"/>
      <c r="IP32" s="20"/>
      <c r="IQ32" s="51"/>
      <c r="IR32" s="20"/>
      <c r="IS32" s="20"/>
      <c r="IT32" s="70"/>
      <c r="IU32" s="20"/>
      <c r="IV32" s="20"/>
      <c r="IW32" s="70"/>
      <c r="IX32" s="20"/>
      <c r="IY32" s="20"/>
      <c r="IZ32" s="51"/>
    </row>
    <row r="33" spans="1:260" ht="16.5" customHeight="1">
      <c r="A33" s="7">
        <v>25</v>
      </c>
      <c r="B33" s="8" t="s">
        <v>139</v>
      </c>
      <c r="C33" s="20">
        <f t="shared" si="11"/>
        <v>168901.80000000002</v>
      </c>
      <c r="D33" s="20">
        <f t="shared" si="12"/>
        <v>39920</v>
      </c>
      <c r="E33" s="20">
        <f t="shared" si="13"/>
        <v>23.635035269014303</v>
      </c>
      <c r="F33" s="20">
        <v>4303</v>
      </c>
      <c r="G33" s="19">
        <v>0</v>
      </c>
      <c r="H33" s="70">
        <f t="shared" si="14"/>
        <v>0</v>
      </c>
      <c r="I33" s="20"/>
      <c r="J33" s="20"/>
      <c r="K33" s="19"/>
      <c r="L33" s="20"/>
      <c r="M33" s="20"/>
      <c r="N33" s="19"/>
      <c r="O33" s="20">
        <v>22385.7</v>
      </c>
      <c r="P33" s="20"/>
      <c r="Q33" s="20"/>
      <c r="R33" s="19">
        <v>17215.900000000001</v>
      </c>
      <c r="S33" s="19">
        <v>1968.7</v>
      </c>
      <c r="T33" s="19">
        <f t="shared" si="23"/>
        <v>11.435359173787022</v>
      </c>
      <c r="U33" s="20"/>
      <c r="V33" s="20"/>
      <c r="W33" s="20"/>
      <c r="X33" s="20"/>
      <c r="Y33" s="20"/>
      <c r="Z33" s="19"/>
      <c r="AA33" s="20"/>
      <c r="AB33" s="20"/>
      <c r="AC33" s="51"/>
      <c r="AD33" s="20">
        <v>4066</v>
      </c>
      <c r="AE33" s="20">
        <v>0</v>
      </c>
      <c r="AF33" s="19">
        <f t="shared" si="15"/>
        <v>0</v>
      </c>
      <c r="AG33" s="19">
        <v>13972.9</v>
      </c>
      <c r="AH33" s="19">
        <v>0</v>
      </c>
      <c r="AI33" s="20">
        <f t="shared" si="2"/>
        <v>0</v>
      </c>
      <c r="AJ33" s="19">
        <v>12.4</v>
      </c>
      <c r="AK33" s="19">
        <v>12.4</v>
      </c>
      <c r="AL33" s="19">
        <f t="shared" si="16"/>
        <v>100</v>
      </c>
      <c r="AM33" s="20"/>
      <c r="AN33" s="20"/>
      <c r="AO33" s="20"/>
      <c r="AP33" s="20"/>
      <c r="AQ33" s="20"/>
      <c r="AR33" s="20"/>
      <c r="AS33" s="20">
        <v>18631.5</v>
      </c>
      <c r="AT33" s="20">
        <v>0</v>
      </c>
      <c r="AU33" s="20">
        <f t="shared" si="36"/>
        <v>0</v>
      </c>
      <c r="AV33" s="20">
        <v>11764.5</v>
      </c>
      <c r="AW33" s="20"/>
      <c r="AX33" s="20"/>
      <c r="AY33" s="70"/>
      <c r="AZ33" s="70"/>
      <c r="BA33" s="70"/>
      <c r="BB33" s="20"/>
      <c r="BC33" s="20"/>
      <c r="BD33" s="20"/>
      <c r="BE33" s="20"/>
      <c r="BF33" s="20"/>
      <c r="BG33" s="20"/>
      <c r="BH33" s="20">
        <v>6232.9</v>
      </c>
      <c r="BI33" s="20">
        <v>0</v>
      </c>
      <c r="BJ33" s="20">
        <v>0</v>
      </c>
      <c r="BK33" s="20"/>
      <c r="BL33" s="20"/>
      <c r="BM33" s="20"/>
      <c r="BN33" s="20"/>
      <c r="BO33" s="19"/>
      <c r="BP33" s="19"/>
      <c r="BQ33" s="19"/>
      <c r="BR33" s="19"/>
      <c r="BS33" s="19"/>
      <c r="BT33" s="19"/>
      <c r="BU33" s="20"/>
      <c r="BV33" s="70"/>
      <c r="BW33" s="20"/>
      <c r="BX33" s="20"/>
      <c r="BY33" s="20"/>
      <c r="BZ33" s="20"/>
      <c r="CA33" s="20"/>
      <c r="CB33" s="20"/>
      <c r="CC33" s="19">
        <v>345</v>
      </c>
      <c r="CD33" s="19">
        <v>0</v>
      </c>
      <c r="CE33" s="19">
        <f t="shared" si="18"/>
        <v>0</v>
      </c>
      <c r="CF33" s="20"/>
      <c r="CG33" s="20"/>
      <c r="CH33" s="20"/>
      <c r="CI33" s="20">
        <v>866.9</v>
      </c>
      <c r="CJ33" s="20">
        <v>433.5</v>
      </c>
      <c r="CK33" s="70">
        <f t="shared" si="19"/>
        <v>50.005767677932866</v>
      </c>
      <c r="CL33" s="20">
        <v>884.3</v>
      </c>
      <c r="CM33" s="19">
        <v>0</v>
      </c>
      <c r="CN33" s="20"/>
      <c r="CO33" s="20">
        <v>5783.1</v>
      </c>
      <c r="CP33" s="20">
        <v>1718.1</v>
      </c>
      <c r="CQ33" s="19">
        <f t="shared" si="20"/>
        <v>29.708979613010321</v>
      </c>
      <c r="CR33" s="20"/>
      <c r="CS33" s="20"/>
      <c r="CT33" s="20"/>
      <c r="CU33" s="20">
        <v>35787.300000000003</v>
      </c>
      <c r="CV33" s="20">
        <v>35787.300000000003</v>
      </c>
      <c r="CW33" s="20">
        <f t="shared" si="49"/>
        <v>100</v>
      </c>
      <c r="CX33" s="20">
        <v>26650.400000000001</v>
      </c>
      <c r="CY33" s="20">
        <v>0</v>
      </c>
      <c r="CZ33" s="20">
        <f t="shared" si="57"/>
        <v>0</v>
      </c>
      <c r="DA33" s="20"/>
      <c r="DB33" s="20"/>
      <c r="DC33" s="70"/>
      <c r="DD33" s="20"/>
      <c r="DE33" s="20"/>
      <c r="DF33" s="51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7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51"/>
      <c r="EK33" s="20"/>
      <c r="EL33" s="20"/>
      <c r="EM33" s="51"/>
      <c r="EN33" s="20"/>
      <c r="EO33" s="19"/>
      <c r="EP33" s="70"/>
      <c r="EQ33" s="20"/>
      <c r="ER33" s="20"/>
      <c r="ES33" s="20"/>
      <c r="ET33" s="20"/>
      <c r="EU33" s="20"/>
      <c r="EV33" s="20"/>
      <c r="EW33" s="20"/>
      <c r="EX33" s="20"/>
      <c r="EY33" s="70"/>
      <c r="EZ33" s="20"/>
      <c r="FA33" s="20"/>
      <c r="FB33" s="70"/>
      <c r="FC33" s="20"/>
      <c r="FD33" s="20"/>
      <c r="FE33" s="51"/>
      <c r="FF33" s="20"/>
      <c r="FG33" s="20"/>
      <c r="FH33" s="51"/>
      <c r="FI33" s="20"/>
      <c r="FJ33" s="20"/>
      <c r="FK33" s="51"/>
      <c r="FL33" s="20"/>
      <c r="FM33" s="20"/>
      <c r="FN33" s="51"/>
      <c r="FO33" s="20"/>
      <c r="FP33" s="20"/>
      <c r="FQ33" s="70"/>
      <c r="FR33" s="20"/>
      <c r="FS33" s="20"/>
      <c r="FT33" s="51"/>
      <c r="FU33" s="20"/>
      <c r="FV33" s="20"/>
      <c r="FW33" s="51"/>
      <c r="FX33" s="20"/>
      <c r="FY33" s="20"/>
      <c r="FZ33" s="51"/>
      <c r="GA33" s="20"/>
      <c r="GB33" s="20"/>
      <c r="GC33" s="51"/>
      <c r="GD33" s="20"/>
      <c r="GE33" s="20"/>
      <c r="GF33" s="51"/>
      <c r="GG33" s="20"/>
      <c r="GH33" s="20"/>
      <c r="GI33" s="51"/>
      <c r="GJ33" s="20"/>
      <c r="GK33" s="20"/>
      <c r="GL33" s="51"/>
      <c r="GM33" s="20"/>
      <c r="GN33" s="20"/>
      <c r="GO33" s="51"/>
      <c r="GP33" s="20"/>
      <c r="GQ33" s="20"/>
      <c r="GR33" s="70"/>
      <c r="GS33" s="20"/>
      <c r="GT33" s="20"/>
      <c r="GU33" s="70"/>
      <c r="GV33" s="20"/>
      <c r="GW33" s="20"/>
      <c r="GX33" s="51"/>
      <c r="GY33" s="20"/>
      <c r="GZ33" s="20"/>
      <c r="HA33" s="51"/>
      <c r="HB33" s="20"/>
      <c r="HC33" s="20"/>
      <c r="HD33" s="51"/>
      <c r="HE33" s="20"/>
      <c r="HF33" s="20"/>
      <c r="HG33" s="20"/>
      <c r="HH33" s="20"/>
      <c r="HI33" s="20"/>
      <c r="HJ33" s="51"/>
      <c r="HK33" s="20"/>
      <c r="HL33" s="20"/>
      <c r="HM33" s="51"/>
      <c r="HN33" s="20"/>
      <c r="HO33" s="20"/>
      <c r="HP33" s="51"/>
      <c r="HQ33" s="20"/>
      <c r="HR33" s="20"/>
      <c r="HS33" s="51"/>
      <c r="HT33" s="20"/>
      <c r="HU33" s="20"/>
      <c r="HV33" s="51"/>
      <c r="HW33" s="20"/>
      <c r="HX33" s="20"/>
      <c r="HY33" s="51"/>
      <c r="HZ33" s="20"/>
      <c r="IA33" s="20"/>
      <c r="IB33" s="51"/>
      <c r="IC33" s="20"/>
      <c r="ID33" s="20"/>
      <c r="IE33" s="51"/>
      <c r="IF33" s="20"/>
      <c r="IG33" s="20"/>
      <c r="IH33" s="70"/>
      <c r="II33" s="20"/>
      <c r="IJ33" s="20"/>
      <c r="IK33" s="51"/>
      <c r="IL33" s="20"/>
      <c r="IM33" s="20"/>
      <c r="IN33" s="51"/>
      <c r="IO33" s="20"/>
      <c r="IP33" s="20"/>
      <c r="IQ33" s="51"/>
      <c r="IR33" s="20"/>
      <c r="IS33" s="20"/>
      <c r="IT33" s="70"/>
      <c r="IU33" s="20"/>
      <c r="IV33" s="20"/>
      <c r="IW33" s="70"/>
      <c r="IX33" s="20"/>
      <c r="IY33" s="20"/>
      <c r="IZ33" s="51"/>
    </row>
    <row r="34" spans="1:260" s="2" customFormat="1" ht="16.5" customHeight="1">
      <c r="A34" s="7">
        <v>26</v>
      </c>
      <c r="B34" s="8" t="s">
        <v>140</v>
      </c>
      <c r="C34" s="20">
        <f>F34+I34+L34+O34+R34+U34+X34+AA34+AD34+AG34+AJ34+AM34+AP34+AS34+AY34+BB34+BE34+BH34+BK34+BN34+BQ34+BT34+BW34+BZ34+CC34+CF34+CI34+CL34+CO34+CR34+CU34+CX34+DA34+DD34+DG34+DJ34+DM34+DP34+DS34+DV34+DY34+EB34+EE34+EH34+EK34+EN34+EQ34+ET34+EW34+EZ34+FC34+FF34+FI34+FL34+FO34+FR34+FU34+FX34+GA34+GD34+GM34+GP34+GS34+GV34+GY34+HB34+HE34+HH34+HK34+HN34+HQ34+HT34+HW34+HZ34+IC34+IF34+II34+IL34+IO34+IR34+IU34+IX34+AV34+GG34+GJ34</f>
        <v>3462209.9999999995</v>
      </c>
      <c r="D34" s="20">
        <f>G34+J34+M34+P34+S34+V34+Y34+AB34+AE34+AH34+AK34+AN34+AQ34+AT34+AZ34+BC34+BF34+BI34+BL34+BO34+BR34+BU34+BX34+CA34+CD34+CG34+CJ34+CM34+CP34+CS34+CV34+CY34+DB34+DE34+DH34+DK34+DN34+DQ34+DT34+DW34+DZ34+EC34+EF34+EI34+EL34+EO34+ER34+EU34+EX34+FA34+FD34+FG34+FJ34+FM34+FP34+FS34+FV34+FY34+GB34+GE34+GN34+GQ34+GT34+GW34+GZ34+HC34+HF34+HI34+HL34+HO34+HR34+HU34+HX34+IA34+ID34+IG34+IJ34+IM34+IP34+IS34+IV34+IY34+AW34+GH34+GK34</f>
        <v>725790.59934999992</v>
      </c>
      <c r="E34" s="20">
        <f t="shared" si="13"/>
        <v>20.963217117101504</v>
      </c>
      <c r="F34" s="20">
        <v>26085.9</v>
      </c>
      <c r="G34" s="19">
        <v>0</v>
      </c>
      <c r="H34" s="70">
        <f t="shared" si="14"/>
        <v>0</v>
      </c>
      <c r="I34" s="20"/>
      <c r="J34" s="20"/>
      <c r="K34" s="19"/>
      <c r="L34" s="20"/>
      <c r="M34" s="20"/>
      <c r="N34" s="19"/>
      <c r="O34" s="20"/>
      <c r="P34" s="20"/>
      <c r="Q34" s="20"/>
      <c r="R34" s="19">
        <v>74982.600000000006</v>
      </c>
      <c r="S34" s="19">
        <v>74273</v>
      </c>
      <c r="T34" s="19">
        <f t="shared" si="23"/>
        <v>99.053647112796824</v>
      </c>
      <c r="U34" s="20"/>
      <c r="V34" s="20"/>
      <c r="W34" s="20"/>
      <c r="X34" s="20"/>
      <c r="Y34" s="20"/>
      <c r="Z34" s="19"/>
      <c r="AA34" s="20"/>
      <c r="AB34" s="20"/>
      <c r="AC34" s="51"/>
      <c r="AD34" s="20">
        <v>4777.8999999999996</v>
      </c>
      <c r="AE34" s="20">
        <v>0</v>
      </c>
      <c r="AF34" s="19">
        <f t="shared" si="15"/>
        <v>0</v>
      </c>
      <c r="AG34" s="19">
        <v>156591.79999999999</v>
      </c>
      <c r="AH34" s="19">
        <v>37684.100000000006</v>
      </c>
      <c r="AI34" s="20">
        <f>AH34/AG34*100</f>
        <v>24.0651809354002</v>
      </c>
      <c r="AJ34" s="19">
        <v>213.9</v>
      </c>
      <c r="AK34" s="19">
        <v>0</v>
      </c>
      <c r="AL34" s="19">
        <f t="shared" si="16"/>
        <v>0</v>
      </c>
      <c r="AM34" s="20">
        <v>17673.899999999998</v>
      </c>
      <c r="AN34" s="20">
        <v>10223.299999999999</v>
      </c>
      <c r="AO34" s="20">
        <f>AN34/AM34*100</f>
        <v>57.844052529436063</v>
      </c>
      <c r="AP34" s="20">
        <v>24500</v>
      </c>
      <c r="AQ34" s="20">
        <v>0</v>
      </c>
      <c r="AR34" s="20">
        <v>0</v>
      </c>
      <c r="AS34" s="20">
        <v>21746.1</v>
      </c>
      <c r="AT34" s="20">
        <v>0</v>
      </c>
      <c r="AU34" s="20">
        <f t="shared" si="36"/>
        <v>0</v>
      </c>
      <c r="AV34" s="20">
        <v>12416.9</v>
      </c>
      <c r="AW34" s="20"/>
      <c r="AX34" s="20"/>
      <c r="AY34" s="70">
        <v>18161.8</v>
      </c>
      <c r="AZ34" s="70">
        <v>0</v>
      </c>
      <c r="BA34" s="70">
        <f t="shared" si="58"/>
        <v>0</v>
      </c>
      <c r="BB34" s="20">
        <v>2390</v>
      </c>
      <c r="BC34" s="20">
        <v>0</v>
      </c>
      <c r="BD34" s="20">
        <v>0</v>
      </c>
      <c r="BE34" s="20">
        <v>25920</v>
      </c>
      <c r="BF34" s="20">
        <v>0</v>
      </c>
      <c r="BG34" s="20">
        <v>0</v>
      </c>
      <c r="BH34" s="20">
        <v>4284.2</v>
      </c>
      <c r="BI34" s="20">
        <v>0</v>
      </c>
      <c r="BJ34" s="20">
        <v>0</v>
      </c>
      <c r="BK34" s="20">
        <v>78280</v>
      </c>
      <c r="BL34" s="20">
        <v>0</v>
      </c>
      <c r="BM34" s="20">
        <v>0</v>
      </c>
      <c r="BN34" s="20"/>
      <c r="BO34" s="19"/>
      <c r="BP34" s="19"/>
      <c r="BQ34" s="19"/>
      <c r="BR34" s="19"/>
      <c r="BS34" s="19"/>
      <c r="BT34" s="19"/>
      <c r="BU34" s="20"/>
      <c r="BV34" s="70"/>
      <c r="BW34" s="20">
        <v>3320.4</v>
      </c>
      <c r="BX34" s="20">
        <v>0</v>
      </c>
      <c r="BY34" s="20">
        <v>0</v>
      </c>
      <c r="BZ34" s="20">
        <v>1246.7</v>
      </c>
      <c r="CA34" s="20">
        <v>0</v>
      </c>
      <c r="CB34" s="20">
        <v>0</v>
      </c>
      <c r="CC34" s="19"/>
      <c r="CD34" s="19"/>
      <c r="CE34" s="19"/>
      <c r="CF34" s="20"/>
      <c r="CG34" s="20"/>
      <c r="CH34" s="20"/>
      <c r="CI34" s="20">
        <v>3680.7</v>
      </c>
      <c r="CJ34" s="20">
        <v>1350</v>
      </c>
      <c r="CK34" s="70">
        <f t="shared" si="19"/>
        <v>36.677805852147692</v>
      </c>
      <c r="CL34" s="20">
        <v>6464.5</v>
      </c>
      <c r="CM34" s="19">
        <v>0</v>
      </c>
      <c r="CN34" s="20"/>
      <c r="CO34" s="20">
        <v>4237</v>
      </c>
      <c r="CP34" s="20">
        <v>1542.5</v>
      </c>
      <c r="CQ34" s="19">
        <f t="shared" si="20"/>
        <v>36.405475572338922</v>
      </c>
      <c r="CR34" s="20">
        <v>58169.9</v>
      </c>
      <c r="CS34" s="20">
        <v>9908.8043500000003</v>
      </c>
      <c r="CT34" s="20">
        <f>CS34/CR34*100</f>
        <v>17.034246835562723</v>
      </c>
      <c r="CU34" s="20"/>
      <c r="CV34" s="20"/>
      <c r="CW34" s="20"/>
      <c r="CX34" s="20"/>
      <c r="CY34" s="20"/>
      <c r="CZ34" s="20"/>
      <c r="DA34" s="20"/>
      <c r="DB34" s="20"/>
      <c r="DC34" s="70"/>
      <c r="DD34" s="20">
        <v>258819.3</v>
      </c>
      <c r="DE34" s="20">
        <v>0</v>
      </c>
      <c r="DF34" s="70">
        <f t="shared" ref="DF34:DF36" si="64">DE34/DD34*100</f>
        <v>0</v>
      </c>
      <c r="DG34" s="20"/>
      <c r="DH34" s="20"/>
      <c r="DI34" s="20"/>
      <c r="DJ34" s="20"/>
      <c r="DK34" s="20"/>
      <c r="DL34" s="20"/>
      <c r="DM34" s="20">
        <v>37637.5</v>
      </c>
      <c r="DN34" s="20">
        <v>0</v>
      </c>
      <c r="DO34" s="20">
        <f>DN34/DM34*100</f>
        <v>0</v>
      </c>
      <c r="DP34" s="20"/>
      <c r="DQ34" s="20"/>
      <c r="DR34" s="20"/>
      <c r="DS34" s="20"/>
      <c r="DT34" s="20"/>
      <c r="DU34" s="70"/>
      <c r="DV34" s="20">
        <v>4350</v>
      </c>
      <c r="DW34" s="20">
        <v>0</v>
      </c>
      <c r="DX34" s="20">
        <f t="shared" si="51"/>
        <v>0</v>
      </c>
      <c r="DY34" s="20">
        <v>775</v>
      </c>
      <c r="DZ34" s="20">
        <v>0</v>
      </c>
      <c r="EA34" s="20">
        <f t="shared" si="52"/>
        <v>0</v>
      </c>
      <c r="EB34" s="20">
        <v>5350</v>
      </c>
      <c r="EC34" s="20">
        <v>0</v>
      </c>
      <c r="ED34" s="20">
        <f>EC34/EB34*100</f>
        <v>0</v>
      </c>
      <c r="EE34" s="20">
        <v>2950</v>
      </c>
      <c r="EF34" s="20">
        <v>0</v>
      </c>
      <c r="EG34" s="20">
        <f>EF34/EE34*100</f>
        <v>0</v>
      </c>
      <c r="EH34" s="20">
        <v>7800</v>
      </c>
      <c r="EI34" s="20">
        <v>0</v>
      </c>
      <c r="EJ34" s="51">
        <f t="shared" ref="EJ34:EJ36" si="65">EI34/EH34*100</f>
        <v>0</v>
      </c>
      <c r="EK34" s="20">
        <v>39665.5</v>
      </c>
      <c r="EL34" s="20">
        <v>0</v>
      </c>
      <c r="EM34" s="51">
        <f t="shared" ref="EM34:EM36" si="66">EL34/EK34*100</f>
        <v>0</v>
      </c>
      <c r="EN34" s="20"/>
      <c r="EO34" s="19"/>
      <c r="EP34" s="70"/>
      <c r="EQ34" s="20"/>
      <c r="ER34" s="20"/>
      <c r="ES34" s="20"/>
      <c r="ET34" s="20"/>
      <c r="EU34" s="20"/>
      <c r="EV34" s="20"/>
      <c r="EW34" s="20"/>
      <c r="EX34" s="20"/>
      <c r="EY34" s="70"/>
      <c r="EZ34" s="20"/>
      <c r="FA34" s="20"/>
      <c r="FB34" s="70"/>
      <c r="FC34" s="20"/>
      <c r="FD34" s="20"/>
      <c r="FE34" s="51"/>
      <c r="FF34" s="20"/>
      <c r="FG34" s="20"/>
      <c r="FH34" s="51"/>
      <c r="FI34" s="20"/>
      <c r="FJ34" s="20"/>
      <c r="FK34" s="51"/>
      <c r="FL34" s="20"/>
      <c r="FM34" s="20"/>
      <c r="FN34" s="51"/>
      <c r="FO34" s="20"/>
      <c r="FP34" s="20"/>
      <c r="FQ34" s="70"/>
      <c r="FR34" s="20">
        <v>102158.5</v>
      </c>
      <c r="FS34" s="20">
        <v>56930.1</v>
      </c>
      <c r="FT34" s="70">
        <f t="shared" ref="FT34:FT36" si="67">FS34/FR34*100</f>
        <v>55.727227788191882</v>
      </c>
      <c r="FU34" s="20">
        <v>97987</v>
      </c>
      <c r="FV34" s="20">
        <v>61144.800000000003</v>
      </c>
      <c r="FW34" s="70">
        <f t="shared" ref="FW34:FW36" si="68">FV34/FU34*100</f>
        <v>62.400930735709849</v>
      </c>
      <c r="FX34" s="20">
        <v>81415.7</v>
      </c>
      <c r="FY34" s="20">
        <v>18403.5</v>
      </c>
      <c r="FZ34" s="70">
        <f t="shared" ref="FZ34:FZ36" si="69">FY34/FX34*100</f>
        <v>22.604362549238047</v>
      </c>
      <c r="GA34" s="20">
        <v>140743.20000000001</v>
      </c>
      <c r="GB34" s="20">
        <v>30609.4</v>
      </c>
      <c r="GC34" s="70">
        <f t="shared" ref="GC34:GC36" si="70">GB34/GA34*100</f>
        <v>21.748404185779492</v>
      </c>
      <c r="GD34" s="20">
        <v>154204.1</v>
      </c>
      <c r="GE34" s="20">
        <v>38674.1</v>
      </c>
      <c r="GF34" s="70">
        <f t="shared" ref="GF34:GF36" si="71">GE34/GD34*100</f>
        <v>25.079813052960326</v>
      </c>
      <c r="GG34" s="20">
        <v>97705.9</v>
      </c>
      <c r="GH34" s="20">
        <v>18557.2</v>
      </c>
      <c r="GI34" s="70">
        <f t="shared" ref="GI34:GI36" si="72">GH34/GG34*100</f>
        <v>18.992916497366078</v>
      </c>
      <c r="GJ34" s="20">
        <v>171110.5</v>
      </c>
      <c r="GK34" s="20">
        <v>31783.5</v>
      </c>
      <c r="GL34" s="70">
        <f t="shared" ref="GL34:GL36" si="73">GK34/GJ34*100</f>
        <v>18.574839065983678</v>
      </c>
      <c r="GM34" s="20">
        <v>168127.59999999998</v>
      </c>
      <c r="GN34" s="20">
        <v>35652.199999999997</v>
      </c>
      <c r="GO34" s="70">
        <f t="shared" ref="GO34:GO36" si="74">GN34/GM34*100</f>
        <v>21.205441581275174</v>
      </c>
      <c r="GP34" s="20"/>
      <c r="GQ34" s="20"/>
      <c r="GR34" s="70"/>
      <c r="GS34" s="20">
        <v>235095.8</v>
      </c>
      <c r="GT34" s="20">
        <v>137376.29999999999</v>
      </c>
      <c r="GU34" s="70">
        <f t="shared" ref="GU34:GU36" si="75">GT34/GS34*100</f>
        <v>58.434178747557375</v>
      </c>
      <c r="GV34" s="20">
        <v>403431.1</v>
      </c>
      <c r="GW34" s="20">
        <v>138137.60000000001</v>
      </c>
      <c r="GX34" s="70">
        <f t="shared" ref="GX34:GX36" si="76">GW34/GV34*100</f>
        <v>34.240691905011786</v>
      </c>
      <c r="GY34" s="20"/>
      <c r="GZ34" s="20"/>
      <c r="HA34" s="51"/>
      <c r="HB34" s="20">
        <v>515957.4</v>
      </c>
      <c r="HC34" s="20">
        <v>0</v>
      </c>
      <c r="HD34" s="51">
        <f t="shared" ref="HD34:HD36" si="77">HC34/HB34*100</f>
        <v>0</v>
      </c>
      <c r="HE34" s="20">
        <v>13950.1</v>
      </c>
      <c r="HF34" s="20">
        <v>10407.700000000001</v>
      </c>
      <c r="HG34" s="20"/>
      <c r="HH34" s="20">
        <v>24983.9</v>
      </c>
      <c r="HI34" s="20">
        <v>0</v>
      </c>
      <c r="HJ34" s="51">
        <f t="shared" ref="HJ34:HJ36" si="78">HI34/HH34*100</f>
        <v>0</v>
      </c>
      <c r="HK34" s="20">
        <v>32025.3</v>
      </c>
      <c r="HL34" s="20">
        <v>0</v>
      </c>
      <c r="HM34" s="70">
        <f t="shared" ref="HM34:HM36" si="79">HL34/HK34*100</f>
        <v>0</v>
      </c>
      <c r="HN34" s="20">
        <v>6145.4</v>
      </c>
      <c r="HO34" s="20">
        <v>0</v>
      </c>
      <c r="HP34" s="70">
        <f t="shared" ref="HP34:HP36" si="80">HO34/HN34*100</f>
        <v>0</v>
      </c>
      <c r="HQ34" s="20"/>
      <c r="HR34" s="20"/>
      <c r="HS34" s="51"/>
      <c r="HT34" s="20"/>
      <c r="HU34" s="20"/>
      <c r="HV34" s="51"/>
      <c r="HW34" s="20">
        <v>26995.599999999999</v>
      </c>
      <c r="HX34" s="20">
        <v>4958.0962900000004</v>
      </c>
      <c r="HY34" s="70">
        <f t="shared" ref="HY34:HY36" si="81">HX34/HW34*100</f>
        <v>18.366312621316069</v>
      </c>
      <c r="HZ34" s="20">
        <v>13374.8</v>
      </c>
      <c r="IA34" s="20">
        <v>8174.3987100000004</v>
      </c>
      <c r="IB34" s="70">
        <f t="shared" ref="IB34:IB36" si="82">IA34/HZ34*100</f>
        <v>61.117913613661521</v>
      </c>
      <c r="IC34" s="20"/>
      <c r="ID34" s="20"/>
      <c r="IE34" s="51"/>
      <c r="IF34" s="20"/>
      <c r="IG34" s="20"/>
      <c r="IH34" s="70"/>
      <c r="II34" s="20">
        <v>170329</v>
      </c>
      <c r="IJ34" s="20">
        <v>0</v>
      </c>
      <c r="IK34" s="70">
        <f t="shared" ref="IK34:IK36" si="83">IJ34/II34*100</f>
        <v>0</v>
      </c>
      <c r="IL34" s="20"/>
      <c r="IM34" s="20"/>
      <c r="IN34" s="51"/>
      <c r="IO34" s="20"/>
      <c r="IP34" s="20"/>
      <c r="IQ34" s="51"/>
      <c r="IR34" s="20"/>
      <c r="IS34" s="20"/>
      <c r="IT34" s="70"/>
      <c r="IU34" s="20"/>
      <c r="IV34" s="20"/>
      <c r="IW34" s="70"/>
      <c r="IX34" s="20">
        <v>103977.59999999999</v>
      </c>
      <c r="IY34" s="20">
        <v>0</v>
      </c>
      <c r="IZ34" s="70">
        <f t="shared" ref="IZ34:IZ36" si="84">IY34/IX34*100</f>
        <v>0</v>
      </c>
    </row>
    <row r="35" spans="1:260" s="74" customFormat="1" ht="22.5" customHeight="1">
      <c r="A35" s="104" t="s">
        <v>141</v>
      </c>
      <c r="B35" s="104"/>
      <c r="C35" s="51">
        <f>F35+I35+L35+O35+R35+U35+X35+AA35+AD35+AG35+AJ35+AM35+AP35+AS35+AY35+BB35+BE35+BH35+BK35+BN35+BQ35+BT35+BW35+BZ35+CC35+CF35+CI35+CL35+CO35+CR35+CU35+CX35+DA35+DD35+DG35+DJ35+DM35+DP35+DS35+DV35+DY35+EB35+EE35+EH35+EK35+EN35+EQ35+ET35+EW35+EZ35+FC35+FF35+FI35+FL35+FO35+FR35+FU35+FX35+GA35+GD35+GM35+GP35+GS35+GV35+GY35+HB35+HE35+HH35+HK35+HN35+HQ35+HT35+HW35+HZ35+IC35+IF35+II35+IL35+IO35+IR35+IU35+IX35+AV35+GG35+GJ35</f>
        <v>126304.2</v>
      </c>
      <c r="D35" s="51">
        <f>G35+J35+M35+P35+S35+V35+Y35+AB35+AE35+AH35+AK35+AN35+AQ35+AT35+AZ35+BC35+BF35+BI35+BL35+BO35+BR35+BU35+BX35+CA35+CD35+CG35+CJ35+CM35+CP35+CS35+CV35+CY35+DB35+DE35+DH35+DK35+DN35+DQ35+DT35+DW35+DZ35+EC35+EF35+EI35+EL35+EO35+ER35+EU35+EX35+FA35+FD35+FG35+FJ35+FM35+FP35+FS35+FV35+FY35+GB35+GE35+GN35+GQ35+GT35+GW35+GZ35+HC35+HF35+HI35+HL35+HO35+HR35+HU35+HX35+IA35+ID35+IG35+IJ35+IM35+IP35+IS35+IV35+IY35+AW35+GH35+GK35</f>
        <v>0</v>
      </c>
      <c r="E35" s="51">
        <f t="shared" si="13"/>
        <v>0</v>
      </c>
      <c r="F35" s="51"/>
      <c r="G35" s="51"/>
      <c r="H35" s="51"/>
      <c r="I35" s="51"/>
      <c r="J35" s="51"/>
      <c r="K35" s="65"/>
      <c r="L35" s="51"/>
      <c r="M35" s="51"/>
      <c r="N35" s="65"/>
      <c r="O35" s="51"/>
      <c r="P35" s="51"/>
      <c r="Q35" s="51"/>
      <c r="R35" s="51"/>
      <c r="S35" s="51"/>
      <c r="T35" s="65"/>
      <c r="U35" s="51"/>
      <c r="V35" s="51"/>
      <c r="W35" s="51"/>
      <c r="X35" s="51"/>
      <c r="Y35" s="51"/>
      <c r="Z35" s="65"/>
      <c r="AA35" s="51"/>
      <c r="AB35" s="51"/>
      <c r="AC35" s="51"/>
      <c r="AD35" s="51"/>
      <c r="AE35" s="51"/>
      <c r="AF35" s="65"/>
      <c r="AG35" s="51"/>
      <c r="AH35" s="51"/>
      <c r="AI35" s="51"/>
      <c r="AJ35" s="51"/>
      <c r="AK35" s="51"/>
      <c r="AL35" s="65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>
        <v>0</v>
      </c>
      <c r="BJ35" s="51">
        <v>0</v>
      </c>
      <c r="BK35" s="51"/>
      <c r="BL35" s="51"/>
      <c r="BM35" s="51"/>
      <c r="BN35" s="51"/>
      <c r="BO35" s="65"/>
      <c r="BP35" s="65"/>
      <c r="BQ35" s="65"/>
      <c r="BR35" s="51"/>
      <c r="BS35" s="65"/>
      <c r="BT35" s="51"/>
      <c r="BU35" s="51"/>
      <c r="BV35" s="51"/>
      <c r="BW35" s="51"/>
      <c r="BX35" s="51"/>
      <c r="BY35" s="51"/>
      <c r="BZ35" s="51"/>
      <c r="CA35" s="51"/>
      <c r="CB35" s="51"/>
      <c r="CC35" s="65"/>
      <c r="CD35" s="65"/>
      <c r="CE35" s="65"/>
      <c r="CF35" s="51">
        <v>150</v>
      </c>
      <c r="CG35" s="51">
        <v>0</v>
      </c>
      <c r="CH35" s="51">
        <v>0</v>
      </c>
      <c r="CI35" s="51"/>
      <c r="CJ35" s="51"/>
      <c r="CK35" s="51"/>
      <c r="CL35" s="51"/>
      <c r="CM35" s="51"/>
      <c r="CN35" s="51"/>
      <c r="CO35" s="51"/>
      <c r="CP35" s="51"/>
      <c r="CQ35" s="65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>
        <v>126154.2</v>
      </c>
      <c r="DH35" s="51">
        <v>0</v>
      </c>
      <c r="DI35" s="51">
        <f>DH35/DG35*100</f>
        <v>0</v>
      </c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65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  <c r="IU35" s="51"/>
      <c r="IV35" s="51"/>
      <c r="IW35" s="51"/>
      <c r="IX35" s="51"/>
      <c r="IY35" s="51"/>
      <c r="IZ35" s="51"/>
    </row>
    <row r="36" spans="1:260" s="75" customFormat="1" ht="33.75" customHeight="1">
      <c r="A36" s="105" t="s">
        <v>142</v>
      </c>
      <c r="B36" s="105"/>
      <c r="C36" s="51">
        <f>SUM(C7+C29+C35)</f>
        <v>8181820.1015299996</v>
      </c>
      <c r="D36" s="51">
        <f t="shared" ref="D36:BO36" si="85">SUM(D7+D29+D35)</f>
        <v>1606778.1993499999</v>
      </c>
      <c r="E36" s="51">
        <f t="shared" si="13"/>
        <v>19.638395606492651</v>
      </c>
      <c r="F36" s="51">
        <f t="shared" si="85"/>
        <v>80000</v>
      </c>
      <c r="G36" s="51">
        <f t="shared" si="85"/>
        <v>0</v>
      </c>
      <c r="H36" s="51">
        <f t="shared" si="14"/>
        <v>0</v>
      </c>
      <c r="I36" s="51">
        <f t="shared" si="85"/>
        <v>685668.00000000012</v>
      </c>
      <c r="J36" s="51">
        <f t="shared" si="85"/>
        <v>159507.1</v>
      </c>
      <c r="K36" s="51">
        <f t="shared" si="85"/>
        <v>23.263022337341102</v>
      </c>
      <c r="L36" s="51">
        <f t="shared" si="85"/>
        <v>299999.99999999994</v>
      </c>
      <c r="M36" s="51">
        <f t="shared" si="85"/>
        <v>39725</v>
      </c>
      <c r="N36" s="51">
        <f t="shared" si="85"/>
        <v>13.241666666666669</v>
      </c>
      <c r="O36" s="51">
        <f t="shared" si="85"/>
        <v>100000</v>
      </c>
      <c r="P36" s="51">
        <f t="shared" si="85"/>
        <v>1731.4</v>
      </c>
      <c r="Q36" s="51">
        <f t="shared" si="85"/>
        <v>1.7314000000000001</v>
      </c>
      <c r="R36" s="51">
        <f t="shared" si="85"/>
        <v>354721.6</v>
      </c>
      <c r="S36" s="51">
        <f t="shared" si="85"/>
        <v>234917.2</v>
      </c>
      <c r="T36" s="65">
        <f t="shared" si="23"/>
        <v>66.225795102412718</v>
      </c>
      <c r="U36" s="51">
        <f t="shared" si="85"/>
        <v>6437.1</v>
      </c>
      <c r="V36" s="51">
        <f t="shared" si="85"/>
        <v>1221</v>
      </c>
      <c r="W36" s="51">
        <f>V36/U36*100</f>
        <v>18.968168895931399</v>
      </c>
      <c r="X36" s="51">
        <f t="shared" si="85"/>
        <v>112574.40000000001</v>
      </c>
      <c r="Y36" s="51">
        <f t="shared" si="85"/>
        <v>94789.700000000026</v>
      </c>
      <c r="Z36" s="51">
        <f>Y36/X36*100</f>
        <v>84.201825637089797</v>
      </c>
      <c r="AA36" s="51">
        <f t="shared" si="85"/>
        <v>680.4</v>
      </c>
      <c r="AB36" s="51">
        <f t="shared" si="85"/>
        <v>0</v>
      </c>
      <c r="AC36" s="51">
        <f t="shared" si="37"/>
        <v>0</v>
      </c>
      <c r="AD36" s="51">
        <f t="shared" si="85"/>
        <v>290308.39999999997</v>
      </c>
      <c r="AE36" s="51">
        <f t="shared" si="85"/>
        <v>27284.200000000004</v>
      </c>
      <c r="AF36" s="65">
        <f t="shared" si="15"/>
        <v>9.3983501683037787</v>
      </c>
      <c r="AG36" s="51">
        <f t="shared" si="85"/>
        <v>385798.5</v>
      </c>
      <c r="AH36" s="51">
        <f t="shared" si="85"/>
        <v>37684.100000000006</v>
      </c>
      <c r="AI36" s="51">
        <f t="shared" ref="AI36" si="86">AH36/AG36*100</f>
        <v>9.7678192113240474</v>
      </c>
      <c r="AJ36" s="51">
        <f t="shared" si="85"/>
        <v>523.70000000000005</v>
      </c>
      <c r="AK36" s="51">
        <f t="shared" si="85"/>
        <v>300.60000000000002</v>
      </c>
      <c r="AL36" s="65">
        <f t="shared" si="16"/>
        <v>57.399274393736874</v>
      </c>
      <c r="AM36" s="51">
        <f t="shared" si="85"/>
        <v>17673.899999999998</v>
      </c>
      <c r="AN36" s="51">
        <f t="shared" si="85"/>
        <v>10223.299999999999</v>
      </c>
      <c r="AO36" s="51">
        <f t="shared" ref="AO36" si="87">AN36/AM36*100</f>
        <v>57.844052529436063</v>
      </c>
      <c r="AP36" s="51">
        <f t="shared" si="85"/>
        <v>48790.9</v>
      </c>
      <c r="AQ36" s="51">
        <f t="shared" si="85"/>
        <v>0</v>
      </c>
      <c r="AR36" s="51">
        <f t="shared" si="85"/>
        <v>0</v>
      </c>
      <c r="AS36" s="51">
        <f t="shared" si="85"/>
        <v>242974.59999999998</v>
      </c>
      <c r="AT36" s="51">
        <f t="shared" si="85"/>
        <v>3636</v>
      </c>
      <c r="AU36" s="51">
        <f t="shared" si="36"/>
        <v>1.4964527156336509</v>
      </c>
      <c r="AV36" s="51">
        <f t="shared" si="85"/>
        <v>192082.3</v>
      </c>
      <c r="AW36" s="51">
        <f t="shared" si="85"/>
        <v>1253.3</v>
      </c>
      <c r="AX36" s="51">
        <f t="shared" si="46"/>
        <v>0.65248073351891356</v>
      </c>
      <c r="AY36" s="51">
        <f t="shared" si="85"/>
        <v>21256.5</v>
      </c>
      <c r="AZ36" s="51">
        <f t="shared" si="85"/>
        <v>0</v>
      </c>
      <c r="BA36" s="51">
        <f t="shared" si="58"/>
        <v>0</v>
      </c>
      <c r="BB36" s="51">
        <f t="shared" si="85"/>
        <v>2390</v>
      </c>
      <c r="BC36" s="51">
        <f t="shared" si="85"/>
        <v>0</v>
      </c>
      <c r="BD36" s="51">
        <v>0</v>
      </c>
      <c r="BE36" s="51">
        <f t="shared" si="85"/>
        <v>27240</v>
      </c>
      <c r="BF36" s="51">
        <f t="shared" si="85"/>
        <v>0</v>
      </c>
      <c r="BG36" s="51">
        <f t="shared" si="85"/>
        <v>0</v>
      </c>
      <c r="BH36" s="51">
        <f t="shared" si="85"/>
        <v>96407.499999999971</v>
      </c>
      <c r="BI36" s="51">
        <v>0</v>
      </c>
      <c r="BJ36" s="51">
        <v>0</v>
      </c>
      <c r="BK36" s="51">
        <f t="shared" si="85"/>
        <v>78280</v>
      </c>
      <c r="BL36" s="51">
        <f t="shared" si="85"/>
        <v>0</v>
      </c>
      <c r="BM36" s="51">
        <v>0</v>
      </c>
      <c r="BN36" s="51">
        <f t="shared" si="85"/>
        <v>29152.600000000002</v>
      </c>
      <c r="BO36" s="51">
        <f t="shared" si="85"/>
        <v>0</v>
      </c>
      <c r="BP36" s="51">
        <v>0</v>
      </c>
      <c r="BQ36" s="51">
        <f t="shared" ref="BQ36:DZ36" si="88">SUM(BQ7+BQ29+BQ35)</f>
        <v>115300</v>
      </c>
      <c r="BR36" s="51">
        <f t="shared" si="88"/>
        <v>2700.1</v>
      </c>
      <c r="BS36" s="65">
        <f t="shared" si="17"/>
        <v>2.3418039895923677</v>
      </c>
      <c r="BT36" s="51">
        <f t="shared" si="88"/>
        <v>3600</v>
      </c>
      <c r="BU36" s="51">
        <f t="shared" si="88"/>
        <v>3225</v>
      </c>
      <c r="BV36" s="51">
        <f t="shared" si="25"/>
        <v>89.583333333333343</v>
      </c>
      <c r="BW36" s="51">
        <f t="shared" si="88"/>
        <v>3320.4</v>
      </c>
      <c r="BX36" s="51">
        <f t="shared" si="88"/>
        <v>0</v>
      </c>
      <c r="BY36" s="51">
        <v>0</v>
      </c>
      <c r="BZ36" s="51">
        <f t="shared" si="88"/>
        <v>2493.4</v>
      </c>
      <c r="CA36" s="51">
        <f t="shared" si="88"/>
        <v>0</v>
      </c>
      <c r="CB36" s="51">
        <v>0</v>
      </c>
      <c r="CC36" s="51">
        <f t="shared" si="88"/>
        <v>38036.100000000006</v>
      </c>
      <c r="CD36" s="51">
        <f t="shared" si="88"/>
        <v>3133.9</v>
      </c>
      <c r="CE36" s="65">
        <f t="shared" si="18"/>
        <v>8.239277949106242</v>
      </c>
      <c r="CF36" s="51">
        <f t="shared" si="88"/>
        <v>150</v>
      </c>
      <c r="CG36" s="51">
        <f t="shared" si="88"/>
        <v>0</v>
      </c>
      <c r="CH36" s="51">
        <v>0</v>
      </c>
      <c r="CI36" s="51">
        <f t="shared" si="88"/>
        <v>39372.9</v>
      </c>
      <c r="CJ36" s="51">
        <f t="shared" si="88"/>
        <v>11728.3</v>
      </c>
      <c r="CK36" s="51">
        <f t="shared" si="19"/>
        <v>29.787747410020593</v>
      </c>
      <c r="CL36" s="51">
        <f t="shared" si="88"/>
        <v>24491.1</v>
      </c>
      <c r="CM36" s="51">
        <f t="shared" si="88"/>
        <v>0</v>
      </c>
      <c r="CN36" s="51">
        <f t="shared" si="88"/>
        <v>0</v>
      </c>
      <c r="CO36" s="51">
        <f t="shared" si="88"/>
        <v>212632.3</v>
      </c>
      <c r="CP36" s="51">
        <f t="shared" si="88"/>
        <v>73524.700000000012</v>
      </c>
      <c r="CQ36" s="65">
        <f t="shared" si="20"/>
        <v>34.578330761601137</v>
      </c>
      <c r="CR36" s="51">
        <f t="shared" si="88"/>
        <v>58169.9</v>
      </c>
      <c r="CS36" s="51">
        <f t="shared" si="88"/>
        <v>9908.8043500000003</v>
      </c>
      <c r="CT36" s="51">
        <f t="shared" ref="CT36" si="89">CS36/CR36*100</f>
        <v>17.034246835562723</v>
      </c>
      <c r="CU36" s="51">
        <f t="shared" si="88"/>
        <v>80174.599999999991</v>
      </c>
      <c r="CV36" s="51">
        <f t="shared" si="88"/>
        <v>80121.099999999991</v>
      </c>
      <c r="CW36" s="51">
        <f t="shared" si="49"/>
        <v>99.933270636835104</v>
      </c>
      <c r="CX36" s="51">
        <f t="shared" si="88"/>
        <v>110000</v>
      </c>
      <c r="CY36" s="51">
        <f t="shared" si="88"/>
        <v>0</v>
      </c>
      <c r="CZ36" s="51">
        <f t="shared" si="57"/>
        <v>0</v>
      </c>
      <c r="DA36" s="51">
        <f t="shared" si="88"/>
        <v>15405.800000000001</v>
      </c>
      <c r="DB36" s="51">
        <f t="shared" si="88"/>
        <v>0</v>
      </c>
      <c r="DC36" s="51">
        <f t="shared" si="28"/>
        <v>0</v>
      </c>
      <c r="DD36" s="51">
        <f t="shared" si="88"/>
        <v>258819.3</v>
      </c>
      <c r="DE36" s="51">
        <f t="shared" si="88"/>
        <v>0</v>
      </c>
      <c r="DF36" s="51">
        <f t="shared" si="64"/>
        <v>0</v>
      </c>
      <c r="DG36" s="51">
        <f t="shared" si="88"/>
        <v>126154.2</v>
      </c>
      <c r="DH36" s="51">
        <f t="shared" si="88"/>
        <v>0</v>
      </c>
      <c r="DI36" s="51">
        <f>DH36/DG36*100</f>
        <v>0</v>
      </c>
      <c r="DJ36" s="51">
        <f t="shared" si="88"/>
        <v>27013.8</v>
      </c>
      <c r="DK36" s="51">
        <f t="shared" si="88"/>
        <v>0</v>
      </c>
      <c r="DL36" s="51">
        <f>DK36/DJ36*100</f>
        <v>0</v>
      </c>
      <c r="DM36" s="51">
        <f t="shared" si="88"/>
        <v>37637.5</v>
      </c>
      <c r="DN36" s="51">
        <f t="shared" si="88"/>
        <v>0</v>
      </c>
      <c r="DO36" s="51">
        <f t="shared" ref="DO36" si="90">DN36/DM36*100</f>
        <v>0</v>
      </c>
      <c r="DP36" s="51">
        <f t="shared" si="88"/>
        <v>37769.800000000003</v>
      </c>
      <c r="DQ36" s="51">
        <f t="shared" si="88"/>
        <v>0</v>
      </c>
      <c r="DR36" s="51">
        <f t="shared" ref="DR36" si="91">DQ36/DP36*100</f>
        <v>0</v>
      </c>
      <c r="DS36" s="51">
        <f t="shared" si="88"/>
        <v>2720.9</v>
      </c>
      <c r="DT36" s="51">
        <f t="shared" si="88"/>
        <v>0</v>
      </c>
      <c r="DU36" s="51">
        <f t="shared" si="38"/>
        <v>0</v>
      </c>
      <c r="DV36" s="51">
        <f t="shared" si="88"/>
        <v>4350</v>
      </c>
      <c r="DW36" s="51">
        <f t="shared" si="88"/>
        <v>0</v>
      </c>
      <c r="DX36" s="51">
        <f t="shared" si="51"/>
        <v>0</v>
      </c>
      <c r="DY36" s="51">
        <f t="shared" si="88"/>
        <v>775</v>
      </c>
      <c r="DZ36" s="51">
        <f t="shared" si="88"/>
        <v>0</v>
      </c>
      <c r="EA36" s="51">
        <f t="shared" si="52"/>
        <v>0</v>
      </c>
      <c r="EB36" s="51">
        <f t="shared" ref="EB36:GM36" si="92">SUM(EB7+EB29+EB35)</f>
        <v>5350</v>
      </c>
      <c r="EC36" s="51">
        <f t="shared" si="92"/>
        <v>0</v>
      </c>
      <c r="ED36" s="51">
        <f t="shared" ref="ED36" si="93">EC36/EB36*100</f>
        <v>0</v>
      </c>
      <c r="EE36" s="51">
        <f t="shared" si="92"/>
        <v>2950</v>
      </c>
      <c r="EF36" s="51">
        <f t="shared" si="92"/>
        <v>0</v>
      </c>
      <c r="EG36" s="51">
        <f t="shared" ref="EG36" si="94">EF36/EE36*100</f>
        <v>0</v>
      </c>
      <c r="EH36" s="51">
        <f t="shared" si="92"/>
        <v>7800</v>
      </c>
      <c r="EI36" s="51">
        <f t="shared" si="92"/>
        <v>0</v>
      </c>
      <c r="EJ36" s="51">
        <f t="shared" si="65"/>
        <v>0</v>
      </c>
      <c r="EK36" s="51">
        <f t="shared" si="92"/>
        <v>39665.5</v>
      </c>
      <c r="EL36" s="51">
        <f t="shared" si="92"/>
        <v>0</v>
      </c>
      <c r="EM36" s="51">
        <f t="shared" si="66"/>
        <v>0</v>
      </c>
      <c r="EN36" s="51">
        <f t="shared" si="92"/>
        <v>9421.8999999999978</v>
      </c>
      <c r="EO36" s="51">
        <f t="shared" si="92"/>
        <v>960.8</v>
      </c>
      <c r="EP36" s="51">
        <f t="shared" si="27"/>
        <v>10.197518547214472</v>
      </c>
      <c r="EQ36" s="51">
        <f t="shared" si="92"/>
        <v>21325.699999999997</v>
      </c>
      <c r="ER36" s="51">
        <f t="shared" si="92"/>
        <v>0</v>
      </c>
      <c r="ES36" s="51">
        <f t="shared" ref="ES36" si="95">ER36/EQ36*100</f>
        <v>0</v>
      </c>
      <c r="ET36" s="51">
        <f t="shared" si="92"/>
        <v>42734</v>
      </c>
      <c r="EU36" s="51">
        <f t="shared" si="92"/>
        <v>11348.4</v>
      </c>
      <c r="EV36" s="51">
        <f>EU36/ET36*100</f>
        <v>26.555903964056721</v>
      </c>
      <c r="EW36" s="51">
        <f t="shared" si="92"/>
        <v>23018.5</v>
      </c>
      <c r="EX36" s="51">
        <f t="shared" si="92"/>
        <v>9365.1</v>
      </c>
      <c r="EY36" s="51">
        <f t="shared" si="33"/>
        <v>40.685101114321093</v>
      </c>
      <c r="EZ36" s="51">
        <f t="shared" si="92"/>
        <v>14250</v>
      </c>
      <c r="FA36" s="51">
        <f t="shared" si="92"/>
        <v>0</v>
      </c>
      <c r="FB36" s="51">
        <f t="shared" si="29"/>
        <v>0</v>
      </c>
      <c r="FC36" s="51">
        <f t="shared" si="92"/>
        <v>14250</v>
      </c>
      <c r="FD36" s="51">
        <f t="shared" si="92"/>
        <v>0</v>
      </c>
      <c r="FE36" s="51">
        <f t="shared" si="26"/>
        <v>0</v>
      </c>
      <c r="FF36" s="51">
        <f t="shared" si="92"/>
        <v>14053.1</v>
      </c>
      <c r="FG36" s="51">
        <f t="shared" si="92"/>
        <v>0</v>
      </c>
      <c r="FH36" s="51">
        <f t="shared" si="34"/>
        <v>0</v>
      </c>
      <c r="FI36" s="51">
        <f t="shared" si="92"/>
        <v>18605.401529999999</v>
      </c>
      <c r="FJ36" s="51">
        <f t="shared" si="92"/>
        <v>0</v>
      </c>
      <c r="FK36" s="51">
        <f t="shared" si="41"/>
        <v>0</v>
      </c>
      <c r="FL36" s="51">
        <f t="shared" si="92"/>
        <v>59240.3</v>
      </c>
      <c r="FM36" s="51">
        <f t="shared" si="92"/>
        <v>7066.6</v>
      </c>
      <c r="FN36" s="51">
        <f t="shared" si="59"/>
        <v>11.928703939716714</v>
      </c>
      <c r="FO36" s="51">
        <f t="shared" si="92"/>
        <v>75434.600000000006</v>
      </c>
      <c r="FP36" s="51">
        <f t="shared" si="92"/>
        <v>43852.3</v>
      </c>
      <c r="FQ36" s="51">
        <f t="shared" si="35"/>
        <v>58.132872713582358</v>
      </c>
      <c r="FR36" s="51">
        <f t="shared" si="92"/>
        <v>102158.5</v>
      </c>
      <c r="FS36" s="51">
        <f t="shared" si="92"/>
        <v>56930.1</v>
      </c>
      <c r="FT36" s="51">
        <f t="shared" si="67"/>
        <v>55.727227788191882</v>
      </c>
      <c r="FU36" s="51">
        <f t="shared" si="92"/>
        <v>97987</v>
      </c>
      <c r="FV36" s="51">
        <f t="shared" si="92"/>
        <v>61144.800000000003</v>
      </c>
      <c r="FW36" s="51">
        <f t="shared" si="68"/>
        <v>62.400930735709849</v>
      </c>
      <c r="FX36" s="51">
        <f t="shared" si="92"/>
        <v>81415.7</v>
      </c>
      <c r="FY36" s="51">
        <f t="shared" si="92"/>
        <v>18403.5</v>
      </c>
      <c r="FZ36" s="51">
        <f t="shared" si="69"/>
        <v>22.604362549238047</v>
      </c>
      <c r="GA36" s="51">
        <f t="shared" si="92"/>
        <v>140743.20000000001</v>
      </c>
      <c r="GB36" s="51">
        <f t="shared" si="92"/>
        <v>30609.4</v>
      </c>
      <c r="GC36" s="51">
        <f t="shared" si="70"/>
        <v>21.748404185779492</v>
      </c>
      <c r="GD36" s="51">
        <f t="shared" si="92"/>
        <v>154204.1</v>
      </c>
      <c r="GE36" s="51">
        <f t="shared" si="92"/>
        <v>38674.1</v>
      </c>
      <c r="GF36" s="51">
        <f t="shared" si="71"/>
        <v>25.079813052960326</v>
      </c>
      <c r="GG36" s="51">
        <f t="shared" si="92"/>
        <v>97705.9</v>
      </c>
      <c r="GH36" s="51">
        <f t="shared" si="92"/>
        <v>18557.2</v>
      </c>
      <c r="GI36" s="51">
        <f t="shared" si="72"/>
        <v>18.992916497366078</v>
      </c>
      <c r="GJ36" s="51">
        <f t="shared" si="92"/>
        <v>171110.5</v>
      </c>
      <c r="GK36" s="51">
        <f t="shared" si="92"/>
        <v>31783.5</v>
      </c>
      <c r="GL36" s="51">
        <f t="shared" si="73"/>
        <v>18.574839065983678</v>
      </c>
      <c r="GM36" s="51">
        <f t="shared" si="92"/>
        <v>168127.59999999998</v>
      </c>
      <c r="GN36" s="51">
        <f t="shared" ref="GN36:IY36" si="96">SUM(GN7+GN29+GN35)</f>
        <v>35652.199999999997</v>
      </c>
      <c r="GO36" s="51">
        <f t="shared" si="74"/>
        <v>21.205441581275174</v>
      </c>
      <c r="GP36" s="51">
        <f t="shared" si="96"/>
        <v>131544.6</v>
      </c>
      <c r="GQ36" s="51">
        <f t="shared" si="96"/>
        <v>0</v>
      </c>
      <c r="GR36" s="51">
        <f t="shared" si="40"/>
        <v>0</v>
      </c>
      <c r="GS36" s="51">
        <f t="shared" si="96"/>
        <v>235095.8</v>
      </c>
      <c r="GT36" s="51">
        <f t="shared" si="96"/>
        <v>137376.29999999999</v>
      </c>
      <c r="GU36" s="51">
        <f t="shared" si="75"/>
        <v>58.434178747557375</v>
      </c>
      <c r="GV36" s="51">
        <f t="shared" si="96"/>
        <v>403431.1</v>
      </c>
      <c r="GW36" s="51">
        <f t="shared" si="96"/>
        <v>138137.60000000001</v>
      </c>
      <c r="GX36" s="51">
        <f t="shared" si="76"/>
        <v>34.240691905011786</v>
      </c>
      <c r="GY36" s="51">
        <f t="shared" si="96"/>
        <v>13975.4</v>
      </c>
      <c r="GZ36" s="51">
        <f t="shared" si="96"/>
        <v>0</v>
      </c>
      <c r="HA36" s="51">
        <f t="shared" si="31"/>
        <v>0</v>
      </c>
      <c r="HB36" s="51">
        <f t="shared" si="96"/>
        <v>515957.4</v>
      </c>
      <c r="HC36" s="51">
        <f t="shared" si="96"/>
        <v>0</v>
      </c>
      <c r="HD36" s="51">
        <f t="shared" si="77"/>
        <v>0</v>
      </c>
      <c r="HE36" s="51">
        <f t="shared" si="96"/>
        <v>13950.1</v>
      </c>
      <c r="HF36" s="51">
        <f t="shared" si="96"/>
        <v>10407.700000000001</v>
      </c>
      <c r="HG36" s="51">
        <f t="shared" si="96"/>
        <v>0</v>
      </c>
      <c r="HH36" s="51">
        <f t="shared" si="96"/>
        <v>24983.9</v>
      </c>
      <c r="HI36" s="51">
        <f t="shared" si="96"/>
        <v>0</v>
      </c>
      <c r="HJ36" s="51">
        <f t="shared" si="78"/>
        <v>0</v>
      </c>
      <c r="HK36" s="51">
        <f t="shared" si="96"/>
        <v>32025.3</v>
      </c>
      <c r="HL36" s="51">
        <f t="shared" si="96"/>
        <v>0</v>
      </c>
      <c r="HM36" s="51">
        <f t="shared" si="79"/>
        <v>0</v>
      </c>
      <c r="HN36" s="51">
        <f t="shared" si="96"/>
        <v>6145.4</v>
      </c>
      <c r="HO36" s="51">
        <f t="shared" si="96"/>
        <v>0</v>
      </c>
      <c r="HP36" s="51">
        <f t="shared" si="80"/>
        <v>0</v>
      </c>
      <c r="HQ36" s="51">
        <f t="shared" si="96"/>
        <v>120404.5</v>
      </c>
      <c r="HR36" s="51">
        <f t="shared" si="96"/>
        <v>0</v>
      </c>
      <c r="HS36" s="51">
        <f t="shared" si="60"/>
        <v>0</v>
      </c>
      <c r="HT36" s="51">
        <f t="shared" si="96"/>
        <v>188982.8</v>
      </c>
      <c r="HU36" s="51">
        <f t="shared" si="96"/>
        <v>83955.1</v>
      </c>
      <c r="HV36" s="51">
        <f t="shared" si="61"/>
        <v>44.4247307162345</v>
      </c>
      <c r="HW36" s="51">
        <f t="shared" si="96"/>
        <v>26995.599999999999</v>
      </c>
      <c r="HX36" s="51">
        <f t="shared" si="96"/>
        <v>4958.0962900000004</v>
      </c>
      <c r="HY36" s="51">
        <f t="shared" si="81"/>
        <v>18.366312621316069</v>
      </c>
      <c r="HZ36" s="51">
        <f t="shared" si="96"/>
        <v>13374.8</v>
      </c>
      <c r="IA36" s="51">
        <f t="shared" si="96"/>
        <v>8174.3987100000004</v>
      </c>
      <c r="IB36" s="51">
        <f t="shared" si="82"/>
        <v>61.117913613661521</v>
      </c>
      <c r="IC36" s="51">
        <f t="shared" si="96"/>
        <v>105596</v>
      </c>
      <c r="ID36" s="51">
        <f t="shared" si="96"/>
        <v>11446.6</v>
      </c>
      <c r="IE36" s="51">
        <f t="shared" si="62"/>
        <v>10.839993939164362</v>
      </c>
      <c r="IF36" s="51">
        <f t="shared" si="96"/>
        <v>208259</v>
      </c>
      <c r="IG36" s="51">
        <f t="shared" si="96"/>
        <v>0</v>
      </c>
      <c r="IH36" s="51">
        <f t="shared" si="39"/>
        <v>0</v>
      </c>
      <c r="II36" s="51">
        <f t="shared" si="96"/>
        <v>170329</v>
      </c>
      <c r="IJ36" s="51">
        <f t="shared" si="96"/>
        <v>0</v>
      </c>
      <c r="IK36" s="51">
        <f t="shared" si="83"/>
        <v>0</v>
      </c>
      <c r="IL36" s="51">
        <f t="shared" si="96"/>
        <v>31368.1</v>
      </c>
      <c r="IM36" s="51">
        <f t="shared" si="96"/>
        <v>0</v>
      </c>
      <c r="IN36" s="51">
        <f t="shared" si="63"/>
        <v>0</v>
      </c>
      <c r="IO36" s="51">
        <f t="shared" si="96"/>
        <v>28483</v>
      </c>
      <c r="IP36" s="51">
        <f t="shared" si="96"/>
        <v>0</v>
      </c>
      <c r="IQ36" s="51">
        <f t="shared" si="30"/>
        <v>0</v>
      </c>
      <c r="IR36" s="51">
        <f t="shared" si="96"/>
        <v>64846.400000000001</v>
      </c>
      <c r="IS36" s="51">
        <f t="shared" si="96"/>
        <v>51359.6</v>
      </c>
      <c r="IT36" s="51">
        <f t="shared" si="42"/>
        <v>79.201929482592703</v>
      </c>
      <c r="IU36" s="51">
        <f t="shared" si="96"/>
        <v>109195.4</v>
      </c>
      <c r="IV36" s="51">
        <f t="shared" si="96"/>
        <v>0</v>
      </c>
      <c r="IW36" s="51">
        <f t="shared" si="32"/>
        <v>0</v>
      </c>
      <c r="IX36" s="51">
        <f t="shared" si="96"/>
        <v>103977.59999999999</v>
      </c>
      <c r="IY36" s="51">
        <f t="shared" si="96"/>
        <v>0</v>
      </c>
      <c r="IZ36" s="51">
        <f t="shared" si="84"/>
        <v>0</v>
      </c>
    </row>
  </sheetData>
  <autoFilter ref="A3"/>
  <mergeCells count="95">
    <mergeCell ref="C1:U1"/>
    <mergeCell ref="HE3:HK3"/>
    <mergeCell ref="U4:X4"/>
    <mergeCell ref="AD4:AF4"/>
    <mergeCell ref="AP4:AS4"/>
    <mergeCell ref="C2:Q2"/>
    <mergeCell ref="P3:Q3"/>
    <mergeCell ref="BW5:BY5"/>
    <mergeCell ref="BZ5:CB5"/>
    <mergeCell ref="CI5:CK5"/>
    <mergeCell ref="BN5:BP5"/>
    <mergeCell ref="AG5:AI5"/>
    <mergeCell ref="AJ5:AL5"/>
    <mergeCell ref="AM5:AO5"/>
    <mergeCell ref="AP5:AR5"/>
    <mergeCell ref="BH5:BJ5"/>
    <mergeCell ref="AS5:AU5"/>
    <mergeCell ref="AV5:AX5"/>
    <mergeCell ref="AY5:BA5"/>
    <mergeCell ref="BB5:BD5"/>
    <mergeCell ref="BE5:BG5"/>
    <mergeCell ref="CL5:CN5"/>
    <mergeCell ref="CO5:CQ5"/>
    <mergeCell ref="DD5:DF5"/>
    <mergeCell ref="CU5:CW5"/>
    <mergeCell ref="CX5:CZ5"/>
    <mergeCell ref="DA5:DC5"/>
    <mergeCell ref="DG5:DI5"/>
    <mergeCell ref="DM5:DO5"/>
    <mergeCell ref="DP5:DR5"/>
    <mergeCell ref="EQ5:ES5"/>
    <mergeCell ref="DJ5:DL5"/>
    <mergeCell ref="DS5:DU5"/>
    <mergeCell ref="DV5:DX5"/>
    <mergeCell ref="DY5:EA5"/>
    <mergeCell ref="GG5:GI5"/>
    <mergeCell ref="GJ5:GL5"/>
    <mergeCell ref="GM5:GO5"/>
    <mergeCell ref="FI5:FK5"/>
    <mergeCell ref="FF5:FH5"/>
    <mergeCell ref="FL5:FN5"/>
    <mergeCell ref="FO5:FQ5"/>
    <mergeCell ref="GD5:GF5"/>
    <mergeCell ref="FR5:FT5"/>
    <mergeCell ref="FU5:FW5"/>
    <mergeCell ref="FX5:FZ5"/>
    <mergeCell ref="GA5:GC5"/>
    <mergeCell ref="GP5:GR5"/>
    <mergeCell ref="GS5:GU5"/>
    <mergeCell ref="GV5:GX5"/>
    <mergeCell ref="HB5:HD5"/>
    <mergeCell ref="HQ5:HS5"/>
    <mergeCell ref="GY5:HA5"/>
    <mergeCell ref="HE5:HG5"/>
    <mergeCell ref="HH5:HJ5"/>
    <mergeCell ref="HK5:HM5"/>
    <mergeCell ref="HN5:HP5"/>
    <mergeCell ref="IX5:IZ5"/>
    <mergeCell ref="HT5:HV5"/>
    <mergeCell ref="IC5:IE5"/>
    <mergeCell ref="IF5:IH5"/>
    <mergeCell ref="II5:IK5"/>
    <mergeCell ref="HW5:HY5"/>
    <mergeCell ref="HZ5:IB5"/>
    <mergeCell ref="IO5:IQ5"/>
    <mergeCell ref="IU5:IW5"/>
    <mergeCell ref="IL5:IN5"/>
    <mergeCell ref="IR5:IT5"/>
    <mergeCell ref="A35:B35"/>
    <mergeCell ref="A36:B36"/>
    <mergeCell ref="R5:T5"/>
    <mergeCell ref="U5:W5"/>
    <mergeCell ref="X5:Z5"/>
    <mergeCell ref="O5:Q5"/>
    <mergeCell ref="AA5:AC5"/>
    <mergeCell ref="AD5:AF5"/>
    <mergeCell ref="F5:H5"/>
    <mergeCell ref="I5:K5"/>
    <mergeCell ref="L5:N5"/>
    <mergeCell ref="ET5:EV5"/>
    <mergeCell ref="EW5:EY5"/>
    <mergeCell ref="EZ5:FB5"/>
    <mergeCell ref="FC5:FE5"/>
    <mergeCell ref="C5:E5"/>
    <mergeCell ref="EB5:ED5"/>
    <mergeCell ref="EE5:EG5"/>
    <mergeCell ref="EH5:EJ5"/>
    <mergeCell ref="EK5:EM5"/>
    <mergeCell ref="EN5:EP5"/>
    <mergeCell ref="BK5:BM5"/>
    <mergeCell ref="BQ5:BS5"/>
    <mergeCell ref="BT5:BV5"/>
    <mergeCell ref="CC5:CE5"/>
    <mergeCell ref="CF5:CH5"/>
    <mergeCell ref="CR5:CT5"/>
  </mergeCells>
  <pageMargins left="0" right="0" top="0" bottom="0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6"/>
  <sheetViews>
    <sheetView showGridLines="0" view="pageBreakPreview" zoomScale="85" zoomScaleNormal="100" zoomScaleSheetLayoutView="85" workbookViewId="0">
      <pane xSplit="2" ySplit="5" topLeftCell="C6" activePane="bottomRight" state="frozen"/>
      <selection pane="topRight" activeCell="C1" sqref="C1"/>
      <selection pane="bottomLeft" activeCell="A11" sqref="A11"/>
      <selection pane="bottomRight" activeCell="C2" sqref="C2:Q2"/>
    </sheetView>
  </sheetViews>
  <sheetFormatPr defaultColWidth="9.1796875" defaultRowHeight="13"/>
  <cols>
    <col min="1" max="1" width="4.81640625" style="1" customWidth="1"/>
    <col min="2" max="2" width="20.453125" style="2" customWidth="1"/>
    <col min="3" max="3" width="14.54296875" style="2" customWidth="1"/>
    <col min="4" max="4" width="14.1796875" style="2" customWidth="1"/>
    <col min="5" max="5" width="14.54296875" style="2" customWidth="1"/>
    <col min="6" max="6" width="13.54296875" style="2" customWidth="1"/>
    <col min="7" max="8" width="11.81640625" style="2" customWidth="1"/>
    <col min="9" max="10" width="12.1796875" style="2" customWidth="1"/>
    <col min="11" max="11" width="11.54296875" style="2" customWidth="1"/>
    <col min="12" max="13" width="11.26953125" style="2" customWidth="1"/>
    <col min="14" max="14" width="12" style="2" customWidth="1"/>
    <col min="15" max="15" width="13.54296875" style="2" customWidth="1"/>
    <col min="16" max="16" width="12.54296875" style="2" customWidth="1"/>
    <col min="17" max="17" width="13" style="2" customWidth="1"/>
    <col min="18" max="18" width="15" style="2" customWidth="1"/>
    <col min="19" max="19" width="15.7265625" style="2" customWidth="1"/>
    <col min="20" max="20" width="14.1796875" style="2" customWidth="1"/>
    <col min="21" max="21" width="12" style="2" customWidth="1"/>
    <col min="22" max="22" width="11.54296875" style="2" customWidth="1"/>
    <col min="23" max="23" width="13" style="2" customWidth="1"/>
    <col min="24" max="25" width="14.1796875" style="2" customWidth="1"/>
    <col min="26" max="26" width="11.7265625" style="2" customWidth="1"/>
    <col min="27" max="28" width="13.453125" style="2" customWidth="1"/>
    <col min="29" max="29" width="11.81640625" style="2" customWidth="1"/>
    <col min="30" max="31" width="14.26953125" style="2" customWidth="1"/>
    <col min="32" max="32" width="11.7265625" style="2" customWidth="1"/>
    <col min="33" max="34" width="15" style="2" customWidth="1"/>
    <col min="35" max="35" width="11.81640625" style="2" customWidth="1"/>
    <col min="36" max="37" width="14.453125" style="2" customWidth="1"/>
    <col min="38" max="38" width="12.26953125" style="2" customWidth="1"/>
    <col min="39" max="40" width="13.453125" style="2" customWidth="1"/>
    <col min="41" max="41" width="12.1796875" style="2" customWidth="1"/>
    <col min="42" max="43" width="13.54296875" style="2" customWidth="1"/>
    <col min="44" max="44" width="12" style="2" customWidth="1"/>
    <col min="45" max="46" width="14.1796875" style="2" customWidth="1"/>
    <col min="47" max="47" width="12.453125" style="2" customWidth="1"/>
    <col min="48" max="48" width="13.1796875" style="4" customWidth="1"/>
    <col min="49" max="49" width="14.54296875" style="4" customWidth="1"/>
    <col min="50" max="50" width="11.7265625" style="4" customWidth="1"/>
    <col min="51" max="51" width="13" style="2" customWidth="1"/>
    <col min="52" max="52" width="12.26953125" style="2" customWidth="1"/>
    <col min="53" max="53" width="11.54296875" style="2" customWidth="1"/>
    <col min="54" max="55" width="13.453125" style="2" customWidth="1"/>
    <col min="56" max="56" width="12.54296875" style="2" customWidth="1"/>
    <col min="57" max="57" width="13.81640625" style="2" customWidth="1"/>
    <col min="58" max="58" width="12.26953125" style="2" customWidth="1"/>
    <col min="59" max="59" width="11.453125" style="2" customWidth="1"/>
    <col min="60" max="61" width="14.453125" style="2" customWidth="1"/>
    <col min="62" max="62" width="11.7265625" style="2" customWidth="1"/>
    <col min="63" max="64" width="13.26953125" style="2" customWidth="1"/>
    <col min="65" max="65" width="12.81640625" style="2" customWidth="1"/>
    <col min="66" max="67" width="12.7265625" style="2" customWidth="1"/>
    <col min="68" max="68" width="11.7265625" style="2" customWidth="1"/>
    <col min="69" max="16384" width="9.1796875" style="4"/>
  </cols>
  <sheetData>
    <row r="1" spans="1:68" ht="26.25" hidden="1" customHeight="1">
      <c r="F1" s="3"/>
      <c r="G1" s="3"/>
      <c r="H1" s="3"/>
      <c r="L1" s="80"/>
      <c r="M1" s="14"/>
      <c r="N1" s="14"/>
    </row>
    <row r="2" spans="1:68" ht="32.25" customHeight="1">
      <c r="C2" s="87" t="s">
        <v>455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68" ht="25.5" customHeight="1">
      <c r="A3" s="1" t="s">
        <v>0</v>
      </c>
      <c r="L3" s="15"/>
      <c r="M3" s="15"/>
      <c r="N3" s="15"/>
      <c r="P3" s="114" t="s">
        <v>366</v>
      </c>
      <c r="Q3" s="114"/>
    </row>
    <row r="4" spans="1:68" ht="15.75" hidden="1" customHeight="1"/>
    <row r="5" spans="1:68" s="79" customFormat="1" ht="195.75" customHeight="1">
      <c r="A5" s="28"/>
      <c r="B5" s="29"/>
      <c r="C5" s="98" t="s">
        <v>374</v>
      </c>
      <c r="D5" s="99"/>
      <c r="E5" s="100"/>
      <c r="F5" s="95" t="s">
        <v>87</v>
      </c>
      <c r="G5" s="96"/>
      <c r="H5" s="97"/>
      <c r="I5" s="106" t="s">
        <v>88</v>
      </c>
      <c r="J5" s="106"/>
      <c r="K5" s="106"/>
      <c r="L5" s="106" t="s">
        <v>89</v>
      </c>
      <c r="M5" s="106"/>
      <c r="N5" s="106"/>
      <c r="O5" s="95" t="s">
        <v>90</v>
      </c>
      <c r="P5" s="96"/>
      <c r="Q5" s="97"/>
      <c r="R5" s="115" t="s">
        <v>91</v>
      </c>
      <c r="S5" s="116"/>
      <c r="T5" s="117"/>
      <c r="U5" s="95" t="s">
        <v>92</v>
      </c>
      <c r="V5" s="96"/>
      <c r="W5" s="97"/>
      <c r="X5" s="95" t="s">
        <v>93</v>
      </c>
      <c r="Y5" s="96"/>
      <c r="Z5" s="97"/>
      <c r="AA5" s="95" t="s">
        <v>94</v>
      </c>
      <c r="AB5" s="96"/>
      <c r="AC5" s="97"/>
      <c r="AD5" s="95" t="s">
        <v>95</v>
      </c>
      <c r="AE5" s="96"/>
      <c r="AF5" s="97"/>
      <c r="AG5" s="95" t="s">
        <v>96</v>
      </c>
      <c r="AH5" s="96"/>
      <c r="AI5" s="97"/>
      <c r="AJ5" s="95" t="s">
        <v>97</v>
      </c>
      <c r="AK5" s="96"/>
      <c r="AL5" s="97"/>
      <c r="AM5" s="95" t="s">
        <v>145</v>
      </c>
      <c r="AN5" s="96"/>
      <c r="AO5" s="97"/>
      <c r="AP5" s="95" t="s">
        <v>98</v>
      </c>
      <c r="AQ5" s="96"/>
      <c r="AR5" s="97"/>
      <c r="AS5" s="95" t="s">
        <v>99</v>
      </c>
      <c r="AT5" s="96"/>
      <c r="AU5" s="97"/>
      <c r="AV5" s="95" t="s">
        <v>100</v>
      </c>
      <c r="AW5" s="96"/>
      <c r="AX5" s="97"/>
      <c r="AY5" s="95" t="s">
        <v>101</v>
      </c>
      <c r="AZ5" s="96"/>
      <c r="BA5" s="97"/>
      <c r="BB5" s="95" t="s">
        <v>102</v>
      </c>
      <c r="BC5" s="96"/>
      <c r="BD5" s="97"/>
      <c r="BE5" s="95" t="s">
        <v>103</v>
      </c>
      <c r="BF5" s="96"/>
      <c r="BG5" s="97"/>
      <c r="BH5" s="95" t="s">
        <v>104</v>
      </c>
      <c r="BI5" s="96"/>
      <c r="BJ5" s="97"/>
      <c r="BK5" s="95" t="s">
        <v>146</v>
      </c>
      <c r="BL5" s="96"/>
      <c r="BM5" s="97"/>
      <c r="BN5" s="95" t="s">
        <v>105</v>
      </c>
      <c r="BO5" s="96"/>
      <c r="BP5" s="97"/>
    </row>
    <row r="6" spans="1:68" ht="59.25" customHeight="1">
      <c r="A6" s="25"/>
      <c r="B6" s="26"/>
      <c r="C6" s="27" t="s">
        <v>151</v>
      </c>
      <c r="D6" s="27" t="s">
        <v>367</v>
      </c>
      <c r="E6" s="27" t="s">
        <v>368</v>
      </c>
      <c r="F6" s="27" t="s">
        <v>151</v>
      </c>
      <c r="G6" s="27" t="s">
        <v>367</v>
      </c>
      <c r="H6" s="27" t="s">
        <v>368</v>
      </c>
      <c r="I6" s="27" t="s">
        <v>151</v>
      </c>
      <c r="J6" s="27" t="s">
        <v>367</v>
      </c>
      <c r="K6" s="27" t="s">
        <v>368</v>
      </c>
      <c r="L6" s="27" t="s">
        <v>151</v>
      </c>
      <c r="M6" s="27" t="s">
        <v>367</v>
      </c>
      <c r="N6" s="27" t="s">
        <v>368</v>
      </c>
      <c r="O6" s="27" t="s">
        <v>151</v>
      </c>
      <c r="P6" s="27" t="s">
        <v>367</v>
      </c>
      <c r="Q6" s="27" t="s">
        <v>368</v>
      </c>
      <c r="R6" s="27" t="s">
        <v>151</v>
      </c>
      <c r="S6" s="27" t="s">
        <v>367</v>
      </c>
      <c r="T6" s="27" t="s">
        <v>368</v>
      </c>
      <c r="U6" s="27" t="s">
        <v>151</v>
      </c>
      <c r="V6" s="27" t="s">
        <v>367</v>
      </c>
      <c r="W6" s="27" t="s">
        <v>368</v>
      </c>
      <c r="X6" s="27" t="s">
        <v>151</v>
      </c>
      <c r="Y6" s="27" t="s">
        <v>367</v>
      </c>
      <c r="Z6" s="27" t="s">
        <v>368</v>
      </c>
      <c r="AA6" s="27" t="s">
        <v>151</v>
      </c>
      <c r="AB6" s="27" t="s">
        <v>367</v>
      </c>
      <c r="AC6" s="27" t="s">
        <v>368</v>
      </c>
      <c r="AD6" s="27" t="s">
        <v>151</v>
      </c>
      <c r="AE6" s="27" t="s">
        <v>367</v>
      </c>
      <c r="AF6" s="27" t="s">
        <v>368</v>
      </c>
      <c r="AG6" s="27" t="s">
        <v>151</v>
      </c>
      <c r="AH6" s="27" t="s">
        <v>367</v>
      </c>
      <c r="AI6" s="27" t="s">
        <v>368</v>
      </c>
      <c r="AJ6" s="27" t="s">
        <v>151</v>
      </c>
      <c r="AK6" s="27" t="s">
        <v>367</v>
      </c>
      <c r="AL6" s="27" t="s">
        <v>368</v>
      </c>
      <c r="AM6" s="27" t="s">
        <v>151</v>
      </c>
      <c r="AN6" s="27" t="s">
        <v>367</v>
      </c>
      <c r="AO6" s="27" t="s">
        <v>368</v>
      </c>
      <c r="AP6" s="27" t="s">
        <v>151</v>
      </c>
      <c r="AQ6" s="27" t="s">
        <v>367</v>
      </c>
      <c r="AR6" s="27" t="s">
        <v>368</v>
      </c>
      <c r="AS6" s="27" t="s">
        <v>151</v>
      </c>
      <c r="AT6" s="27" t="s">
        <v>367</v>
      </c>
      <c r="AU6" s="27" t="s">
        <v>368</v>
      </c>
      <c r="AV6" s="27" t="s">
        <v>151</v>
      </c>
      <c r="AW6" s="27" t="s">
        <v>367</v>
      </c>
      <c r="AX6" s="27" t="s">
        <v>368</v>
      </c>
      <c r="AY6" s="27" t="s">
        <v>151</v>
      </c>
      <c r="AZ6" s="27" t="s">
        <v>367</v>
      </c>
      <c r="BA6" s="27" t="s">
        <v>368</v>
      </c>
      <c r="BB6" s="27" t="s">
        <v>151</v>
      </c>
      <c r="BC6" s="27" t="s">
        <v>367</v>
      </c>
      <c r="BD6" s="27" t="s">
        <v>368</v>
      </c>
      <c r="BE6" s="27" t="s">
        <v>151</v>
      </c>
      <c r="BF6" s="27" t="s">
        <v>367</v>
      </c>
      <c r="BG6" s="27" t="s">
        <v>368</v>
      </c>
      <c r="BH6" s="27" t="s">
        <v>151</v>
      </c>
      <c r="BI6" s="27" t="s">
        <v>367</v>
      </c>
      <c r="BJ6" s="27" t="s">
        <v>368</v>
      </c>
      <c r="BK6" s="27" t="s">
        <v>151</v>
      </c>
      <c r="BL6" s="27" t="s">
        <v>367</v>
      </c>
      <c r="BM6" s="27" t="s">
        <v>368</v>
      </c>
      <c r="BN6" s="27" t="s">
        <v>151</v>
      </c>
      <c r="BO6" s="27" t="s">
        <v>367</v>
      </c>
      <c r="BP6" s="27" t="s">
        <v>368</v>
      </c>
    </row>
    <row r="7" spans="1:68" s="49" customFormat="1" ht="28.5" customHeight="1">
      <c r="A7" s="48"/>
      <c r="B7" s="50" t="s">
        <v>369</v>
      </c>
      <c r="C7" s="51">
        <f>SUM(C8:C28)</f>
        <v>4949163.7</v>
      </c>
      <c r="D7" s="51">
        <f t="shared" ref="D7:BO7" si="0">SUM(D8:D28)</f>
        <v>2789329.2004999993</v>
      </c>
      <c r="E7" s="51">
        <f>D7/C7*100</f>
        <v>56.359606785687831</v>
      </c>
      <c r="F7" s="51">
        <f t="shared" si="0"/>
        <v>33.9</v>
      </c>
      <c r="G7" s="51">
        <f t="shared" si="0"/>
        <v>3.1004999999999998</v>
      </c>
      <c r="H7" s="51">
        <f>G7/F7*100</f>
        <v>9.1460176991150437</v>
      </c>
      <c r="I7" s="51">
        <f t="shared" si="0"/>
        <v>38793.099999999991</v>
      </c>
      <c r="J7" s="51">
        <f t="shared" si="0"/>
        <v>15993.400000000001</v>
      </c>
      <c r="K7" s="51">
        <f t="shared" ref="K7" si="1">J7/I7*100</f>
        <v>41.227434775771989</v>
      </c>
      <c r="L7" s="51">
        <f t="shared" si="0"/>
        <v>1211.5999999999999</v>
      </c>
      <c r="M7" s="51">
        <f t="shared" si="0"/>
        <v>0</v>
      </c>
      <c r="N7" s="51">
        <f>M7/L7*100</f>
        <v>0</v>
      </c>
      <c r="O7" s="51">
        <f t="shared" si="0"/>
        <v>66755</v>
      </c>
      <c r="P7" s="51">
        <f t="shared" si="0"/>
        <v>1542.4</v>
      </c>
      <c r="Q7" s="51">
        <f>P7/O7*100</f>
        <v>2.3105385364392181</v>
      </c>
      <c r="R7" s="51">
        <f t="shared" si="0"/>
        <v>52.100000000000009</v>
      </c>
      <c r="S7" s="51">
        <f t="shared" si="0"/>
        <v>13.8</v>
      </c>
      <c r="T7" s="51">
        <f>S7/R7*100</f>
        <v>26.487523992322455</v>
      </c>
      <c r="U7" s="51">
        <f t="shared" si="0"/>
        <v>95621.9</v>
      </c>
      <c r="V7" s="51">
        <f t="shared" si="0"/>
        <v>25644.9</v>
      </c>
      <c r="W7" s="51">
        <f>V7/U7*100</f>
        <v>26.819065506960229</v>
      </c>
      <c r="X7" s="51">
        <f t="shared" si="0"/>
        <v>1273.7</v>
      </c>
      <c r="Y7" s="51">
        <f t="shared" si="0"/>
        <v>466.8</v>
      </c>
      <c r="Z7" s="51">
        <f>Y7/X7*100</f>
        <v>36.64913244877129</v>
      </c>
      <c r="AA7" s="51">
        <f t="shared" si="0"/>
        <v>9795.2999999999956</v>
      </c>
      <c r="AB7" s="51">
        <f t="shared" si="0"/>
        <v>4141</v>
      </c>
      <c r="AC7" s="51">
        <f>AB7/AA7*100</f>
        <v>42.275376966504361</v>
      </c>
      <c r="AD7" s="51">
        <f t="shared" si="0"/>
        <v>14288.999999999996</v>
      </c>
      <c r="AE7" s="51">
        <f t="shared" si="0"/>
        <v>6093.1000000000013</v>
      </c>
      <c r="AF7" s="51">
        <f>AE7/AD7*100</f>
        <v>42.641892364756124</v>
      </c>
      <c r="AG7" s="51">
        <f t="shared" si="0"/>
        <v>941847.10000000009</v>
      </c>
      <c r="AH7" s="51">
        <f t="shared" si="0"/>
        <v>525048.59999999986</v>
      </c>
      <c r="AI7" s="51">
        <f>AH7/AG7*100</f>
        <v>55.746691793179572</v>
      </c>
      <c r="AJ7" s="51">
        <f t="shared" si="0"/>
        <v>3194543.9000000004</v>
      </c>
      <c r="AK7" s="51">
        <f t="shared" si="0"/>
        <v>1926018.8</v>
      </c>
      <c r="AL7" s="51">
        <f>AK7/AJ7*100</f>
        <v>60.290885343600998</v>
      </c>
      <c r="AM7" s="51">
        <f t="shared" si="0"/>
        <v>10228.700000000003</v>
      </c>
      <c r="AN7" s="51">
        <f t="shared" si="0"/>
        <v>3407.2000000000003</v>
      </c>
      <c r="AO7" s="51">
        <f>AN7/AM7*100</f>
        <v>33.310195821560896</v>
      </c>
      <c r="AP7" s="51">
        <f t="shared" si="0"/>
        <v>911.29999999999984</v>
      </c>
      <c r="AQ7" s="51">
        <f t="shared" si="0"/>
        <v>237.2</v>
      </c>
      <c r="AR7" s="51">
        <f t="shared" ref="AR7:AR36" si="2">AQ7/AP7*100</f>
        <v>26.028750137166689</v>
      </c>
      <c r="AS7" s="51">
        <f t="shared" si="0"/>
        <v>32920.300000000003</v>
      </c>
      <c r="AT7" s="51">
        <f t="shared" si="0"/>
        <v>16169.2</v>
      </c>
      <c r="AU7" s="51">
        <f>AT7/AS7*100</f>
        <v>49.116198819573334</v>
      </c>
      <c r="AV7" s="51">
        <f t="shared" si="0"/>
        <v>2772.6</v>
      </c>
      <c r="AW7" s="51">
        <f t="shared" si="0"/>
        <v>1519.7000000000003</v>
      </c>
      <c r="AX7" s="51">
        <f>AW7/AV7*100</f>
        <v>54.811368390680236</v>
      </c>
      <c r="AY7" s="51">
        <f t="shared" si="0"/>
        <v>3975</v>
      </c>
      <c r="AZ7" s="51">
        <f t="shared" si="0"/>
        <v>1275</v>
      </c>
      <c r="BA7" s="51">
        <f>AZ7/AY7*100</f>
        <v>32.075471698113205</v>
      </c>
      <c r="BB7" s="51">
        <f t="shared" si="0"/>
        <v>84195.9</v>
      </c>
      <c r="BC7" s="51">
        <f t="shared" si="0"/>
        <v>36193.1</v>
      </c>
      <c r="BD7" s="51">
        <f>BC7/BB7*100</f>
        <v>42.986772515051207</v>
      </c>
      <c r="BE7" s="51">
        <f t="shared" si="0"/>
        <v>19472.8</v>
      </c>
      <c r="BF7" s="51">
        <f t="shared" si="0"/>
        <v>7118.0999999999985</v>
      </c>
      <c r="BG7" s="51">
        <f>BF7/BE7*100</f>
        <v>36.554065157553097</v>
      </c>
      <c r="BH7" s="51">
        <f t="shared" si="0"/>
        <v>430320</v>
      </c>
      <c r="BI7" s="51">
        <f t="shared" si="0"/>
        <v>218443.80000000005</v>
      </c>
      <c r="BJ7" s="51">
        <f>BI7/BH7*100</f>
        <v>50.763106525376479</v>
      </c>
      <c r="BK7" s="51">
        <f t="shared" si="0"/>
        <v>150.49999999999997</v>
      </c>
      <c r="BL7" s="51">
        <f t="shared" si="0"/>
        <v>0</v>
      </c>
      <c r="BM7" s="51">
        <f>BL7/BK7*100</f>
        <v>0</v>
      </c>
      <c r="BN7" s="51">
        <f t="shared" si="0"/>
        <v>0</v>
      </c>
      <c r="BO7" s="51">
        <f t="shared" si="0"/>
        <v>0</v>
      </c>
      <c r="BP7" s="51">
        <v>0</v>
      </c>
    </row>
    <row r="8" spans="1:68" ht="17.25" customHeight="1">
      <c r="A8" s="7">
        <v>1</v>
      </c>
      <c r="B8" s="8" t="s">
        <v>115</v>
      </c>
      <c r="C8" s="20">
        <f t="shared" ref="C8:C28" si="3">F8+I8+L8+O8+R8+U8+X8+AA8+AD8+AG8+AJ8+AM8+AP8+AS8+AV8+AY8+BB8+BE8+BH8+BK8+BN8</f>
        <v>155044.79999999999</v>
      </c>
      <c r="D8" s="20">
        <f t="shared" ref="D8:D28" si="4">G8+J8+M8+P8+S8+V8+Y8+AB8+AE8+AH8+AK8+AN8+AQ8+AT8+AW8+AZ8+BC8+BF8+BI8+BL8+BO8</f>
        <v>84779.000000000015</v>
      </c>
      <c r="E8" s="20">
        <f>D8/C8*100</f>
        <v>54.68032465455147</v>
      </c>
      <c r="F8" s="17">
        <v>0.4</v>
      </c>
      <c r="G8" s="17">
        <v>0</v>
      </c>
      <c r="H8" s="17">
        <f>G8/F8*100</f>
        <v>0</v>
      </c>
      <c r="I8" s="17"/>
      <c r="J8" s="17"/>
      <c r="K8" s="17"/>
      <c r="L8" s="17"/>
      <c r="M8" s="17"/>
      <c r="N8" s="17"/>
      <c r="O8" s="17">
        <v>10510.3</v>
      </c>
      <c r="P8" s="17">
        <v>0</v>
      </c>
      <c r="Q8" s="17">
        <f>P8/O8*100</f>
        <v>0</v>
      </c>
      <c r="R8" s="17">
        <v>1.4</v>
      </c>
      <c r="S8" s="17">
        <v>0</v>
      </c>
      <c r="T8" s="17">
        <f>S8/R8*100</f>
        <v>0</v>
      </c>
      <c r="U8" s="17">
        <v>2891.8</v>
      </c>
      <c r="V8" s="17">
        <v>0</v>
      </c>
      <c r="W8" s="17">
        <f>V8/U8*100</f>
        <v>0</v>
      </c>
      <c r="X8" s="17">
        <v>55.3</v>
      </c>
      <c r="Y8" s="17">
        <v>20.100000000000001</v>
      </c>
      <c r="Z8" s="17">
        <f>Y8/X8*100</f>
        <v>36.347197106690778</v>
      </c>
      <c r="AA8" s="17">
        <v>310.39999999999998</v>
      </c>
      <c r="AB8" s="17">
        <v>123.9</v>
      </c>
      <c r="AC8" s="17">
        <f>AB8/AA8*100</f>
        <v>39.916237113402062</v>
      </c>
      <c r="AD8" s="17">
        <v>310</v>
      </c>
      <c r="AE8" s="17">
        <v>127.5</v>
      </c>
      <c r="AF8" s="17">
        <f>AE8/AD8*100</f>
        <v>41.12903225806452</v>
      </c>
      <c r="AG8" s="17">
        <v>8954.7000000000007</v>
      </c>
      <c r="AH8" s="17">
        <v>3780.4</v>
      </c>
      <c r="AI8" s="17">
        <f>AH8/AG8*100</f>
        <v>42.216936357443572</v>
      </c>
      <c r="AJ8" s="17">
        <v>114223.9</v>
      </c>
      <c r="AK8" s="17">
        <v>71884.2</v>
      </c>
      <c r="AL8" s="17">
        <f>AK8/AJ8*100</f>
        <v>62.93271373153955</v>
      </c>
      <c r="AM8" s="17">
        <v>103.4</v>
      </c>
      <c r="AN8" s="17">
        <v>43.3</v>
      </c>
      <c r="AO8" s="17">
        <f>AN8/AM8*100</f>
        <v>41.87620889748549</v>
      </c>
      <c r="AP8" s="17">
        <v>0</v>
      </c>
      <c r="AQ8" s="17">
        <v>0</v>
      </c>
      <c r="AR8" s="17"/>
      <c r="AS8" s="17">
        <v>1439.1</v>
      </c>
      <c r="AT8" s="17">
        <v>716.6</v>
      </c>
      <c r="AU8" s="17">
        <f>AT8/AS8*100</f>
        <v>49.795010770620529</v>
      </c>
      <c r="AV8" s="81">
        <v>137.69999999999999</v>
      </c>
      <c r="AW8" s="81">
        <v>50.3</v>
      </c>
      <c r="AX8" s="81">
        <f>AW8/AV8*100</f>
        <v>36.528685548293396</v>
      </c>
      <c r="AY8" s="17">
        <v>300</v>
      </c>
      <c r="AZ8" s="17">
        <v>300</v>
      </c>
      <c r="BA8" s="17">
        <f>AZ8/AY8*100</f>
        <v>100</v>
      </c>
      <c r="BB8" s="17">
        <v>2215.6999999999998</v>
      </c>
      <c r="BC8" s="17">
        <v>998</v>
      </c>
      <c r="BD8" s="17">
        <f>BC8/BB8*100</f>
        <v>45.042198853635426</v>
      </c>
      <c r="BE8" s="17">
        <v>489.5</v>
      </c>
      <c r="BF8" s="17">
        <v>185.1</v>
      </c>
      <c r="BG8" s="17">
        <f>BF8/BE8*100</f>
        <v>37.814096016343207</v>
      </c>
      <c r="BH8" s="17">
        <v>13099.4</v>
      </c>
      <c r="BI8" s="17">
        <v>6549.6</v>
      </c>
      <c r="BJ8" s="17">
        <f>BI8/BH8*100</f>
        <v>49.99923660625678</v>
      </c>
      <c r="BK8" s="17">
        <v>1.8</v>
      </c>
      <c r="BL8" s="17">
        <v>0</v>
      </c>
      <c r="BM8" s="17">
        <f>BL8/BK8*100</f>
        <v>0</v>
      </c>
      <c r="BN8" s="17"/>
      <c r="BO8" s="17"/>
      <c r="BP8" s="17"/>
    </row>
    <row r="9" spans="1:68" ht="17.25" customHeight="1">
      <c r="A9" s="7">
        <v>2</v>
      </c>
      <c r="B9" s="8" t="s">
        <v>116</v>
      </c>
      <c r="C9" s="20">
        <f t="shared" si="3"/>
        <v>163440.09999999998</v>
      </c>
      <c r="D9" s="20">
        <f t="shared" si="4"/>
        <v>94146</v>
      </c>
      <c r="E9" s="20">
        <f t="shared" ref="E9:E36" si="5">D9/C9*100</f>
        <v>57.602754770708053</v>
      </c>
      <c r="F9" s="17">
        <v>0.2</v>
      </c>
      <c r="G9" s="17">
        <v>0</v>
      </c>
      <c r="H9" s="17">
        <f t="shared" ref="H9:H36" si="6">G9/F9*100</f>
        <v>0</v>
      </c>
      <c r="I9" s="17">
        <v>2896.4</v>
      </c>
      <c r="J9" s="17">
        <v>2055</v>
      </c>
      <c r="K9" s="17">
        <f>J9/I9*100</f>
        <v>70.950145007595637</v>
      </c>
      <c r="L9" s="17"/>
      <c r="M9" s="17"/>
      <c r="N9" s="17"/>
      <c r="O9" s="17">
        <v>5503.4</v>
      </c>
      <c r="P9" s="17">
        <v>0</v>
      </c>
      <c r="Q9" s="17">
        <f t="shared" ref="Q9:Q36" si="7">P9/O9*100</f>
        <v>0</v>
      </c>
      <c r="R9" s="17">
        <v>1.9</v>
      </c>
      <c r="S9" s="17">
        <v>0</v>
      </c>
      <c r="T9" s="17">
        <f t="shared" ref="T9:T36" si="8">S9/R9*100</f>
        <v>0</v>
      </c>
      <c r="U9" s="17">
        <v>2891.8</v>
      </c>
      <c r="V9" s="17">
        <v>963.9</v>
      </c>
      <c r="W9" s="17">
        <f t="shared" ref="W9:W36" si="9">V9/U9*100</f>
        <v>33.33218064873089</v>
      </c>
      <c r="X9" s="17">
        <v>55.4</v>
      </c>
      <c r="Y9" s="17">
        <v>23.1</v>
      </c>
      <c r="Z9" s="17">
        <f t="shared" ref="Z9:Z36" si="10">Y9/X9*100</f>
        <v>41.696750902527079</v>
      </c>
      <c r="AA9" s="17">
        <v>310.39999999999998</v>
      </c>
      <c r="AB9" s="17">
        <v>74.7</v>
      </c>
      <c r="AC9" s="17">
        <f t="shared" ref="AC9:AC36" si="11">AB9/AA9*100</f>
        <v>24.065721649484541</v>
      </c>
      <c r="AD9" s="17">
        <v>576.79999999999995</v>
      </c>
      <c r="AE9" s="17">
        <v>290.60000000000002</v>
      </c>
      <c r="AF9" s="17">
        <f t="shared" ref="AF9:AF36" si="12">AE9/AD9*100</f>
        <v>50.38141470180306</v>
      </c>
      <c r="AG9" s="17">
        <v>20597</v>
      </c>
      <c r="AH9" s="17">
        <v>12558.9</v>
      </c>
      <c r="AI9" s="17">
        <f t="shared" ref="AI9:AI36" si="13">AH9/AG9*100</f>
        <v>60.974413749575177</v>
      </c>
      <c r="AJ9" s="17">
        <v>110260.5</v>
      </c>
      <c r="AK9" s="17">
        <v>68359</v>
      </c>
      <c r="AL9" s="17">
        <f t="shared" ref="AL9:AL36" si="14">AK9/AJ9*100</f>
        <v>61.997723572811658</v>
      </c>
      <c r="AM9" s="17">
        <v>479.3</v>
      </c>
      <c r="AN9" s="17">
        <v>184.6</v>
      </c>
      <c r="AO9" s="17">
        <f t="shared" ref="AO9:AO36" si="15">AN9/AM9*100</f>
        <v>38.514500312956393</v>
      </c>
      <c r="AP9" s="17">
        <v>101.5</v>
      </c>
      <c r="AQ9" s="17">
        <v>0</v>
      </c>
      <c r="AR9" s="17">
        <f t="shared" si="2"/>
        <v>0</v>
      </c>
      <c r="AS9" s="17">
        <v>1619</v>
      </c>
      <c r="AT9" s="17">
        <v>806</v>
      </c>
      <c r="AU9" s="17">
        <f t="shared" ref="AU9:AU28" si="16">AT9/AS9*100</f>
        <v>49.783817171093268</v>
      </c>
      <c r="AV9" s="81">
        <v>121.6</v>
      </c>
      <c r="AW9" s="81">
        <v>51.7</v>
      </c>
      <c r="AX9" s="81">
        <f t="shared" ref="AX9:AX36" si="17">AW9/AV9*100</f>
        <v>42.516447368421055</v>
      </c>
      <c r="AY9" s="17"/>
      <c r="AZ9" s="17"/>
      <c r="BA9" s="17"/>
      <c r="BB9" s="17">
        <v>3196.9</v>
      </c>
      <c r="BC9" s="17">
        <v>1471.7</v>
      </c>
      <c r="BD9" s="17">
        <f t="shared" ref="BD9:BD36" si="18">BC9/BB9*100</f>
        <v>46.035221620945293</v>
      </c>
      <c r="BE9" s="17">
        <v>940.9</v>
      </c>
      <c r="BF9" s="17">
        <v>366</v>
      </c>
      <c r="BG9" s="17">
        <f t="shared" ref="BG9:BG36" si="19">BF9/BE9*100</f>
        <v>38.898926559676909</v>
      </c>
      <c r="BH9" s="17">
        <v>13881.5</v>
      </c>
      <c r="BI9" s="17">
        <v>6940.8</v>
      </c>
      <c r="BJ9" s="17">
        <f t="shared" ref="BJ9:BJ28" si="20">BI9/BH9*100</f>
        <v>50.000360191621937</v>
      </c>
      <c r="BK9" s="17">
        <v>5.6</v>
      </c>
      <c r="BL9" s="17">
        <v>0</v>
      </c>
      <c r="BM9" s="17">
        <f t="shared" ref="BM9:BM36" si="21">BL9/BK9*100</f>
        <v>0</v>
      </c>
      <c r="BN9" s="17"/>
      <c r="BO9" s="17"/>
      <c r="BP9" s="17"/>
    </row>
    <row r="10" spans="1:68" ht="17.25" customHeight="1">
      <c r="A10" s="7">
        <v>3</v>
      </c>
      <c r="B10" s="8" t="s">
        <v>117</v>
      </c>
      <c r="C10" s="20">
        <f t="shared" si="3"/>
        <v>419915.4</v>
      </c>
      <c r="D10" s="20">
        <f t="shared" si="4"/>
        <v>253825.7</v>
      </c>
      <c r="E10" s="20">
        <f t="shared" si="5"/>
        <v>60.446866202096892</v>
      </c>
      <c r="F10" s="17">
        <v>3.4</v>
      </c>
      <c r="G10" s="17">
        <v>0.3</v>
      </c>
      <c r="H10" s="17">
        <f t="shared" si="6"/>
        <v>8.8235294117647065</v>
      </c>
      <c r="I10" s="17">
        <v>2933.9</v>
      </c>
      <c r="J10" s="17">
        <v>949.8</v>
      </c>
      <c r="K10" s="17">
        <f t="shared" ref="K10:K36" si="22">J10/I10*100</f>
        <v>32.373291523228467</v>
      </c>
      <c r="L10" s="17"/>
      <c r="M10" s="17"/>
      <c r="N10" s="17"/>
      <c r="O10" s="17">
        <v>4206.3</v>
      </c>
      <c r="P10" s="17">
        <v>0</v>
      </c>
      <c r="Q10" s="17">
        <f t="shared" si="7"/>
        <v>0</v>
      </c>
      <c r="R10" s="17">
        <v>4</v>
      </c>
      <c r="S10" s="17">
        <v>2</v>
      </c>
      <c r="T10" s="17">
        <f t="shared" si="8"/>
        <v>50</v>
      </c>
      <c r="U10" s="17">
        <v>2891.8</v>
      </c>
      <c r="V10" s="17">
        <v>963.9</v>
      </c>
      <c r="W10" s="17">
        <f t="shared" si="9"/>
        <v>33.33218064873089</v>
      </c>
      <c r="X10" s="17">
        <v>83</v>
      </c>
      <c r="Y10" s="17">
        <v>25.9</v>
      </c>
      <c r="Z10" s="17">
        <f t="shared" si="10"/>
        <v>31.204819277108431</v>
      </c>
      <c r="AA10" s="17">
        <v>620.9</v>
      </c>
      <c r="AB10" s="17">
        <v>282.7</v>
      </c>
      <c r="AC10" s="17">
        <f t="shared" si="11"/>
        <v>45.530681269125459</v>
      </c>
      <c r="AD10" s="17">
        <v>843.4</v>
      </c>
      <c r="AE10" s="17">
        <v>379.3</v>
      </c>
      <c r="AF10" s="17">
        <f t="shared" si="12"/>
        <v>44.972729428503676</v>
      </c>
      <c r="AG10" s="17">
        <v>74760.5</v>
      </c>
      <c r="AH10" s="17">
        <v>45206.6</v>
      </c>
      <c r="AI10" s="17">
        <f t="shared" si="13"/>
        <v>60.468562944335581</v>
      </c>
      <c r="AJ10" s="17">
        <v>289680.2</v>
      </c>
      <c r="AK10" s="17">
        <v>185172</v>
      </c>
      <c r="AL10" s="17">
        <f t="shared" si="14"/>
        <v>63.922905328013449</v>
      </c>
      <c r="AM10" s="17">
        <v>908</v>
      </c>
      <c r="AN10" s="17">
        <v>341.1</v>
      </c>
      <c r="AO10" s="17">
        <f t="shared" si="15"/>
        <v>37.566079295154189</v>
      </c>
      <c r="AP10" s="17">
        <v>117.4</v>
      </c>
      <c r="AQ10" s="17">
        <v>75.3</v>
      </c>
      <c r="AR10" s="17">
        <f t="shared" si="2"/>
        <v>64.139693356047701</v>
      </c>
      <c r="AS10" s="17">
        <v>2428.5</v>
      </c>
      <c r="AT10" s="17">
        <v>1209.9000000000001</v>
      </c>
      <c r="AU10" s="17">
        <f t="shared" si="16"/>
        <v>49.820877084620143</v>
      </c>
      <c r="AV10" s="81">
        <v>172.6</v>
      </c>
      <c r="AW10" s="81">
        <v>172.6</v>
      </c>
      <c r="AX10" s="81">
        <f t="shared" si="17"/>
        <v>100</v>
      </c>
      <c r="AY10" s="17">
        <v>300</v>
      </c>
      <c r="AZ10" s="17">
        <v>0</v>
      </c>
      <c r="BA10" s="17">
        <f t="shared" ref="BA10:BA36" si="23">AZ10/AY10*100</f>
        <v>0</v>
      </c>
      <c r="BB10" s="17">
        <v>8198</v>
      </c>
      <c r="BC10" s="17">
        <v>3334.9</v>
      </c>
      <c r="BD10" s="17">
        <f t="shared" si="18"/>
        <v>40.679434008294706</v>
      </c>
      <c r="BE10" s="17">
        <v>1468.6</v>
      </c>
      <c r="BF10" s="17">
        <v>567.20000000000005</v>
      </c>
      <c r="BG10" s="17">
        <f t="shared" si="19"/>
        <v>38.621816696173234</v>
      </c>
      <c r="BH10" s="17">
        <v>30285</v>
      </c>
      <c r="BI10" s="17">
        <v>15142.2</v>
      </c>
      <c r="BJ10" s="17">
        <f t="shared" si="20"/>
        <v>49.999009410599307</v>
      </c>
      <c r="BK10" s="17">
        <v>9.9</v>
      </c>
      <c r="BL10" s="17">
        <v>0</v>
      </c>
      <c r="BM10" s="17">
        <f t="shared" si="21"/>
        <v>0</v>
      </c>
      <c r="BN10" s="17"/>
      <c r="BO10" s="17"/>
      <c r="BP10" s="17"/>
    </row>
    <row r="11" spans="1:68" ht="17.25" customHeight="1">
      <c r="A11" s="7">
        <v>4</v>
      </c>
      <c r="B11" s="8" t="s">
        <v>118</v>
      </c>
      <c r="C11" s="20">
        <f t="shared" si="3"/>
        <v>315035.7</v>
      </c>
      <c r="D11" s="20">
        <f t="shared" si="4"/>
        <v>170678.90000000002</v>
      </c>
      <c r="E11" s="20">
        <f t="shared" si="5"/>
        <v>54.17763764551129</v>
      </c>
      <c r="F11" s="17">
        <v>1.1000000000000001</v>
      </c>
      <c r="G11" s="17">
        <v>0.6</v>
      </c>
      <c r="H11" s="17">
        <f t="shared" si="6"/>
        <v>54.54545454545454</v>
      </c>
      <c r="I11" s="17">
        <v>2856.7</v>
      </c>
      <c r="J11" s="17">
        <v>1050.7</v>
      </c>
      <c r="K11" s="17">
        <f t="shared" si="22"/>
        <v>36.780200931144329</v>
      </c>
      <c r="L11" s="17"/>
      <c r="M11" s="17"/>
      <c r="N11" s="17"/>
      <c r="O11" s="17">
        <v>6221.4</v>
      </c>
      <c r="P11" s="17">
        <v>0</v>
      </c>
      <c r="Q11" s="17">
        <f t="shared" si="7"/>
        <v>0</v>
      </c>
      <c r="R11" s="17">
        <v>3.7</v>
      </c>
      <c r="S11" s="17">
        <v>0</v>
      </c>
      <c r="T11" s="17">
        <f t="shared" si="8"/>
        <v>0</v>
      </c>
      <c r="U11" s="17">
        <v>3855.7</v>
      </c>
      <c r="V11" s="17">
        <v>0</v>
      </c>
      <c r="W11" s="17">
        <f t="shared" si="9"/>
        <v>0</v>
      </c>
      <c r="X11" s="17">
        <v>69.2</v>
      </c>
      <c r="Y11" s="17">
        <v>25</v>
      </c>
      <c r="Z11" s="17">
        <f t="shared" si="10"/>
        <v>36.127167630057798</v>
      </c>
      <c r="AA11" s="17">
        <v>620.9</v>
      </c>
      <c r="AB11" s="17">
        <v>240.7</v>
      </c>
      <c r="AC11" s="17">
        <f t="shared" si="11"/>
        <v>38.766306973747781</v>
      </c>
      <c r="AD11" s="17">
        <v>1110</v>
      </c>
      <c r="AE11" s="17">
        <v>400.4</v>
      </c>
      <c r="AF11" s="17">
        <f t="shared" si="12"/>
        <v>36.072072072072068</v>
      </c>
      <c r="AG11" s="17">
        <v>61142.400000000001</v>
      </c>
      <c r="AH11" s="17">
        <v>34383.5</v>
      </c>
      <c r="AI11" s="17">
        <f t="shared" si="13"/>
        <v>56.235116711152976</v>
      </c>
      <c r="AJ11" s="17">
        <v>201280.1</v>
      </c>
      <c r="AK11" s="17">
        <v>116345.3</v>
      </c>
      <c r="AL11" s="17">
        <f t="shared" si="14"/>
        <v>57.802683921560046</v>
      </c>
      <c r="AM11" s="17">
        <v>521.20000000000005</v>
      </c>
      <c r="AN11" s="17">
        <v>99.6</v>
      </c>
      <c r="AO11" s="17">
        <f t="shared" si="15"/>
        <v>19.109746738296238</v>
      </c>
      <c r="AP11" s="17">
        <v>42.4</v>
      </c>
      <c r="AQ11" s="17">
        <v>13.7</v>
      </c>
      <c r="AR11" s="17">
        <f t="shared" si="2"/>
        <v>32.311320754716981</v>
      </c>
      <c r="AS11" s="17">
        <v>2068.8000000000002</v>
      </c>
      <c r="AT11" s="17">
        <v>1030.4000000000001</v>
      </c>
      <c r="AU11" s="17">
        <f t="shared" si="16"/>
        <v>49.806651198762566</v>
      </c>
      <c r="AV11" s="81">
        <v>188</v>
      </c>
      <c r="AW11" s="81">
        <v>100.6</v>
      </c>
      <c r="AX11" s="81">
        <f t="shared" si="17"/>
        <v>53.51063829787234</v>
      </c>
      <c r="AY11" s="17"/>
      <c r="AZ11" s="17"/>
      <c r="BA11" s="17"/>
      <c r="BB11" s="17">
        <v>6374.8</v>
      </c>
      <c r="BC11" s="17">
        <v>2870.3</v>
      </c>
      <c r="BD11" s="17">
        <f t="shared" si="18"/>
        <v>45.025726297295606</v>
      </c>
      <c r="BE11" s="17">
        <v>1538.5</v>
      </c>
      <c r="BF11" s="17">
        <v>553.9</v>
      </c>
      <c r="BG11" s="17">
        <f t="shared" si="19"/>
        <v>36.002599935001619</v>
      </c>
      <c r="BH11" s="17">
        <v>27128.2</v>
      </c>
      <c r="BI11" s="17">
        <v>13564.2</v>
      </c>
      <c r="BJ11" s="17">
        <f t="shared" si="20"/>
        <v>50.000368620107494</v>
      </c>
      <c r="BK11" s="17">
        <v>12.6</v>
      </c>
      <c r="BL11" s="17">
        <v>0</v>
      </c>
      <c r="BM11" s="17">
        <f t="shared" si="21"/>
        <v>0</v>
      </c>
      <c r="BN11" s="17"/>
      <c r="BO11" s="17"/>
      <c r="BP11" s="17"/>
    </row>
    <row r="12" spans="1:68" ht="17.25" customHeight="1">
      <c r="A12" s="7">
        <v>5</v>
      </c>
      <c r="B12" s="8" t="s">
        <v>119</v>
      </c>
      <c r="C12" s="20">
        <f t="shared" si="3"/>
        <v>226512.40000000002</v>
      </c>
      <c r="D12" s="20">
        <f t="shared" si="4"/>
        <v>130915.50049999999</v>
      </c>
      <c r="E12" s="20">
        <f t="shared" si="5"/>
        <v>57.796173851850931</v>
      </c>
      <c r="F12" s="17">
        <v>2.8</v>
      </c>
      <c r="G12" s="17">
        <v>5.0000000000000001E-4</v>
      </c>
      <c r="H12" s="17">
        <f t="shared" si="6"/>
        <v>1.785714285714286E-2</v>
      </c>
      <c r="I12" s="17">
        <v>1888.9</v>
      </c>
      <c r="J12" s="17">
        <v>825</v>
      </c>
      <c r="K12" s="17">
        <f t="shared" si="22"/>
        <v>43.676213669331354</v>
      </c>
      <c r="L12" s="17"/>
      <c r="M12" s="17"/>
      <c r="N12" s="17"/>
      <c r="O12" s="17">
        <v>1402.2</v>
      </c>
      <c r="P12" s="17">
        <v>0</v>
      </c>
      <c r="Q12" s="17">
        <f t="shared" si="7"/>
        <v>0</v>
      </c>
      <c r="R12" s="17">
        <v>3.2</v>
      </c>
      <c r="S12" s="17">
        <v>1.6</v>
      </c>
      <c r="T12" s="17">
        <f t="shared" si="8"/>
        <v>50</v>
      </c>
      <c r="U12" s="17">
        <v>7711.4</v>
      </c>
      <c r="V12" s="17">
        <v>3855.3</v>
      </c>
      <c r="W12" s="17">
        <f t="shared" si="9"/>
        <v>49.994812874445635</v>
      </c>
      <c r="X12" s="17">
        <v>55.4</v>
      </c>
      <c r="Y12" s="17">
        <v>27.7</v>
      </c>
      <c r="Z12" s="17">
        <f t="shared" si="10"/>
        <v>50</v>
      </c>
      <c r="AA12" s="17">
        <v>620.9</v>
      </c>
      <c r="AB12" s="17">
        <v>310.2</v>
      </c>
      <c r="AC12" s="17">
        <f t="shared" si="11"/>
        <v>49.959735867289417</v>
      </c>
      <c r="AD12" s="17">
        <v>576.79999999999995</v>
      </c>
      <c r="AE12" s="17">
        <v>257.89999999999998</v>
      </c>
      <c r="AF12" s="17">
        <f t="shared" si="12"/>
        <v>44.712205270457702</v>
      </c>
      <c r="AG12" s="17">
        <v>49029.5</v>
      </c>
      <c r="AH12" s="17">
        <v>28730</v>
      </c>
      <c r="AI12" s="17">
        <f t="shared" si="13"/>
        <v>58.597375049714969</v>
      </c>
      <c r="AJ12" s="17">
        <v>137192.79999999999</v>
      </c>
      <c r="AK12" s="17">
        <v>83320.5</v>
      </c>
      <c r="AL12" s="17">
        <f t="shared" si="14"/>
        <v>60.732414529042344</v>
      </c>
      <c r="AM12" s="17">
        <v>389.1</v>
      </c>
      <c r="AN12" s="17">
        <v>196.2</v>
      </c>
      <c r="AO12" s="17">
        <f t="shared" si="15"/>
        <v>50.424055512721658</v>
      </c>
      <c r="AP12" s="17">
        <v>49.5</v>
      </c>
      <c r="AQ12" s="17">
        <v>0</v>
      </c>
      <c r="AR12" s="17">
        <f t="shared" si="2"/>
        <v>0</v>
      </c>
      <c r="AS12" s="17">
        <v>1169.2</v>
      </c>
      <c r="AT12" s="17">
        <v>582.5</v>
      </c>
      <c r="AU12" s="17">
        <f t="shared" si="16"/>
        <v>49.820390010263424</v>
      </c>
      <c r="AV12" s="81">
        <v>86.7</v>
      </c>
      <c r="AW12" s="81">
        <v>16.8</v>
      </c>
      <c r="AX12" s="81">
        <f t="shared" si="17"/>
        <v>19.377162629757784</v>
      </c>
      <c r="AY12" s="17"/>
      <c r="AZ12" s="17"/>
      <c r="BA12" s="17"/>
      <c r="BB12" s="17">
        <v>4596</v>
      </c>
      <c r="BC12" s="17">
        <v>2057.1999999999998</v>
      </c>
      <c r="BD12" s="17">
        <f t="shared" si="18"/>
        <v>44.760661444734545</v>
      </c>
      <c r="BE12" s="17">
        <v>1036.3</v>
      </c>
      <c r="BF12" s="17">
        <v>388.2</v>
      </c>
      <c r="BG12" s="17">
        <f t="shared" si="19"/>
        <v>37.460194924249734</v>
      </c>
      <c r="BH12" s="17">
        <v>20693</v>
      </c>
      <c r="BI12" s="17">
        <v>10346.4</v>
      </c>
      <c r="BJ12" s="17">
        <f t="shared" si="20"/>
        <v>49.999516744792921</v>
      </c>
      <c r="BK12" s="17">
        <v>8.6999999999999993</v>
      </c>
      <c r="BL12" s="17">
        <v>0</v>
      </c>
      <c r="BM12" s="17">
        <f t="shared" si="21"/>
        <v>0</v>
      </c>
      <c r="BN12" s="17"/>
      <c r="BO12" s="17"/>
      <c r="BP12" s="17"/>
    </row>
    <row r="13" spans="1:68" ht="17.25" customHeight="1">
      <c r="A13" s="7">
        <v>6</v>
      </c>
      <c r="B13" s="8" t="s">
        <v>120</v>
      </c>
      <c r="C13" s="20">
        <f t="shared" si="3"/>
        <v>379919.8000000001</v>
      </c>
      <c r="D13" s="20">
        <f t="shared" si="4"/>
        <v>217140.4</v>
      </c>
      <c r="E13" s="20">
        <f t="shared" si="5"/>
        <v>57.154273086056563</v>
      </c>
      <c r="F13" s="17">
        <v>0.7</v>
      </c>
      <c r="G13" s="17">
        <v>0.2</v>
      </c>
      <c r="H13" s="17">
        <f t="shared" si="6"/>
        <v>28.571428571428577</v>
      </c>
      <c r="I13" s="17">
        <v>0</v>
      </c>
      <c r="J13" s="17"/>
      <c r="K13" s="17"/>
      <c r="L13" s="17"/>
      <c r="M13" s="17"/>
      <c r="N13" s="17"/>
      <c r="O13" s="17">
        <v>2030.2</v>
      </c>
      <c r="P13" s="17">
        <v>0</v>
      </c>
      <c r="Q13" s="17">
        <f t="shared" si="7"/>
        <v>0</v>
      </c>
      <c r="R13" s="17">
        <v>2</v>
      </c>
      <c r="S13" s="17">
        <v>0</v>
      </c>
      <c r="T13" s="17">
        <f t="shared" si="8"/>
        <v>0</v>
      </c>
      <c r="U13" s="17">
        <v>9639.2999999999993</v>
      </c>
      <c r="V13" s="17">
        <v>0</v>
      </c>
      <c r="W13" s="17">
        <f t="shared" si="9"/>
        <v>0</v>
      </c>
      <c r="X13" s="17">
        <v>55.4</v>
      </c>
      <c r="Y13" s="17">
        <v>22.8</v>
      </c>
      <c r="Z13" s="17">
        <f t="shared" si="10"/>
        <v>41.155234657039713</v>
      </c>
      <c r="AA13" s="17">
        <v>620.9</v>
      </c>
      <c r="AB13" s="17">
        <v>246.6</v>
      </c>
      <c r="AC13" s="17">
        <f t="shared" si="11"/>
        <v>39.716540505717504</v>
      </c>
      <c r="AD13" s="17">
        <v>843.4</v>
      </c>
      <c r="AE13" s="17">
        <v>308.89999999999998</v>
      </c>
      <c r="AF13" s="17">
        <f t="shared" si="12"/>
        <v>36.625563196585247</v>
      </c>
      <c r="AG13" s="17">
        <v>79178.899999999994</v>
      </c>
      <c r="AH13" s="17">
        <v>48033.4</v>
      </c>
      <c r="AI13" s="17">
        <f t="shared" si="13"/>
        <v>60.664394175721057</v>
      </c>
      <c r="AJ13" s="17">
        <v>244307.1</v>
      </c>
      <c r="AK13" s="17">
        <v>147613.79999999999</v>
      </c>
      <c r="AL13" s="17">
        <f t="shared" si="14"/>
        <v>60.421412230753823</v>
      </c>
      <c r="AM13" s="17">
        <v>1140.2</v>
      </c>
      <c r="AN13" s="17">
        <v>296</v>
      </c>
      <c r="AO13" s="17">
        <f t="shared" si="15"/>
        <v>25.960357831959303</v>
      </c>
      <c r="AP13" s="17">
        <v>96.2</v>
      </c>
      <c r="AQ13" s="17">
        <v>71.7</v>
      </c>
      <c r="AR13" s="17">
        <f t="shared" si="2"/>
        <v>74.532224532224532</v>
      </c>
      <c r="AS13" s="17">
        <v>2608.5</v>
      </c>
      <c r="AT13" s="17">
        <v>1171.0999999999999</v>
      </c>
      <c r="AU13" s="17">
        <f t="shared" si="16"/>
        <v>44.895533831704043</v>
      </c>
      <c r="AV13" s="81">
        <v>118.8</v>
      </c>
      <c r="AW13" s="81">
        <v>118.8</v>
      </c>
      <c r="AX13" s="81">
        <f t="shared" si="17"/>
        <v>100</v>
      </c>
      <c r="AY13" s="17"/>
      <c r="AZ13" s="17"/>
      <c r="BA13" s="17"/>
      <c r="BB13" s="17">
        <v>6052</v>
      </c>
      <c r="BC13" s="17">
        <v>2857.4</v>
      </c>
      <c r="BD13" s="17">
        <f t="shared" si="18"/>
        <v>47.214144084600136</v>
      </c>
      <c r="BE13" s="17">
        <v>1544.9</v>
      </c>
      <c r="BF13" s="17">
        <v>565.70000000000005</v>
      </c>
      <c r="BG13" s="17">
        <f t="shared" si="19"/>
        <v>36.617256780374134</v>
      </c>
      <c r="BH13" s="17">
        <v>31668.9</v>
      </c>
      <c r="BI13" s="17">
        <v>15834</v>
      </c>
      <c r="BJ13" s="17">
        <f t="shared" si="20"/>
        <v>49.998579047582957</v>
      </c>
      <c r="BK13" s="17">
        <v>12.4</v>
      </c>
      <c r="BL13" s="17">
        <v>0</v>
      </c>
      <c r="BM13" s="17">
        <f t="shared" si="21"/>
        <v>0</v>
      </c>
      <c r="BN13" s="17"/>
      <c r="BO13" s="17"/>
      <c r="BP13" s="17"/>
    </row>
    <row r="14" spans="1:68" ht="17.25" customHeight="1">
      <c r="A14" s="7">
        <v>7</v>
      </c>
      <c r="B14" s="8" t="s">
        <v>121</v>
      </c>
      <c r="C14" s="20">
        <f t="shared" si="3"/>
        <v>178713.60000000001</v>
      </c>
      <c r="D14" s="20">
        <f t="shared" si="4"/>
        <v>108133.2</v>
      </c>
      <c r="E14" s="20">
        <f t="shared" si="5"/>
        <v>60.506419209282335</v>
      </c>
      <c r="F14" s="17">
        <v>3.3</v>
      </c>
      <c r="G14" s="17">
        <v>0</v>
      </c>
      <c r="H14" s="17">
        <f t="shared" si="6"/>
        <v>0</v>
      </c>
      <c r="I14" s="17">
        <v>1623.4</v>
      </c>
      <c r="J14" s="17">
        <v>705</v>
      </c>
      <c r="K14" s="17">
        <f t="shared" si="22"/>
        <v>43.427374645805102</v>
      </c>
      <c r="L14" s="17"/>
      <c r="M14" s="17"/>
      <c r="N14" s="17"/>
      <c r="O14" s="17"/>
      <c r="P14" s="17"/>
      <c r="Q14" s="17"/>
      <c r="R14" s="17">
        <v>3</v>
      </c>
      <c r="S14" s="17">
        <v>1.5</v>
      </c>
      <c r="T14" s="17">
        <f t="shared" si="8"/>
        <v>50</v>
      </c>
      <c r="U14" s="17">
        <v>1927.9</v>
      </c>
      <c r="V14" s="17">
        <v>0</v>
      </c>
      <c r="W14" s="17">
        <f t="shared" si="9"/>
        <v>0</v>
      </c>
      <c r="X14" s="17">
        <v>55.4</v>
      </c>
      <c r="Y14" s="17">
        <v>15.6</v>
      </c>
      <c r="Z14" s="17">
        <f t="shared" si="10"/>
        <v>28.158844765342963</v>
      </c>
      <c r="AA14" s="17">
        <v>310.39999999999998</v>
      </c>
      <c r="AB14" s="17">
        <v>47.2</v>
      </c>
      <c r="AC14" s="17">
        <f t="shared" si="11"/>
        <v>15.20618556701031</v>
      </c>
      <c r="AD14" s="17">
        <v>843.4</v>
      </c>
      <c r="AE14" s="17">
        <v>343.3</v>
      </c>
      <c r="AF14" s="17">
        <f t="shared" si="12"/>
        <v>40.704292150818119</v>
      </c>
      <c r="AG14" s="17">
        <v>40717.699999999997</v>
      </c>
      <c r="AH14" s="17">
        <v>21943.8</v>
      </c>
      <c r="AI14" s="17">
        <f t="shared" si="13"/>
        <v>53.89253322265256</v>
      </c>
      <c r="AJ14" s="17">
        <v>112714.9</v>
      </c>
      <c r="AK14" s="17">
        <v>72292</v>
      </c>
      <c r="AL14" s="17">
        <f t="shared" si="14"/>
        <v>64.137039557325608</v>
      </c>
      <c r="AM14" s="17">
        <v>344.4</v>
      </c>
      <c r="AN14" s="17">
        <v>105.7</v>
      </c>
      <c r="AO14" s="17">
        <f t="shared" si="15"/>
        <v>30.69105691056911</v>
      </c>
      <c r="AP14" s="17">
        <v>41.5</v>
      </c>
      <c r="AQ14" s="17">
        <v>16.100000000000001</v>
      </c>
      <c r="AR14" s="17">
        <f t="shared" si="2"/>
        <v>38.795180722891573</v>
      </c>
      <c r="AS14" s="17">
        <v>1259.3</v>
      </c>
      <c r="AT14" s="17">
        <v>642</v>
      </c>
      <c r="AU14" s="17">
        <f t="shared" si="16"/>
        <v>50.980703565472886</v>
      </c>
      <c r="AV14" s="81">
        <v>153.69999999999999</v>
      </c>
      <c r="AW14" s="81">
        <v>118</v>
      </c>
      <c r="AX14" s="81">
        <f t="shared" si="17"/>
        <v>76.772934287573207</v>
      </c>
      <c r="AY14" s="17"/>
      <c r="AZ14" s="17"/>
      <c r="BA14" s="17"/>
      <c r="BB14" s="17">
        <v>1696.6</v>
      </c>
      <c r="BC14" s="17">
        <v>741.7</v>
      </c>
      <c r="BD14" s="17">
        <f t="shared" si="18"/>
        <v>43.716845455617118</v>
      </c>
      <c r="BE14" s="17">
        <v>604</v>
      </c>
      <c r="BF14" s="17">
        <v>223.7</v>
      </c>
      <c r="BG14" s="17">
        <f t="shared" si="19"/>
        <v>37.036423841059602</v>
      </c>
      <c r="BH14" s="17">
        <v>16406</v>
      </c>
      <c r="BI14" s="17">
        <v>10937.6</v>
      </c>
      <c r="BJ14" s="17">
        <f t="shared" si="20"/>
        <v>66.668292088260401</v>
      </c>
      <c r="BK14" s="17">
        <v>8.6999999999999993</v>
      </c>
      <c r="BL14" s="17">
        <v>0</v>
      </c>
      <c r="BM14" s="17">
        <f t="shared" si="21"/>
        <v>0</v>
      </c>
      <c r="BN14" s="17"/>
      <c r="BO14" s="17"/>
      <c r="BP14" s="17"/>
    </row>
    <row r="15" spans="1:68" ht="17.25" customHeight="1">
      <c r="A15" s="7">
        <v>8</v>
      </c>
      <c r="B15" s="8" t="s">
        <v>122</v>
      </c>
      <c r="C15" s="20">
        <f t="shared" si="3"/>
        <v>257775.5</v>
      </c>
      <c r="D15" s="20">
        <f t="shared" si="4"/>
        <v>143879.9</v>
      </c>
      <c r="E15" s="20">
        <f t="shared" si="5"/>
        <v>55.815971649749486</v>
      </c>
      <c r="F15" s="17">
        <v>0.3</v>
      </c>
      <c r="G15" s="17">
        <v>0</v>
      </c>
      <c r="H15" s="17">
        <f t="shared" si="6"/>
        <v>0</v>
      </c>
      <c r="I15" s="17">
        <v>1632.6</v>
      </c>
      <c r="J15" s="17">
        <v>740</v>
      </c>
      <c r="K15" s="17">
        <f t="shared" si="22"/>
        <v>45.326473110376092</v>
      </c>
      <c r="L15" s="17"/>
      <c r="M15" s="17"/>
      <c r="N15" s="17"/>
      <c r="O15" s="17">
        <v>3297.9</v>
      </c>
      <c r="P15" s="17">
        <v>0</v>
      </c>
      <c r="Q15" s="17">
        <f t="shared" si="7"/>
        <v>0</v>
      </c>
      <c r="R15" s="17">
        <v>1.9</v>
      </c>
      <c r="S15" s="17">
        <v>1</v>
      </c>
      <c r="T15" s="17">
        <f t="shared" si="8"/>
        <v>52.631578947368418</v>
      </c>
      <c r="U15" s="17">
        <v>1927.9</v>
      </c>
      <c r="V15" s="17">
        <v>0</v>
      </c>
      <c r="W15" s="17">
        <f t="shared" si="9"/>
        <v>0</v>
      </c>
      <c r="X15" s="17">
        <v>55.4</v>
      </c>
      <c r="Y15" s="17">
        <v>23.3</v>
      </c>
      <c r="Z15" s="17">
        <f t="shared" si="10"/>
        <v>42.057761732851986</v>
      </c>
      <c r="AA15" s="17">
        <v>574.70000000000005</v>
      </c>
      <c r="AB15" s="17">
        <v>222.4</v>
      </c>
      <c r="AC15" s="17">
        <f t="shared" si="11"/>
        <v>38.698451365930048</v>
      </c>
      <c r="AD15" s="17">
        <v>576.79999999999995</v>
      </c>
      <c r="AE15" s="17">
        <v>268</v>
      </c>
      <c r="AF15" s="17">
        <f t="shared" si="12"/>
        <v>46.463245492371705</v>
      </c>
      <c r="AG15" s="17">
        <v>32139.200000000001</v>
      </c>
      <c r="AH15" s="17">
        <v>16149.3</v>
      </c>
      <c r="AI15" s="17">
        <f t="shared" si="13"/>
        <v>50.247983770597891</v>
      </c>
      <c r="AJ15" s="17">
        <v>186366.1</v>
      </c>
      <c r="AK15" s="17">
        <v>111155.6</v>
      </c>
      <c r="AL15" s="17">
        <f t="shared" si="14"/>
        <v>59.643679832330022</v>
      </c>
      <c r="AM15" s="17">
        <v>249.1</v>
      </c>
      <c r="AN15" s="17">
        <v>147.5</v>
      </c>
      <c r="AO15" s="17">
        <f t="shared" si="15"/>
        <v>59.213167402649539</v>
      </c>
      <c r="AP15" s="17">
        <v>68</v>
      </c>
      <c r="AQ15" s="17">
        <v>7.2</v>
      </c>
      <c r="AR15" s="17">
        <f t="shared" si="2"/>
        <v>10.588235294117647</v>
      </c>
      <c r="AS15" s="17">
        <v>1259.3</v>
      </c>
      <c r="AT15" s="17">
        <v>642</v>
      </c>
      <c r="AU15" s="17">
        <f t="shared" si="16"/>
        <v>50.980703565472886</v>
      </c>
      <c r="AV15" s="81">
        <v>202</v>
      </c>
      <c r="AW15" s="81">
        <v>51</v>
      </c>
      <c r="AX15" s="81">
        <f t="shared" si="17"/>
        <v>25.247524752475247</v>
      </c>
      <c r="AY15" s="17">
        <v>1200</v>
      </c>
      <c r="AZ15" s="17">
        <v>600</v>
      </c>
      <c r="BA15" s="17">
        <f t="shared" si="23"/>
        <v>50</v>
      </c>
      <c r="BB15" s="17">
        <v>5355.6</v>
      </c>
      <c r="BC15" s="17">
        <v>2512</v>
      </c>
      <c r="BD15" s="17">
        <f t="shared" si="18"/>
        <v>46.904175069086563</v>
      </c>
      <c r="BE15" s="17">
        <v>743.8</v>
      </c>
      <c r="BF15" s="17">
        <v>299.60000000000002</v>
      </c>
      <c r="BG15" s="17">
        <f t="shared" si="19"/>
        <v>40.279645065877929</v>
      </c>
      <c r="BH15" s="17">
        <v>22121.7</v>
      </c>
      <c r="BI15" s="17">
        <v>11061</v>
      </c>
      <c r="BJ15" s="17">
        <f t="shared" si="20"/>
        <v>50.000678067237146</v>
      </c>
      <c r="BK15" s="17">
        <v>3.2</v>
      </c>
      <c r="BL15" s="17">
        <v>0</v>
      </c>
      <c r="BM15" s="17">
        <f t="shared" si="21"/>
        <v>0</v>
      </c>
      <c r="BN15" s="17"/>
      <c r="BO15" s="17"/>
      <c r="BP15" s="17"/>
    </row>
    <row r="16" spans="1:68" ht="17.25" customHeight="1">
      <c r="A16" s="7">
        <v>9</v>
      </c>
      <c r="B16" s="8" t="s">
        <v>123</v>
      </c>
      <c r="C16" s="20">
        <f t="shared" si="3"/>
        <v>148975.20000000001</v>
      </c>
      <c r="D16" s="20">
        <f t="shared" si="4"/>
        <v>83884.899999999994</v>
      </c>
      <c r="E16" s="20">
        <f t="shared" si="5"/>
        <v>56.307962667611775</v>
      </c>
      <c r="F16" s="17">
        <v>0.6</v>
      </c>
      <c r="G16" s="17">
        <v>0.3</v>
      </c>
      <c r="H16" s="17">
        <f t="shared" si="6"/>
        <v>50</v>
      </c>
      <c r="I16" s="17">
        <v>1847.1</v>
      </c>
      <c r="J16" s="17">
        <v>830</v>
      </c>
      <c r="K16" s="17">
        <f t="shared" si="22"/>
        <v>44.935303990038442</v>
      </c>
      <c r="L16" s="17"/>
      <c r="M16" s="17"/>
      <c r="N16" s="17"/>
      <c r="O16" s="17">
        <v>1542.4</v>
      </c>
      <c r="P16" s="17">
        <v>1542.4</v>
      </c>
      <c r="Q16" s="17">
        <f t="shared" si="7"/>
        <v>100</v>
      </c>
      <c r="R16" s="17">
        <v>1.1000000000000001</v>
      </c>
      <c r="S16" s="17">
        <v>0.5</v>
      </c>
      <c r="T16" s="17">
        <f t="shared" si="8"/>
        <v>45.454545454545453</v>
      </c>
      <c r="U16" s="17">
        <v>2891.8</v>
      </c>
      <c r="V16" s="17">
        <v>2891.8</v>
      </c>
      <c r="W16" s="17">
        <f t="shared" si="9"/>
        <v>100</v>
      </c>
      <c r="X16" s="17">
        <v>55.4</v>
      </c>
      <c r="Y16" s="17">
        <v>19.899999999999999</v>
      </c>
      <c r="Z16" s="17">
        <f t="shared" si="10"/>
        <v>35.920577617328519</v>
      </c>
      <c r="AA16" s="17">
        <v>310.39999999999998</v>
      </c>
      <c r="AB16" s="17">
        <v>141.19999999999999</v>
      </c>
      <c r="AC16" s="17">
        <f t="shared" si="11"/>
        <v>45.489690721649481</v>
      </c>
      <c r="AD16" s="17">
        <v>576.79999999999995</v>
      </c>
      <c r="AE16" s="17">
        <v>189.1</v>
      </c>
      <c r="AF16" s="17">
        <f t="shared" si="12"/>
        <v>32.784327323162273</v>
      </c>
      <c r="AG16" s="17">
        <v>25576.1</v>
      </c>
      <c r="AH16" s="17">
        <v>13203.6</v>
      </c>
      <c r="AI16" s="17">
        <f t="shared" si="13"/>
        <v>51.624759052396577</v>
      </c>
      <c r="AJ16" s="17">
        <v>99246.1</v>
      </c>
      <c r="AK16" s="17">
        <v>57006.3</v>
      </c>
      <c r="AL16" s="17">
        <f t="shared" si="14"/>
        <v>57.439335147678349</v>
      </c>
      <c r="AM16" s="17">
        <v>318.5</v>
      </c>
      <c r="AN16" s="17">
        <v>53.5</v>
      </c>
      <c r="AO16" s="17">
        <f t="shared" si="15"/>
        <v>16.797488226059652</v>
      </c>
      <c r="AP16" s="17">
        <v>14.1</v>
      </c>
      <c r="AQ16" s="17">
        <v>0</v>
      </c>
      <c r="AR16" s="17">
        <f t="shared" si="2"/>
        <v>0</v>
      </c>
      <c r="AS16" s="17">
        <v>899.5</v>
      </c>
      <c r="AT16" s="17">
        <v>447.9</v>
      </c>
      <c r="AU16" s="17">
        <f t="shared" si="16"/>
        <v>49.794330183435235</v>
      </c>
      <c r="AV16" s="81">
        <v>103.4</v>
      </c>
      <c r="AW16" s="81">
        <v>51</v>
      </c>
      <c r="AX16" s="81">
        <f t="shared" si="17"/>
        <v>49.323017408123789</v>
      </c>
      <c r="AY16" s="17"/>
      <c r="AZ16" s="17"/>
      <c r="BA16" s="17"/>
      <c r="BB16" s="17">
        <v>3038.6</v>
      </c>
      <c r="BC16" s="17">
        <v>1322.4</v>
      </c>
      <c r="BD16" s="17">
        <f t="shared" si="18"/>
        <v>43.52004212466268</v>
      </c>
      <c r="BE16" s="17">
        <v>661.2</v>
      </c>
      <c r="BF16" s="17">
        <v>242.6</v>
      </c>
      <c r="BG16" s="17">
        <f t="shared" si="19"/>
        <v>36.690865093768906</v>
      </c>
      <c r="BH16" s="17">
        <v>11884.7</v>
      </c>
      <c r="BI16" s="17">
        <v>5942.4</v>
      </c>
      <c r="BJ16" s="17">
        <f t="shared" si="20"/>
        <v>50.000420708978766</v>
      </c>
      <c r="BK16" s="17">
        <v>7.4</v>
      </c>
      <c r="BL16" s="17">
        <v>0</v>
      </c>
      <c r="BM16" s="17">
        <f t="shared" si="21"/>
        <v>0</v>
      </c>
      <c r="BN16" s="17"/>
      <c r="BO16" s="17"/>
      <c r="BP16" s="17"/>
    </row>
    <row r="17" spans="1:68" ht="17.25" customHeight="1">
      <c r="A17" s="7">
        <v>10</v>
      </c>
      <c r="B17" s="8" t="s">
        <v>124</v>
      </c>
      <c r="C17" s="20">
        <f t="shared" si="3"/>
        <v>143300.89999999997</v>
      </c>
      <c r="D17" s="20">
        <f t="shared" si="4"/>
        <v>87751.2</v>
      </c>
      <c r="E17" s="20">
        <f t="shared" si="5"/>
        <v>61.235623781846456</v>
      </c>
      <c r="F17" s="17">
        <v>0.7</v>
      </c>
      <c r="G17" s="17">
        <v>0</v>
      </c>
      <c r="H17" s="17">
        <f t="shared" si="6"/>
        <v>0</v>
      </c>
      <c r="I17" s="17">
        <v>1935.3</v>
      </c>
      <c r="J17" s="17">
        <v>830</v>
      </c>
      <c r="K17" s="17">
        <f t="shared" si="22"/>
        <v>42.887407637058857</v>
      </c>
      <c r="L17" s="17"/>
      <c r="M17" s="17"/>
      <c r="N17" s="17"/>
      <c r="O17" s="17"/>
      <c r="P17" s="17"/>
      <c r="Q17" s="17">
        <v>0</v>
      </c>
      <c r="R17" s="17">
        <v>0.5</v>
      </c>
      <c r="S17" s="17">
        <v>0</v>
      </c>
      <c r="T17" s="17">
        <f t="shared" si="8"/>
        <v>0</v>
      </c>
      <c r="U17" s="17">
        <v>4819.6000000000004</v>
      </c>
      <c r="V17" s="17">
        <v>0</v>
      </c>
      <c r="W17" s="17">
        <f t="shared" si="9"/>
        <v>0</v>
      </c>
      <c r="X17" s="17">
        <v>55.4</v>
      </c>
      <c r="Y17" s="17">
        <v>21.5</v>
      </c>
      <c r="Z17" s="17">
        <f t="shared" si="10"/>
        <v>38.808664259927802</v>
      </c>
      <c r="AA17" s="17">
        <v>310.39999999999998</v>
      </c>
      <c r="AB17" s="17">
        <v>128.30000000000001</v>
      </c>
      <c r="AC17" s="17">
        <f t="shared" si="11"/>
        <v>41.333762886597945</v>
      </c>
      <c r="AD17" s="17">
        <v>576.79999999999995</v>
      </c>
      <c r="AE17" s="17">
        <v>244.9</v>
      </c>
      <c r="AF17" s="17">
        <f t="shared" si="12"/>
        <v>42.458391123439668</v>
      </c>
      <c r="AG17" s="17">
        <v>24694</v>
      </c>
      <c r="AH17" s="17">
        <v>15249.8</v>
      </c>
      <c r="AI17" s="17">
        <f t="shared" si="13"/>
        <v>61.755082206203937</v>
      </c>
      <c r="AJ17" s="17">
        <v>92932.2</v>
      </c>
      <c r="AK17" s="17">
        <v>62618.8</v>
      </c>
      <c r="AL17" s="17">
        <f t="shared" si="14"/>
        <v>67.381166054392352</v>
      </c>
      <c r="AM17" s="17">
        <v>253.6</v>
      </c>
      <c r="AN17" s="17">
        <v>108.8</v>
      </c>
      <c r="AO17" s="17">
        <f t="shared" si="15"/>
        <v>42.902208201892748</v>
      </c>
      <c r="AP17" s="17">
        <v>0</v>
      </c>
      <c r="AQ17" s="17">
        <v>0</v>
      </c>
      <c r="AR17" s="17">
        <v>0</v>
      </c>
      <c r="AS17" s="17">
        <v>1079.4000000000001</v>
      </c>
      <c r="AT17" s="17">
        <v>537.9</v>
      </c>
      <c r="AU17" s="17">
        <f t="shared" si="16"/>
        <v>49.833240689271811</v>
      </c>
      <c r="AV17" s="81">
        <v>103.4</v>
      </c>
      <c r="AW17" s="81">
        <v>33.5</v>
      </c>
      <c r="AX17" s="81">
        <f t="shared" si="17"/>
        <v>32.398452611218566</v>
      </c>
      <c r="AY17" s="17">
        <v>375</v>
      </c>
      <c r="AZ17" s="17">
        <v>375</v>
      </c>
      <c r="BA17" s="17">
        <f t="shared" si="23"/>
        <v>100</v>
      </c>
      <c r="BB17" s="17">
        <v>2874.1</v>
      </c>
      <c r="BC17" s="17">
        <v>1112.5</v>
      </c>
      <c r="BD17" s="17">
        <f t="shared" si="18"/>
        <v>38.707769388678201</v>
      </c>
      <c r="BE17" s="17">
        <v>839.2</v>
      </c>
      <c r="BF17" s="17">
        <v>267</v>
      </c>
      <c r="BG17" s="17">
        <f t="shared" si="19"/>
        <v>31.816015252621543</v>
      </c>
      <c r="BH17" s="17">
        <v>12447</v>
      </c>
      <c r="BI17" s="17">
        <v>6223.2</v>
      </c>
      <c r="BJ17" s="17">
        <f t="shared" si="20"/>
        <v>49.99758978067004</v>
      </c>
      <c r="BK17" s="17">
        <v>4.3</v>
      </c>
      <c r="BL17" s="17">
        <v>0</v>
      </c>
      <c r="BM17" s="17">
        <f t="shared" si="21"/>
        <v>0</v>
      </c>
      <c r="BN17" s="17"/>
      <c r="BO17" s="17"/>
      <c r="BP17" s="17"/>
    </row>
    <row r="18" spans="1:68" ht="17.25" customHeight="1">
      <c r="A18" s="7">
        <v>11</v>
      </c>
      <c r="B18" s="8" t="s">
        <v>125</v>
      </c>
      <c r="C18" s="20">
        <f t="shared" si="3"/>
        <v>210993.8</v>
      </c>
      <c r="D18" s="20">
        <f t="shared" si="4"/>
        <v>114990</v>
      </c>
      <c r="E18" s="20">
        <f t="shared" si="5"/>
        <v>54.49923173097978</v>
      </c>
      <c r="F18" s="17">
        <v>2.2999999999999998</v>
      </c>
      <c r="G18" s="17">
        <v>0</v>
      </c>
      <c r="H18" s="17">
        <f t="shared" si="6"/>
        <v>0</v>
      </c>
      <c r="I18" s="17">
        <v>2119.1</v>
      </c>
      <c r="J18" s="17">
        <v>624</v>
      </c>
      <c r="K18" s="17">
        <f t="shared" si="22"/>
        <v>29.446463121136336</v>
      </c>
      <c r="L18" s="17"/>
      <c r="M18" s="17"/>
      <c r="N18" s="17"/>
      <c r="O18" s="17">
        <v>4955.7</v>
      </c>
      <c r="P18" s="17">
        <v>0</v>
      </c>
      <c r="Q18" s="17">
        <f t="shared" si="7"/>
        <v>0</v>
      </c>
      <c r="R18" s="17">
        <v>2.9</v>
      </c>
      <c r="S18" s="17">
        <v>0.7</v>
      </c>
      <c r="T18" s="17">
        <f t="shared" si="8"/>
        <v>24.137931034482758</v>
      </c>
      <c r="U18" s="17">
        <v>4819.6000000000004</v>
      </c>
      <c r="V18" s="17">
        <v>0</v>
      </c>
      <c r="W18" s="17">
        <f t="shared" si="9"/>
        <v>0</v>
      </c>
      <c r="X18" s="17">
        <v>55.4</v>
      </c>
      <c r="Y18" s="17">
        <v>4.4000000000000004</v>
      </c>
      <c r="Z18" s="17">
        <f t="shared" si="10"/>
        <v>7.9422382671480145</v>
      </c>
      <c r="AA18" s="17">
        <v>310.39999999999998</v>
      </c>
      <c r="AB18" s="17">
        <v>114.2</v>
      </c>
      <c r="AC18" s="17">
        <f t="shared" si="11"/>
        <v>36.791237113402062</v>
      </c>
      <c r="AD18" s="17">
        <v>576.79999999999995</v>
      </c>
      <c r="AE18" s="17">
        <v>233.7</v>
      </c>
      <c r="AF18" s="17">
        <f t="shared" si="12"/>
        <v>40.516643550624131</v>
      </c>
      <c r="AG18" s="17">
        <v>47709.4</v>
      </c>
      <c r="AH18" s="17">
        <v>24946.5</v>
      </c>
      <c r="AI18" s="17">
        <f t="shared" si="13"/>
        <v>52.288437917894584</v>
      </c>
      <c r="AJ18" s="17">
        <v>125551.3</v>
      </c>
      <c r="AK18" s="17">
        <v>77017.3</v>
      </c>
      <c r="AL18" s="17">
        <f t="shared" si="14"/>
        <v>61.343291546961289</v>
      </c>
      <c r="AM18" s="17">
        <v>350.5</v>
      </c>
      <c r="AN18" s="17">
        <v>170</v>
      </c>
      <c r="AO18" s="17">
        <f t="shared" si="15"/>
        <v>48.502139800285306</v>
      </c>
      <c r="AP18" s="17">
        <v>34.4</v>
      </c>
      <c r="AQ18" s="17">
        <v>0</v>
      </c>
      <c r="AR18" s="17">
        <f t="shared" si="2"/>
        <v>0</v>
      </c>
      <c r="AS18" s="17">
        <v>1799</v>
      </c>
      <c r="AT18" s="17">
        <v>896.4</v>
      </c>
      <c r="AU18" s="17">
        <f t="shared" si="16"/>
        <v>49.827682045580879</v>
      </c>
      <c r="AV18" s="81">
        <v>241.8</v>
      </c>
      <c r="AW18" s="81">
        <v>67</v>
      </c>
      <c r="AX18" s="81">
        <f t="shared" si="17"/>
        <v>27.708850289495452</v>
      </c>
      <c r="AY18" s="17"/>
      <c r="AZ18" s="17"/>
      <c r="BA18" s="17"/>
      <c r="BB18" s="17">
        <v>2127</v>
      </c>
      <c r="BC18" s="17">
        <v>858.8</v>
      </c>
      <c r="BD18" s="17">
        <f t="shared" si="18"/>
        <v>40.376116596144804</v>
      </c>
      <c r="BE18" s="17">
        <v>705.7</v>
      </c>
      <c r="BF18" s="17">
        <v>245.8</v>
      </c>
      <c r="BG18" s="17">
        <f t="shared" si="19"/>
        <v>34.830664588351986</v>
      </c>
      <c r="BH18" s="17">
        <v>19623.099999999999</v>
      </c>
      <c r="BI18" s="17">
        <v>9811.2000000000007</v>
      </c>
      <c r="BJ18" s="17">
        <f t="shared" si="20"/>
        <v>49.998216387828634</v>
      </c>
      <c r="BK18" s="17">
        <v>9.4</v>
      </c>
      <c r="BL18" s="17">
        <v>0</v>
      </c>
      <c r="BM18" s="17">
        <f t="shared" si="21"/>
        <v>0</v>
      </c>
      <c r="BN18" s="17"/>
      <c r="BO18" s="17"/>
      <c r="BP18" s="17"/>
    </row>
    <row r="19" spans="1:68" ht="17.25" customHeight="1">
      <c r="A19" s="7">
        <v>12</v>
      </c>
      <c r="B19" s="8" t="s">
        <v>126</v>
      </c>
      <c r="C19" s="20">
        <f t="shared" si="3"/>
        <v>349012.1</v>
      </c>
      <c r="D19" s="20">
        <f t="shared" si="4"/>
        <v>200059.9</v>
      </c>
      <c r="E19" s="20">
        <f t="shared" si="5"/>
        <v>57.321766208105686</v>
      </c>
      <c r="F19" s="17">
        <v>1.9</v>
      </c>
      <c r="G19" s="17">
        <v>0</v>
      </c>
      <c r="H19" s="17">
        <f t="shared" si="6"/>
        <v>0</v>
      </c>
      <c r="I19" s="17">
        <v>1811.2</v>
      </c>
      <c r="J19" s="17">
        <v>825</v>
      </c>
      <c r="K19" s="17">
        <f t="shared" si="22"/>
        <v>45.549911660777383</v>
      </c>
      <c r="L19" s="17">
        <v>510.6</v>
      </c>
      <c r="M19" s="17">
        <v>0</v>
      </c>
      <c r="N19" s="17">
        <f t="shared" ref="N19:N36" si="24">M19/L19*100</f>
        <v>0</v>
      </c>
      <c r="O19" s="17"/>
      <c r="P19" s="17"/>
      <c r="Q19" s="17"/>
      <c r="R19" s="17">
        <v>3.8</v>
      </c>
      <c r="S19" s="17">
        <v>0</v>
      </c>
      <c r="T19" s="17">
        <f t="shared" si="8"/>
        <v>0</v>
      </c>
      <c r="U19" s="17">
        <v>3855.7</v>
      </c>
      <c r="V19" s="17">
        <v>0</v>
      </c>
      <c r="W19" s="17">
        <f t="shared" si="9"/>
        <v>0</v>
      </c>
      <c r="X19" s="17">
        <v>55.4</v>
      </c>
      <c r="Y19" s="17">
        <v>23.4</v>
      </c>
      <c r="Z19" s="17">
        <f t="shared" si="10"/>
        <v>42.238267148014444</v>
      </c>
      <c r="AA19" s="17">
        <v>620.9</v>
      </c>
      <c r="AB19" s="17">
        <v>299.60000000000002</v>
      </c>
      <c r="AC19" s="17">
        <f t="shared" si="11"/>
        <v>48.252536640360773</v>
      </c>
      <c r="AD19" s="17">
        <v>843.4</v>
      </c>
      <c r="AE19" s="17">
        <v>348</v>
      </c>
      <c r="AF19" s="17">
        <f t="shared" si="12"/>
        <v>41.261560350960394</v>
      </c>
      <c r="AG19" s="17">
        <v>80411</v>
      </c>
      <c r="AH19" s="17">
        <v>45159.6</v>
      </c>
      <c r="AI19" s="17">
        <f t="shared" si="13"/>
        <v>56.160973001206301</v>
      </c>
      <c r="AJ19" s="17">
        <v>220445.9</v>
      </c>
      <c r="AK19" s="17">
        <v>133955.20000000001</v>
      </c>
      <c r="AL19" s="17">
        <f t="shared" si="14"/>
        <v>60.76556651768076</v>
      </c>
      <c r="AM19" s="17">
        <v>986.6</v>
      </c>
      <c r="AN19" s="17">
        <v>409.1</v>
      </c>
      <c r="AO19" s="17">
        <f t="shared" si="15"/>
        <v>41.465639570241237</v>
      </c>
      <c r="AP19" s="17">
        <v>43.3</v>
      </c>
      <c r="AQ19" s="17">
        <v>3</v>
      </c>
      <c r="AR19" s="17">
        <f t="shared" si="2"/>
        <v>6.928406466512703</v>
      </c>
      <c r="AS19" s="17">
        <v>2158.6999999999998</v>
      </c>
      <c r="AT19" s="17">
        <v>1075.8</v>
      </c>
      <c r="AU19" s="17">
        <f t="shared" si="16"/>
        <v>49.835549173113449</v>
      </c>
      <c r="AV19" s="81">
        <v>103.4</v>
      </c>
      <c r="AW19" s="81">
        <v>103.4</v>
      </c>
      <c r="AX19" s="81">
        <f t="shared" si="17"/>
        <v>100</v>
      </c>
      <c r="AY19" s="17">
        <v>300</v>
      </c>
      <c r="AZ19" s="17"/>
      <c r="BA19" s="17">
        <f t="shared" si="23"/>
        <v>0</v>
      </c>
      <c r="BB19" s="17">
        <v>7191.5</v>
      </c>
      <c r="BC19" s="17">
        <v>2641.3</v>
      </c>
      <c r="BD19" s="17">
        <f t="shared" si="18"/>
        <v>36.728081763192662</v>
      </c>
      <c r="BE19" s="17">
        <v>1233.3</v>
      </c>
      <c r="BF19" s="17">
        <v>453.7</v>
      </c>
      <c r="BG19" s="17">
        <f t="shared" si="19"/>
        <v>36.787480742722778</v>
      </c>
      <c r="BH19" s="17">
        <v>28425</v>
      </c>
      <c r="BI19" s="17">
        <v>14762.8</v>
      </c>
      <c r="BJ19" s="17">
        <f t="shared" si="20"/>
        <v>51.935971855760776</v>
      </c>
      <c r="BK19" s="17">
        <v>10.5</v>
      </c>
      <c r="BL19" s="17">
        <v>0</v>
      </c>
      <c r="BM19" s="17">
        <f t="shared" si="21"/>
        <v>0</v>
      </c>
      <c r="BN19" s="17"/>
      <c r="BO19" s="17"/>
      <c r="BP19" s="17"/>
    </row>
    <row r="20" spans="1:68" ht="17.25" customHeight="1">
      <c r="A20" s="7">
        <v>13</v>
      </c>
      <c r="B20" s="8" t="s">
        <v>127</v>
      </c>
      <c r="C20" s="20">
        <f t="shared" si="3"/>
        <v>104092.89999999998</v>
      </c>
      <c r="D20" s="20">
        <f t="shared" si="4"/>
        <v>54840.6</v>
      </c>
      <c r="E20" s="20">
        <f t="shared" si="5"/>
        <v>52.684284903197053</v>
      </c>
      <c r="F20" s="17">
        <v>1.9</v>
      </c>
      <c r="G20" s="17">
        <v>0</v>
      </c>
      <c r="H20" s="17">
        <f t="shared" si="6"/>
        <v>0</v>
      </c>
      <c r="I20" s="17">
        <v>1794.7</v>
      </c>
      <c r="J20" s="17">
        <v>710.5</v>
      </c>
      <c r="K20" s="17">
        <f t="shared" si="22"/>
        <v>39.588789212681789</v>
      </c>
      <c r="L20" s="17"/>
      <c r="M20" s="17"/>
      <c r="N20" s="17"/>
      <c r="O20" s="17">
        <v>4206.3</v>
      </c>
      <c r="P20" s="17">
        <v>0</v>
      </c>
      <c r="Q20" s="17">
        <f t="shared" si="7"/>
        <v>0</v>
      </c>
      <c r="R20" s="17">
        <v>2.1</v>
      </c>
      <c r="S20" s="17">
        <v>0</v>
      </c>
      <c r="T20" s="17">
        <f t="shared" si="8"/>
        <v>0</v>
      </c>
      <c r="U20" s="17">
        <v>1927.9</v>
      </c>
      <c r="V20" s="17">
        <v>0</v>
      </c>
      <c r="W20" s="17">
        <f t="shared" si="9"/>
        <v>0</v>
      </c>
      <c r="X20" s="17">
        <v>55.4</v>
      </c>
      <c r="Y20" s="17">
        <v>23.3</v>
      </c>
      <c r="Z20" s="17">
        <f t="shared" si="10"/>
        <v>42.057761732851986</v>
      </c>
      <c r="AA20" s="17">
        <v>310.39999999999998</v>
      </c>
      <c r="AB20" s="17">
        <v>140.80000000000001</v>
      </c>
      <c r="AC20" s="17">
        <f t="shared" si="11"/>
        <v>45.360824742268044</v>
      </c>
      <c r="AD20" s="17">
        <v>310</v>
      </c>
      <c r="AE20" s="17">
        <v>123.8</v>
      </c>
      <c r="AF20" s="17">
        <f t="shared" si="12"/>
        <v>39.935483870967744</v>
      </c>
      <c r="AG20" s="17">
        <v>13130.4</v>
      </c>
      <c r="AH20" s="17">
        <v>6398</v>
      </c>
      <c r="AI20" s="17">
        <f t="shared" si="13"/>
        <v>48.726619143361972</v>
      </c>
      <c r="AJ20" s="17">
        <v>67372.3</v>
      </c>
      <c r="AK20" s="17">
        <v>40326.6</v>
      </c>
      <c r="AL20" s="17">
        <f t="shared" si="14"/>
        <v>59.856350458571249</v>
      </c>
      <c r="AM20" s="17">
        <v>147.69999999999999</v>
      </c>
      <c r="AN20" s="17">
        <v>68.7</v>
      </c>
      <c r="AO20" s="17">
        <f t="shared" si="15"/>
        <v>46.51320243737306</v>
      </c>
      <c r="AP20" s="17">
        <v>16.8</v>
      </c>
      <c r="AQ20" s="17">
        <v>0</v>
      </c>
      <c r="AR20" s="17">
        <f t="shared" si="2"/>
        <v>0</v>
      </c>
      <c r="AS20" s="17">
        <v>1169.2</v>
      </c>
      <c r="AT20" s="17">
        <v>449.7</v>
      </c>
      <c r="AU20" s="17">
        <f t="shared" si="16"/>
        <v>38.462196373588775</v>
      </c>
      <c r="AV20" s="81"/>
      <c r="AW20" s="81"/>
      <c r="AX20" s="81"/>
      <c r="AY20" s="17"/>
      <c r="AZ20" s="17"/>
      <c r="BA20" s="17"/>
      <c r="BB20" s="17">
        <v>2095.4</v>
      </c>
      <c r="BC20" s="17">
        <v>921.9</v>
      </c>
      <c r="BD20" s="17">
        <f t="shared" si="18"/>
        <v>43.996373007540321</v>
      </c>
      <c r="BE20" s="17">
        <v>743.8</v>
      </c>
      <c r="BF20" s="17">
        <v>274.3</v>
      </c>
      <c r="BG20" s="17">
        <f t="shared" si="19"/>
        <v>36.878193062651256</v>
      </c>
      <c r="BH20" s="17">
        <v>10805.7</v>
      </c>
      <c r="BI20" s="17">
        <v>5403</v>
      </c>
      <c r="BJ20" s="17">
        <f t="shared" si="20"/>
        <v>50.001388156250862</v>
      </c>
      <c r="BK20" s="17">
        <v>2.9</v>
      </c>
      <c r="BL20" s="17">
        <v>0</v>
      </c>
      <c r="BM20" s="17">
        <f t="shared" si="21"/>
        <v>0</v>
      </c>
      <c r="BN20" s="17"/>
      <c r="BO20" s="17"/>
      <c r="BP20" s="17"/>
    </row>
    <row r="21" spans="1:68" ht="17.25" customHeight="1">
      <c r="A21" s="7">
        <v>14</v>
      </c>
      <c r="B21" s="8" t="s">
        <v>128</v>
      </c>
      <c r="C21" s="20">
        <f t="shared" si="3"/>
        <v>239921.6</v>
      </c>
      <c r="D21" s="20">
        <f t="shared" si="4"/>
        <v>127963.90000000001</v>
      </c>
      <c r="E21" s="20">
        <f t="shared" si="5"/>
        <v>53.335714666791155</v>
      </c>
      <c r="F21" s="17">
        <v>3.1</v>
      </c>
      <c r="G21" s="17">
        <v>0</v>
      </c>
      <c r="H21" s="17">
        <f t="shared" si="6"/>
        <v>0</v>
      </c>
      <c r="I21" s="17">
        <v>1730.7</v>
      </c>
      <c r="J21" s="17">
        <v>523.5</v>
      </c>
      <c r="K21" s="17">
        <f t="shared" si="22"/>
        <v>30.247876581729937</v>
      </c>
      <c r="L21" s="17">
        <v>701</v>
      </c>
      <c r="M21" s="17">
        <v>0</v>
      </c>
      <c r="N21" s="17">
        <f t="shared" si="24"/>
        <v>0</v>
      </c>
      <c r="O21" s="17">
        <v>7977.6</v>
      </c>
      <c r="P21" s="17">
        <v>0</v>
      </c>
      <c r="Q21" s="17">
        <f t="shared" si="7"/>
        <v>0</v>
      </c>
      <c r="R21" s="17">
        <v>1.6</v>
      </c>
      <c r="S21" s="17">
        <v>0.8</v>
      </c>
      <c r="T21" s="17">
        <f t="shared" si="8"/>
        <v>50</v>
      </c>
      <c r="U21" s="17">
        <v>5783.6</v>
      </c>
      <c r="V21" s="17">
        <v>0</v>
      </c>
      <c r="W21" s="17">
        <f t="shared" si="9"/>
        <v>0</v>
      </c>
      <c r="X21" s="17">
        <v>55.4</v>
      </c>
      <c r="Y21" s="17">
        <v>20.2</v>
      </c>
      <c r="Z21" s="17">
        <f t="shared" si="10"/>
        <v>36.462093862815884</v>
      </c>
      <c r="AA21" s="17">
        <v>574.70000000000005</v>
      </c>
      <c r="AB21" s="17">
        <v>252.2</v>
      </c>
      <c r="AC21" s="17">
        <f t="shared" si="11"/>
        <v>43.883765442839739</v>
      </c>
      <c r="AD21" s="17">
        <v>843.4</v>
      </c>
      <c r="AE21" s="17">
        <v>368.6</v>
      </c>
      <c r="AF21" s="17">
        <f t="shared" si="12"/>
        <v>43.704055015413807</v>
      </c>
      <c r="AG21" s="17">
        <v>40719.9</v>
      </c>
      <c r="AH21" s="17">
        <v>22325.8</v>
      </c>
      <c r="AI21" s="17">
        <f t="shared" si="13"/>
        <v>54.827737789139952</v>
      </c>
      <c r="AJ21" s="17">
        <v>153309.70000000001</v>
      </c>
      <c r="AK21" s="17">
        <v>90759</v>
      </c>
      <c r="AL21" s="17">
        <f t="shared" si="14"/>
        <v>59.199776661228867</v>
      </c>
      <c r="AM21" s="17">
        <v>527.5</v>
      </c>
      <c r="AN21" s="17">
        <v>125.5</v>
      </c>
      <c r="AO21" s="17">
        <f t="shared" si="15"/>
        <v>23.791469194312796</v>
      </c>
      <c r="AP21" s="17">
        <v>7.1</v>
      </c>
      <c r="AQ21" s="17">
        <v>0</v>
      </c>
      <c r="AR21" s="17">
        <f t="shared" si="2"/>
        <v>0</v>
      </c>
      <c r="AS21" s="17">
        <v>1619</v>
      </c>
      <c r="AT21" s="17">
        <v>807</v>
      </c>
      <c r="AU21" s="17">
        <f t="shared" si="16"/>
        <v>49.845583693638048</v>
      </c>
      <c r="AV21" s="81">
        <v>139.9</v>
      </c>
      <c r="AW21" s="81">
        <v>17.5</v>
      </c>
      <c r="AX21" s="81">
        <f t="shared" si="17"/>
        <v>12.508934953538242</v>
      </c>
      <c r="AY21" s="17"/>
      <c r="AZ21" s="17"/>
      <c r="BA21" s="17"/>
      <c r="BB21" s="17">
        <v>4906.2</v>
      </c>
      <c r="BC21" s="17">
        <v>2362.1</v>
      </c>
      <c r="BD21" s="17">
        <f t="shared" si="18"/>
        <v>48.145204027556971</v>
      </c>
      <c r="BE21" s="17">
        <v>890</v>
      </c>
      <c r="BF21" s="17">
        <v>339.7</v>
      </c>
      <c r="BG21" s="17">
        <f t="shared" si="19"/>
        <v>38.168539325842694</v>
      </c>
      <c r="BH21" s="17">
        <v>20124.900000000001</v>
      </c>
      <c r="BI21" s="17">
        <v>10062</v>
      </c>
      <c r="BJ21" s="17">
        <f t="shared" si="20"/>
        <v>49.997763964044537</v>
      </c>
      <c r="BK21" s="17">
        <v>6.3</v>
      </c>
      <c r="BL21" s="17">
        <v>0</v>
      </c>
      <c r="BM21" s="17">
        <f t="shared" si="21"/>
        <v>0</v>
      </c>
      <c r="BN21" s="17"/>
      <c r="BO21" s="17"/>
      <c r="BP21" s="17"/>
    </row>
    <row r="22" spans="1:68" ht="17.25" customHeight="1">
      <c r="A22" s="7">
        <v>15</v>
      </c>
      <c r="B22" s="8" t="s">
        <v>129</v>
      </c>
      <c r="C22" s="20">
        <f t="shared" si="3"/>
        <v>337856.2</v>
      </c>
      <c r="D22" s="20">
        <f t="shared" si="4"/>
        <v>200956.9</v>
      </c>
      <c r="E22" s="20">
        <f t="shared" si="5"/>
        <v>59.480009542521337</v>
      </c>
      <c r="F22" s="17">
        <v>3.6</v>
      </c>
      <c r="G22" s="17">
        <v>0</v>
      </c>
      <c r="H22" s="17">
        <f t="shared" si="6"/>
        <v>0</v>
      </c>
      <c r="I22" s="17">
        <v>2302</v>
      </c>
      <c r="J22" s="17">
        <v>804.2</v>
      </c>
      <c r="K22" s="17">
        <f t="shared" si="22"/>
        <v>34.934839270199831</v>
      </c>
      <c r="L22" s="17"/>
      <c r="M22" s="17"/>
      <c r="N22" s="17"/>
      <c r="O22" s="17">
        <v>1112.0999999999999</v>
      </c>
      <c r="P22" s="17">
        <v>0</v>
      </c>
      <c r="Q22" s="17">
        <f t="shared" si="7"/>
        <v>0</v>
      </c>
      <c r="R22" s="17">
        <v>4.5</v>
      </c>
      <c r="S22" s="17">
        <v>0</v>
      </c>
      <c r="T22" s="17">
        <f t="shared" si="8"/>
        <v>0</v>
      </c>
      <c r="U22" s="17">
        <v>2891.8</v>
      </c>
      <c r="V22" s="17">
        <v>2882.1</v>
      </c>
      <c r="W22" s="17">
        <f t="shared" si="9"/>
        <v>99.664568780690217</v>
      </c>
      <c r="X22" s="17">
        <v>69.2</v>
      </c>
      <c r="Y22" s="17">
        <v>27.8</v>
      </c>
      <c r="Z22" s="17">
        <f t="shared" si="10"/>
        <v>40.173410404624278</v>
      </c>
      <c r="AA22" s="17">
        <v>620.9</v>
      </c>
      <c r="AB22" s="17">
        <v>237.3</v>
      </c>
      <c r="AC22" s="17">
        <f t="shared" si="11"/>
        <v>38.218714768883885</v>
      </c>
      <c r="AD22" s="17">
        <v>843.4</v>
      </c>
      <c r="AE22" s="17">
        <v>378.6</v>
      </c>
      <c r="AF22" s="17">
        <f t="shared" si="12"/>
        <v>44.889732036993131</v>
      </c>
      <c r="AG22" s="17">
        <v>94149.3</v>
      </c>
      <c r="AH22" s="17">
        <v>55844</v>
      </c>
      <c r="AI22" s="17">
        <f t="shared" si="13"/>
        <v>59.314301858856091</v>
      </c>
      <c r="AJ22" s="17">
        <v>198089.3</v>
      </c>
      <c r="AK22" s="17">
        <v>122776.7</v>
      </c>
      <c r="AL22" s="17">
        <f t="shared" si="14"/>
        <v>61.980480520654069</v>
      </c>
      <c r="AM22" s="17">
        <v>804.4</v>
      </c>
      <c r="AN22" s="17">
        <v>355.4</v>
      </c>
      <c r="AO22" s="17">
        <f t="shared" si="15"/>
        <v>44.181999005469912</v>
      </c>
      <c r="AP22" s="17">
        <v>20.3</v>
      </c>
      <c r="AQ22" s="17">
        <v>8.4</v>
      </c>
      <c r="AR22" s="17">
        <f t="shared" si="2"/>
        <v>41.379310344827587</v>
      </c>
      <c r="AS22" s="17">
        <v>1619</v>
      </c>
      <c r="AT22" s="17">
        <v>807</v>
      </c>
      <c r="AU22" s="17">
        <f t="shared" si="16"/>
        <v>49.845583693638048</v>
      </c>
      <c r="AV22" s="81">
        <v>138.4</v>
      </c>
      <c r="AW22" s="81">
        <v>86</v>
      </c>
      <c r="AX22" s="81">
        <f t="shared" si="17"/>
        <v>62.138728323699425</v>
      </c>
      <c r="AY22" s="17">
        <v>600</v>
      </c>
      <c r="AZ22" s="17"/>
      <c r="BA22" s="17">
        <f t="shared" si="23"/>
        <v>0</v>
      </c>
      <c r="BB22" s="17">
        <v>3177.9</v>
      </c>
      <c r="BC22" s="17">
        <v>1214.3</v>
      </c>
      <c r="BD22" s="17">
        <f t="shared" si="18"/>
        <v>38.210768117310174</v>
      </c>
      <c r="BE22" s="17">
        <v>1055.3</v>
      </c>
      <c r="BF22" s="17">
        <v>362.9</v>
      </c>
      <c r="BG22" s="17">
        <f t="shared" si="19"/>
        <v>34.38832559461764</v>
      </c>
      <c r="BH22" s="17">
        <v>30344.3</v>
      </c>
      <c r="BI22" s="17">
        <v>15172.2</v>
      </c>
      <c r="BJ22" s="17">
        <f t="shared" si="20"/>
        <v>50.000164775592125</v>
      </c>
      <c r="BK22" s="17">
        <v>10.5</v>
      </c>
      <c r="BL22" s="17">
        <v>0</v>
      </c>
      <c r="BM22" s="17">
        <f t="shared" si="21"/>
        <v>0</v>
      </c>
      <c r="BN22" s="17"/>
      <c r="BO22" s="17"/>
      <c r="BP22" s="17"/>
    </row>
    <row r="23" spans="1:68" ht="17.25" customHeight="1">
      <c r="A23" s="7">
        <v>16</v>
      </c>
      <c r="B23" s="8" t="s">
        <v>130</v>
      </c>
      <c r="C23" s="20">
        <f t="shared" si="3"/>
        <v>516450.80000000005</v>
      </c>
      <c r="D23" s="20">
        <f t="shared" si="4"/>
        <v>272332.69999999995</v>
      </c>
      <c r="E23" s="20">
        <f t="shared" si="5"/>
        <v>52.7315864357263</v>
      </c>
      <c r="F23" s="17">
        <v>2.4</v>
      </c>
      <c r="G23" s="17">
        <v>0.4</v>
      </c>
      <c r="H23" s="17">
        <f t="shared" si="6"/>
        <v>16.666666666666668</v>
      </c>
      <c r="I23" s="17">
        <v>3083.3</v>
      </c>
      <c r="J23" s="17">
        <v>1201.3</v>
      </c>
      <c r="K23" s="17">
        <f t="shared" si="22"/>
        <v>38.961502286511198</v>
      </c>
      <c r="L23" s="17"/>
      <c r="M23" s="17"/>
      <c r="N23" s="17"/>
      <c r="O23" s="17">
        <v>8313.6</v>
      </c>
      <c r="P23" s="17">
        <v>0</v>
      </c>
      <c r="Q23" s="17">
        <f t="shared" si="7"/>
        <v>0</v>
      </c>
      <c r="R23" s="17">
        <v>6</v>
      </c>
      <c r="S23" s="17">
        <v>3</v>
      </c>
      <c r="T23" s="17">
        <f t="shared" si="8"/>
        <v>50</v>
      </c>
      <c r="U23" s="17">
        <v>14651.7</v>
      </c>
      <c r="V23" s="17">
        <v>6747.5</v>
      </c>
      <c r="W23" s="17">
        <f t="shared" si="9"/>
        <v>46.052676481227437</v>
      </c>
      <c r="X23" s="17">
        <v>83</v>
      </c>
      <c r="Y23" s="17">
        <v>33.200000000000003</v>
      </c>
      <c r="Z23" s="17">
        <f t="shared" si="10"/>
        <v>40</v>
      </c>
      <c r="AA23" s="17">
        <v>885.2</v>
      </c>
      <c r="AB23" s="17">
        <v>411.9</v>
      </c>
      <c r="AC23" s="17">
        <f t="shared" si="11"/>
        <v>46.531857207410745</v>
      </c>
      <c r="AD23" s="17">
        <v>1420.8</v>
      </c>
      <c r="AE23" s="17">
        <v>686.1</v>
      </c>
      <c r="AF23" s="17">
        <f t="shared" si="12"/>
        <v>48.289695945945951</v>
      </c>
      <c r="AG23" s="17">
        <v>132255.9</v>
      </c>
      <c r="AH23" s="17">
        <v>70889.3</v>
      </c>
      <c r="AI23" s="17">
        <f t="shared" si="13"/>
        <v>53.600104040727118</v>
      </c>
      <c r="AJ23" s="17">
        <v>288130.90000000002</v>
      </c>
      <c r="AK23" s="17">
        <v>160408.4</v>
      </c>
      <c r="AL23" s="17">
        <f t="shared" si="14"/>
        <v>55.672057387805332</v>
      </c>
      <c r="AM23" s="17">
        <v>1220.2</v>
      </c>
      <c r="AN23" s="17">
        <v>131.9</v>
      </c>
      <c r="AO23" s="17">
        <f t="shared" si="15"/>
        <v>10.80970332732339</v>
      </c>
      <c r="AP23" s="17">
        <v>118.3</v>
      </c>
      <c r="AQ23" s="17">
        <v>41.8</v>
      </c>
      <c r="AR23" s="17">
        <f t="shared" si="2"/>
        <v>35.333896872358409</v>
      </c>
      <c r="AS23" s="17">
        <v>2698.5</v>
      </c>
      <c r="AT23" s="17">
        <v>1344</v>
      </c>
      <c r="AU23" s="17">
        <f t="shared" si="16"/>
        <v>49.805447470817121</v>
      </c>
      <c r="AV23" s="81">
        <v>259.3</v>
      </c>
      <c r="AW23" s="81">
        <v>189.4</v>
      </c>
      <c r="AX23" s="81">
        <f t="shared" si="17"/>
        <v>73.042807558812186</v>
      </c>
      <c r="AY23" s="17">
        <v>600</v>
      </c>
      <c r="AZ23" s="17"/>
      <c r="BA23" s="17">
        <f t="shared" si="23"/>
        <v>0</v>
      </c>
      <c r="BB23" s="17">
        <v>8318.2999999999993</v>
      </c>
      <c r="BC23" s="17">
        <v>3279.5</v>
      </c>
      <c r="BD23" s="17">
        <f t="shared" si="18"/>
        <v>39.425122921750841</v>
      </c>
      <c r="BE23" s="17">
        <v>1684.7</v>
      </c>
      <c r="BF23" s="17">
        <v>613</v>
      </c>
      <c r="BG23" s="17">
        <f t="shared" si="19"/>
        <v>36.38630023149522</v>
      </c>
      <c r="BH23" s="17">
        <v>52703.9</v>
      </c>
      <c r="BI23" s="17">
        <v>26352</v>
      </c>
      <c r="BJ23" s="17">
        <f t="shared" si="20"/>
        <v>50.000094869639625</v>
      </c>
      <c r="BK23" s="17">
        <v>14.8</v>
      </c>
      <c r="BL23" s="17">
        <v>0</v>
      </c>
      <c r="BM23" s="17">
        <f t="shared" si="21"/>
        <v>0</v>
      </c>
      <c r="BN23" s="17"/>
      <c r="BO23" s="17"/>
      <c r="BP23" s="17"/>
    </row>
    <row r="24" spans="1:68" ht="17.25" customHeight="1">
      <c r="A24" s="7">
        <v>17</v>
      </c>
      <c r="B24" s="8" t="s">
        <v>131</v>
      </c>
      <c r="C24" s="20">
        <f t="shared" si="3"/>
        <v>140624.20000000001</v>
      </c>
      <c r="D24" s="20">
        <f t="shared" si="4"/>
        <v>72439.499999999985</v>
      </c>
      <c r="E24" s="20">
        <f t="shared" si="5"/>
        <v>51.51282638407897</v>
      </c>
      <c r="F24" s="17">
        <v>1.4</v>
      </c>
      <c r="G24" s="17">
        <v>0.7</v>
      </c>
      <c r="H24" s="17">
        <f t="shared" si="6"/>
        <v>50</v>
      </c>
      <c r="I24" s="17">
        <v>2490.3000000000002</v>
      </c>
      <c r="J24" s="17">
        <v>842.6</v>
      </c>
      <c r="K24" s="17">
        <f t="shared" si="22"/>
        <v>33.835280889852626</v>
      </c>
      <c r="L24" s="17"/>
      <c r="M24" s="17"/>
      <c r="N24" s="17"/>
      <c r="O24" s="17"/>
      <c r="P24" s="17"/>
      <c r="Q24" s="17"/>
      <c r="R24" s="17">
        <v>1.2</v>
      </c>
      <c r="S24" s="17">
        <v>0.6</v>
      </c>
      <c r="T24" s="17">
        <f t="shared" si="8"/>
        <v>50</v>
      </c>
      <c r="U24" s="17">
        <v>6747.5</v>
      </c>
      <c r="V24" s="17">
        <v>0</v>
      </c>
      <c r="W24" s="17">
        <f t="shared" si="9"/>
        <v>0</v>
      </c>
      <c r="X24" s="17">
        <v>55.4</v>
      </c>
      <c r="Y24" s="17">
        <v>21.6</v>
      </c>
      <c r="Z24" s="17">
        <f t="shared" si="10"/>
        <v>38.98916967509026</v>
      </c>
      <c r="AA24" s="17">
        <v>310.39999999999998</v>
      </c>
      <c r="AB24" s="17">
        <v>152.69999999999999</v>
      </c>
      <c r="AC24" s="17">
        <f t="shared" si="11"/>
        <v>49.194587628865975</v>
      </c>
      <c r="AD24" s="17">
        <v>310</v>
      </c>
      <c r="AE24" s="17">
        <v>135.1</v>
      </c>
      <c r="AF24" s="17">
        <f t="shared" si="12"/>
        <v>43.58064516129032</v>
      </c>
      <c r="AG24" s="17">
        <v>21928</v>
      </c>
      <c r="AH24" s="17">
        <v>11513.9</v>
      </c>
      <c r="AI24" s="17">
        <f t="shared" si="13"/>
        <v>52.507752645020069</v>
      </c>
      <c r="AJ24" s="17">
        <v>93421.6</v>
      </c>
      <c r="AK24" s="17">
        <v>52253.5</v>
      </c>
      <c r="AL24" s="17">
        <f t="shared" si="14"/>
        <v>55.932996223571422</v>
      </c>
      <c r="AM24" s="17">
        <v>111.6</v>
      </c>
      <c r="AN24" s="17">
        <v>78.3</v>
      </c>
      <c r="AO24" s="17">
        <f t="shared" si="15"/>
        <v>70.161290322580655</v>
      </c>
      <c r="AP24" s="17">
        <v>0</v>
      </c>
      <c r="AQ24" s="17">
        <v>0</v>
      </c>
      <c r="AR24" s="17">
        <v>0</v>
      </c>
      <c r="AS24" s="17">
        <v>989.4</v>
      </c>
      <c r="AT24" s="17">
        <v>493.2</v>
      </c>
      <c r="AU24" s="17">
        <f t="shared" si="16"/>
        <v>49.848392965433597</v>
      </c>
      <c r="AV24" s="81">
        <v>103.4</v>
      </c>
      <c r="AW24" s="81">
        <v>68.5</v>
      </c>
      <c r="AX24" s="81">
        <f t="shared" si="17"/>
        <v>66.247582205029005</v>
      </c>
      <c r="AY24" s="17"/>
      <c r="AZ24" s="17"/>
      <c r="BA24" s="17"/>
      <c r="BB24" s="17">
        <v>2671.5</v>
      </c>
      <c r="BC24" s="17">
        <v>1192.2</v>
      </c>
      <c r="BD24" s="17">
        <f t="shared" si="18"/>
        <v>44.626614261650758</v>
      </c>
      <c r="BE24" s="17">
        <v>476.8</v>
      </c>
      <c r="BF24" s="17">
        <v>185.2</v>
      </c>
      <c r="BG24" s="17">
        <f t="shared" si="19"/>
        <v>38.84228187919463</v>
      </c>
      <c r="BH24" s="17">
        <v>11003</v>
      </c>
      <c r="BI24" s="17">
        <v>5501.4</v>
      </c>
      <c r="BJ24" s="17">
        <f t="shared" si="20"/>
        <v>49.999091156957192</v>
      </c>
      <c r="BK24" s="17">
        <v>2.7</v>
      </c>
      <c r="BL24" s="17">
        <v>0</v>
      </c>
      <c r="BM24" s="17">
        <f t="shared" si="21"/>
        <v>0</v>
      </c>
      <c r="BN24" s="17"/>
      <c r="BO24" s="17"/>
      <c r="BP24" s="17"/>
    </row>
    <row r="25" spans="1:68" ht="17.25" customHeight="1">
      <c r="A25" s="7">
        <v>18</v>
      </c>
      <c r="B25" s="8" t="s">
        <v>132</v>
      </c>
      <c r="C25" s="20">
        <f t="shared" si="3"/>
        <v>74923.399999999994</v>
      </c>
      <c r="D25" s="20">
        <f t="shared" si="4"/>
        <v>44384.499999999985</v>
      </c>
      <c r="E25" s="20">
        <f t="shared" si="5"/>
        <v>59.239836953475134</v>
      </c>
      <c r="F25" s="17">
        <v>0.1</v>
      </c>
      <c r="G25" s="17">
        <v>0</v>
      </c>
      <c r="H25" s="17">
        <f t="shared" si="6"/>
        <v>0</v>
      </c>
      <c r="I25" s="17">
        <v>0</v>
      </c>
      <c r="J25" s="17"/>
      <c r="K25" s="17"/>
      <c r="L25" s="17"/>
      <c r="M25" s="17"/>
      <c r="N25" s="17"/>
      <c r="O25" s="17"/>
      <c r="P25" s="17"/>
      <c r="Q25" s="17"/>
      <c r="R25" s="17">
        <v>1</v>
      </c>
      <c r="S25" s="17">
        <v>0.3</v>
      </c>
      <c r="T25" s="17">
        <f t="shared" si="8"/>
        <v>30</v>
      </c>
      <c r="U25" s="17">
        <v>3855.7</v>
      </c>
      <c r="V25" s="17">
        <v>1927.9</v>
      </c>
      <c r="W25" s="17">
        <f t="shared" si="9"/>
        <v>50.001296781388596</v>
      </c>
      <c r="X25" s="17">
        <v>55.4</v>
      </c>
      <c r="Y25" s="17">
        <v>19.3</v>
      </c>
      <c r="Z25" s="17">
        <f t="shared" si="10"/>
        <v>34.837545126353788</v>
      </c>
      <c r="AA25" s="17">
        <v>310.39999999999998</v>
      </c>
      <c r="AB25" s="17">
        <v>152.19999999999999</v>
      </c>
      <c r="AC25" s="17">
        <f t="shared" si="11"/>
        <v>49.033505154639172</v>
      </c>
      <c r="AD25" s="17">
        <v>310</v>
      </c>
      <c r="AE25" s="17">
        <v>139.5</v>
      </c>
      <c r="AF25" s="17">
        <f t="shared" si="12"/>
        <v>45</v>
      </c>
      <c r="AG25" s="17"/>
      <c r="AH25" s="17"/>
      <c r="AI25" s="17"/>
      <c r="AJ25" s="17">
        <v>58905</v>
      </c>
      <c r="AK25" s="17">
        <v>36821.5</v>
      </c>
      <c r="AL25" s="17">
        <f t="shared" si="14"/>
        <v>62.509973686444276</v>
      </c>
      <c r="AM25" s="17">
        <v>212.7</v>
      </c>
      <c r="AN25" s="17">
        <v>57.2</v>
      </c>
      <c r="AO25" s="17">
        <f t="shared" si="15"/>
        <v>26.892336624353554</v>
      </c>
      <c r="AP25" s="17">
        <v>11.5</v>
      </c>
      <c r="AQ25" s="17">
        <v>0</v>
      </c>
      <c r="AR25" s="17">
        <f t="shared" si="2"/>
        <v>0</v>
      </c>
      <c r="AS25" s="17">
        <v>989.4</v>
      </c>
      <c r="AT25" s="17">
        <v>493.2</v>
      </c>
      <c r="AU25" s="17">
        <f t="shared" si="16"/>
        <v>49.848392965433597</v>
      </c>
      <c r="AV25" s="81">
        <v>69.2</v>
      </c>
      <c r="AW25" s="81">
        <v>16.8</v>
      </c>
      <c r="AX25" s="81">
        <f t="shared" si="17"/>
        <v>24.277456647398843</v>
      </c>
      <c r="AY25" s="17">
        <v>300</v>
      </c>
      <c r="AZ25" s="17"/>
      <c r="BA25" s="17">
        <f t="shared" si="23"/>
        <v>0</v>
      </c>
      <c r="BB25" s="17">
        <v>1443.3</v>
      </c>
      <c r="BC25" s="17">
        <v>582.70000000000005</v>
      </c>
      <c r="BD25" s="17">
        <f t="shared" si="18"/>
        <v>40.372756876602232</v>
      </c>
      <c r="BE25" s="17">
        <v>457.7</v>
      </c>
      <c r="BF25" s="17">
        <v>173.7</v>
      </c>
      <c r="BG25" s="17">
        <f t="shared" si="19"/>
        <v>37.950622678610443</v>
      </c>
      <c r="BH25" s="17">
        <v>7999.8</v>
      </c>
      <c r="BI25" s="17">
        <v>4000.2</v>
      </c>
      <c r="BJ25" s="17">
        <f t="shared" si="20"/>
        <v>50.003750093752345</v>
      </c>
      <c r="BK25" s="17">
        <v>2.2000000000000002</v>
      </c>
      <c r="BL25" s="17">
        <v>0</v>
      </c>
      <c r="BM25" s="17">
        <f t="shared" si="21"/>
        <v>0</v>
      </c>
      <c r="BN25" s="17"/>
      <c r="BO25" s="17"/>
      <c r="BP25" s="17"/>
    </row>
    <row r="26" spans="1:68" ht="17.25" customHeight="1">
      <c r="A26" s="7">
        <v>19</v>
      </c>
      <c r="B26" s="8" t="s">
        <v>133</v>
      </c>
      <c r="C26" s="20">
        <f t="shared" si="3"/>
        <v>251592.5</v>
      </c>
      <c r="D26" s="20">
        <f t="shared" si="4"/>
        <v>134375.9</v>
      </c>
      <c r="E26" s="20">
        <f t="shared" si="5"/>
        <v>53.410137424605267</v>
      </c>
      <c r="F26" s="17">
        <v>3.1</v>
      </c>
      <c r="G26" s="17">
        <v>0.4</v>
      </c>
      <c r="H26" s="17">
        <f t="shared" si="6"/>
        <v>12.903225806451612</v>
      </c>
      <c r="I26" s="17">
        <v>2216.1999999999998</v>
      </c>
      <c r="J26" s="17">
        <v>1020</v>
      </c>
      <c r="K26" s="17">
        <f t="shared" si="22"/>
        <v>46.024727010197644</v>
      </c>
      <c r="L26" s="17"/>
      <c r="M26" s="17"/>
      <c r="N26" s="17"/>
      <c r="O26" s="17">
        <v>5475.6</v>
      </c>
      <c r="P26" s="17">
        <v>0</v>
      </c>
      <c r="Q26" s="17">
        <f t="shared" si="7"/>
        <v>0</v>
      </c>
      <c r="R26" s="17">
        <v>2.7</v>
      </c>
      <c r="S26" s="17">
        <v>0</v>
      </c>
      <c r="T26" s="17">
        <f t="shared" si="8"/>
        <v>0</v>
      </c>
      <c r="U26" s="17">
        <v>2891.8</v>
      </c>
      <c r="V26" s="17">
        <v>2520.6999999999998</v>
      </c>
      <c r="W26" s="17">
        <f t="shared" si="9"/>
        <v>87.167162321045694</v>
      </c>
      <c r="X26" s="17">
        <v>83</v>
      </c>
      <c r="Y26" s="17">
        <v>32.6</v>
      </c>
      <c r="Z26" s="17">
        <f t="shared" si="10"/>
        <v>39.277108433734945</v>
      </c>
      <c r="AA26" s="17">
        <v>620.9</v>
      </c>
      <c r="AB26" s="17">
        <v>266.39999999999998</v>
      </c>
      <c r="AC26" s="17">
        <f t="shared" si="11"/>
        <v>42.905459816395549</v>
      </c>
      <c r="AD26" s="17">
        <v>843.4</v>
      </c>
      <c r="AE26" s="17">
        <v>334.7</v>
      </c>
      <c r="AF26" s="17">
        <f t="shared" si="12"/>
        <v>39.684609912259901</v>
      </c>
      <c r="AG26" s="17">
        <v>52694.5</v>
      </c>
      <c r="AH26" s="17">
        <v>25666.6</v>
      </c>
      <c r="AI26" s="17">
        <f t="shared" si="13"/>
        <v>48.708309216331877</v>
      </c>
      <c r="AJ26" s="17">
        <v>159686.70000000001</v>
      </c>
      <c r="AK26" s="17">
        <v>91437.6</v>
      </c>
      <c r="AL26" s="17">
        <f t="shared" si="14"/>
        <v>57.260623458309304</v>
      </c>
      <c r="AM26" s="17">
        <v>319.39999999999998</v>
      </c>
      <c r="AN26" s="17">
        <v>172.3</v>
      </c>
      <c r="AO26" s="17">
        <f t="shared" si="15"/>
        <v>53.944896681277399</v>
      </c>
      <c r="AP26" s="17">
        <v>80.400000000000006</v>
      </c>
      <c r="AQ26" s="17">
        <v>0</v>
      </c>
      <c r="AR26" s="17">
        <f t="shared" si="2"/>
        <v>0</v>
      </c>
      <c r="AS26" s="17">
        <v>1619</v>
      </c>
      <c r="AT26" s="17">
        <v>806.7</v>
      </c>
      <c r="AU26" s="17">
        <f t="shared" si="16"/>
        <v>49.827053736874618</v>
      </c>
      <c r="AV26" s="81">
        <v>87.4</v>
      </c>
      <c r="AW26" s="81">
        <v>52.4</v>
      </c>
      <c r="AX26" s="81">
        <f t="shared" si="17"/>
        <v>59.954233409610978</v>
      </c>
      <c r="AY26" s="17"/>
      <c r="AZ26" s="17"/>
      <c r="BA26" s="17"/>
      <c r="BB26" s="17">
        <v>2392.9</v>
      </c>
      <c r="BC26" s="17">
        <v>868.8</v>
      </c>
      <c r="BD26" s="17">
        <f t="shared" si="18"/>
        <v>36.307409419532782</v>
      </c>
      <c r="BE26" s="17">
        <v>667.5</v>
      </c>
      <c r="BF26" s="17">
        <v>247.9</v>
      </c>
      <c r="BG26" s="17">
        <f t="shared" si="19"/>
        <v>37.138576779026216</v>
      </c>
      <c r="BH26" s="17">
        <v>21897.5</v>
      </c>
      <c r="BI26" s="17">
        <v>10948.8</v>
      </c>
      <c r="BJ26" s="17">
        <f t="shared" si="20"/>
        <v>50.0002283365681</v>
      </c>
      <c r="BK26" s="17">
        <v>10.5</v>
      </c>
      <c r="BL26" s="17">
        <v>0</v>
      </c>
      <c r="BM26" s="17">
        <f t="shared" si="21"/>
        <v>0</v>
      </c>
      <c r="BN26" s="17"/>
      <c r="BO26" s="17"/>
      <c r="BP26" s="17"/>
    </row>
    <row r="27" spans="1:68" ht="17.25" customHeight="1">
      <c r="A27" s="7">
        <v>20</v>
      </c>
      <c r="B27" s="8" t="s">
        <v>134</v>
      </c>
      <c r="C27" s="20">
        <f t="shared" si="3"/>
        <v>171332.00000000003</v>
      </c>
      <c r="D27" s="20">
        <f t="shared" si="4"/>
        <v>102838.39999999999</v>
      </c>
      <c r="E27" s="20">
        <f t="shared" si="5"/>
        <v>60.022879555482909</v>
      </c>
      <c r="F27" s="17">
        <v>0.2</v>
      </c>
      <c r="G27" s="17">
        <v>0</v>
      </c>
      <c r="H27" s="17">
        <f t="shared" si="6"/>
        <v>0</v>
      </c>
      <c r="I27" s="17">
        <v>1850.7</v>
      </c>
      <c r="J27" s="17">
        <v>771.6</v>
      </c>
      <c r="K27" s="17">
        <f t="shared" si="22"/>
        <v>41.692332630896416</v>
      </c>
      <c r="L27" s="17"/>
      <c r="M27" s="17"/>
      <c r="N27" s="17"/>
      <c r="O27" s="17"/>
      <c r="P27" s="17"/>
      <c r="Q27" s="17"/>
      <c r="R27" s="17">
        <v>2.6</v>
      </c>
      <c r="S27" s="17">
        <v>1.3</v>
      </c>
      <c r="T27" s="17">
        <f t="shared" si="8"/>
        <v>50</v>
      </c>
      <c r="U27" s="17">
        <v>1927.9</v>
      </c>
      <c r="V27" s="17">
        <v>0</v>
      </c>
      <c r="W27" s="17">
        <f t="shared" si="9"/>
        <v>0</v>
      </c>
      <c r="X27" s="17">
        <v>55.4</v>
      </c>
      <c r="Y27" s="17">
        <v>14.7</v>
      </c>
      <c r="Z27" s="17">
        <f t="shared" si="10"/>
        <v>26.534296028880867</v>
      </c>
      <c r="AA27" s="17">
        <v>310.39999999999998</v>
      </c>
      <c r="AB27" s="17">
        <v>143.1</v>
      </c>
      <c r="AC27" s="17">
        <f t="shared" si="11"/>
        <v>46.101804123711347</v>
      </c>
      <c r="AD27" s="17">
        <v>576.79999999999995</v>
      </c>
      <c r="AE27" s="17">
        <v>241</v>
      </c>
      <c r="AF27" s="17">
        <f t="shared" si="12"/>
        <v>41.782246879334259</v>
      </c>
      <c r="AG27" s="17">
        <v>12925.6</v>
      </c>
      <c r="AH27" s="17">
        <v>7274.4</v>
      </c>
      <c r="AI27" s="17">
        <f t="shared" si="13"/>
        <v>56.279012192857579</v>
      </c>
      <c r="AJ27" s="17">
        <v>132247.1</v>
      </c>
      <c r="AK27" s="17">
        <v>84433.9</v>
      </c>
      <c r="AL27" s="17">
        <f t="shared" si="14"/>
        <v>63.845558806204437</v>
      </c>
      <c r="AM27" s="17">
        <v>562.20000000000005</v>
      </c>
      <c r="AN27" s="17">
        <v>179.7</v>
      </c>
      <c r="AO27" s="17">
        <f t="shared" si="15"/>
        <v>31.963713980789748</v>
      </c>
      <c r="AP27" s="17">
        <v>15.9</v>
      </c>
      <c r="AQ27" s="17">
        <v>0</v>
      </c>
      <c r="AR27" s="17">
        <f t="shared" si="2"/>
        <v>0</v>
      </c>
      <c r="AS27" s="17">
        <v>1349.1</v>
      </c>
      <c r="AT27" s="17">
        <v>672</v>
      </c>
      <c r="AU27" s="17">
        <f t="shared" si="16"/>
        <v>49.810985101178566</v>
      </c>
      <c r="AV27" s="81">
        <v>86.7</v>
      </c>
      <c r="AW27" s="81">
        <v>34.200000000000003</v>
      </c>
      <c r="AX27" s="81">
        <f t="shared" si="17"/>
        <v>39.446366782006919</v>
      </c>
      <c r="AY27" s="17"/>
      <c r="AZ27" s="17"/>
      <c r="BA27" s="17"/>
      <c r="BB27" s="17">
        <v>3583.1</v>
      </c>
      <c r="BC27" s="17">
        <v>1317.7</v>
      </c>
      <c r="BD27" s="17">
        <f t="shared" si="18"/>
        <v>36.775417934191069</v>
      </c>
      <c r="BE27" s="17">
        <v>966.3</v>
      </c>
      <c r="BF27" s="17">
        <v>320.2</v>
      </c>
      <c r="BG27" s="17">
        <f t="shared" si="19"/>
        <v>33.136707026803272</v>
      </c>
      <c r="BH27" s="17">
        <v>14868.8</v>
      </c>
      <c r="BI27" s="17">
        <v>7434.6</v>
      </c>
      <c r="BJ27" s="17">
        <f t="shared" si="20"/>
        <v>50.001345098461215</v>
      </c>
      <c r="BK27" s="17">
        <v>3.2</v>
      </c>
      <c r="BL27" s="17">
        <v>0</v>
      </c>
      <c r="BM27" s="17">
        <f t="shared" si="21"/>
        <v>0</v>
      </c>
      <c r="BN27" s="17"/>
      <c r="BO27" s="17"/>
      <c r="BP27" s="17"/>
    </row>
    <row r="28" spans="1:68" ht="17.25" customHeight="1">
      <c r="A28" s="7">
        <v>21</v>
      </c>
      <c r="B28" s="8" t="s">
        <v>135</v>
      </c>
      <c r="C28" s="20">
        <f t="shared" si="3"/>
        <v>163730.79999999999</v>
      </c>
      <c r="D28" s="20">
        <f t="shared" si="4"/>
        <v>89012.199999999983</v>
      </c>
      <c r="E28" s="20">
        <f t="shared" si="5"/>
        <v>54.364969816308232</v>
      </c>
      <c r="F28" s="17">
        <v>0.4</v>
      </c>
      <c r="G28" s="17">
        <v>0.2</v>
      </c>
      <c r="H28" s="17">
        <f t="shared" si="6"/>
        <v>50</v>
      </c>
      <c r="I28" s="17">
        <v>1780.6</v>
      </c>
      <c r="J28" s="17">
        <v>685.2</v>
      </c>
      <c r="K28" s="17">
        <f t="shared" si="22"/>
        <v>38.481410760417837</v>
      </c>
      <c r="L28" s="17"/>
      <c r="M28" s="17"/>
      <c r="N28" s="17"/>
      <c r="O28" s="17"/>
      <c r="P28" s="17"/>
      <c r="Q28" s="17"/>
      <c r="R28" s="17">
        <v>1</v>
      </c>
      <c r="S28" s="17">
        <v>0.5</v>
      </c>
      <c r="T28" s="17">
        <f t="shared" si="8"/>
        <v>50</v>
      </c>
      <c r="U28" s="17">
        <v>4819.7</v>
      </c>
      <c r="V28" s="17">
        <v>2891.8</v>
      </c>
      <c r="W28" s="17">
        <f t="shared" si="9"/>
        <v>59.999585036413059</v>
      </c>
      <c r="X28" s="17">
        <v>55.4</v>
      </c>
      <c r="Y28" s="17">
        <v>21.4</v>
      </c>
      <c r="Z28" s="17">
        <f t="shared" si="10"/>
        <v>38.628158844765345</v>
      </c>
      <c r="AA28" s="17">
        <v>310.39999999999998</v>
      </c>
      <c r="AB28" s="17">
        <v>152.69999999999999</v>
      </c>
      <c r="AC28" s="17">
        <f t="shared" si="11"/>
        <v>49.194587628865975</v>
      </c>
      <c r="AD28" s="17">
        <v>576.79999999999995</v>
      </c>
      <c r="AE28" s="17">
        <v>294.10000000000002</v>
      </c>
      <c r="AF28" s="17">
        <f t="shared" si="12"/>
        <v>50.988210818307913</v>
      </c>
      <c r="AG28" s="17">
        <v>29133.1</v>
      </c>
      <c r="AH28" s="17">
        <v>15791.2</v>
      </c>
      <c r="AI28" s="17">
        <f t="shared" si="13"/>
        <v>54.203637786572671</v>
      </c>
      <c r="AJ28" s="17">
        <v>109180.2</v>
      </c>
      <c r="AK28" s="17">
        <v>60061.599999999999</v>
      </c>
      <c r="AL28" s="17">
        <f t="shared" si="14"/>
        <v>55.011439803187756</v>
      </c>
      <c r="AM28" s="17">
        <v>279.10000000000002</v>
      </c>
      <c r="AN28" s="17">
        <v>82.8</v>
      </c>
      <c r="AO28" s="17">
        <f t="shared" si="15"/>
        <v>29.666786098172693</v>
      </c>
      <c r="AP28" s="17">
        <v>32.700000000000003</v>
      </c>
      <c r="AQ28" s="17">
        <v>0</v>
      </c>
      <c r="AR28" s="17">
        <f t="shared" si="2"/>
        <v>0</v>
      </c>
      <c r="AS28" s="17">
        <v>1079.4000000000001</v>
      </c>
      <c r="AT28" s="17">
        <v>537.9</v>
      </c>
      <c r="AU28" s="17">
        <f t="shared" si="16"/>
        <v>49.833240689271811</v>
      </c>
      <c r="AV28" s="81">
        <v>155.19999999999999</v>
      </c>
      <c r="AW28" s="81">
        <v>120.2</v>
      </c>
      <c r="AX28" s="81">
        <f t="shared" si="17"/>
        <v>77.448453608247419</v>
      </c>
      <c r="AY28" s="17"/>
      <c r="AZ28" s="17"/>
      <c r="BA28" s="17"/>
      <c r="BB28" s="17">
        <v>2690.5</v>
      </c>
      <c r="BC28" s="17">
        <v>1675.7</v>
      </c>
      <c r="BD28" s="17">
        <f t="shared" si="18"/>
        <v>62.282103698197368</v>
      </c>
      <c r="BE28" s="17">
        <v>724.8</v>
      </c>
      <c r="BF28" s="17">
        <v>242.7</v>
      </c>
      <c r="BG28" s="17">
        <f t="shared" si="19"/>
        <v>33.485099337748345</v>
      </c>
      <c r="BH28" s="17">
        <v>12908.6</v>
      </c>
      <c r="BI28" s="17">
        <v>6454.2</v>
      </c>
      <c r="BJ28" s="17">
        <f t="shared" si="20"/>
        <v>49.99922532265311</v>
      </c>
      <c r="BK28" s="17">
        <v>2.9</v>
      </c>
      <c r="BL28" s="17">
        <v>0</v>
      </c>
      <c r="BM28" s="17">
        <f t="shared" si="21"/>
        <v>0</v>
      </c>
      <c r="BN28" s="17"/>
      <c r="BO28" s="17"/>
      <c r="BP28" s="17"/>
    </row>
    <row r="29" spans="1:68" s="74" customFormat="1" ht="20.25" customHeight="1">
      <c r="A29" s="72"/>
      <c r="B29" s="71" t="s">
        <v>370</v>
      </c>
      <c r="C29" s="51">
        <f>SUM(C30:C34)</f>
        <v>5828267.4000000004</v>
      </c>
      <c r="D29" s="51">
        <f t="shared" ref="D29:BO29" si="25">SUM(D30:D34)</f>
        <v>3376710.7</v>
      </c>
      <c r="E29" s="51">
        <f t="shared" si="5"/>
        <v>57.936784094703683</v>
      </c>
      <c r="F29" s="51">
        <f t="shared" si="25"/>
        <v>181.89999999999998</v>
      </c>
      <c r="G29" s="51">
        <f t="shared" si="25"/>
        <v>15</v>
      </c>
      <c r="H29" s="51">
        <f t="shared" si="25"/>
        <v>100.26737967914438</v>
      </c>
      <c r="I29" s="51">
        <f t="shared" si="25"/>
        <v>33073.599999999999</v>
      </c>
      <c r="J29" s="51">
        <f t="shared" si="25"/>
        <v>13052.2</v>
      </c>
      <c r="K29" s="51">
        <f t="shared" si="22"/>
        <v>39.464104300711142</v>
      </c>
      <c r="L29" s="51">
        <f t="shared" si="25"/>
        <v>997.7</v>
      </c>
      <c r="M29" s="51">
        <f t="shared" si="25"/>
        <v>0</v>
      </c>
      <c r="N29" s="51">
        <f>M29/L29*100</f>
        <v>0</v>
      </c>
      <c r="O29" s="51">
        <f t="shared" si="25"/>
        <v>36307.9</v>
      </c>
      <c r="P29" s="51">
        <f t="shared" si="25"/>
        <v>10607.1</v>
      </c>
      <c r="Q29" s="51">
        <f t="shared" si="7"/>
        <v>29.21430322326546</v>
      </c>
      <c r="R29" s="51">
        <f t="shared" si="25"/>
        <v>73.900000000000006</v>
      </c>
      <c r="S29" s="51">
        <f t="shared" si="25"/>
        <v>7.2</v>
      </c>
      <c r="T29" s="51">
        <f t="shared" si="8"/>
        <v>9.7428958051420835</v>
      </c>
      <c r="U29" s="51">
        <f t="shared" si="25"/>
        <v>111438.6</v>
      </c>
      <c r="V29" s="51">
        <f t="shared" si="25"/>
        <v>38574.5</v>
      </c>
      <c r="W29" s="51">
        <f t="shared" si="9"/>
        <v>34.615025673330422</v>
      </c>
      <c r="X29" s="51">
        <f t="shared" si="25"/>
        <v>701.59999999999991</v>
      </c>
      <c r="Y29" s="51">
        <f t="shared" si="25"/>
        <v>302.3</v>
      </c>
      <c r="Z29" s="51">
        <f t="shared" si="10"/>
        <v>43.087229190421901</v>
      </c>
      <c r="AA29" s="51">
        <f t="shared" si="25"/>
        <v>6387</v>
      </c>
      <c r="AB29" s="51">
        <f t="shared" si="25"/>
        <v>2577.4</v>
      </c>
      <c r="AC29" s="51">
        <f t="shared" si="11"/>
        <v>40.353843745107248</v>
      </c>
      <c r="AD29" s="51">
        <f t="shared" si="25"/>
        <v>13325.2</v>
      </c>
      <c r="AE29" s="51">
        <f t="shared" si="25"/>
        <v>5533.8</v>
      </c>
      <c r="AF29" s="51">
        <f t="shared" si="12"/>
        <v>41.528832587878604</v>
      </c>
      <c r="AG29" s="51">
        <f t="shared" si="25"/>
        <v>2799641.7</v>
      </c>
      <c r="AH29" s="51">
        <f t="shared" si="25"/>
        <v>1522596.7</v>
      </c>
      <c r="AI29" s="51">
        <f t="shared" si="13"/>
        <v>54.385412961951516</v>
      </c>
      <c r="AJ29" s="51">
        <f t="shared" si="25"/>
        <v>2796377.5</v>
      </c>
      <c r="AK29" s="51">
        <f t="shared" si="25"/>
        <v>1771448.7</v>
      </c>
      <c r="AL29" s="51">
        <f t="shared" si="14"/>
        <v>63.347981451002234</v>
      </c>
      <c r="AM29" s="51">
        <f t="shared" si="25"/>
        <v>19955.599999999999</v>
      </c>
      <c r="AN29" s="51">
        <f t="shared" si="25"/>
        <v>7967.1</v>
      </c>
      <c r="AO29" s="51">
        <f t="shared" si="15"/>
        <v>39.92413157209004</v>
      </c>
      <c r="AP29" s="51">
        <f t="shared" si="25"/>
        <v>854.5</v>
      </c>
      <c r="AQ29" s="51">
        <f t="shared" si="25"/>
        <v>217.7</v>
      </c>
      <c r="AR29" s="51">
        <f t="shared" si="2"/>
        <v>25.476887068461085</v>
      </c>
      <c r="AS29" s="51">
        <f t="shared" si="25"/>
        <v>0</v>
      </c>
      <c r="AT29" s="51">
        <f t="shared" si="25"/>
        <v>0</v>
      </c>
      <c r="AU29" s="51">
        <v>0</v>
      </c>
      <c r="AV29" s="51">
        <f t="shared" si="25"/>
        <v>3029.3</v>
      </c>
      <c r="AW29" s="51">
        <f t="shared" si="25"/>
        <v>2177.3999999999996</v>
      </c>
      <c r="AX29" s="51">
        <f t="shared" si="17"/>
        <v>71.87799161522463</v>
      </c>
      <c r="AY29" s="51">
        <f t="shared" si="25"/>
        <v>4575</v>
      </c>
      <c r="AZ29" s="51">
        <f t="shared" si="25"/>
        <v>1200</v>
      </c>
      <c r="BA29" s="51">
        <f>AZ29/AY29*100</f>
        <v>26.229508196721312</v>
      </c>
      <c r="BB29" s="51">
        <f t="shared" si="25"/>
        <v>1019.2</v>
      </c>
      <c r="BC29" s="51">
        <f t="shared" si="25"/>
        <v>391.4</v>
      </c>
      <c r="BD29" s="51">
        <f t="shared" si="18"/>
        <v>38.402668759811611</v>
      </c>
      <c r="BE29" s="51">
        <f t="shared" si="25"/>
        <v>127.2</v>
      </c>
      <c r="BF29" s="51">
        <f t="shared" si="25"/>
        <v>42.2</v>
      </c>
      <c r="BG29" s="51">
        <f t="shared" si="19"/>
        <v>33.176100628930818</v>
      </c>
      <c r="BH29" s="51">
        <f t="shared" si="25"/>
        <v>0</v>
      </c>
      <c r="BI29" s="51">
        <f t="shared" si="25"/>
        <v>0</v>
      </c>
      <c r="BJ29" s="51">
        <v>0</v>
      </c>
      <c r="BK29" s="51">
        <f t="shared" si="25"/>
        <v>179.8</v>
      </c>
      <c r="BL29" s="51">
        <f t="shared" si="25"/>
        <v>0</v>
      </c>
      <c r="BM29" s="51">
        <v>0</v>
      </c>
      <c r="BN29" s="51">
        <f t="shared" si="25"/>
        <v>20.2</v>
      </c>
      <c r="BO29" s="51">
        <f t="shared" si="25"/>
        <v>0</v>
      </c>
      <c r="BP29" s="51">
        <v>0</v>
      </c>
    </row>
    <row r="30" spans="1:68" ht="17.25" customHeight="1">
      <c r="A30" s="7">
        <v>22</v>
      </c>
      <c r="B30" s="8" t="s">
        <v>136</v>
      </c>
      <c r="C30" s="20">
        <f t="shared" ref="C30:D34" si="26">F30+I30+L30+O30+R30+U30+X30+AA30+AD30+AG30+AJ30+AM30+AP30+AS30+AV30+AY30+BB30+BE30+BH30+BK30+BN30</f>
        <v>238660.5</v>
      </c>
      <c r="D30" s="20">
        <f t="shared" si="26"/>
        <v>141962.20000000001</v>
      </c>
      <c r="E30" s="20">
        <f t="shared" si="5"/>
        <v>59.482905633734951</v>
      </c>
      <c r="F30" s="17">
        <v>5.6</v>
      </c>
      <c r="G30" s="17">
        <v>0</v>
      </c>
      <c r="H30" s="17">
        <f t="shared" si="6"/>
        <v>0</v>
      </c>
      <c r="I30" s="17">
        <v>4183.3999999999996</v>
      </c>
      <c r="J30" s="17">
        <v>995</v>
      </c>
      <c r="K30" s="17">
        <f t="shared" si="22"/>
        <v>23.784481522206818</v>
      </c>
      <c r="L30" s="17">
        <v>41.4</v>
      </c>
      <c r="M30" s="17">
        <v>0</v>
      </c>
      <c r="N30" s="17">
        <f t="shared" si="24"/>
        <v>0</v>
      </c>
      <c r="O30" s="17"/>
      <c r="P30" s="17"/>
      <c r="Q30" s="17"/>
      <c r="R30" s="17">
        <v>1.8</v>
      </c>
      <c r="S30" s="17">
        <v>0</v>
      </c>
      <c r="T30" s="17">
        <f t="shared" si="8"/>
        <v>0</v>
      </c>
      <c r="U30" s="17">
        <v>2975.9</v>
      </c>
      <c r="V30" s="17">
        <v>1984</v>
      </c>
      <c r="W30" s="17">
        <f t="shared" si="9"/>
        <v>66.668906885312012</v>
      </c>
      <c r="X30" s="17">
        <v>83</v>
      </c>
      <c r="Y30" s="17">
        <v>26</v>
      </c>
      <c r="Z30" s="17">
        <f t="shared" si="10"/>
        <v>31.325301204819279</v>
      </c>
      <c r="AA30" s="17">
        <v>620.9</v>
      </c>
      <c r="AB30" s="17">
        <v>217.8</v>
      </c>
      <c r="AC30" s="17">
        <f t="shared" si="11"/>
        <v>35.078112417458527</v>
      </c>
      <c r="AD30" s="17">
        <v>576.79999999999995</v>
      </c>
      <c r="AE30" s="17">
        <v>230.6</v>
      </c>
      <c r="AF30" s="17">
        <f t="shared" si="12"/>
        <v>39.979195561719841</v>
      </c>
      <c r="AG30" s="17">
        <v>94402.7</v>
      </c>
      <c r="AH30" s="17">
        <v>54289.9</v>
      </c>
      <c r="AI30" s="17">
        <f t="shared" si="13"/>
        <v>57.50884243776926</v>
      </c>
      <c r="AJ30" s="17">
        <v>134430.20000000001</v>
      </c>
      <c r="AK30" s="17">
        <v>83991.4</v>
      </c>
      <c r="AL30" s="17">
        <f t="shared" si="14"/>
        <v>62.479561884159949</v>
      </c>
      <c r="AM30" s="17">
        <v>1161.4000000000001</v>
      </c>
      <c r="AN30" s="17">
        <v>124.8</v>
      </c>
      <c r="AO30" s="17">
        <f t="shared" si="15"/>
        <v>10.745651799552263</v>
      </c>
      <c r="AP30" s="17">
        <v>16.8</v>
      </c>
      <c r="AQ30" s="17">
        <v>0</v>
      </c>
      <c r="AR30" s="17">
        <f t="shared" si="2"/>
        <v>0</v>
      </c>
      <c r="AS30" s="17">
        <v>0</v>
      </c>
      <c r="AT30" s="17"/>
      <c r="AU30" s="70"/>
      <c r="AV30" s="81">
        <v>155.19999999999999</v>
      </c>
      <c r="AW30" s="81">
        <v>102.7</v>
      </c>
      <c r="AX30" s="81">
        <f t="shared" si="17"/>
        <v>66.172680412371136</v>
      </c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>
        <v>5.0999999999999996</v>
      </c>
      <c r="BL30" s="17">
        <v>0</v>
      </c>
      <c r="BM30" s="17">
        <f t="shared" si="21"/>
        <v>0</v>
      </c>
      <c r="BN30" s="17">
        <v>0.3</v>
      </c>
      <c r="BO30" s="17">
        <v>0</v>
      </c>
      <c r="BP30" s="17">
        <f>BO30/BN30*100</f>
        <v>0</v>
      </c>
    </row>
    <row r="31" spans="1:68" ht="17.25" customHeight="1">
      <c r="A31" s="7">
        <v>23</v>
      </c>
      <c r="B31" s="8" t="s">
        <v>137</v>
      </c>
      <c r="C31" s="20">
        <f t="shared" si="26"/>
        <v>363967.39999999997</v>
      </c>
      <c r="D31" s="20">
        <f t="shared" si="26"/>
        <v>217681.3</v>
      </c>
      <c r="E31" s="20">
        <f t="shared" si="5"/>
        <v>59.807911367886248</v>
      </c>
      <c r="F31" s="17">
        <v>11.2</v>
      </c>
      <c r="G31" s="17">
        <v>5.6</v>
      </c>
      <c r="H31" s="17">
        <f t="shared" si="6"/>
        <v>50</v>
      </c>
      <c r="I31" s="17">
        <v>5635.4</v>
      </c>
      <c r="J31" s="17">
        <v>2795</v>
      </c>
      <c r="K31" s="17">
        <f t="shared" si="22"/>
        <v>49.597189196862686</v>
      </c>
      <c r="L31" s="17">
        <v>129.4</v>
      </c>
      <c r="M31" s="17">
        <v>0</v>
      </c>
      <c r="N31" s="17">
        <f t="shared" si="24"/>
        <v>0</v>
      </c>
      <c r="O31" s="17">
        <v>3787.6</v>
      </c>
      <c r="P31" s="17">
        <v>0</v>
      </c>
      <c r="Q31" s="17">
        <f t="shared" si="7"/>
        <v>0</v>
      </c>
      <c r="R31" s="17">
        <v>5.0999999999999996</v>
      </c>
      <c r="S31" s="17">
        <v>1.3</v>
      </c>
      <c r="T31" s="17">
        <f t="shared" si="8"/>
        <v>25.490196078431378</v>
      </c>
      <c r="U31" s="17">
        <v>7935.8</v>
      </c>
      <c r="V31" s="17">
        <v>0</v>
      </c>
      <c r="W31" s="17">
        <f t="shared" si="9"/>
        <v>0</v>
      </c>
      <c r="X31" s="17">
        <v>83</v>
      </c>
      <c r="Y31" s="17">
        <v>39.9</v>
      </c>
      <c r="Z31" s="17">
        <f t="shared" si="10"/>
        <v>48.072289156626503</v>
      </c>
      <c r="AA31" s="17">
        <v>620.9</v>
      </c>
      <c r="AB31" s="17">
        <v>271</v>
      </c>
      <c r="AC31" s="17">
        <f t="shared" si="11"/>
        <v>43.646319858270253</v>
      </c>
      <c r="AD31" s="17">
        <v>886.9</v>
      </c>
      <c r="AE31" s="17">
        <v>402.1</v>
      </c>
      <c r="AF31" s="17">
        <f t="shared" si="12"/>
        <v>45.337693088285043</v>
      </c>
      <c r="AG31" s="17">
        <v>149483.20000000001</v>
      </c>
      <c r="AH31" s="17">
        <v>89104.3</v>
      </c>
      <c r="AI31" s="17">
        <f t="shared" si="13"/>
        <v>59.608236912241644</v>
      </c>
      <c r="AJ31" s="17">
        <v>192717.5</v>
      </c>
      <c r="AK31" s="17">
        <v>124468.5</v>
      </c>
      <c r="AL31" s="17">
        <f t="shared" si="14"/>
        <v>64.585987261146499</v>
      </c>
      <c r="AM31" s="17">
        <v>1721.9</v>
      </c>
      <c r="AN31" s="17">
        <v>466.8</v>
      </c>
      <c r="AO31" s="17">
        <f t="shared" si="15"/>
        <v>27.109588245542714</v>
      </c>
      <c r="AP31" s="17">
        <v>66.2</v>
      </c>
      <c r="AQ31" s="17">
        <v>43</v>
      </c>
      <c r="AR31" s="17">
        <f t="shared" si="2"/>
        <v>64.954682779456192</v>
      </c>
      <c r="AS31" s="17">
        <v>0</v>
      </c>
      <c r="AT31" s="17"/>
      <c r="AU31" s="70"/>
      <c r="AV31" s="81">
        <v>258.60000000000002</v>
      </c>
      <c r="AW31" s="81">
        <v>83.8</v>
      </c>
      <c r="AX31" s="81">
        <f t="shared" si="17"/>
        <v>32.405259087393659</v>
      </c>
      <c r="AY31" s="17">
        <v>600</v>
      </c>
      <c r="AZ31" s="17">
        <v>0</v>
      </c>
      <c r="BA31" s="17">
        <f t="shared" si="23"/>
        <v>0</v>
      </c>
      <c r="BB31" s="17"/>
      <c r="BC31" s="17"/>
      <c r="BD31" s="17"/>
      <c r="BE31" s="17"/>
      <c r="BF31" s="17"/>
      <c r="BG31" s="17"/>
      <c r="BH31" s="17"/>
      <c r="BI31" s="17"/>
      <c r="BJ31" s="17"/>
      <c r="BK31" s="17">
        <v>22.6</v>
      </c>
      <c r="BL31" s="17">
        <v>0</v>
      </c>
      <c r="BM31" s="17">
        <f t="shared" si="21"/>
        <v>0</v>
      </c>
      <c r="BN31" s="17">
        <v>2.1</v>
      </c>
      <c r="BO31" s="17">
        <v>0</v>
      </c>
      <c r="BP31" s="17">
        <f t="shared" ref="BP31:BP36" si="27">BO31/BN31*100</f>
        <v>0</v>
      </c>
    </row>
    <row r="32" spans="1:68" ht="17.25" customHeight="1">
      <c r="A32" s="7">
        <v>24</v>
      </c>
      <c r="B32" s="8" t="s">
        <v>138</v>
      </c>
      <c r="C32" s="20">
        <f t="shared" si="26"/>
        <v>1045343.2999999999</v>
      </c>
      <c r="D32" s="20">
        <f t="shared" si="26"/>
        <v>587468.50000000012</v>
      </c>
      <c r="E32" s="20">
        <f t="shared" si="5"/>
        <v>56.198619152196237</v>
      </c>
      <c r="F32" s="17">
        <v>18.7</v>
      </c>
      <c r="G32" s="17">
        <v>9.4</v>
      </c>
      <c r="H32" s="17">
        <f t="shared" si="6"/>
        <v>50.267379679144383</v>
      </c>
      <c r="I32" s="17">
        <v>5094.5</v>
      </c>
      <c r="J32" s="17">
        <v>2149.5</v>
      </c>
      <c r="K32" s="17">
        <f t="shared" si="22"/>
        <v>42.192560604573558</v>
      </c>
      <c r="L32" s="17"/>
      <c r="M32" s="17"/>
      <c r="N32" s="17"/>
      <c r="O32" s="17">
        <v>5269.8</v>
      </c>
      <c r="P32" s="17">
        <v>0</v>
      </c>
      <c r="Q32" s="17">
        <f t="shared" si="7"/>
        <v>0</v>
      </c>
      <c r="R32" s="17">
        <v>23.6</v>
      </c>
      <c r="S32" s="17">
        <v>5.9</v>
      </c>
      <c r="T32" s="17">
        <f t="shared" si="8"/>
        <v>25</v>
      </c>
      <c r="U32" s="17">
        <v>7861.4</v>
      </c>
      <c r="V32" s="17">
        <v>1123.0999999999999</v>
      </c>
      <c r="W32" s="17">
        <f t="shared" si="9"/>
        <v>14.286259444882591</v>
      </c>
      <c r="X32" s="17">
        <v>138.4</v>
      </c>
      <c r="Y32" s="17">
        <v>69.2</v>
      </c>
      <c r="Z32" s="17">
        <f t="shared" si="10"/>
        <v>50</v>
      </c>
      <c r="AA32" s="17">
        <v>931.3</v>
      </c>
      <c r="AB32" s="17">
        <v>357.4</v>
      </c>
      <c r="AC32" s="17">
        <f t="shared" si="11"/>
        <v>38.37646300869752</v>
      </c>
      <c r="AD32" s="17">
        <v>2195.9</v>
      </c>
      <c r="AE32" s="17">
        <v>989.2</v>
      </c>
      <c r="AF32" s="17">
        <f t="shared" si="12"/>
        <v>45.047588688009469</v>
      </c>
      <c r="AG32" s="17">
        <v>537431.5</v>
      </c>
      <c r="AH32" s="17">
        <v>297799.8</v>
      </c>
      <c r="AI32" s="17">
        <f t="shared" si="13"/>
        <v>55.41167572053368</v>
      </c>
      <c r="AJ32" s="17">
        <v>479804.9</v>
      </c>
      <c r="AK32" s="17">
        <v>282083.3</v>
      </c>
      <c r="AL32" s="17">
        <f t="shared" si="14"/>
        <v>58.791250360302691</v>
      </c>
      <c r="AM32" s="17">
        <v>4878.7</v>
      </c>
      <c r="AN32" s="17">
        <v>1988.9</v>
      </c>
      <c r="AO32" s="17">
        <f t="shared" si="15"/>
        <v>40.767007604484803</v>
      </c>
      <c r="AP32" s="17">
        <v>260.39999999999998</v>
      </c>
      <c r="AQ32" s="17">
        <v>0</v>
      </c>
      <c r="AR32" s="17">
        <f t="shared" si="2"/>
        <v>0</v>
      </c>
      <c r="AS32" s="17">
        <v>0</v>
      </c>
      <c r="AT32" s="17"/>
      <c r="AU32" s="70"/>
      <c r="AV32" s="81">
        <v>502.6</v>
      </c>
      <c r="AW32" s="81">
        <v>292.8</v>
      </c>
      <c r="AX32" s="81">
        <f t="shared" si="17"/>
        <v>58.257063270990848</v>
      </c>
      <c r="AY32" s="17">
        <v>900</v>
      </c>
      <c r="AZ32" s="17">
        <v>600</v>
      </c>
      <c r="BA32" s="17">
        <f t="shared" si="23"/>
        <v>66.666666666666657</v>
      </c>
      <c r="BB32" s="17"/>
      <c r="BC32" s="17"/>
      <c r="BD32" s="17"/>
      <c r="BE32" s="17"/>
      <c r="BF32" s="17"/>
      <c r="BG32" s="17"/>
      <c r="BH32" s="17"/>
      <c r="BI32" s="17"/>
      <c r="BJ32" s="17"/>
      <c r="BK32" s="17">
        <v>30.7</v>
      </c>
      <c r="BL32" s="17">
        <v>0</v>
      </c>
      <c r="BM32" s="17">
        <f t="shared" si="21"/>
        <v>0</v>
      </c>
      <c r="BN32" s="17">
        <v>0.9</v>
      </c>
      <c r="BO32" s="17">
        <v>0</v>
      </c>
      <c r="BP32" s="17">
        <f t="shared" si="27"/>
        <v>0</v>
      </c>
    </row>
    <row r="33" spans="1:68" ht="17.25" customHeight="1">
      <c r="A33" s="7">
        <v>25</v>
      </c>
      <c r="B33" s="8" t="s">
        <v>139</v>
      </c>
      <c r="C33" s="20">
        <f t="shared" si="26"/>
        <v>253360.30000000002</v>
      </c>
      <c r="D33" s="20">
        <f t="shared" si="26"/>
        <v>130006.90000000001</v>
      </c>
      <c r="E33" s="20">
        <f t="shared" si="5"/>
        <v>51.313051018648146</v>
      </c>
      <c r="F33" s="17">
        <v>4.7</v>
      </c>
      <c r="G33" s="17">
        <v>0</v>
      </c>
      <c r="H33" s="17">
        <f t="shared" si="6"/>
        <v>0</v>
      </c>
      <c r="I33" s="17">
        <v>3542</v>
      </c>
      <c r="J33" s="17">
        <v>884.3</v>
      </c>
      <c r="K33" s="17">
        <f t="shared" si="22"/>
        <v>24.966120835686052</v>
      </c>
      <c r="L33" s="17"/>
      <c r="M33" s="17"/>
      <c r="N33" s="17"/>
      <c r="O33" s="17">
        <v>2825.6</v>
      </c>
      <c r="P33" s="17">
        <v>0</v>
      </c>
      <c r="Q33" s="17">
        <f t="shared" si="7"/>
        <v>0</v>
      </c>
      <c r="R33" s="17">
        <v>6.6</v>
      </c>
      <c r="S33" s="17">
        <v>0</v>
      </c>
      <c r="T33" s="17">
        <f t="shared" si="8"/>
        <v>0</v>
      </c>
      <c r="U33" s="17">
        <v>27775.4</v>
      </c>
      <c r="V33" s="17">
        <v>3885.7</v>
      </c>
      <c r="W33" s="17">
        <f t="shared" si="9"/>
        <v>13.989717519819694</v>
      </c>
      <c r="X33" s="17">
        <v>83</v>
      </c>
      <c r="Y33" s="17">
        <v>41.5</v>
      </c>
      <c r="Z33" s="17">
        <f t="shared" si="10"/>
        <v>50</v>
      </c>
      <c r="AA33" s="17">
        <v>620.9</v>
      </c>
      <c r="AB33" s="17">
        <v>318.2</v>
      </c>
      <c r="AC33" s="17">
        <f t="shared" si="11"/>
        <v>51.248188114028025</v>
      </c>
      <c r="AD33" s="17">
        <v>843.4</v>
      </c>
      <c r="AE33" s="17">
        <v>351.6</v>
      </c>
      <c r="AF33" s="17">
        <f t="shared" si="12"/>
        <v>41.688404078728958</v>
      </c>
      <c r="AG33" s="17">
        <v>108454</v>
      </c>
      <c r="AH33" s="17">
        <v>59564.1</v>
      </c>
      <c r="AI33" s="17">
        <f t="shared" si="13"/>
        <v>54.921072528445237</v>
      </c>
      <c r="AJ33" s="17">
        <v>107604</v>
      </c>
      <c r="AK33" s="17">
        <v>64497.2</v>
      </c>
      <c r="AL33" s="17">
        <f t="shared" si="14"/>
        <v>59.939407456971864</v>
      </c>
      <c r="AM33" s="17">
        <v>629.6</v>
      </c>
      <c r="AN33" s="17">
        <v>224.5</v>
      </c>
      <c r="AO33" s="17">
        <f t="shared" si="15"/>
        <v>35.657560355781449</v>
      </c>
      <c r="AP33" s="17">
        <v>155.4</v>
      </c>
      <c r="AQ33" s="17">
        <v>53.8</v>
      </c>
      <c r="AR33" s="17">
        <f t="shared" si="2"/>
        <v>34.620334620334617</v>
      </c>
      <c r="AS33" s="17">
        <v>0</v>
      </c>
      <c r="AT33" s="17"/>
      <c r="AU33" s="70"/>
      <c r="AV33" s="81">
        <v>203.5</v>
      </c>
      <c r="AW33" s="81">
        <v>186</v>
      </c>
      <c r="AX33" s="81">
        <f t="shared" si="17"/>
        <v>91.400491400491404</v>
      </c>
      <c r="AY33" s="17">
        <v>600</v>
      </c>
      <c r="AZ33" s="17">
        <v>0</v>
      </c>
      <c r="BA33" s="17">
        <f t="shared" si="23"/>
        <v>0</v>
      </c>
      <c r="BB33" s="17"/>
      <c r="BC33" s="17"/>
      <c r="BD33" s="17"/>
      <c r="BE33" s="17"/>
      <c r="BF33" s="17"/>
      <c r="BG33" s="17"/>
      <c r="BH33" s="17"/>
      <c r="BI33" s="17"/>
      <c r="BJ33" s="17"/>
      <c r="BK33" s="17">
        <v>9.6999999999999993</v>
      </c>
      <c r="BL33" s="17">
        <v>0</v>
      </c>
      <c r="BM33" s="17">
        <f t="shared" si="21"/>
        <v>0</v>
      </c>
      <c r="BN33" s="17">
        <v>2.5</v>
      </c>
      <c r="BO33" s="17">
        <v>0</v>
      </c>
      <c r="BP33" s="17">
        <f t="shared" si="27"/>
        <v>0</v>
      </c>
    </row>
    <row r="34" spans="1:68" s="2" customFormat="1" ht="17.25" customHeight="1">
      <c r="A34" s="7">
        <v>26</v>
      </c>
      <c r="B34" s="8" t="s">
        <v>140</v>
      </c>
      <c r="C34" s="20">
        <f t="shared" si="26"/>
        <v>3926935.9000000004</v>
      </c>
      <c r="D34" s="20">
        <f t="shared" si="26"/>
        <v>2299591.8000000003</v>
      </c>
      <c r="E34" s="20">
        <f t="shared" si="5"/>
        <v>58.559443254472278</v>
      </c>
      <c r="F34" s="17">
        <v>141.69999999999999</v>
      </c>
      <c r="G34" s="17">
        <v>0</v>
      </c>
      <c r="H34" s="17">
        <f t="shared" si="6"/>
        <v>0</v>
      </c>
      <c r="I34" s="17">
        <v>14618.3</v>
      </c>
      <c r="J34" s="17">
        <v>6228.4</v>
      </c>
      <c r="K34" s="17">
        <f t="shared" si="22"/>
        <v>42.606869471826407</v>
      </c>
      <c r="L34" s="17">
        <v>826.9</v>
      </c>
      <c r="M34" s="17">
        <v>0</v>
      </c>
      <c r="N34" s="17">
        <f t="shared" si="24"/>
        <v>0</v>
      </c>
      <c r="O34" s="17">
        <v>24424.9</v>
      </c>
      <c r="P34" s="17">
        <v>10607.1</v>
      </c>
      <c r="Q34" s="17">
        <f t="shared" si="7"/>
        <v>43.427404001654047</v>
      </c>
      <c r="R34" s="17">
        <v>36.799999999999997</v>
      </c>
      <c r="S34" s="17">
        <v>0</v>
      </c>
      <c r="T34" s="17">
        <f t="shared" si="8"/>
        <v>0</v>
      </c>
      <c r="U34" s="17">
        <v>64890.1</v>
      </c>
      <c r="V34" s="17">
        <v>31581.7</v>
      </c>
      <c r="W34" s="17">
        <f t="shared" si="9"/>
        <v>48.669519695608422</v>
      </c>
      <c r="X34" s="17">
        <v>314.2</v>
      </c>
      <c r="Y34" s="17">
        <v>125.7</v>
      </c>
      <c r="Z34" s="17">
        <f t="shared" si="10"/>
        <v>40.006365372374283</v>
      </c>
      <c r="AA34" s="17">
        <v>3593</v>
      </c>
      <c r="AB34" s="17">
        <v>1413</v>
      </c>
      <c r="AC34" s="17">
        <f t="shared" si="11"/>
        <v>39.326468132479818</v>
      </c>
      <c r="AD34" s="17">
        <v>8822.2000000000007</v>
      </c>
      <c r="AE34" s="17">
        <v>3560.3</v>
      </c>
      <c r="AF34" s="17">
        <f t="shared" si="12"/>
        <v>40.356146992813585</v>
      </c>
      <c r="AG34" s="17">
        <v>1909870.3</v>
      </c>
      <c r="AH34" s="17">
        <v>1021838.6</v>
      </c>
      <c r="AI34" s="17">
        <f t="shared" si="13"/>
        <v>53.50303630565908</v>
      </c>
      <c r="AJ34" s="17">
        <v>1881820.9</v>
      </c>
      <c r="AK34" s="17">
        <v>1216408.3</v>
      </c>
      <c r="AL34" s="17">
        <f t="shared" si="14"/>
        <v>64.639961220539107</v>
      </c>
      <c r="AM34" s="17">
        <v>11564</v>
      </c>
      <c r="AN34" s="17">
        <v>5162.1000000000004</v>
      </c>
      <c r="AO34" s="17">
        <f t="shared" si="15"/>
        <v>44.639398132134211</v>
      </c>
      <c r="AP34" s="17">
        <v>355.7</v>
      </c>
      <c r="AQ34" s="17">
        <v>120.9</v>
      </c>
      <c r="AR34" s="17">
        <f t="shared" si="2"/>
        <v>33.989316840033737</v>
      </c>
      <c r="AS34" s="17">
        <v>0</v>
      </c>
      <c r="AT34" s="17"/>
      <c r="AU34" s="70"/>
      <c r="AV34" s="81">
        <v>1909.4</v>
      </c>
      <c r="AW34" s="81">
        <v>1512.1</v>
      </c>
      <c r="AX34" s="81">
        <f t="shared" si="17"/>
        <v>79.192416465905509</v>
      </c>
      <c r="AY34" s="17">
        <v>2475</v>
      </c>
      <c r="AZ34" s="17">
        <v>600</v>
      </c>
      <c r="BA34" s="17">
        <f t="shared" si="23"/>
        <v>24.242424242424242</v>
      </c>
      <c r="BB34" s="17">
        <v>1019.2</v>
      </c>
      <c r="BC34" s="17">
        <v>391.4</v>
      </c>
      <c r="BD34" s="17">
        <f t="shared" si="18"/>
        <v>38.402668759811611</v>
      </c>
      <c r="BE34" s="17">
        <v>127.2</v>
      </c>
      <c r="BF34" s="17">
        <v>42.2</v>
      </c>
      <c r="BG34" s="17">
        <f t="shared" si="19"/>
        <v>33.176100628930818</v>
      </c>
      <c r="BH34" s="17"/>
      <c r="BI34" s="17"/>
      <c r="BJ34" s="17"/>
      <c r="BK34" s="17">
        <v>111.7</v>
      </c>
      <c r="BL34" s="17">
        <v>0</v>
      </c>
      <c r="BM34" s="17">
        <f t="shared" si="21"/>
        <v>0</v>
      </c>
      <c r="BN34" s="17">
        <v>14.4</v>
      </c>
      <c r="BO34" s="17">
        <v>0</v>
      </c>
      <c r="BP34" s="17">
        <f t="shared" si="27"/>
        <v>0</v>
      </c>
    </row>
    <row r="35" spans="1:68" s="9" customFormat="1" ht="21" customHeight="1">
      <c r="A35" s="113"/>
      <c r="B35" s="113"/>
      <c r="C35" s="16"/>
      <c r="D35" s="20"/>
      <c r="E35" s="20"/>
      <c r="F35" s="18"/>
      <c r="G35" s="18"/>
      <c r="H35" s="17"/>
      <c r="I35" s="18"/>
      <c r="J35" s="18"/>
      <c r="K35" s="17"/>
      <c r="L35" s="18"/>
      <c r="M35" s="18"/>
      <c r="N35" s="17"/>
      <c r="O35" s="18"/>
      <c r="P35" s="18"/>
      <c r="Q35" s="17"/>
      <c r="R35" s="18"/>
      <c r="S35" s="18"/>
      <c r="T35" s="17"/>
      <c r="U35" s="18"/>
      <c r="V35" s="18"/>
      <c r="W35" s="17"/>
      <c r="X35" s="18"/>
      <c r="Y35" s="18"/>
      <c r="Z35" s="17"/>
      <c r="AA35" s="18"/>
      <c r="AB35" s="18"/>
      <c r="AC35" s="17"/>
      <c r="AD35" s="18"/>
      <c r="AE35" s="18"/>
      <c r="AF35" s="17"/>
      <c r="AG35" s="18"/>
      <c r="AH35" s="18"/>
      <c r="AI35" s="17"/>
      <c r="AJ35" s="18"/>
      <c r="AK35" s="18"/>
      <c r="AL35" s="17"/>
      <c r="AM35" s="18"/>
      <c r="AN35" s="18"/>
      <c r="AO35" s="17"/>
      <c r="AP35" s="18"/>
      <c r="AQ35" s="18"/>
      <c r="AR35" s="17"/>
      <c r="AS35" s="18"/>
      <c r="AT35" s="18"/>
      <c r="AU35" s="70"/>
      <c r="AV35" s="82"/>
      <c r="AW35" s="82"/>
      <c r="AX35" s="81"/>
      <c r="AY35" s="18"/>
      <c r="AZ35" s="18"/>
      <c r="BA35" s="17"/>
      <c r="BB35" s="18"/>
      <c r="BC35" s="18"/>
      <c r="BD35" s="17"/>
      <c r="BE35" s="18"/>
      <c r="BF35" s="18"/>
      <c r="BG35" s="17"/>
      <c r="BH35" s="18"/>
      <c r="BI35" s="18"/>
      <c r="BJ35" s="17"/>
      <c r="BK35" s="18"/>
      <c r="BL35" s="18"/>
      <c r="BM35" s="17"/>
      <c r="BN35" s="18"/>
      <c r="BO35" s="18"/>
      <c r="BP35" s="17"/>
    </row>
    <row r="36" spans="1:68" s="75" customFormat="1" ht="33.75" customHeight="1">
      <c r="A36" s="105" t="s">
        <v>142</v>
      </c>
      <c r="B36" s="105"/>
      <c r="C36" s="51">
        <f>C7+C29+C35</f>
        <v>10777431.100000001</v>
      </c>
      <c r="D36" s="51">
        <f t="shared" ref="D36:BO36" si="28">D7+D29+D35</f>
        <v>6166039.9004999995</v>
      </c>
      <c r="E36" s="51">
        <f t="shared" si="5"/>
        <v>57.212519785907034</v>
      </c>
      <c r="F36" s="51">
        <f t="shared" si="28"/>
        <v>215.79999999999998</v>
      </c>
      <c r="G36" s="51">
        <f t="shared" si="28"/>
        <v>18.1005</v>
      </c>
      <c r="H36" s="51">
        <f t="shared" si="6"/>
        <v>8.3876274328081557</v>
      </c>
      <c r="I36" s="51">
        <f t="shared" si="28"/>
        <v>71866.699999999983</v>
      </c>
      <c r="J36" s="51">
        <f t="shared" si="28"/>
        <v>29045.600000000002</v>
      </c>
      <c r="K36" s="51">
        <f t="shared" si="22"/>
        <v>40.415936727302089</v>
      </c>
      <c r="L36" s="51">
        <f t="shared" si="28"/>
        <v>2209.3000000000002</v>
      </c>
      <c r="M36" s="51">
        <f t="shared" si="28"/>
        <v>0</v>
      </c>
      <c r="N36" s="51">
        <f t="shared" si="24"/>
        <v>0</v>
      </c>
      <c r="O36" s="51">
        <f t="shared" si="28"/>
        <v>103062.9</v>
      </c>
      <c r="P36" s="51">
        <f t="shared" si="28"/>
        <v>12149.5</v>
      </c>
      <c r="Q36" s="51">
        <f t="shared" si="7"/>
        <v>11.788432112816542</v>
      </c>
      <c r="R36" s="51">
        <f t="shared" si="28"/>
        <v>126.00000000000001</v>
      </c>
      <c r="S36" s="51">
        <f t="shared" si="28"/>
        <v>21</v>
      </c>
      <c r="T36" s="51">
        <f t="shared" si="8"/>
        <v>16.666666666666664</v>
      </c>
      <c r="U36" s="51">
        <f t="shared" si="28"/>
        <v>207060.5</v>
      </c>
      <c r="V36" s="51">
        <f t="shared" si="28"/>
        <v>64219.4</v>
      </c>
      <c r="W36" s="51">
        <f t="shared" si="9"/>
        <v>31.014800022215727</v>
      </c>
      <c r="X36" s="51">
        <f t="shared" si="28"/>
        <v>1975.3</v>
      </c>
      <c r="Y36" s="51">
        <f t="shared" si="28"/>
        <v>769.1</v>
      </c>
      <c r="Z36" s="51">
        <f t="shared" si="10"/>
        <v>38.93585784437807</v>
      </c>
      <c r="AA36" s="51">
        <f t="shared" si="28"/>
        <v>16182.299999999996</v>
      </c>
      <c r="AB36" s="51">
        <f t="shared" si="28"/>
        <v>6718.4</v>
      </c>
      <c r="AC36" s="51">
        <f t="shared" si="11"/>
        <v>41.516966067864281</v>
      </c>
      <c r="AD36" s="51">
        <f t="shared" si="28"/>
        <v>27614.199999999997</v>
      </c>
      <c r="AE36" s="51">
        <f t="shared" si="28"/>
        <v>11626.900000000001</v>
      </c>
      <c r="AF36" s="51">
        <f t="shared" si="12"/>
        <v>42.104786667728931</v>
      </c>
      <c r="AG36" s="51">
        <f t="shared" si="28"/>
        <v>3741488.8000000003</v>
      </c>
      <c r="AH36" s="51">
        <f t="shared" si="28"/>
        <v>2047645.2999999998</v>
      </c>
      <c r="AI36" s="51">
        <f t="shared" si="13"/>
        <v>54.728088455055634</v>
      </c>
      <c r="AJ36" s="51">
        <f t="shared" si="28"/>
        <v>5990921.4000000004</v>
      </c>
      <c r="AK36" s="51">
        <f t="shared" si="28"/>
        <v>3697467.5</v>
      </c>
      <c r="AL36" s="51">
        <f t="shared" si="14"/>
        <v>61.717843602488252</v>
      </c>
      <c r="AM36" s="51">
        <f t="shared" si="28"/>
        <v>30184.300000000003</v>
      </c>
      <c r="AN36" s="51">
        <f t="shared" si="28"/>
        <v>11374.300000000001</v>
      </c>
      <c r="AO36" s="51">
        <f t="shared" si="15"/>
        <v>37.682835116269054</v>
      </c>
      <c r="AP36" s="51">
        <f t="shared" si="28"/>
        <v>1765.7999999999997</v>
      </c>
      <c r="AQ36" s="51">
        <f t="shared" si="28"/>
        <v>454.9</v>
      </c>
      <c r="AR36" s="51">
        <f t="shared" si="2"/>
        <v>25.761694416128673</v>
      </c>
      <c r="AS36" s="51">
        <f t="shared" si="28"/>
        <v>32920.300000000003</v>
      </c>
      <c r="AT36" s="51">
        <f t="shared" si="28"/>
        <v>16169.2</v>
      </c>
      <c r="AU36" s="51">
        <f>AT36/AS36*100</f>
        <v>49.116198819573334</v>
      </c>
      <c r="AV36" s="51">
        <f t="shared" si="28"/>
        <v>5801.9</v>
      </c>
      <c r="AW36" s="51">
        <f t="shared" si="28"/>
        <v>3697.1</v>
      </c>
      <c r="AX36" s="51">
        <f t="shared" si="17"/>
        <v>63.722228925007329</v>
      </c>
      <c r="AY36" s="51">
        <f t="shared" si="28"/>
        <v>8550</v>
      </c>
      <c r="AZ36" s="51">
        <f t="shared" si="28"/>
        <v>2475</v>
      </c>
      <c r="BA36" s="51">
        <f t="shared" si="23"/>
        <v>28.947368421052634</v>
      </c>
      <c r="BB36" s="51">
        <f t="shared" si="28"/>
        <v>85215.099999999991</v>
      </c>
      <c r="BC36" s="51">
        <f t="shared" si="28"/>
        <v>36584.5</v>
      </c>
      <c r="BD36" s="51">
        <f t="shared" si="18"/>
        <v>42.931945159954047</v>
      </c>
      <c r="BE36" s="51">
        <f t="shared" si="28"/>
        <v>19600</v>
      </c>
      <c r="BF36" s="51">
        <f t="shared" si="28"/>
        <v>7160.2999999999984</v>
      </c>
      <c r="BG36" s="51">
        <f t="shared" si="19"/>
        <v>36.532142857142844</v>
      </c>
      <c r="BH36" s="51">
        <f t="shared" si="28"/>
        <v>430320</v>
      </c>
      <c r="BI36" s="51">
        <f t="shared" si="28"/>
        <v>218443.80000000005</v>
      </c>
      <c r="BJ36" s="51">
        <f>BI36/BH36*100</f>
        <v>50.763106525376479</v>
      </c>
      <c r="BK36" s="51">
        <f t="shared" si="28"/>
        <v>330.29999999999995</v>
      </c>
      <c r="BL36" s="51">
        <f t="shared" si="28"/>
        <v>0</v>
      </c>
      <c r="BM36" s="51">
        <f t="shared" si="21"/>
        <v>0</v>
      </c>
      <c r="BN36" s="51">
        <f t="shared" si="28"/>
        <v>20.2</v>
      </c>
      <c r="BO36" s="51">
        <f t="shared" si="28"/>
        <v>0</v>
      </c>
      <c r="BP36" s="51">
        <f t="shared" si="27"/>
        <v>0</v>
      </c>
    </row>
  </sheetData>
  <autoFilter ref="A3"/>
  <mergeCells count="26">
    <mergeCell ref="AG5:AI5"/>
    <mergeCell ref="AJ5:AL5"/>
    <mergeCell ref="BK5:BM5"/>
    <mergeCell ref="BN5:BP5"/>
    <mergeCell ref="AP5:AR5"/>
    <mergeCell ref="AS5:AU5"/>
    <mergeCell ref="AV5:AX5"/>
    <mergeCell ref="AY5:BA5"/>
    <mergeCell ref="BB5:BD5"/>
    <mergeCell ref="BE5:BG5"/>
    <mergeCell ref="A35:B35"/>
    <mergeCell ref="A36:B36"/>
    <mergeCell ref="C2:Q2"/>
    <mergeCell ref="P3:Q3"/>
    <mergeCell ref="BH5:BJ5"/>
    <mergeCell ref="C5:E5"/>
    <mergeCell ref="U5:W5"/>
    <mergeCell ref="AM5:AO5"/>
    <mergeCell ref="F5:H5"/>
    <mergeCell ref="I5:K5"/>
    <mergeCell ref="L5:N5"/>
    <mergeCell ref="O5:Q5"/>
    <mergeCell ref="R5:T5"/>
    <mergeCell ref="X5:Z5"/>
    <mergeCell ref="AA5:AC5"/>
    <mergeCell ref="AD5:AF5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showGridLines="0" view="pageBreakPreview" zoomScale="85" zoomScaleNormal="100" zoomScaleSheetLayoutView="85" workbookViewId="0">
      <pane xSplit="2" ySplit="5" topLeftCell="C6" activePane="bottomRight" state="frozen"/>
      <selection pane="topRight" activeCell="C1" sqref="C1"/>
      <selection pane="bottomLeft" activeCell="A11" sqref="A11"/>
      <selection pane="bottomRight" activeCell="E8" sqref="E8"/>
    </sheetView>
  </sheetViews>
  <sheetFormatPr defaultColWidth="9.1796875" defaultRowHeight="13"/>
  <cols>
    <col min="1" max="1" width="4.81640625" style="1" customWidth="1"/>
    <col min="2" max="2" width="20.453125" style="2" customWidth="1"/>
    <col min="3" max="3" width="14.1796875" style="11" customWidth="1"/>
    <col min="4" max="5" width="14" style="11" customWidth="1"/>
    <col min="6" max="6" width="14.26953125" style="2" customWidth="1"/>
    <col min="7" max="7" width="14.1796875" style="2" customWidth="1"/>
    <col min="8" max="8" width="12.54296875" style="2" customWidth="1"/>
    <col min="9" max="9" width="13.7265625" style="2" customWidth="1"/>
    <col min="10" max="10" width="12.54296875" style="2" customWidth="1"/>
    <col min="11" max="14" width="12.453125" style="2" customWidth="1"/>
    <col min="15" max="17" width="13.54296875" style="2" customWidth="1"/>
    <col min="18" max="20" width="13" style="2" customWidth="1"/>
    <col min="21" max="23" width="14.26953125" style="2" customWidth="1"/>
    <col min="24" max="24" width="12" style="2" customWidth="1"/>
    <col min="25" max="26" width="12.453125" style="2" customWidth="1"/>
    <col min="27" max="29" width="11.453125" style="2" customWidth="1"/>
    <col min="30" max="32" width="13" style="2" customWidth="1"/>
    <col min="33" max="33" width="12.54296875" style="2" customWidth="1"/>
    <col min="34" max="34" width="12" style="4" customWidth="1"/>
    <col min="35" max="35" width="12.7265625" style="4" customWidth="1"/>
    <col min="36" max="16384" width="9.1796875" style="4"/>
  </cols>
  <sheetData>
    <row r="1" spans="1:35" ht="26.25" hidden="1" customHeight="1">
      <c r="C1" s="2"/>
      <c r="D1" s="2"/>
      <c r="E1" s="2"/>
    </row>
    <row r="2" spans="1:35" ht="42" customHeight="1">
      <c r="C2" s="87" t="s">
        <v>456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35" ht="27" customHeight="1">
      <c r="A3" s="1" t="s">
        <v>0</v>
      </c>
      <c r="C3" s="2"/>
      <c r="D3" s="2"/>
      <c r="E3" s="2"/>
      <c r="P3" s="90" t="s">
        <v>366</v>
      </c>
      <c r="Q3" s="90"/>
    </row>
    <row r="4" spans="1:35" ht="15.75" hidden="1" customHeight="1">
      <c r="C4" s="4"/>
      <c r="D4" s="4"/>
      <c r="E4" s="4"/>
    </row>
    <row r="5" spans="1:35" s="79" customFormat="1" ht="158.25" customHeight="1">
      <c r="A5" s="28"/>
      <c r="B5" s="29"/>
      <c r="C5" s="98" t="s">
        <v>375</v>
      </c>
      <c r="D5" s="99"/>
      <c r="E5" s="100"/>
      <c r="F5" s="101" t="s">
        <v>86</v>
      </c>
      <c r="G5" s="102"/>
      <c r="H5" s="103"/>
      <c r="I5" s="101" t="s">
        <v>107</v>
      </c>
      <c r="J5" s="102"/>
      <c r="K5" s="103"/>
      <c r="L5" s="101" t="s">
        <v>108</v>
      </c>
      <c r="M5" s="102"/>
      <c r="N5" s="103"/>
      <c r="O5" s="101" t="s">
        <v>109</v>
      </c>
      <c r="P5" s="102"/>
      <c r="Q5" s="103"/>
      <c r="R5" s="95" t="s">
        <v>110</v>
      </c>
      <c r="S5" s="96"/>
      <c r="T5" s="97"/>
      <c r="U5" s="101" t="s">
        <v>111</v>
      </c>
      <c r="V5" s="102"/>
      <c r="W5" s="103"/>
      <c r="X5" s="101" t="s">
        <v>112</v>
      </c>
      <c r="Y5" s="102"/>
      <c r="Z5" s="103"/>
      <c r="AA5" s="101" t="s">
        <v>113</v>
      </c>
      <c r="AB5" s="102"/>
      <c r="AC5" s="103"/>
      <c r="AD5" s="101" t="s">
        <v>143</v>
      </c>
      <c r="AE5" s="102"/>
      <c r="AF5" s="103"/>
      <c r="AG5" s="118" t="s">
        <v>114</v>
      </c>
      <c r="AH5" s="118"/>
      <c r="AI5" s="118"/>
    </row>
    <row r="6" spans="1:35" ht="59.25" customHeight="1">
      <c r="A6" s="25"/>
      <c r="B6" s="26"/>
      <c r="C6" s="27" t="s">
        <v>151</v>
      </c>
      <c r="D6" s="27" t="s">
        <v>367</v>
      </c>
      <c r="E6" s="27" t="s">
        <v>368</v>
      </c>
      <c r="F6" s="27" t="s">
        <v>151</v>
      </c>
      <c r="G6" s="27" t="s">
        <v>367</v>
      </c>
      <c r="H6" s="27" t="s">
        <v>368</v>
      </c>
      <c r="I6" s="27" t="s">
        <v>151</v>
      </c>
      <c r="J6" s="27" t="s">
        <v>367</v>
      </c>
      <c r="K6" s="27" t="s">
        <v>368</v>
      </c>
      <c r="L6" s="27" t="s">
        <v>151</v>
      </c>
      <c r="M6" s="27" t="s">
        <v>367</v>
      </c>
      <c r="N6" s="27" t="s">
        <v>368</v>
      </c>
      <c r="O6" s="27" t="s">
        <v>151</v>
      </c>
      <c r="P6" s="27" t="s">
        <v>367</v>
      </c>
      <c r="Q6" s="27" t="s">
        <v>368</v>
      </c>
      <c r="R6" s="27" t="s">
        <v>151</v>
      </c>
      <c r="S6" s="27" t="s">
        <v>367</v>
      </c>
      <c r="T6" s="27" t="s">
        <v>368</v>
      </c>
      <c r="U6" s="27" t="s">
        <v>151</v>
      </c>
      <c r="V6" s="27" t="s">
        <v>367</v>
      </c>
      <c r="W6" s="27" t="s">
        <v>368</v>
      </c>
      <c r="X6" s="27" t="s">
        <v>151</v>
      </c>
      <c r="Y6" s="27" t="s">
        <v>367</v>
      </c>
      <c r="Z6" s="27" t="s">
        <v>368</v>
      </c>
      <c r="AA6" s="27" t="s">
        <v>151</v>
      </c>
      <c r="AB6" s="27" t="s">
        <v>367</v>
      </c>
      <c r="AC6" s="27" t="s">
        <v>368</v>
      </c>
      <c r="AD6" s="27" t="s">
        <v>151</v>
      </c>
      <c r="AE6" s="27" t="s">
        <v>367</v>
      </c>
      <c r="AF6" s="27" t="s">
        <v>368</v>
      </c>
      <c r="AG6" s="27" t="s">
        <v>151</v>
      </c>
      <c r="AH6" s="27" t="s">
        <v>367</v>
      </c>
      <c r="AI6" s="27" t="s">
        <v>368</v>
      </c>
    </row>
    <row r="7" spans="1:35" s="74" customFormat="1" ht="30.75" customHeight="1">
      <c r="A7" s="48"/>
      <c r="B7" s="50" t="s">
        <v>369</v>
      </c>
      <c r="C7" s="51">
        <f>SUM(C8:C28)</f>
        <v>244659.20000000004</v>
      </c>
      <c r="D7" s="51">
        <f t="shared" ref="D7:AI7" si="0">SUM(D8:D28)</f>
        <v>10007.900000000001</v>
      </c>
      <c r="E7" s="51">
        <f t="shared" si="0"/>
        <v>70.088449191291176</v>
      </c>
      <c r="F7" s="51">
        <f t="shared" si="0"/>
        <v>107460</v>
      </c>
      <c r="G7" s="51">
        <f t="shared" si="0"/>
        <v>0</v>
      </c>
      <c r="H7" s="51">
        <f>G7/F7*100</f>
        <v>0</v>
      </c>
      <c r="I7" s="51">
        <f t="shared" si="0"/>
        <v>86990.400000000009</v>
      </c>
      <c r="J7" s="51">
        <f t="shared" si="0"/>
        <v>0</v>
      </c>
      <c r="K7" s="51">
        <f>J7/I7*100</f>
        <v>0</v>
      </c>
      <c r="L7" s="51">
        <f t="shared" si="0"/>
        <v>0</v>
      </c>
      <c r="M7" s="51">
        <f t="shared" si="0"/>
        <v>0</v>
      </c>
      <c r="N7" s="51">
        <v>0</v>
      </c>
      <c r="O7" s="51">
        <f t="shared" si="0"/>
        <v>10000</v>
      </c>
      <c r="P7" s="51">
        <f t="shared" si="0"/>
        <v>10000</v>
      </c>
      <c r="Q7" s="51">
        <f>P7/O7*100</f>
        <v>100</v>
      </c>
      <c r="R7" s="51">
        <f t="shared" si="0"/>
        <v>0</v>
      </c>
      <c r="S7" s="51">
        <f t="shared" si="0"/>
        <v>0</v>
      </c>
      <c r="T7" s="51">
        <v>0</v>
      </c>
      <c r="U7" s="51">
        <f t="shared" si="0"/>
        <v>0</v>
      </c>
      <c r="V7" s="51">
        <f t="shared" si="0"/>
        <v>0</v>
      </c>
      <c r="W7" s="51">
        <v>0</v>
      </c>
      <c r="X7" s="51">
        <f t="shared" si="0"/>
        <v>208.79999999999998</v>
      </c>
      <c r="Y7" s="51">
        <f t="shared" si="0"/>
        <v>7.9</v>
      </c>
      <c r="Z7" s="51">
        <f>Y7/X7*100</f>
        <v>3.78352490421456</v>
      </c>
      <c r="AA7" s="51">
        <f t="shared" si="0"/>
        <v>0</v>
      </c>
      <c r="AB7" s="51">
        <f t="shared" si="0"/>
        <v>0</v>
      </c>
      <c r="AC7" s="51">
        <v>0</v>
      </c>
      <c r="AD7" s="51">
        <f t="shared" si="0"/>
        <v>40000</v>
      </c>
      <c r="AE7" s="51">
        <f t="shared" si="0"/>
        <v>0</v>
      </c>
      <c r="AF7" s="51">
        <f>AE7/AD7*100</f>
        <v>0</v>
      </c>
      <c r="AG7" s="51">
        <f t="shared" si="0"/>
        <v>0</v>
      </c>
      <c r="AH7" s="51">
        <f t="shared" si="0"/>
        <v>0</v>
      </c>
      <c r="AI7" s="51">
        <f t="shared" si="0"/>
        <v>0</v>
      </c>
    </row>
    <row r="8" spans="1:35" ht="15.75" customHeight="1">
      <c r="A8" s="7">
        <v>1</v>
      </c>
      <c r="B8" s="8" t="s">
        <v>115</v>
      </c>
      <c r="C8" s="17">
        <f>SUM(F8+I8+L8+O8+R8+U8+X8+AA8+AD8+AG8)</f>
        <v>14284</v>
      </c>
      <c r="D8" s="17">
        <f>SUM(G8+J8+M8+P8+S8+V8+Y8+AB8+AE8+AH8)</f>
        <v>10000</v>
      </c>
      <c r="E8" s="17">
        <f>D8/C8*100</f>
        <v>70.008401008120984</v>
      </c>
      <c r="F8" s="17"/>
      <c r="G8" s="17"/>
      <c r="H8" s="20"/>
      <c r="I8" s="17">
        <v>4284</v>
      </c>
      <c r="J8" s="17">
        <v>0</v>
      </c>
      <c r="K8" s="20">
        <f t="shared" ref="K8:K36" si="1">J8/I8*100</f>
        <v>0</v>
      </c>
      <c r="L8" s="21"/>
      <c r="M8" s="21"/>
      <c r="N8" s="21"/>
      <c r="O8" s="21">
        <v>10000</v>
      </c>
      <c r="P8" s="21">
        <v>10000</v>
      </c>
      <c r="Q8" s="20">
        <f>P8/O8*100</f>
        <v>100</v>
      </c>
      <c r="R8" s="21"/>
      <c r="S8" s="21"/>
      <c r="T8" s="21"/>
      <c r="U8" s="21"/>
      <c r="V8" s="21"/>
      <c r="W8" s="21"/>
      <c r="X8" s="21"/>
      <c r="Y8" s="21"/>
      <c r="Z8" s="20"/>
      <c r="AA8" s="21"/>
      <c r="AB8" s="21"/>
      <c r="AC8" s="21"/>
      <c r="AD8" s="21"/>
      <c r="AE8" s="21"/>
      <c r="AF8" s="20"/>
      <c r="AG8" s="21"/>
      <c r="AH8" s="84"/>
      <c r="AI8" s="84"/>
    </row>
    <row r="9" spans="1:35" ht="15.75" customHeight="1">
      <c r="A9" s="7">
        <v>2</v>
      </c>
      <c r="B9" s="8" t="s">
        <v>116</v>
      </c>
      <c r="C9" s="17">
        <f t="shared" ref="C9:C35" si="2">SUM(F9+I9+L9+O9+R9+U9+X9+AA9+AD9+AG9)</f>
        <v>5205.0999999999995</v>
      </c>
      <c r="D9" s="17">
        <f t="shared" ref="D9:D35" si="3">SUM(G9+J9+M9+P9+S9+V9+Y9+AB9+AE9+AH9)</f>
        <v>3.7</v>
      </c>
      <c r="E9" s="17">
        <f t="shared" ref="E9:E36" si="4">D9/C9*100</f>
        <v>7.1084129027300158E-2</v>
      </c>
      <c r="F9" s="17"/>
      <c r="G9" s="17"/>
      <c r="H9" s="20"/>
      <c r="I9" s="17">
        <v>5191.2</v>
      </c>
      <c r="J9" s="17">
        <v>0</v>
      </c>
      <c r="K9" s="20">
        <f t="shared" si="1"/>
        <v>0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>
        <v>13.9</v>
      </c>
      <c r="Y9" s="21">
        <v>3.7</v>
      </c>
      <c r="Z9" s="20">
        <f t="shared" ref="Z9:Z36" si="5">Y9/X9*100</f>
        <v>26.618705035971225</v>
      </c>
      <c r="AA9" s="21"/>
      <c r="AB9" s="21"/>
      <c r="AC9" s="21"/>
      <c r="AD9" s="21"/>
      <c r="AE9" s="21"/>
      <c r="AF9" s="20"/>
      <c r="AG9" s="21"/>
      <c r="AH9" s="84"/>
      <c r="AI9" s="84"/>
    </row>
    <row r="10" spans="1:35" ht="15.75" customHeight="1">
      <c r="A10" s="7">
        <v>3</v>
      </c>
      <c r="B10" s="8" t="s">
        <v>117</v>
      </c>
      <c r="C10" s="17">
        <f t="shared" si="2"/>
        <v>8744.4</v>
      </c>
      <c r="D10" s="17">
        <f t="shared" si="3"/>
        <v>0</v>
      </c>
      <c r="E10" s="17">
        <f t="shared" si="4"/>
        <v>0</v>
      </c>
      <c r="F10" s="17"/>
      <c r="G10" s="17"/>
      <c r="H10" s="20"/>
      <c r="I10" s="17">
        <v>8744.4</v>
      </c>
      <c r="J10" s="17">
        <v>0</v>
      </c>
      <c r="K10" s="20">
        <f t="shared" si="1"/>
        <v>0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0"/>
      <c r="AA10" s="21"/>
      <c r="AB10" s="21"/>
      <c r="AC10" s="21"/>
      <c r="AD10" s="21"/>
      <c r="AE10" s="21"/>
      <c r="AF10" s="20"/>
      <c r="AG10" s="21"/>
      <c r="AH10" s="84"/>
      <c r="AI10" s="84"/>
    </row>
    <row r="11" spans="1:35" ht="15.75" customHeight="1">
      <c r="A11" s="7">
        <v>4</v>
      </c>
      <c r="B11" s="8" t="s">
        <v>118</v>
      </c>
      <c r="C11" s="17">
        <f t="shared" si="2"/>
        <v>3961</v>
      </c>
      <c r="D11" s="17">
        <f t="shared" si="3"/>
        <v>0</v>
      </c>
      <c r="E11" s="17">
        <f t="shared" si="4"/>
        <v>0</v>
      </c>
      <c r="F11" s="17"/>
      <c r="G11" s="17"/>
      <c r="H11" s="20"/>
      <c r="I11" s="17">
        <v>3956.4</v>
      </c>
      <c r="J11" s="17">
        <v>0</v>
      </c>
      <c r="K11" s="20">
        <f t="shared" si="1"/>
        <v>0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>
        <v>4.5999999999999996</v>
      </c>
      <c r="Y11" s="21">
        <v>0</v>
      </c>
      <c r="Z11" s="20">
        <f t="shared" si="5"/>
        <v>0</v>
      </c>
      <c r="AA11" s="21"/>
      <c r="AB11" s="21"/>
      <c r="AC11" s="21"/>
      <c r="AD11" s="21"/>
      <c r="AE11" s="21"/>
      <c r="AF11" s="20"/>
      <c r="AG11" s="21"/>
      <c r="AH11" s="84"/>
      <c r="AI11" s="84"/>
    </row>
    <row r="12" spans="1:35" ht="15.75" customHeight="1">
      <c r="A12" s="7">
        <v>5</v>
      </c>
      <c r="B12" s="8" t="s">
        <v>119</v>
      </c>
      <c r="C12" s="17">
        <f t="shared" si="2"/>
        <v>3205</v>
      </c>
      <c r="D12" s="17">
        <f t="shared" si="3"/>
        <v>0</v>
      </c>
      <c r="E12" s="17">
        <f t="shared" si="4"/>
        <v>0</v>
      </c>
      <c r="F12" s="17"/>
      <c r="G12" s="17"/>
      <c r="H12" s="20"/>
      <c r="I12" s="17">
        <v>3200.4</v>
      </c>
      <c r="J12" s="17">
        <v>0</v>
      </c>
      <c r="K12" s="20">
        <f t="shared" si="1"/>
        <v>0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>
        <v>4.5999999999999996</v>
      </c>
      <c r="Y12" s="21">
        <v>0</v>
      </c>
      <c r="Z12" s="20">
        <f t="shared" si="5"/>
        <v>0</v>
      </c>
      <c r="AA12" s="21"/>
      <c r="AB12" s="21"/>
      <c r="AC12" s="21"/>
      <c r="AD12" s="21"/>
      <c r="AE12" s="21"/>
      <c r="AF12" s="20"/>
      <c r="AG12" s="21"/>
      <c r="AH12" s="84"/>
      <c r="AI12" s="84"/>
    </row>
    <row r="13" spans="1:35" ht="15.75" customHeight="1">
      <c r="A13" s="7">
        <v>6</v>
      </c>
      <c r="B13" s="8" t="s">
        <v>120</v>
      </c>
      <c r="C13" s="17">
        <f t="shared" si="2"/>
        <v>4151.4000000000005</v>
      </c>
      <c r="D13" s="17">
        <f t="shared" si="3"/>
        <v>0</v>
      </c>
      <c r="E13" s="17">
        <f t="shared" si="4"/>
        <v>0</v>
      </c>
      <c r="F13" s="17"/>
      <c r="G13" s="17"/>
      <c r="H13" s="20"/>
      <c r="I13" s="17">
        <v>4132.8</v>
      </c>
      <c r="J13" s="17">
        <v>0</v>
      </c>
      <c r="K13" s="20">
        <f t="shared" si="1"/>
        <v>0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>
        <v>18.600000000000001</v>
      </c>
      <c r="Y13" s="21">
        <v>0</v>
      </c>
      <c r="Z13" s="20">
        <f t="shared" si="5"/>
        <v>0</v>
      </c>
      <c r="AA13" s="21"/>
      <c r="AB13" s="21"/>
      <c r="AC13" s="21"/>
      <c r="AD13" s="21"/>
      <c r="AE13" s="21"/>
      <c r="AF13" s="20"/>
      <c r="AG13" s="21"/>
      <c r="AH13" s="84"/>
      <c r="AI13" s="84"/>
    </row>
    <row r="14" spans="1:35" ht="15.75" customHeight="1">
      <c r="A14" s="7">
        <v>7</v>
      </c>
      <c r="B14" s="66" t="s">
        <v>121</v>
      </c>
      <c r="C14" s="17">
        <f t="shared" si="2"/>
        <v>3213.1000000000004</v>
      </c>
      <c r="D14" s="17">
        <f t="shared" si="3"/>
        <v>0</v>
      </c>
      <c r="E14" s="17">
        <f t="shared" si="4"/>
        <v>0</v>
      </c>
      <c r="F14" s="17"/>
      <c r="G14" s="17"/>
      <c r="H14" s="20"/>
      <c r="I14" s="17">
        <v>3124.8</v>
      </c>
      <c r="J14" s="17">
        <v>0</v>
      </c>
      <c r="K14" s="20">
        <f t="shared" si="1"/>
        <v>0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>
        <v>88.3</v>
      </c>
      <c r="Y14" s="21">
        <v>0</v>
      </c>
      <c r="Z14" s="20">
        <f t="shared" si="5"/>
        <v>0</v>
      </c>
      <c r="AA14" s="21"/>
      <c r="AB14" s="21"/>
      <c r="AC14" s="21"/>
      <c r="AD14" s="21"/>
      <c r="AE14" s="21"/>
      <c r="AF14" s="20"/>
      <c r="AG14" s="21"/>
      <c r="AH14" s="84"/>
      <c r="AI14" s="84"/>
    </row>
    <row r="15" spans="1:35" ht="15.75" customHeight="1">
      <c r="A15" s="7">
        <v>8</v>
      </c>
      <c r="B15" s="8" t="s">
        <v>122</v>
      </c>
      <c r="C15" s="17">
        <f t="shared" si="2"/>
        <v>5644.8</v>
      </c>
      <c r="D15" s="17">
        <f t="shared" si="3"/>
        <v>0</v>
      </c>
      <c r="E15" s="17">
        <f t="shared" si="4"/>
        <v>0</v>
      </c>
      <c r="F15" s="17"/>
      <c r="G15" s="17"/>
      <c r="H15" s="20"/>
      <c r="I15" s="17">
        <v>5644.8</v>
      </c>
      <c r="J15" s="17">
        <v>0</v>
      </c>
      <c r="K15" s="20">
        <f t="shared" si="1"/>
        <v>0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0"/>
      <c r="AA15" s="21"/>
      <c r="AB15" s="21"/>
      <c r="AC15" s="21"/>
      <c r="AD15" s="21"/>
      <c r="AE15" s="21"/>
      <c r="AF15" s="20"/>
      <c r="AG15" s="21"/>
      <c r="AH15" s="84"/>
      <c r="AI15" s="84"/>
    </row>
    <row r="16" spans="1:35" ht="15.75" customHeight="1">
      <c r="A16" s="7">
        <v>9</v>
      </c>
      <c r="B16" s="8" t="s">
        <v>123</v>
      </c>
      <c r="C16" s="17">
        <f t="shared" si="2"/>
        <v>4.5999999999999996</v>
      </c>
      <c r="D16" s="17">
        <f t="shared" si="3"/>
        <v>0</v>
      </c>
      <c r="E16" s="17">
        <f t="shared" si="4"/>
        <v>0</v>
      </c>
      <c r="F16" s="17"/>
      <c r="G16" s="17"/>
      <c r="H16" s="20"/>
      <c r="I16" s="17"/>
      <c r="J16" s="17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>
        <v>4.5999999999999996</v>
      </c>
      <c r="Y16" s="21">
        <v>0</v>
      </c>
      <c r="Z16" s="20">
        <f t="shared" si="5"/>
        <v>0</v>
      </c>
      <c r="AA16" s="21"/>
      <c r="AB16" s="21"/>
      <c r="AC16" s="21"/>
      <c r="AD16" s="21"/>
      <c r="AE16" s="21"/>
      <c r="AF16" s="20"/>
      <c r="AG16" s="21"/>
      <c r="AH16" s="84"/>
      <c r="AI16" s="84"/>
    </row>
    <row r="17" spans="1:35" ht="15.75" customHeight="1">
      <c r="A17" s="7">
        <v>10</v>
      </c>
      <c r="B17" s="8" t="s">
        <v>124</v>
      </c>
      <c r="C17" s="17">
        <f t="shared" si="2"/>
        <v>3641.4</v>
      </c>
      <c r="D17" s="17">
        <f t="shared" si="3"/>
        <v>0</v>
      </c>
      <c r="E17" s="17">
        <f t="shared" si="4"/>
        <v>0</v>
      </c>
      <c r="F17" s="17"/>
      <c r="G17" s="17"/>
      <c r="H17" s="20"/>
      <c r="I17" s="17">
        <v>3641.4</v>
      </c>
      <c r="J17" s="17">
        <v>0</v>
      </c>
      <c r="K17" s="20">
        <f t="shared" si="1"/>
        <v>0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0"/>
      <c r="AA17" s="21"/>
      <c r="AB17" s="21"/>
      <c r="AC17" s="21"/>
      <c r="AD17" s="21"/>
      <c r="AE17" s="21"/>
      <c r="AF17" s="20"/>
      <c r="AG17" s="21"/>
      <c r="AH17" s="84"/>
      <c r="AI17" s="84"/>
    </row>
    <row r="18" spans="1:35" ht="15.75" customHeight="1">
      <c r="A18" s="7">
        <v>11</v>
      </c>
      <c r="B18" s="8" t="s">
        <v>125</v>
      </c>
      <c r="C18" s="17">
        <f t="shared" si="2"/>
        <v>2247.4</v>
      </c>
      <c r="D18" s="17">
        <f t="shared" si="3"/>
        <v>0</v>
      </c>
      <c r="E18" s="17">
        <f t="shared" si="4"/>
        <v>0</v>
      </c>
      <c r="F18" s="17"/>
      <c r="G18" s="17"/>
      <c r="H18" s="20"/>
      <c r="I18" s="17">
        <v>2242.8000000000002</v>
      </c>
      <c r="J18" s="17">
        <v>0</v>
      </c>
      <c r="K18" s="20">
        <f t="shared" si="1"/>
        <v>0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>
        <v>4.5999999999999996</v>
      </c>
      <c r="Y18" s="21">
        <v>0</v>
      </c>
      <c r="Z18" s="20">
        <f t="shared" si="5"/>
        <v>0</v>
      </c>
      <c r="AA18" s="21"/>
      <c r="AB18" s="21"/>
      <c r="AC18" s="21"/>
      <c r="AD18" s="21"/>
      <c r="AE18" s="21"/>
      <c r="AF18" s="20"/>
      <c r="AG18" s="21"/>
      <c r="AH18" s="84"/>
      <c r="AI18" s="84"/>
    </row>
    <row r="19" spans="1:35" ht="15.75" customHeight="1">
      <c r="A19" s="7">
        <v>12</v>
      </c>
      <c r="B19" s="8" t="s">
        <v>126</v>
      </c>
      <c r="C19" s="17">
        <f t="shared" si="2"/>
        <v>112827.6</v>
      </c>
      <c r="D19" s="17">
        <f t="shared" si="3"/>
        <v>0</v>
      </c>
      <c r="E19" s="17">
        <f t="shared" si="4"/>
        <v>0</v>
      </c>
      <c r="F19" s="17">
        <v>107460</v>
      </c>
      <c r="G19" s="17">
        <v>0</v>
      </c>
      <c r="H19" s="20">
        <f t="shared" ref="H19:H36" si="6">G19/F19*100</f>
        <v>0</v>
      </c>
      <c r="I19" s="17">
        <v>5367.6</v>
      </c>
      <c r="J19" s="17">
        <v>0</v>
      </c>
      <c r="K19" s="20">
        <f t="shared" si="1"/>
        <v>0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0"/>
      <c r="AA19" s="21"/>
      <c r="AB19" s="21"/>
      <c r="AC19" s="21"/>
      <c r="AD19" s="21"/>
      <c r="AE19" s="21"/>
      <c r="AF19" s="20"/>
      <c r="AG19" s="21"/>
      <c r="AH19" s="84"/>
      <c r="AI19" s="84"/>
    </row>
    <row r="20" spans="1:35" ht="15.75" customHeight="1">
      <c r="A20" s="7">
        <v>13</v>
      </c>
      <c r="B20" s="8" t="s">
        <v>127</v>
      </c>
      <c r="C20" s="17">
        <f t="shared" si="2"/>
        <v>4926.6000000000004</v>
      </c>
      <c r="D20" s="17">
        <f t="shared" si="3"/>
        <v>0</v>
      </c>
      <c r="E20" s="17">
        <f t="shared" si="4"/>
        <v>0</v>
      </c>
      <c r="F20" s="17"/>
      <c r="G20" s="17"/>
      <c r="H20" s="20"/>
      <c r="I20" s="17">
        <v>4926.6000000000004</v>
      </c>
      <c r="J20" s="17">
        <v>0</v>
      </c>
      <c r="K20" s="20">
        <f t="shared" si="1"/>
        <v>0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0"/>
      <c r="AA20" s="21"/>
      <c r="AB20" s="21"/>
      <c r="AC20" s="21"/>
      <c r="AD20" s="21"/>
      <c r="AE20" s="21"/>
      <c r="AF20" s="20"/>
      <c r="AG20" s="21"/>
      <c r="AH20" s="84"/>
      <c r="AI20" s="84"/>
    </row>
    <row r="21" spans="1:35" ht="15.75" customHeight="1">
      <c r="A21" s="7">
        <v>14</v>
      </c>
      <c r="B21" s="8" t="s">
        <v>128</v>
      </c>
      <c r="C21" s="17">
        <f t="shared" si="2"/>
        <v>5721.7</v>
      </c>
      <c r="D21" s="17">
        <f t="shared" si="3"/>
        <v>0</v>
      </c>
      <c r="E21" s="17">
        <f t="shared" si="4"/>
        <v>0</v>
      </c>
      <c r="F21" s="17"/>
      <c r="G21" s="17"/>
      <c r="H21" s="20"/>
      <c r="I21" s="17">
        <v>5707.8</v>
      </c>
      <c r="J21" s="17">
        <v>0</v>
      </c>
      <c r="K21" s="20">
        <f t="shared" si="1"/>
        <v>0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>
        <v>13.9</v>
      </c>
      <c r="Y21" s="21">
        <v>0</v>
      </c>
      <c r="Z21" s="20">
        <f t="shared" si="5"/>
        <v>0</v>
      </c>
      <c r="AA21" s="21"/>
      <c r="AB21" s="21"/>
      <c r="AC21" s="21"/>
      <c r="AD21" s="21"/>
      <c r="AE21" s="21"/>
      <c r="AF21" s="20"/>
      <c r="AG21" s="21"/>
      <c r="AH21" s="84"/>
      <c r="AI21" s="84"/>
    </row>
    <row r="22" spans="1:35" ht="15.75" customHeight="1">
      <c r="A22" s="7">
        <v>15</v>
      </c>
      <c r="B22" s="8" t="s">
        <v>129</v>
      </c>
      <c r="C22" s="17">
        <f t="shared" si="2"/>
        <v>4.5999999999999996</v>
      </c>
      <c r="D22" s="17">
        <f t="shared" si="3"/>
        <v>0</v>
      </c>
      <c r="E22" s="17">
        <f t="shared" si="4"/>
        <v>0</v>
      </c>
      <c r="F22" s="17"/>
      <c r="G22" s="17"/>
      <c r="H22" s="20"/>
      <c r="I22" s="17"/>
      <c r="J22" s="17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>
        <v>4.5999999999999996</v>
      </c>
      <c r="Y22" s="21">
        <v>0</v>
      </c>
      <c r="Z22" s="20">
        <f t="shared" si="5"/>
        <v>0</v>
      </c>
      <c r="AA22" s="21"/>
      <c r="AB22" s="21"/>
      <c r="AC22" s="21"/>
      <c r="AD22" s="21"/>
      <c r="AE22" s="21"/>
      <c r="AF22" s="20"/>
      <c r="AG22" s="21"/>
      <c r="AH22" s="84"/>
      <c r="AI22" s="84"/>
    </row>
    <row r="23" spans="1:35" ht="15.75" customHeight="1">
      <c r="A23" s="7">
        <v>16</v>
      </c>
      <c r="B23" s="8" t="s">
        <v>130</v>
      </c>
      <c r="C23" s="17">
        <f t="shared" si="2"/>
        <v>6904.8</v>
      </c>
      <c r="D23" s="17">
        <f t="shared" si="3"/>
        <v>0</v>
      </c>
      <c r="E23" s="17">
        <f t="shared" si="4"/>
        <v>0</v>
      </c>
      <c r="F23" s="17"/>
      <c r="G23" s="17"/>
      <c r="H23" s="20"/>
      <c r="I23" s="17">
        <v>6904.8</v>
      </c>
      <c r="J23" s="17">
        <v>0</v>
      </c>
      <c r="K23" s="20">
        <f t="shared" si="1"/>
        <v>0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0"/>
      <c r="AA23" s="21"/>
      <c r="AB23" s="21"/>
      <c r="AC23" s="21"/>
      <c r="AD23" s="21"/>
      <c r="AE23" s="21"/>
      <c r="AF23" s="20"/>
      <c r="AG23" s="21"/>
      <c r="AH23" s="84"/>
      <c r="AI23" s="84"/>
    </row>
    <row r="24" spans="1:35" ht="15.75" customHeight="1">
      <c r="A24" s="7">
        <v>17</v>
      </c>
      <c r="B24" s="8" t="s">
        <v>131</v>
      </c>
      <c r="C24" s="17">
        <f t="shared" si="2"/>
        <v>3540.6</v>
      </c>
      <c r="D24" s="17">
        <f t="shared" si="3"/>
        <v>0</v>
      </c>
      <c r="E24" s="17">
        <f t="shared" si="4"/>
        <v>0</v>
      </c>
      <c r="F24" s="17"/>
      <c r="G24" s="17"/>
      <c r="H24" s="20"/>
      <c r="I24" s="17">
        <v>3540.6</v>
      </c>
      <c r="J24" s="17">
        <v>0</v>
      </c>
      <c r="K24" s="20">
        <f t="shared" si="1"/>
        <v>0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0"/>
      <c r="AA24" s="21"/>
      <c r="AB24" s="21"/>
      <c r="AC24" s="21"/>
      <c r="AD24" s="21"/>
      <c r="AE24" s="21"/>
      <c r="AF24" s="20"/>
      <c r="AG24" s="21"/>
      <c r="AH24" s="84"/>
      <c r="AI24" s="84"/>
    </row>
    <row r="25" spans="1:35" ht="15.75" customHeight="1">
      <c r="A25" s="7">
        <v>18</v>
      </c>
      <c r="B25" s="8" t="s">
        <v>132</v>
      </c>
      <c r="C25" s="17">
        <f t="shared" si="2"/>
        <v>2167.1999999999998</v>
      </c>
      <c r="D25" s="17">
        <f t="shared" si="3"/>
        <v>0</v>
      </c>
      <c r="E25" s="17">
        <f t="shared" si="4"/>
        <v>0</v>
      </c>
      <c r="F25" s="17"/>
      <c r="G25" s="17"/>
      <c r="H25" s="20"/>
      <c r="I25" s="17">
        <v>2167.1999999999998</v>
      </c>
      <c r="J25" s="17">
        <v>0</v>
      </c>
      <c r="K25" s="20">
        <f t="shared" si="1"/>
        <v>0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0"/>
      <c r="AA25" s="21"/>
      <c r="AB25" s="21"/>
      <c r="AC25" s="21"/>
      <c r="AD25" s="21"/>
      <c r="AE25" s="21"/>
      <c r="AF25" s="20"/>
      <c r="AG25" s="21"/>
      <c r="AH25" s="84"/>
      <c r="AI25" s="84"/>
    </row>
    <row r="26" spans="1:35" ht="15.75" customHeight="1">
      <c r="A26" s="7">
        <v>19</v>
      </c>
      <c r="B26" s="8" t="s">
        <v>133</v>
      </c>
      <c r="C26" s="17">
        <f t="shared" si="2"/>
        <v>46853.8</v>
      </c>
      <c r="D26" s="17">
        <f t="shared" si="3"/>
        <v>4.2</v>
      </c>
      <c r="E26" s="17">
        <f t="shared" si="4"/>
        <v>8.9640541428870225E-3</v>
      </c>
      <c r="F26" s="17"/>
      <c r="G26" s="17"/>
      <c r="H26" s="20"/>
      <c r="I26" s="17">
        <v>6816.6</v>
      </c>
      <c r="J26" s="17">
        <v>0</v>
      </c>
      <c r="K26" s="20">
        <f t="shared" si="1"/>
        <v>0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>
        <v>37.200000000000003</v>
      </c>
      <c r="Y26" s="21">
        <v>4.2</v>
      </c>
      <c r="Z26" s="20">
        <f t="shared" si="5"/>
        <v>11.29032258064516</v>
      </c>
      <c r="AA26" s="21"/>
      <c r="AB26" s="21"/>
      <c r="AC26" s="21"/>
      <c r="AD26" s="21">
        <v>40000</v>
      </c>
      <c r="AE26" s="21">
        <v>0</v>
      </c>
      <c r="AF26" s="20">
        <f t="shared" ref="AF26:AF36" si="7">AE26/AD26*100</f>
        <v>0</v>
      </c>
      <c r="AG26" s="21"/>
      <c r="AH26" s="84"/>
      <c r="AI26" s="84"/>
    </row>
    <row r="27" spans="1:35" ht="15.75" customHeight="1">
      <c r="A27" s="7">
        <v>20</v>
      </c>
      <c r="B27" s="8" t="s">
        <v>134</v>
      </c>
      <c r="C27" s="17">
        <f t="shared" si="2"/>
        <v>0</v>
      </c>
      <c r="D27" s="17">
        <f t="shared" si="3"/>
        <v>0</v>
      </c>
      <c r="E27" s="17"/>
      <c r="F27" s="17"/>
      <c r="G27" s="17"/>
      <c r="H27" s="20"/>
      <c r="I27" s="17"/>
      <c r="J27" s="17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0"/>
      <c r="AA27" s="21"/>
      <c r="AB27" s="21"/>
      <c r="AC27" s="21"/>
      <c r="AD27" s="21"/>
      <c r="AE27" s="21"/>
      <c r="AF27" s="20"/>
      <c r="AG27" s="21"/>
      <c r="AH27" s="84"/>
      <c r="AI27" s="84"/>
    </row>
    <row r="28" spans="1:35" ht="15.75" customHeight="1">
      <c r="A28" s="7">
        <v>21</v>
      </c>
      <c r="B28" s="8" t="s">
        <v>135</v>
      </c>
      <c r="C28" s="17">
        <f t="shared" si="2"/>
        <v>7410.0999999999995</v>
      </c>
      <c r="D28" s="17">
        <f t="shared" si="3"/>
        <v>0</v>
      </c>
      <c r="E28" s="17">
        <f t="shared" si="4"/>
        <v>0</v>
      </c>
      <c r="F28" s="17"/>
      <c r="G28" s="17"/>
      <c r="H28" s="20"/>
      <c r="I28" s="17">
        <v>7396.2</v>
      </c>
      <c r="J28" s="17">
        <v>0</v>
      </c>
      <c r="K28" s="20">
        <f t="shared" si="1"/>
        <v>0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>
        <v>13.9</v>
      </c>
      <c r="Y28" s="21"/>
      <c r="Z28" s="20"/>
      <c r="AA28" s="21"/>
      <c r="AB28" s="21"/>
      <c r="AC28" s="21"/>
      <c r="AD28" s="21"/>
      <c r="AE28" s="21"/>
      <c r="AF28" s="20"/>
      <c r="AG28" s="21"/>
      <c r="AH28" s="84"/>
      <c r="AI28" s="84"/>
    </row>
    <row r="29" spans="1:35" s="74" customFormat="1" ht="15.75" customHeight="1">
      <c r="A29" s="72"/>
      <c r="B29" s="71" t="s">
        <v>370</v>
      </c>
      <c r="C29" s="51">
        <f>SUM(C30:C34)</f>
        <v>1007294.9</v>
      </c>
      <c r="D29" s="51">
        <f>SUM(D30:D34)</f>
        <v>1097.5999999999999</v>
      </c>
      <c r="E29" s="51">
        <f t="shared" si="4"/>
        <v>0.10896511041602612</v>
      </c>
      <c r="F29" s="51">
        <f t="shared" ref="F29:AH29" si="8">SUM(F30:F34)</f>
        <v>994049.9</v>
      </c>
      <c r="G29" s="51">
        <f t="shared" si="8"/>
        <v>0</v>
      </c>
      <c r="H29" s="51">
        <f t="shared" si="6"/>
        <v>0</v>
      </c>
      <c r="I29" s="51">
        <f t="shared" si="8"/>
        <v>0</v>
      </c>
      <c r="J29" s="51">
        <f t="shared" si="8"/>
        <v>0</v>
      </c>
      <c r="K29" s="51">
        <v>0</v>
      </c>
      <c r="L29" s="51">
        <f t="shared" si="8"/>
        <v>0</v>
      </c>
      <c r="M29" s="51">
        <f t="shared" si="8"/>
        <v>0</v>
      </c>
      <c r="N29" s="51">
        <v>0</v>
      </c>
      <c r="O29" s="51">
        <f t="shared" si="8"/>
        <v>0</v>
      </c>
      <c r="P29" s="51">
        <f t="shared" si="8"/>
        <v>0</v>
      </c>
      <c r="Q29" s="51">
        <f t="shared" si="8"/>
        <v>0</v>
      </c>
      <c r="R29" s="51">
        <f t="shared" si="8"/>
        <v>0</v>
      </c>
      <c r="S29" s="51">
        <f t="shared" si="8"/>
        <v>0</v>
      </c>
      <c r="T29" s="51">
        <v>0</v>
      </c>
      <c r="U29" s="51">
        <f t="shared" si="8"/>
        <v>0</v>
      </c>
      <c r="V29" s="51">
        <f t="shared" si="8"/>
        <v>0</v>
      </c>
      <c r="W29" s="51">
        <v>0</v>
      </c>
      <c r="X29" s="51">
        <f t="shared" si="8"/>
        <v>2459.5</v>
      </c>
      <c r="Y29" s="51">
        <f t="shared" si="8"/>
        <v>1097.5999999999999</v>
      </c>
      <c r="Z29" s="51">
        <f t="shared" si="5"/>
        <v>44.626956698515954</v>
      </c>
      <c r="AA29" s="51">
        <f t="shared" si="8"/>
        <v>0</v>
      </c>
      <c r="AB29" s="51">
        <f t="shared" si="8"/>
        <v>0</v>
      </c>
      <c r="AC29" s="51">
        <v>0</v>
      </c>
      <c r="AD29" s="51">
        <f t="shared" si="8"/>
        <v>0</v>
      </c>
      <c r="AE29" s="51">
        <f t="shared" si="8"/>
        <v>0</v>
      </c>
      <c r="AF29" s="51">
        <v>0</v>
      </c>
      <c r="AG29" s="51">
        <f t="shared" si="8"/>
        <v>10785.5</v>
      </c>
      <c r="AH29" s="51">
        <f t="shared" si="8"/>
        <v>0</v>
      </c>
      <c r="AI29" s="51">
        <f>AH29/AG29*100</f>
        <v>0</v>
      </c>
    </row>
    <row r="30" spans="1:35" ht="15.75" customHeight="1">
      <c r="A30" s="7">
        <v>22</v>
      </c>
      <c r="B30" s="8" t="s">
        <v>136</v>
      </c>
      <c r="C30" s="17">
        <f t="shared" si="2"/>
        <v>0</v>
      </c>
      <c r="D30" s="17">
        <f t="shared" si="3"/>
        <v>0</v>
      </c>
      <c r="E30" s="17"/>
      <c r="F30" s="17"/>
      <c r="G30" s="17"/>
      <c r="H30" s="20"/>
      <c r="I30" s="17"/>
      <c r="J30" s="17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>
        <v>0</v>
      </c>
      <c r="Y30" s="21"/>
      <c r="Z30" s="20"/>
      <c r="AA30" s="21"/>
      <c r="AB30" s="21"/>
      <c r="AC30" s="21"/>
      <c r="AD30" s="21"/>
      <c r="AE30" s="21"/>
      <c r="AF30" s="20"/>
      <c r="AG30" s="21"/>
      <c r="AH30" s="84"/>
      <c r="AI30" s="20"/>
    </row>
    <row r="31" spans="1:35" ht="15.75" customHeight="1">
      <c r="A31" s="7">
        <v>23</v>
      </c>
      <c r="B31" s="8" t="s">
        <v>137</v>
      </c>
      <c r="C31" s="17">
        <f t="shared" si="2"/>
        <v>27.9</v>
      </c>
      <c r="D31" s="17">
        <f t="shared" si="3"/>
        <v>0</v>
      </c>
      <c r="E31" s="17">
        <f t="shared" si="4"/>
        <v>0</v>
      </c>
      <c r="F31" s="17"/>
      <c r="G31" s="17"/>
      <c r="H31" s="20"/>
      <c r="I31" s="17"/>
      <c r="J31" s="17"/>
      <c r="K31" s="20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>
        <v>27.9</v>
      </c>
      <c r="Y31" s="21"/>
      <c r="Z31" s="20"/>
      <c r="AA31" s="21"/>
      <c r="AB31" s="21"/>
      <c r="AC31" s="21"/>
      <c r="AD31" s="21"/>
      <c r="AE31" s="21"/>
      <c r="AF31" s="20"/>
      <c r="AG31" s="21"/>
      <c r="AH31" s="84"/>
      <c r="AI31" s="20"/>
    </row>
    <row r="32" spans="1:35" ht="15.75" customHeight="1">
      <c r="A32" s="7">
        <v>24</v>
      </c>
      <c r="B32" s="8" t="s">
        <v>138</v>
      </c>
      <c r="C32" s="17">
        <f t="shared" si="2"/>
        <v>108190.7</v>
      </c>
      <c r="D32" s="17">
        <f t="shared" si="3"/>
        <v>39.6</v>
      </c>
      <c r="E32" s="17">
        <f t="shared" si="4"/>
        <v>3.6602036958814393E-2</v>
      </c>
      <c r="F32" s="17">
        <v>108000</v>
      </c>
      <c r="G32" s="17">
        <v>0</v>
      </c>
      <c r="H32" s="20">
        <f t="shared" si="6"/>
        <v>0</v>
      </c>
      <c r="I32" s="17"/>
      <c r="J32" s="17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>
        <v>190.7</v>
      </c>
      <c r="Y32" s="21">
        <v>39.6</v>
      </c>
      <c r="Z32" s="20">
        <f t="shared" si="5"/>
        <v>20.765600419507081</v>
      </c>
      <c r="AA32" s="21"/>
      <c r="AB32" s="21"/>
      <c r="AC32" s="21"/>
      <c r="AD32" s="21"/>
      <c r="AE32" s="21"/>
      <c r="AF32" s="20"/>
      <c r="AG32" s="21"/>
      <c r="AH32" s="84"/>
      <c r="AI32" s="20"/>
    </row>
    <row r="33" spans="1:35" ht="15.75" customHeight="1">
      <c r="A33" s="7">
        <v>25</v>
      </c>
      <c r="B33" s="8" t="s">
        <v>139</v>
      </c>
      <c r="C33" s="17">
        <f t="shared" si="2"/>
        <v>10818</v>
      </c>
      <c r="D33" s="17">
        <f t="shared" si="3"/>
        <v>0</v>
      </c>
      <c r="E33" s="17">
        <f t="shared" si="4"/>
        <v>0</v>
      </c>
      <c r="F33" s="17"/>
      <c r="G33" s="17"/>
      <c r="H33" s="20"/>
      <c r="I33" s="17"/>
      <c r="J33" s="17"/>
      <c r="K33" s="20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>
        <v>32.5</v>
      </c>
      <c r="Y33" s="21"/>
      <c r="Z33" s="20"/>
      <c r="AA33" s="21"/>
      <c r="AB33" s="21"/>
      <c r="AC33" s="21"/>
      <c r="AD33" s="21"/>
      <c r="AE33" s="21"/>
      <c r="AF33" s="20"/>
      <c r="AG33" s="21">
        <v>10785.5</v>
      </c>
      <c r="AH33" s="84">
        <v>0</v>
      </c>
      <c r="AI33" s="20">
        <f t="shared" ref="AI33:AI36" si="9">AH33/AG33*100</f>
        <v>0</v>
      </c>
    </row>
    <row r="34" spans="1:35" s="2" customFormat="1" ht="15.75" customHeight="1">
      <c r="A34" s="7">
        <v>26</v>
      </c>
      <c r="B34" s="8" t="s">
        <v>140</v>
      </c>
      <c r="C34" s="17">
        <f t="shared" si="2"/>
        <v>888258.3</v>
      </c>
      <c r="D34" s="17">
        <f t="shared" si="3"/>
        <v>1058</v>
      </c>
      <c r="E34" s="17">
        <f t="shared" si="4"/>
        <v>0.11910949776658432</v>
      </c>
      <c r="F34" s="18">
        <v>886049.9</v>
      </c>
      <c r="G34" s="18">
        <v>0</v>
      </c>
      <c r="H34" s="20">
        <f t="shared" si="6"/>
        <v>0</v>
      </c>
      <c r="I34" s="18"/>
      <c r="J34" s="18"/>
      <c r="K34" s="20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>
        <v>2208.4</v>
      </c>
      <c r="Y34" s="21">
        <v>1058</v>
      </c>
      <c r="Z34" s="20">
        <f t="shared" si="5"/>
        <v>47.907987683390694</v>
      </c>
      <c r="AA34" s="21"/>
      <c r="AB34" s="21"/>
      <c r="AC34" s="21"/>
      <c r="AD34" s="21"/>
      <c r="AE34" s="21"/>
      <c r="AF34" s="20"/>
      <c r="AG34" s="21"/>
      <c r="AH34" s="21"/>
      <c r="AI34" s="20"/>
    </row>
    <row r="35" spans="1:35" s="74" customFormat="1" ht="22.5" customHeight="1">
      <c r="A35" s="104" t="s">
        <v>141</v>
      </c>
      <c r="B35" s="104"/>
      <c r="C35" s="51">
        <f t="shared" si="2"/>
        <v>56455</v>
      </c>
      <c r="D35" s="51">
        <f t="shared" si="3"/>
        <v>0</v>
      </c>
      <c r="E35" s="73">
        <f t="shared" si="4"/>
        <v>0</v>
      </c>
      <c r="F35" s="73"/>
      <c r="G35" s="73"/>
      <c r="H35" s="51"/>
      <c r="I35" s="73"/>
      <c r="J35" s="73"/>
      <c r="K35" s="51"/>
      <c r="L35" s="73">
        <v>1200</v>
      </c>
      <c r="M35" s="73">
        <v>0</v>
      </c>
      <c r="N35" s="73">
        <v>0</v>
      </c>
      <c r="O35" s="73"/>
      <c r="P35" s="73"/>
      <c r="Q35" s="73"/>
      <c r="R35" s="73">
        <v>5000</v>
      </c>
      <c r="S35" s="73">
        <v>0</v>
      </c>
      <c r="T35" s="73">
        <v>0</v>
      </c>
      <c r="U35" s="73">
        <v>50000</v>
      </c>
      <c r="V35" s="73">
        <v>0</v>
      </c>
      <c r="W35" s="73">
        <v>0</v>
      </c>
      <c r="X35" s="73">
        <v>0</v>
      </c>
      <c r="Y35" s="73"/>
      <c r="Z35" s="51"/>
      <c r="AA35" s="73">
        <v>255</v>
      </c>
      <c r="AB35" s="73">
        <v>0</v>
      </c>
      <c r="AC35" s="73">
        <v>0</v>
      </c>
      <c r="AD35" s="73"/>
      <c r="AE35" s="73"/>
      <c r="AF35" s="51"/>
      <c r="AG35" s="73"/>
      <c r="AH35" s="73"/>
      <c r="AI35" s="51"/>
    </row>
    <row r="36" spans="1:35" s="75" customFormat="1" ht="33.75" customHeight="1">
      <c r="A36" s="105" t="s">
        <v>142</v>
      </c>
      <c r="B36" s="105"/>
      <c r="C36" s="51">
        <f>SUM(C7+C29+C35)</f>
        <v>1308409.1000000001</v>
      </c>
      <c r="D36" s="51">
        <f t="shared" ref="D36:AH36" si="10">SUM(D7+D29+D35)</f>
        <v>11105.500000000002</v>
      </c>
      <c r="E36" s="51">
        <f t="shared" si="4"/>
        <v>0.84877887199041968</v>
      </c>
      <c r="F36" s="51">
        <f t="shared" si="10"/>
        <v>1101509.8999999999</v>
      </c>
      <c r="G36" s="51">
        <f t="shared" si="10"/>
        <v>0</v>
      </c>
      <c r="H36" s="51">
        <f t="shared" si="6"/>
        <v>0</v>
      </c>
      <c r="I36" s="51">
        <f t="shared" si="10"/>
        <v>86990.400000000009</v>
      </c>
      <c r="J36" s="51">
        <f t="shared" si="10"/>
        <v>0</v>
      </c>
      <c r="K36" s="51">
        <f t="shared" si="1"/>
        <v>0</v>
      </c>
      <c r="L36" s="51">
        <f t="shared" si="10"/>
        <v>1200</v>
      </c>
      <c r="M36" s="51">
        <f t="shared" si="10"/>
        <v>0</v>
      </c>
      <c r="N36" s="51">
        <v>0</v>
      </c>
      <c r="O36" s="51">
        <f t="shared" si="10"/>
        <v>10000</v>
      </c>
      <c r="P36" s="51">
        <f t="shared" si="10"/>
        <v>10000</v>
      </c>
      <c r="Q36" s="51">
        <f>P36/O36*100</f>
        <v>100</v>
      </c>
      <c r="R36" s="51">
        <f t="shared" si="10"/>
        <v>5000</v>
      </c>
      <c r="S36" s="51">
        <f t="shared" si="10"/>
        <v>0</v>
      </c>
      <c r="T36" s="51">
        <v>0</v>
      </c>
      <c r="U36" s="51">
        <f t="shared" si="10"/>
        <v>50000</v>
      </c>
      <c r="V36" s="51">
        <f t="shared" si="10"/>
        <v>0</v>
      </c>
      <c r="W36" s="51">
        <v>0</v>
      </c>
      <c r="X36" s="51">
        <f t="shared" si="10"/>
        <v>2668.3</v>
      </c>
      <c r="Y36" s="51">
        <f t="shared" si="10"/>
        <v>1105.5</v>
      </c>
      <c r="Z36" s="51">
        <f t="shared" si="5"/>
        <v>41.430873589926165</v>
      </c>
      <c r="AA36" s="51">
        <f t="shared" si="10"/>
        <v>255</v>
      </c>
      <c r="AB36" s="51">
        <f t="shared" si="10"/>
        <v>0</v>
      </c>
      <c r="AC36" s="51">
        <v>0</v>
      </c>
      <c r="AD36" s="51">
        <f t="shared" si="10"/>
        <v>40000</v>
      </c>
      <c r="AE36" s="51">
        <f t="shared" si="10"/>
        <v>0</v>
      </c>
      <c r="AF36" s="51">
        <f t="shared" si="7"/>
        <v>0</v>
      </c>
      <c r="AG36" s="51">
        <f t="shared" si="10"/>
        <v>10785.5</v>
      </c>
      <c r="AH36" s="51">
        <f t="shared" si="10"/>
        <v>0</v>
      </c>
      <c r="AI36" s="51">
        <f t="shared" si="9"/>
        <v>0</v>
      </c>
    </row>
  </sheetData>
  <autoFilter ref="A3"/>
  <mergeCells count="15">
    <mergeCell ref="R5:T5"/>
    <mergeCell ref="U5:W5"/>
    <mergeCell ref="X5:Z5"/>
    <mergeCell ref="AA5:AC5"/>
    <mergeCell ref="AG5:AI5"/>
    <mergeCell ref="AD5:AF5"/>
    <mergeCell ref="C2:Q2"/>
    <mergeCell ref="P3:Q3"/>
    <mergeCell ref="A35:B35"/>
    <mergeCell ref="A36:B36"/>
    <mergeCell ref="C5:E5"/>
    <mergeCell ref="I5:K5"/>
    <mergeCell ref="L5:N5"/>
    <mergeCell ref="O5:Q5"/>
    <mergeCell ref="F5:H5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Г5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Г5'!Заголовки_для_печати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Г5'!Область_печати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2019-08-06T07:57:05Z</cp:lastPrinted>
  <dcterms:created xsi:type="dcterms:W3CDTF">2019-04-29T13:45:19Z</dcterms:created>
  <dcterms:modified xsi:type="dcterms:W3CDTF">2019-08-12T07:34:01Z</dcterms:modified>
</cp:coreProperties>
</file>