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11040"/>
  </bookViews>
  <sheets>
    <sheet name="таблица Г5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Г5'!$A:$A,'таблица Г5'!$4:$4</definedName>
    <definedName name="_xlnm.Print_Area" localSheetId="1">дотации!$A$2:$N$35</definedName>
    <definedName name="_xlnm.Print_Area" localSheetId="4">иные!$A$2:$Z$35</definedName>
    <definedName name="_xlnm.Print_Area" localSheetId="3">субвенции!$A$2:$BP$34</definedName>
    <definedName name="_xlnm.Print_Area" localSheetId="2">субсидии!$A$2:$JC$36</definedName>
    <definedName name="_xlnm.Print_Area" localSheetId="0">'таблица Г5'!$A$1:$F$133</definedName>
  </definedNames>
  <calcPr calcId="145621"/>
</workbook>
</file>

<file path=xl/calcChain.xml><?xml version="1.0" encoding="utf-8"?>
<calcChain xmlns="http://schemas.openxmlformats.org/spreadsheetml/2006/main">
  <c r="D5" i="2" l="1"/>
  <c r="H28" i="3"/>
  <c r="T28" i="6"/>
  <c r="T30" i="6"/>
  <c r="T31" i="6"/>
  <c r="T32" i="6"/>
  <c r="T33" i="6"/>
  <c r="T6" i="6"/>
  <c r="E28" i="6"/>
  <c r="E30" i="6"/>
  <c r="E31" i="6"/>
  <c r="E32" i="6"/>
  <c r="E33" i="6"/>
  <c r="E6" i="6"/>
  <c r="D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T35" i="6" s="1"/>
  <c r="S35" i="6"/>
  <c r="U35" i="6"/>
  <c r="V35" i="6"/>
  <c r="W35" i="6"/>
  <c r="X35" i="6"/>
  <c r="Y35" i="6"/>
  <c r="Z35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U28" i="6"/>
  <c r="V28" i="6"/>
  <c r="W28" i="6"/>
  <c r="X28" i="6"/>
  <c r="Y28" i="6"/>
  <c r="Z28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U6" i="6"/>
  <c r="V6" i="6"/>
  <c r="W6" i="6"/>
  <c r="X6" i="6"/>
  <c r="Y6" i="6"/>
  <c r="Z6" i="6"/>
  <c r="BP29" i="5"/>
  <c r="BP30" i="5"/>
  <c r="BP31" i="5"/>
  <c r="BP32" i="5"/>
  <c r="BP33" i="5"/>
  <c r="BP34" i="5"/>
  <c r="BP28" i="5"/>
  <c r="BM28" i="5"/>
  <c r="BM29" i="5"/>
  <c r="BM30" i="5"/>
  <c r="BM31" i="5"/>
  <c r="BM32" i="5"/>
  <c r="BM33" i="5"/>
  <c r="BM34" i="5"/>
  <c r="BM6" i="5"/>
  <c r="BJ34" i="5"/>
  <c r="BJ6" i="5"/>
  <c r="BG28" i="5"/>
  <c r="BG32" i="5"/>
  <c r="BG34" i="5"/>
  <c r="BG6" i="5"/>
  <c r="BD6" i="5"/>
  <c r="BD28" i="5"/>
  <c r="BD34" i="5"/>
  <c r="BA34" i="5"/>
  <c r="BA28" i="5"/>
  <c r="AX28" i="5"/>
  <c r="AX29" i="5"/>
  <c r="AX30" i="5"/>
  <c r="AX31" i="5"/>
  <c r="AX32" i="5"/>
  <c r="AX33" i="5"/>
  <c r="AX34" i="5"/>
  <c r="AX6" i="5"/>
  <c r="AU34" i="5"/>
  <c r="AU6" i="5"/>
  <c r="AR34" i="5"/>
  <c r="AR28" i="5"/>
  <c r="AR29" i="5"/>
  <c r="AR30" i="5"/>
  <c r="AR31" i="5"/>
  <c r="AR32" i="5"/>
  <c r="AR33" i="5"/>
  <c r="AO28" i="5"/>
  <c r="AO29" i="5"/>
  <c r="AO30" i="5"/>
  <c r="AO31" i="5"/>
  <c r="AO32" i="5"/>
  <c r="AO33" i="5"/>
  <c r="AO34" i="5"/>
  <c r="AO6" i="5"/>
  <c r="AL28" i="5"/>
  <c r="AL29" i="5"/>
  <c r="AL30" i="5"/>
  <c r="AL31" i="5"/>
  <c r="AL32" i="5"/>
  <c r="AL33" i="5"/>
  <c r="AL34" i="5"/>
  <c r="AL6" i="5"/>
  <c r="AI28" i="5"/>
  <c r="AI29" i="5"/>
  <c r="AI30" i="5"/>
  <c r="AI31" i="5"/>
  <c r="AI32" i="5"/>
  <c r="AI33" i="5"/>
  <c r="AI34" i="5"/>
  <c r="AI6" i="5"/>
  <c r="AF28" i="5"/>
  <c r="AF29" i="5"/>
  <c r="AF30" i="5"/>
  <c r="AF31" i="5"/>
  <c r="AF32" i="5"/>
  <c r="AF33" i="5"/>
  <c r="AF34" i="5"/>
  <c r="AF6" i="5"/>
  <c r="AC28" i="5"/>
  <c r="AC29" i="5"/>
  <c r="AC30" i="5"/>
  <c r="AC31" i="5"/>
  <c r="AC32" i="5"/>
  <c r="AC33" i="5"/>
  <c r="AC34" i="5"/>
  <c r="AC6" i="5"/>
  <c r="Z28" i="5"/>
  <c r="Z29" i="5"/>
  <c r="Z30" i="5"/>
  <c r="Z31" i="5"/>
  <c r="Z32" i="5"/>
  <c r="Z33" i="5"/>
  <c r="Z34" i="5"/>
  <c r="Z6" i="5"/>
  <c r="Z7" i="5"/>
  <c r="W6" i="5"/>
  <c r="W34" i="5"/>
  <c r="K28" i="5"/>
  <c r="K29" i="5"/>
  <c r="K30" i="5"/>
  <c r="K31" i="5"/>
  <c r="K32" i="5"/>
  <c r="K33" i="5"/>
  <c r="K34" i="5"/>
  <c r="K6" i="5"/>
  <c r="H28" i="5"/>
  <c r="H29" i="5"/>
  <c r="H30" i="5"/>
  <c r="H31" i="5"/>
  <c r="H32" i="5"/>
  <c r="H33" i="5"/>
  <c r="H34" i="5"/>
  <c r="H6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6" i="5"/>
  <c r="F6" i="5"/>
  <c r="F34" i="5" s="1"/>
  <c r="G6" i="5"/>
  <c r="I6" i="5"/>
  <c r="J6" i="5"/>
  <c r="L6" i="5"/>
  <c r="M6" i="5"/>
  <c r="N6" i="5"/>
  <c r="N34" i="5" s="1"/>
  <c r="O6" i="5"/>
  <c r="P6" i="5"/>
  <c r="Q6" i="5"/>
  <c r="R6" i="5"/>
  <c r="S6" i="5"/>
  <c r="T6" i="5"/>
  <c r="U6" i="5"/>
  <c r="V6" i="5"/>
  <c r="V34" i="5" s="1"/>
  <c r="X6" i="5"/>
  <c r="Y6" i="5"/>
  <c r="AA6" i="5"/>
  <c r="AB6" i="5"/>
  <c r="AD6" i="5"/>
  <c r="AD34" i="5" s="1"/>
  <c r="AE6" i="5"/>
  <c r="AG6" i="5"/>
  <c r="AH6" i="5"/>
  <c r="AJ6" i="5"/>
  <c r="AK6" i="5"/>
  <c r="AM6" i="5"/>
  <c r="AN6" i="5"/>
  <c r="AP6" i="5"/>
  <c r="AQ6" i="5"/>
  <c r="AS6" i="5"/>
  <c r="AT6" i="5"/>
  <c r="AT34" i="5" s="1"/>
  <c r="AV6" i="5"/>
  <c r="AW6" i="5"/>
  <c r="AY6" i="5"/>
  <c r="AZ6" i="5"/>
  <c r="BA6" i="5"/>
  <c r="BB6" i="5"/>
  <c r="BB34" i="5" s="1"/>
  <c r="BC6" i="5"/>
  <c r="BE6" i="5"/>
  <c r="BF6" i="5"/>
  <c r="BH6" i="5"/>
  <c r="BI6" i="5"/>
  <c r="BK6" i="5"/>
  <c r="BL6" i="5"/>
  <c r="BN6" i="5"/>
  <c r="BO6" i="5"/>
  <c r="D28" i="5"/>
  <c r="F28" i="5"/>
  <c r="G28" i="5"/>
  <c r="I28" i="5"/>
  <c r="I34" i="5" s="1"/>
  <c r="J28" i="5"/>
  <c r="L28" i="5"/>
  <c r="L34" i="5" s="1"/>
  <c r="M28" i="5"/>
  <c r="M34" i="5" s="1"/>
  <c r="N28" i="5"/>
  <c r="O28" i="5"/>
  <c r="P28" i="5"/>
  <c r="P34" i="5" s="1"/>
  <c r="Q28" i="5"/>
  <c r="Q34" i="5" s="1"/>
  <c r="R28" i="5"/>
  <c r="S28" i="5"/>
  <c r="T28" i="5"/>
  <c r="T34" i="5" s="1"/>
  <c r="U28" i="5"/>
  <c r="U34" i="5" s="1"/>
  <c r="V28" i="5"/>
  <c r="W28" i="5"/>
  <c r="X28" i="5"/>
  <c r="X34" i="5" s="1"/>
  <c r="Y28" i="5"/>
  <c r="Y34" i="5" s="1"/>
  <c r="AA28" i="5"/>
  <c r="AB28" i="5"/>
  <c r="AB34" i="5" s="1"/>
  <c r="AD28" i="5"/>
  <c r="AE28" i="5"/>
  <c r="AG28" i="5"/>
  <c r="AG34" i="5" s="1"/>
  <c r="AH28" i="5"/>
  <c r="AJ28" i="5"/>
  <c r="AJ34" i="5" s="1"/>
  <c r="AK28" i="5"/>
  <c r="AK34" i="5" s="1"/>
  <c r="AM28" i="5"/>
  <c r="AN28" i="5"/>
  <c r="AN34" i="5" s="1"/>
  <c r="AP28" i="5"/>
  <c r="AQ28" i="5"/>
  <c r="AS28" i="5"/>
  <c r="AS34" i="5" s="1"/>
  <c r="AT28" i="5"/>
  <c r="AU28" i="5"/>
  <c r="AV28" i="5"/>
  <c r="AV34" i="5" s="1"/>
  <c r="AW28" i="5"/>
  <c r="AW34" i="5" s="1"/>
  <c r="AY28" i="5"/>
  <c r="AZ28" i="5"/>
  <c r="AZ34" i="5" s="1"/>
  <c r="BB28" i="5"/>
  <c r="BC28" i="5"/>
  <c r="BE28" i="5"/>
  <c r="BE34" i="5" s="1"/>
  <c r="BF28" i="5"/>
  <c r="BH28" i="5"/>
  <c r="BH34" i="5" s="1"/>
  <c r="BI28" i="5"/>
  <c r="BI34" i="5" s="1"/>
  <c r="BK28" i="5"/>
  <c r="BL28" i="5"/>
  <c r="BL34" i="5" s="1"/>
  <c r="BN28" i="5"/>
  <c r="BO28" i="5"/>
  <c r="D34" i="5"/>
  <c r="G34" i="5"/>
  <c r="J34" i="5"/>
  <c r="O34" i="5"/>
  <c r="R34" i="5"/>
  <c r="S34" i="5"/>
  <c r="AA34" i="5"/>
  <c r="AE34" i="5"/>
  <c r="AH34" i="5"/>
  <c r="AM34" i="5"/>
  <c r="AP34" i="5"/>
  <c r="AQ34" i="5"/>
  <c r="AY34" i="5"/>
  <c r="BC34" i="5"/>
  <c r="BF34" i="5"/>
  <c r="BK34" i="5"/>
  <c r="BN34" i="5"/>
  <c r="BO34" i="5"/>
  <c r="C34" i="5"/>
  <c r="C28" i="5"/>
  <c r="C6" i="5"/>
  <c r="FQ6" i="4"/>
  <c r="FQ36" i="4"/>
  <c r="FT36" i="4"/>
  <c r="FT28" i="4"/>
  <c r="FW28" i="4"/>
  <c r="FW36" i="4"/>
  <c r="FZ36" i="4"/>
  <c r="FZ28" i="4"/>
  <c r="GC36" i="4"/>
  <c r="GC28" i="4"/>
  <c r="GF32" i="4"/>
  <c r="GF28" i="4"/>
  <c r="GF36" i="4"/>
  <c r="GI28" i="4"/>
  <c r="GI36" i="4"/>
  <c r="GL32" i="4"/>
  <c r="GL36" i="4"/>
  <c r="GL28" i="4"/>
  <c r="GO28" i="4"/>
  <c r="GO36" i="4"/>
  <c r="IB36" i="4"/>
  <c r="IB28" i="4"/>
  <c r="HY28" i="4"/>
  <c r="HY36" i="4"/>
  <c r="HV36" i="4"/>
  <c r="HV28" i="4"/>
  <c r="HV30" i="4"/>
  <c r="W6" i="4"/>
  <c r="N36" i="4"/>
  <c r="N6" i="4"/>
  <c r="K36" i="4"/>
  <c r="K6" i="4"/>
  <c r="D35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7" i="4"/>
  <c r="C32" i="4"/>
  <c r="C7" i="4"/>
  <c r="C8" i="4"/>
  <c r="E8" i="4" s="1"/>
  <c r="C9" i="4"/>
  <c r="C10" i="4"/>
  <c r="C11" i="4"/>
  <c r="C12" i="4"/>
  <c r="C13" i="4"/>
  <c r="C14" i="4"/>
  <c r="C15" i="4"/>
  <c r="C16" i="4"/>
  <c r="E16" i="4" s="1"/>
  <c r="C17" i="4"/>
  <c r="C18" i="4"/>
  <c r="C19" i="4"/>
  <c r="C20" i="4"/>
  <c r="C21" i="4"/>
  <c r="C22" i="4"/>
  <c r="C23" i="4"/>
  <c r="C24" i="4"/>
  <c r="E24" i="4" s="1"/>
  <c r="C25" i="4"/>
  <c r="C26" i="4"/>
  <c r="C27" i="4"/>
  <c r="C29" i="4"/>
  <c r="C30" i="4"/>
  <c r="C31" i="4"/>
  <c r="C33" i="4"/>
  <c r="E33" i="4" s="1"/>
  <c r="C35" i="4"/>
  <c r="F28" i="4"/>
  <c r="G28" i="4"/>
  <c r="I28" i="4"/>
  <c r="J28" i="4"/>
  <c r="L28" i="4"/>
  <c r="M28" i="4"/>
  <c r="O28" i="4"/>
  <c r="P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CW28" i="4"/>
  <c r="CX28" i="4"/>
  <c r="CY28" i="4"/>
  <c r="CZ28" i="4"/>
  <c r="DA28" i="4"/>
  <c r="DB28" i="4"/>
  <c r="DC28" i="4"/>
  <c r="DD28" i="4"/>
  <c r="DE28" i="4"/>
  <c r="DF28" i="4"/>
  <c r="DG28" i="4"/>
  <c r="DH28" i="4"/>
  <c r="DI28" i="4"/>
  <c r="DJ28" i="4"/>
  <c r="DK28" i="4"/>
  <c r="DL28" i="4"/>
  <c r="DM28" i="4"/>
  <c r="DN28" i="4"/>
  <c r="DO28" i="4"/>
  <c r="DP28" i="4"/>
  <c r="DQ28" i="4"/>
  <c r="DR28" i="4"/>
  <c r="DS28" i="4"/>
  <c r="DT28" i="4"/>
  <c r="DU28" i="4"/>
  <c r="DV28" i="4"/>
  <c r="DW28" i="4"/>
  <c r="DX28" i="4"/>
  <c r="DY28" i="4"/>
  <c r="DZ28" i="4"/>
  <c r="EA28" i="4"/>
  <c r="EB28" i="4"/>
  <c r="EC28" i="4"/>
  <c r="ED28" i="4"/>
  <c r="EE28" i="4"/>
  <c r="EF28" i="4"/>
  <c r="EG28" i="4"/>
  <c r="EH28" i="4"/>
  <c r="EI28" i="4"/>
  <c r="EJ28" i="4"/>
  <c r="EK28" i="4"/>
  <c r="EL28" i="4"/>
  <c r="EM28" i="4"/>
  <c r="EN28" i="4"/>
  <c r="EO28" i="4"/>
  <c r="EP28" i="4"/>
  <c r="EQ28" i="4"/>
  <c r="ER28" i="4"/>
  <c r="ES28" i="4"/>
  <c r="ET28" i="4"/>
  <c r="EU28" i="4"/>
  <c r="EV28" i="4"/>
  <c r="EW28" i="4"/>
  <c r="EX28" i="4"/>
  <c r="EY28" i="4"/>
  <c r="EZ28" i="4"/>
  <c r="FA28" i="4"/>
  <c r="FB28" i="4"/>
  <c r="FC28" i="4"/>
  <c r="FD28" i="4"/>
  <c r="FE28" i="4"/>
  <c r="FF28" i="4"/>
  <c r="FG28" i="4"/>
  <c r="FH28" i="4"/>
  <c r="FI28" i="4"/>
  <c r="FJ28" i="4"/>
  <c r="FK28" i="4"/>
  <c r="FL28" i="4"/>
  <c r="FM28" i="4"/>
  <c r="FN28" i="4"/>
  <c r="FO28" i="4"/>
  <c r="FP28" i="4"/>
  <c r="FQ28" i="4"/>
  <c r="FR28" i="4"/>
  <c r="FS28" i="4"/>
  <c r="FU28" i="4"/>
  <c r="FV28" i="4"/>
  <c r="FX28" i="4"/>
  <c r="FY28" i="4"/>
  <c r="GA28" i="4"/>
  <c r="GB28" i="4"/>
  <c r="GD28" i="4"/>
  <c r="GE28" i="4"/>
  <c r="GG28" i="4"/>
  <c r="GH28" i="4"/>
  <c r="GJ28" i="4"/>
  <c r="GK28" i="4"/>
  <c r="GM28" i="4"/>
  <c r="GN28" i="4"/>
  <c r="GP28" i="4"/>
  <c r="GQ28" i="4"/>
  <c r="GR28" i="4"/>
  <c r="GS28" i="4"/>
  <c r="GT28" i="4"/>
  <c r="GU28" i="4"/>
  <c r="GV28" i="4"/>
  <c r="GW28" i="4"/>
  <c r="GX28" i="4"/>
  <c r="GY28" i="4"/>
  <c r="GZ28" i="4"/>
  <c r="HA28" i="4"/>
  <c r="HB28" i="4"/>
  <c r="HC28" i="4"/>
  <c r="HD28" i="4"/>
  <c r="HE28" i="4"/>
  <c r="HF28" i="4"/>
  <c r="HG28" i="4"/>
  <c r="HH28" i="4"/>
  <c r="HI28" i="4"/>
  <c r="HJ28" i="4"/>
  <c r="HK28" i="4"/>
  <c r="HL28" i="4"/>
  <c r="HM28" i="4"/>
  <c r="HN28" i="4"/>
  <c r="HO28" i="4"/>
  <c r="HP28" i="4"/>
  <c r="HQ28" i="4"/>
  <c r="HR28" i="4"/>
  <c r="HS28" i="4"/>
  <c r="HT28" i="4"/>
  <c r="HU28" i="4"/>
  <c r="HW28" i="4"/>
  <c r="HX28" i="4"/>
  <c r="HZ28" i="4"/>
  <c r="IA28" i="4"/>
  <c r="IC28" i="4"/>
  <c r="ID28" i="4"/>
  <c r="IE28" i="4"/>
  <c r="IF28" i="4"/>
  <c r="IG28" i="4"/>
  <c r="IH28" i="4"/>
  <c r="II28" i="4"/>
  <c r="IJ28" i="4"/>
  <c r="IK28" i="4"/>
  <c r="IL28" i="4"/>
  <c r="IM28" i="4"/>
  <c r="IN28" i="4"/>
  <c r="IO28" i="4"/>
  <c r="IP28" i="4"/>
  <c r="IQ28" i="4"/>
  <c r="IR28" i="4"/>
  <c r="IS28" i="4"/>
  <c r="IT28" i="4"/>
  <c r="IU28" i="4"/>
  <c r="IV28" i="4"/>
  <c r="IW28" i="4"/>
  <c r="IX28" i="4"/>
  <c r="IY28" i="4"/>
  <c r="IZ28" i="4"/>
  <c r="JA28" i="4"/>
  <c r="JB28" i="4"/>
  <c r="JC28" i="4"/>
  <c r="F6" i="4"/>
  <c r="F36" i="4" s="1"/>
  <c r="G6" i="4"/>
  <c r="I6" i="4"/>
  <c r="J6" i="4"/>
  <c r="J36" i="4" s="1"/>
  <c r="L6" i="4"/>
  <c r="M6" i="4"/>
  <c r="O36" i="4"/>
  <c r="R6" i="4"/>
  <c r="S6" i="4"/>
  <c r="S36" i="4" s="1"/>
  <c r="T6" i="4"/>
  <c r="U6" i="4"/>
  <c r="V6" i="4"/>
  <c r="W36" i="4"/>
  <c r="X6" i="4"/>
  <c r="Y6" i="4"/>
  <c r="Z6" i="4"/>
  <c r="AA6" i="4"/>
  <c r="AA36" i="4" s="1"/>
  <c r="AB6" i="4"/>
  <c r="AC6" i="4"/>
  <c r="AD6" i="4"/>
  <c r="AE6" i="4"/>
  <c r="AE36" i="4" s="1"/>
  <c r="AF6" i="4"/>
  <c r="AG6" i="4"/>
  <c r="AH6" i="4"/>
  <c r="AI6" i="4"/>
  <c r="AI36" i="4" s="1"/>
  <c r="AJ6" i="4"/>
  <c r="AK6" i="4"/>
  <c r="AL6" i="4"/>
  <c r="AM6" i="4"/>
  <c r="AM36" i="4" s="1"/>
  <c r="AN6" i="4"/>
  <c r="AO6" i="4"/>
  <c r="AP6" i="4"/>
  <c r="AQ6" i="4"/>
  <c r="AQ36" i="4" s="1"/>
  <c r="AR6" i="4"/>
  <c r="AS6" i="4"/>
  <c r="AT6" i="4"/>
  <c r="AU6" i="4"/>
  <c r="AU36" i="4" s="1"/>
  <c r="AV6" i="4"/>
  <c r="AW6" i="4"/>
  <c r="AX6" i="4"/>
  <c r="AY6" i="4"/>
  <c r="AY36" i="4" s="1"/>
  <c r="AZ6" i="4"/>
  <c r="BA6" i="4"/>
  <c r="BB6" i="4"/>
  <c r="BC6" i="4"/>
  <c r="BC36" i="4" s="1"/>
  <c r="BD6" i="4"/>
  <c r="BE6" i="4"/>
  <c r="BF6" i="4"/>
  <c r="BG6" i="4"/>
  <c r="BG36" i="4" s="1"/>
  <c r="BH6" i="4"/>
  <c r="BI6" i="4"/>
  <c r="BJ6" i="4"/>
  <c r="BK6" i="4"/>
  <c r="BK36" i="4" s="1"/>
  <c r="BL6" i="4"/>
  <c r="BM6" i="4"/>
  <c r="BN6" i="4"/>
  <c r="BO6" i="4"/>
  <c r="BO36" i="4" s="1"/>
  <c r="BP6" i="4"/>
  <c r="BQ6" i="4"/>
  <c r="BR6" i="4"/>
  <c r="BS6" i="4"/>
  <c r="BS36" i="4" s="1"/>
  <c r="BT6" i="4"/>
  <c r="BU6" i="4"/>
  <c r="BV6" i="4"/>
  <c r="BW6" i="4"/>
  <c r="BW36" i="4" s="1"/>
  <c r="BX6" i="4"/>
  <c r="BY6" i="4"/>
  <c r="BZ6" i="4"/>
  <c r="CA6" i="4"/>
  <c r="CA36" i="4" s="1"/>
  <c r="CB6" i="4"/>
  <c r="CC6" i="4"/>
  <c r="CD6" i="4"/>
  <c r="CE6" i="4"/>
  <c r="CE36" i="4" s="1"/>
  <c r="CF6" i="4"/>
  <c r="CG6" i="4"/>
  <c r="CH6" i="4"/>
  <c r="CI6" i="4"/>
  <c r="CI36" i="4" s="1"/>
  <c r="CJ6" i="4"/>
  <c r="CK6" i="4"/>
  <c r="CL6" i="4"/>
  <c r="CM6" i="4"/>
  <c r="CM36" i="4" s="1"/>
  <c r="CN6" i="4"/>
  <c r="CO6" i="4"/>
  <c r="CP6" i="4"/>
  <c r="CQ6" i="4"/>
  <c r="CQ36" i="4" s="1"/>
  <c r="CR6" i="4"/>
  <c r="CS6" i="4"/>
  <c r="CT6" i="4"/>
  <c r="CU6" i="4"/>
  <c r="CU36" i="4" s="1"/>
  <c r="CV6" i="4"/>
  <c r="CW6" i="4"/>
  <c r="CX6" i="4"/>
  <c r="CY6" i="4"/>
  <c r="CY36" i="4" s="1"/>
  <c r="CZ6" i="4"/>
  <c r="DA6" i="4"/>
  <c r="DB6" i="4"/>
  <c r="DC6" i="4"/>
  <c r="DC36" i="4" s="1"/>
  <c r="DD6" i="4"/>
  <c r="DE6" i="4"/>
  <c r="DF6" i="4"/>
  <c r="DG6" i="4"/>
  <c r="DG36" i="4" s="1"/>
  <c r="DH6" i="4"/>
  <c r="DI6" i="4"/>
  <c r="DJ6" i="4"/>
  <c r="DK6" i="4"/>
  <c r="DK36" i="4" s="1"/>
  <c r="DL6" i="4"/>
  <c r="DM6" i="4"/>
  <c r="DN6" i="4"/>
  <c r="DO6" i="4"/>
  <c r="DO36" i="4" s="1"/>
  <c r="DP6" i="4"/>
  <c r="DQ6" i="4"/>
  <c r="DR6" i="4"/>
  <c r="DS6" i="4"/>
  <c r="DS36" i="4" s="1"/>
  <c r="DT6" i="4"/>
  <c r="DU6" i="4"/>
  <c r="DV6" i="4"/>
  <c r="DW6" i="4"/>
  <c r="DW36" i="4" s="1"/>
  <c r="DX6" i="4"/>
  <c r="DY6" i="4"/>
  <c r="DZ6" i="4"/>
  <c r="EA6" i="4"/>
  <c r="EA36" i="4" s="1"/>
  <c r="EB6" i="4"/>
  <c r="EC6" i="4"/>
  <c r="ED6" i="4"/>
  <c r="EE6" i="4"/>
  <c r="EE36" i="4" s="1"/>
  <c r="EF6" i="4"/>
  <c r="EG6" i="4"/>
  <c r="EH6" i="4"/>
  <c r="EI6" i="4"/>
  <c r="EI36" i="4" s="1"/>
  <c r="EJ6" i="4"/>
  <c r="EK6" i="4"/>
  <c r="EL6" i="4"/>
  <c r="EM6" i="4"/>
  <c r="EM36" i="4" s="1"/>
  <c r="EN6" i="4"/>
  <c r="EO6" i="4"/>
  <c r="EP6" i="4"/>
  <c r="EQ6" i="4"/>
  <c r="EQ36" i="4" s="1"/>
  <c r="ER6" i="4"/>
  <c r="ES6" i="4"/>
  <c r="ET6" i="4"/>
  <c r="EU6" i="4"/>
  <c r="EU36" i="4" s="1"/>
  <c r="EV6" i="4"/>
  <c r="EW6" i="4"/>
  <c r="EX6" i="4"/>
  <c r="EY6" i="4"/>
  <c r="EY36" i="4" s="1"/>
  <c r="EZ6" i="4"/>
  <c r="FA6" i="4"/>
  <c r="FB6" i="4"/>
  <c r="FC6" i="4"/>
  <c r="FC36" i="4" s="1"/>
  <c r="FD6" i="4"/>
  <c r="FE6" i="4"/>
  <c r="FF6" i="4"/>
  <c r="FG6" i="4"/>
  <c r="FG36" i="4" s="1"/>
  <c r="FH6" i="4"/>
  <c r="FI6" i="4"/>
  <c r="FJ6" i="4"/>
  <c r="FK6" i="4"/>
  <c r="FK36" i="4" s="1"/>
  <c r="FL6" i="4"/>
  <c r="FM6" i="4"/>
  <c r="FN6" i="4"/>
  <c r="FO6" i="4"/>
  <c r="FO36" i="4" s="1"/>
  <c r="FP6" i="4"/>
  <c r="FR6" i="4"/>
  <c r="FR36" i="4" s="1"/>
  <c r="FS6" i="4"/>
  <c r="FS36" i="4" s="1"/>
  <c r="FT6" i="4"/>
  <c r="FU6" i="4"/>
  <c r="FV6" i="4"/>
  <c r="FW6" i="4"/>
  <c r="FX6" i="4"/>
  <c r="FY6" i="4"/>
  <c r="FZ6" i="4"/>
  <c r="GA6" i="4"/>
  <c r="GB6" i="4"/>
  <c r="GC6" i="4"/>
  <c r="GD6" i="4"/>
  <c r="GD36" i="4" s="1"/>
  <c r="GE6" i="4"/>
  <c r="GE36" i="4" s="1"/>
  <c r="GF6" i="4"/>
  <c r="GG6" i="4"/>
  <c r="GH6" i="4"/>
  <c r="GI6" i="4"/>
  <c r="GJ6" i="4"/>
  <c r="GK6" i="4"/>
  <c r="GL6" i="4"/>
  <c r="GM6" i="4"/>
  <c r="GN6" i="4"/>
  <c r="GO6" i="4"/>
  <c r="GP6" i="4"/>
  <c r="GP36" i="4" s="1"/>
  <c r="GQ6" i="4"/>
  <c r="GQ36" i="4" s="1"/>
  <c r="GR6" i="4"/>
  <c r="GR36" i="4" s="1"/>
  <c r="GS6" i="4"/>
  <c r="GS36" i="4" s="1"/>
  <c r="GT6" i="4"/>
  <c r="GT36" i="4" s="1"/>
  <c r="GU6" i="4"/>
  <c r="GU36" i="4" s="1"/>
  <c r="GV6" i="4"/>
  <c r="GV36" i="4" s="1"/>
  <c r="GW6" i="4"/>
  <c r="GW36" i="4" s="1"/>
  <c r="GX6" i="4"/>
  <c r="GX36" i="4" s="1"/>
  <c r="GY6" i="4"/>
  <c r="GY36" i="4" s="1"/>
  <c r="GZ6" i="4"/>
  <c r="GZ36" i="4" s="1"/>
  <c r="HA6" i="4"/>
  <c r="HA36" i="4" s="1"/>
  <c r="HB6" i="4"/>
  <c r="HB36" i="4" s="1"/>
  <c r="HC6" i="4"/>
  <c r="HC36" i="4" s="1"/>
  <c r="HD6" i="4"/>
  <c r="HD36" i="4" s="1"/>
  <c r="HE6" i="4"/>
  <c r="HE36" i="4" s="1"/>
  <c r="HF6" i="4"/>
  <c r="HF36" i="4" s="1"/>
  <c r="HG6" i="4"/>
  <c r="HG36" i="4" s="1"/>
  <c r="HH6" i="4"/>
  <c r="HH36" i="4" s="1"/>
  <c r="HI6" i="4"/>
  <c r="HI36" i="4" s="1"/>
  <c r="HJ6" i="4"/>
  <c r="HJ36" i="4" s="1"/>
  <c r="HK6" i="4"/>
  <c r="HK36" i="4" s="1"/>
  <c r="HL6" i="4"/>
  <c r="HL36" i="4" s="1"/>
  <c r="HM6" i="4"/>
  <c r="HM36" i="4" s="1"/>
  <c r="HN6" i="4"/>
  <c r="HN36" i="4" s="1"/>
  <c r="HO6" i="4"/>
  <c r="HO36" i="4" s="1"/>
  <c r="HP6" i="4"/>
  <c r="HP36" i="4" s="1"/>
  <c r="HQ6" i="4"/>
  <c r="HQ36" i="4" s="1"/>
  <c r="HR6" i="4"/>
  <c r="HR36" i="4" s="1"/>
  <c r="HS6" i="4"/>
  <c r="HS36" i="4" s="1"/>
  <c r="HT6" i="4"/>
  <c r="HT36" i="4" s="1"/>
  <c r="HU6" i="4"/>
  <c r="HU36" i="4" s="1"/>
  <c r="HV6" i="4"/>
  <c r="HW6" i="4"/>
  <c r="HX6" i="4"/>
  <c r="HX36" i="4" s="1"/>
  <c r="HY6" i="4"/>
  <c r="HZ6" i="4"/>
  <c r="IA6" i="4"/>
  <c r="IB6" i="4"/>
  <c r="IC6" i="4"/>
  <c r="IC36" i="4" s="1"/>
  <c r="ID6" i="4"/>
  <c r="IE6" i="4"/>
  <c r="IF6" i="4"/>
  <c r="IG6" i="4"/>
  <c r="IG36" i="4" s="1"/>
  <c r="IH6" i="4"/>
  <c r="II6" i="4"/>
  <c r="IJ6" i="4"/>
  <c r="IK6" i="4"/>
  <c r="IK36" i="4" s="1"/>
  <c r="IL6" i="4"/>
  <c r="IM6" i="4"/>
  <c r="IN6" i="4"/>
  <c r="IO6" i="4"/>
  <c r="IO36" i="4" s="1"/>
  <c r="IP6" i="4"/>
  <c r="IQ6" i="4"/>
  <c r="IR6" i="4"/>
  <c r="IS6" i="4"/>
  <c r="IS36" i="4" s="1"/>
  <c r="IT6" i="4"/>
  <c r="IU6" i="4"/>
  <c r="IV6" i="4"/>
  <c r="IW6" i="4"/>
  <c r="IW36" i="4" s="1"/>
  <c r="IX6" i="4"/>
  <c r="IY6" i="4"/>
  <c r="IZ6" i="4"/>
  <c r="JA6" i="4"/>
  <c r="JA36" i="4" s="1"/>
  <c r="JB6" i="4"/>
  <c r="JC6" i="4"/>
  <c r="K28" i="3"/>
  <c r="K6" i="3"/>
  <c r="H35" i="3"/>
  <c r="H6" i="3"/>
  <c r="E28" i="3"/>
  <c r="E29" i="3"/>
  <c r="E30" i="3"/>
  <c r="E31" i="3"/>
  <c r="E33" i="3"/>
  <c r="E35" i="3"/>
  <c r="E6" i="3"/>
  <c r="D35" i="3"/>
  <c r="F35" i="3"/>
  <c r="G35" i="3"/>
  <c r="I35" i="3"/>
  <c r="J35" i="3"/>
  <c r="K35" i="3" s="1"/>
  <c r="L35" i="3"/>
  <c r="M35" i="3"/>
  <c r="D6" i="3"/>
  <c r="F6" i="3"/>
  <c r="G6" i="3"/>
  <c r="I6" i="3"/>
  <c r="J6" i="3"/>
  <c r="L6" i="3"/>
  <c r="M6" i="3"/>
  <c r="D28" i="3"/>
  <c r="F28" i="3"/>
  <c r="G28" i="3"/>
  <c r="I28" i="3"/>
  <c r="J28" i="3"/>
  <c r="L28" i="3"/>
  <c r="M28" i="3"/>
  <c r="C28" i="3"/>
  <c r="C35" i="3" s="1"/>
  <c r="E13" i="4" l="1"/>
  <c r="E7" i="4"/>
  <c r="E27" i="4"/>
  <c r="E19" i="4"/>
  <c r="E15" i="4"/>
  <c r="E11" i="4"/>
  <c r="E35" i="4"/>
  <c r="JB36" i="4"/>
  <c r="IX36" i="4"/>
  <c r="IT36" i="4"/>
  <c r="IP36" i="4"/>
  <c r="IL36" i="4"/>
  <c r="IH36" i="4"/>
  <c r="ID36" i="4"/>
  <c r="G36" i="4"/>
  <c r="E14" i="4"/>
  <c r="E21" i="4"/>
  <c r="GK36" i="4"/>
  <c r="GG36" i="4"/>
  <c r="FY36" i="4"/>
  <c r="FU36" i="4"/>
  <c r="FP36" i="4"/>
  <c r="FL36" i="4"/>
  <c r="FH36" i="4"/>
  <c r="FD36" i="4"/>
  <c r="EZ36" i="4"/>
  <c r="EV36" i="4"/>
  <c r="ER36" i="4"/>
  <c r="EN36" i="4"/>
  <c r="EJ36" i="4"/>
  <c r="EF36" i="4"/>
  <c r="EB36" i="4"/>
  <c r="DX36" i="4"/>
  <c r="DT36" i="4"/>
  <c r="DP36" i="4"/>
  <c r="DL36" i="4"/>
  <c r="DH36" i="4"/>
  <c r="DD36" i="4"/>
  <c r="CZ36" i="4"/>
  <c r="CV36" i="4"/>
  <c r="CR36" i="4"/>
  <c r="CN36" i="4"/>
  <c r="CJ36" i="4"/>
  <c r="CF36" i="4"/>
  <c r="CB36" i="4"/>
  <c r="BX36" i="4"/>
  <c r="BT36" i="4"/>
  <c r="BP36" i="4"/>
  <c r="BL36" i="4"/>
  <c r="BH36" i="4"/>
  <c r="BD36" i="4"/>
  <c r="AZ36" i="4"/>
  <c r="AV36" i="4"/>
  <c r="AR36" i="4"/>
  <c r="AN36" i="4"/>
  <c r="AJ36" i="4"/>
  <c r="AF36" i="4"/>
  <c r="AB36" i="4"/>
  <c r="X36" i="4"/>
  <c r="T36" i="4"/>
  <c r="P36" i="4"/>
  <c r="E23" i="4"/>
  <c r="D28" i="4"/>
  <c r="GJ36" i="4"/>
  <c r="FX36" i="4"/>
  <c r="HW36" i="4"/>
  <c r="FN36" i="4"/>
  <c r="FJ36" i="4"/>
  <c r="FF36" i="4"/>
  <c r="FB36" i="4"/>
  <c r="EX36" i="4"/>
  <c r="ET36" i="4"/>
  <c r="EP36" i="4"/>
  <c r="EL36" i="4"/>
  <c r="EH36" i="4"/>
  <c r="ED36" i="4"/>
  <c r="DZ36" i="4"/>
  <c r="DV36" i="4"/>
  <c r="E22" i="4"/>
  <c r="E25" i="4"/>
  <c r="E17" i="4"/>
  <c r="E9" i="4"/>
  <c r="E20" i="4"/>
  <c r="E12" i="4"/>
  <c r="E18" i="4"/>
  <c r="E10" i="4"/>
  <c r="E32" i="4"/>
  <c r="E31" i="4"/>
  <c r="E26" i="4"/>
  <c r="C28" i="4"/>
  <c r="C6" i="4"/>
  <c r="DR36" i="4"/>
  <c r="DN36" i="4"/>
  <c r="DJ36" i="4"/>
  <c r="DF36" i="4"/>
  <c r="DB36" i="4"/>
  <c r="CX36" i="4"/>
  <c r="CT36" i="4"/>
  <c r="CP36" i="4"/>
  <c r="CL36" i="4"/>
  <c r="CH36" i="4"/>
  <c r="CD36" i="4"/>
  <c r="BZ36" i="4"/>
  <c r="BV36" i="4"/>
  <c r="BR36" i="4"/>
  <c r="BN36" i="4"/>
  <c r="BJ36" i="4"/>
  <c r="BF36" i="4"/>
  <c r="BB36" i="4"/>
  <c r="AX36" i="4"/>
  <c r="AT36" i="4"/>
  <c r="AP36" i="4"/>
  <c r="AL36" i="4"/>
  <c r="AH36" i="4"/>
  <c r="AD36" i="4"/>
  <c r="Z36" i="4"/>
  <c r="V36" i="4"/>
  <c r="R36" i="4"/>
  <c r="E30" i="4"/>
  <c r="D6" i="4"/>
  <c r="E29" i="4"/>
  <c r="IZ36" i="4"/>
  <c r="IR36" i="4"/>
  <c r="IJ36" i="4"/>
  <c r="GB36" i="4"/>
  <c r="I36" i="4"/>
  <c r="JC36" i="4"/>
  <c r="IQ36" i="4"/>
  <c r="M36" i="4"/>
  <c r="IV36" i="4"/>
  <c r="IN36" i="4"/>
  <c r="IF36" i="4"/>
  <c r="GN36" i="4"/>
  <c r="IY36" i="4"/>
  <c r="IU36" i="4"/>
  <c r="IM36" i="4"/>
  <c r="II36" i="4"/>
  <c r="IE36" i="4"/>
  <c r="IA36" i="4"/>
  <c r="GM36" i="4"/>
  <c r="GA36" i="4"/>
  <c r="HZ36" i="4"/>
  <c r="GH36" i="4"/>
  <c r="FV36" i="4"/>
  <c r="FM36" i="4"/>
  <c r="FI36" i="4"/>
  <c r="FE36" i="4"/>
  <c r="FA36" i="4"/>
  <c r="EW36" i="4"/>
  <c r="ES36" i="4"/>
  <c r="EO36" i="4"/>
  <c r="EK36" i="4"/>
  <c r="EG36" i="4"/>
  <c r="EC36" i="4"/>
  <c r="DY36" i="4"/>
  <c r="DU36" i="4"/>
  <c r="DQ36" i="4"/>
  <c r="DM36" i="4"/>
  <c r="DI36" i="4"/>
  <c r="DE36" i="4"/>
  <c r="DA36" i="4"/>
  <c r="CW36" i="4"/>
  <c r="CS36" i="4"/>
  <c r="CO36" i="4"/>
  <c r="CK36" i="4"/>
  <c r="CG36" i="4"/>
  <c r="CC36" i="4"/>
  <c r="BY36" i="4"/>
  <c r="BU36" i="4"/>
  <c r="BQ36" i="4"/>
  <c r="BM36" i="4"/>
  <c r="BI36" i="4"/>
  <c r="BE36" i="4"/>
  <c r="BA36" i="4"/>
  <c r="AW36" i="4"/>
  <c r="AS36" i="4"/>
  <c r="AO36" i="4"/>
  <c r="AK36" i="4"/>
  <c r="AG36" i="4"/>
  <c r="AC36" i="4"/>
  <c r="Y36" i="4"/>
  <c r="U36" i="4"/>
  <c r="L36" i="4"/>
  <c r="E6" i="4" l="1"/>
  <c r="D36" i="4"/>
  <c r="C36" i="4"/>
  <c r="E28" i="4"/>
  <c r="E26" i="3" l="1"/>
  <c r="C34" i="6"/>
  <c r="D33" i="6"/>
  <c r="C33" i="6"/>
  <c r="D32" i="6"/>
  <c r="C32" i="6"/>
  <c r="D31" i="6"/>
  <c r="C31" i="6"/>
  <c r="D30" i="6"/>
  <c r="C30" i="6"/>
  <c r="D29" i="6"/>
  <c r="D28" i="6" s="1"/>
  <c r="C29" i="6"/>
  <c r="T27" i="6"/>
  <c r="D27" i="6"/>
  <c r="C27" i="6"/>
  <c r="D26" i="6"/>
  <c r="C26" i="6"/>
  <c r="T25" i="6"/>
  <c r="D25" i="6"/>
  <c r="E25" i="6" s="1"/>
  <c r="C25" i="6"/>
  <c r="D24" i="6"/>
  <c r="C24" i="6"/>
  <c r="D23" i="6"/>
  <c r="C23" i="6"/>
  <c r="D22" i="6"/>
  <c r="C22" i="6"/>
  <c r="T21" i="6"/>
  <c r="D21" i="6"/>
  <c r="C21" i="6"/>
  <c r="T20" i="6"/>
  <c r="D20" i="6"/>
  <c r="E20" i="6" s="1"/>
  <c r="C20" i="6"/>
  <c r="D19" i="6"/>
  <c r="C19" i="6"/>
  <c r="D18" i="6"/>
  <c r="C18" i="6"/>
  <c r="T17" i="6"/>
  <c r="D17" i="6"/>
  <c r="C17" i="6"/>
  <c r="D16" i="6"/>
  <c r="C16" i="6"/>
  <c r="T15" i="6"/>
  <c r="D15" i="6"/>
  <c r="E15" i="6" s="1"/>
  <c r="C15" i="6"/>
  <c r="D14" i="6"/>
  <c r="C14" i="6"/>
  <c r="T13" i="6"/>
  <c r="D13" i="6"/>
  <c r="C13" i="6"/>
  <c r="T12" i="6"/>
  <c r="D12" i="6"/>
  <c r="E12" i="6" s="1"/>
  <c r="C12" i="6"/>
  <c r="T11" i="6"/>
  <c r="D11" i="6"/>
  <c r="C11" i="6"/>
  <c r="T10" i="6"/>
  <c r="D10" i="6"/>
  <c r="E10" i="6" s="1"/>
  <c r="C10" i="6"/>
  <c r="D9" i="6"/>
  <c r="C9" i="6"/>
  <c r="T8" i="6"/>
  <c r="D8" i="6"/>
  <c r="C8" i="6"/>
  <c r="D7" i="6"/>
  <c r="C7" i="6"/>
  <c r="BA33" i="5"/>
  <c r="W33" i="5"/>
  <c r="T33" i="5"/>
  <c r="D33" i="5"/>
  <c r="C33" i="5"/>
  <c r="BD32" i="5"/>
  <c r="BA32" i="5"/>
  <c r="W32" i="5"/>
  <c r="T32" i="5"/>
  <c r="D32" i="5"/>
  <c r="C32" i="5"/>
  <c r="BA31" i="5"/>
  <c r="W31" i="5"/>
  <c r="T31" i="5"/>
  <c r="D31" i="5"/>
  <c r="C31" i="5"/>
  <c r="BA30" i="5"/>
  <c r="W30" i="5"/>
  <c r="T30" i="5"/>
  <c r="N30" i="5"/>
  <c r="D30" i="5"/>
  <c r="C30" i="5"/>
  <c r="W29" i="5"/>
  <c r="T29" i="5"/>
  <c r="D29" i="5"/>
  <c r="C29" i="5"/>
  <c r="BM27" i="5"/>
  <c r="BJ27" i="5"/>
  <c r="BG27" i="5"/>
  <c r="BD27" i="5"/>
  <c r="AX27" i="5"/>
  <c r="AU27" i="5"/>
  <c r="AR27" i="5"/>
  <c r="AO27" i="5"/>
  <c r="AL27" i="5"/>
  <c r="AI27" i="5"/>
  <c r="AF27" i="5"/>
  <c r="AC27" i="5"/>
  <c r="Z27" i="5"/>
  <c r="W27" i="5"/>
  <c r="T27" i="5"/>
  <c r="K27" i="5"/>
  <c r="H27" i="5"/>
  <c r="D27" i="5"/>
  <c r="C27" i="5"/>
  <c r="BM26" i="5"/>
  <c r="BJ26" i="5"/>
  <c r="BG26" i="5"/>
  <c r="BD26" i="5"/>
  <c r="AX26" i="5"/>
  <c r="AU26" i="5"/>
  <c r="AR26" i="5"/>
  <c r="AO26" i="5"/>
  <c r="AL26" i="5"/>
  <c r="AI26" i="5"/>
  <c r="AF26" i="5"/>
  <c r="AC26" i="5"/>
  <c r="Z26" i="5"/>
  <c r="W26" i="5"/>
  <c r="T26" i="5"/>
  <c r="K26" i="5"/>
  <c r="H26" i="5"/>
  <c r="D26" i="5"/>
  <c r="C26" i="5"/>
  <c r="BM25" i="5"/>
  <c r="BJ25" i="5"/>
  <c r="BG25" i="5"/>
  <c r="BD25" i="5"/>
  <c r="BA25" i="5"/>
  <c r="AX25" i="5"/>
  <c r="AU25" i="5"/>
  <c r="AR25" i="5"/>
  <c r="AO25" i="5"/>
  <c r="AL25" i="5"/>
  <c r="AI25" i="5"/>
  <c r="AF25" i="5"/>
  <c r="AC25" i="5"/>
  <c r="Z25" i="5"/>
  <c r="W25" i="5"/>
  <c r="T25" i="5"/>
  <c r="K25" i="5"/>
  <c r="H25" i="5"/>
  <c r="D25" i="5"/>
  <c r="C25" i="5"/>
  <c r="BM24" i="5"/>
  <c r="BJ24" i="5"/>
  <c r="BG24" i="5"/>
  <c r="BD24" i="5"/>
  <c r="BA24" i="5"/>
  <c r="AX24" i="5"/>
  <c r="AU24" i="5"/>
  <c r="AR24" i="5"/>
  <c r="AO24" i="5"/>
  <c r="AL24" i="5"/>
  <c r="AF24" i="5"/>
  <c r="AC24" i="5"/>
  <c r="Z24" i="5"/>
  <c r="W24" i="5"/>
  <c r="T24" i="5"/>
  <c r="H24" i="5"/>
  <c r="D24" i="5"/>
  <c r="C24" i="5"/>
  <c r="BM23" i="5"/>
  <c r="BJ23" i="5"/>
  <c r="BG23" i="5"/>
  <c r="BD23" i="5"/>
  <c r="AX23" i="5"/>
  <c r="AU23" i="5"/>
  <c r="AO23" i="5"/>
  <c r="AL23" i="5"/>
  <c r="AI23" i="5"/>
  <c r="AF23" i="5"/>
  <c r="AC23" i="5"/>
  <c r="Z23" i="5"/>
  <c r="W23" i="5"/>
  <c r="T23" i="5"/>
  <c r="K23" i="5"/>
  <c r="H23" i="5"/>
  <c r="D23" i="5"/>
  <c r="C23" i="5"/>
  <c r="BM22" i="5"/>
  <c r="BJ22" i="5"/>
  <c r="BG22" i="5"/>
  <c r="BD22" i="5"/>
  <c r="AX22" i="5"/>
  <c r="AU22" i="5"/>
  <c r="AR22" i="5"/>
  <c r="AO22" i="5"/>
  <c r="AL22" i="5"/>
  <c r="AI22" i="5"/>
  <c r="AF22" i="5"/>
  <c r="AC22" i="5"/>
  <c r="Z22" i="5"/>
  <c r="W22" i="5"/>
  <c r="T22" i="5"/>
  <c r="K22" i="5"/>
  <c r="H22" i="5"/>
  <c r="D22" i="5"/>
  <c r="C22" i="5"/>
  <c r="BM21" i="5"/>
  <c r="BJ21" i="5"/>
  <c r="BG21" i="5"/>
  <c r="BD21" i="5"/>
  <c r="BA21" i="5"/>
  <c r="AX21" i="5"/>
  <c r="AU21" i="5"/>
  <c r="AR21" i="5"/>
  <c r="AO21" i="5"/>
  <c r="AL21" i="5"/>
  <c r="AI21" i="5"/>
  <c r="AF21" i="5"/>
  <c r="AC21" i="5"/>
  <c r="Z21" i="5"/>
  <c r="W21" i="5"/>
  <c r="T21" i="5"/>
  <c r="K21" i="5"/>
  <c r="H21" i="5"/>
  <c r="D21" i="5"/>
  <c r="C21" i="5"/>
  <c r="BM20" i="5"/>
  <c r="BJ20" i="5"/>
  <c r="BG20" i="5"/>
  <c r="BD20" i="5"/>
  <c r="AX20" i="5"/>
  <c r="AU20" i="5"/>
  <c r="AR20" i="5"/>
  <c r="AO20" i="5"/>
  <c r="AL20" i="5"/>
  <c r="AI20" i="5"/>
  <c r="AF20" i="5"/>
  <c r="AC20" i="5"/>
  <c r="Z20" i="5"/>
  <c r="W20" i="5"/>
  <c r="T20" i="5"/>
  <c r="K20" i="5"/>
  <c r="H20" i="5"/>
  <c r="D20" i="5"/>
  <c r="C20" i="5"/>
  <c r="BM19" i="5"/>
  <c r="BJ19" i="5"/>
  <c r="BG19" i="5"/>
  <c r="BD19" i="5"/>
  <c r="AX19" i="5"/>
  <c r="AU19" i="5"/>
  <c r="AR19" i="5"/>
  <c r="AO19" i="5"/>
  <c r="AL19" i="5"/>
  <c r="AI19" i="5"/>
  <c r="AF19" i="5"/>
  <c r="AC19" i="5"/>
  <c r="Z19" i="5"/>
  <c r="W19" i="5"/>
  <c r="T19" i="5"/>
  <c r="K19" i="5"/>
  <c r="H19" i="5"/>
  <c r="D19" i="5"/>
  <c r="C19" i="5"/>
  <c r="BM18" i="5"/>
  <c r="BJ18" i="5"/>
  <c r="BG18" i="5"/>
  <c r="BD18" i="5"/>
  <c r="BA18" i="5"/>
  <c r="AX18" i="5"/>
  <c r="AU18" i="5"/>
  <c r="AR18" i="5"/>
  <c r="AO18" i="5"/>
  <c r="AL18" i="5"/>
  <c r="AI18" i="5"/>
  <c r="AF18" i="5"/>
  <c r="AC18" i="5"/>
  <c r="Z18" i="5"/>
  <c r="W18" i="5"/>
  <c r="T18" i="5"/>
  <c r="N18" i="5"/>
  <c r="K18" i="5"/>
  <c r="H18" i="5"/>
  <c r="D18" i="5"/>
  <c r="C18" i="5"/>
  <c r="BM17" i="5"/>
  <c r="BJ17" i="5"/>
  <c r="BG17" i="5"/>
  <c r="BD17" i="5"/>
  <c r="AX17" i="5"/>
  <c r="AU17" i="5"/>
  <c r="AR17" i="5"/>
  <c r="AO17" i="5"/>
  <c r="AL17" i="5"/>
  <c r="AI17" i="5"/>
  <c r="AF17" i="5"/>
  <c r="AC17" i="5"/>
  <c r="Z17" i="5"/>
  <c r="W17" i="5"/>
  <c r="T17" i="5"/>
  <c r="K17" i="5"/>
  <c r="H17" i="5"/>
  <c r="D17" i="5"/>
  <c r="C17" i="5"/>
  <c r="BM16" i="5"/>
  <c r="BJ16" i="5"/>
  <c r="BG16" i="5"/>
  <c r="BD16" i="5"/>
  <c r="BA16" i="5"/>
  <c r="AX16" i="5"/>
  <c r="AU16" i="5"/>
  <c r="AO16" i="5"/>
  <c r="AL16" i="5"/>
  <c r="AI16" i="5"/>
  <c r="AF16" i="5"/>
  <c r="AC16" i="5"/>
  <c r="Z16" i="5"/>
  <c r="W16" i="5"/>
  <c r="T16" i="5"/>
  <c r="K16" i="5"/>
  <c r="H16" i="5"/>
  <c r="D16" i="5"/>
  <c r="C16" i="5"/>
  <c r="BM15" i="5"/>
  <c r="BJ15" i="5"/>
  <c r="BG15" i="5"/>
  <c r="BD15" i="5"/>
  <c r="AX15" i="5"/>
  <c r="AU15" i="5"/>
  <c r="AR15" i="5"/>
  <c r="AO15" i="5"/>
  <c r="AL15" i="5"/>
  <c r="AI15" i="5"/>
  <c r="AF15" i="5"/>
  <c r="AC15" i="5"/>
  <c r="Z15" i="5"/>
  <c r="W15" i="5"/>
  <c r="T15" i="5"/>
  <c r="K15" i="5"/>
  <c r="H15" i="5"/>
  <c r="D15" i="5"/>
  <c r="C15" i="5"/>
  <c r="BM14" i="5"/>
  <c r="BJ14" i="5"/>
  <c r="BG14" i="5"/>
  <c r="BD14" i="5"/>
  <c r="BA14" i="5"/>
  <c r="AX14" i="5"/>
  <c r="AU14" i="5"/>
  <c r="AR14" i="5"/>
  <c r="AO14" i="5"/>
  <c r="AL14" i="5"/>
  <c r="AI14" i="5"/>
  <c r="AF14" i="5"/>
  <c r="AC14" i="5"/>
  <c r="Z14" i="5"/>
  <c r="W14" i="5"/>
  <c r="T14" i="5"/>
  <c r="K14" i="5"/>
  <c r="H14" i="5"/>
  <c r="D14" i="5"/>
  <c r="C14" i="5"/>
  <c r="BM13" i="5"/>
  <c r="BJ13" i="5"/>
  <c r="BG13" i="5"/>
  <c r="BD13" i="5"/>
  <c r="AX13" i="5"/>
  <c r="AU13" i="5"/>
  <c r="AR13" i="5"/>
  <c r="AO13" i="5"/>
  <c r="AL13" i="5"/>
  <c r="AI13" i="5"/>
  <c r="AF13" i="5"/>
  <c r="AC13" i="5"/>
  <c r="Z13" i="5"/>
  <c r="W13" i="5"/>
  <c r="T13" i="5"/>
  <c r="K13" i="5"/>
  <c r="H13" i="5"/>
  <c r="D13" i="5"/>
  <c r="C13" i="5"/>
  <c r="BM12" i="5"/>
  <c r="BJ12" i="5"/>
  <c r="BG12" i="5"/>
  <c r="BD12" i="5"/>
  <c r="BA12" i="5"/>
  <c r="AX12" i="5"/>
  <c r="AU12" i="5"/>
  <c r="AR12" i="5"/>
  <c r="AO12" i="5"/>
  <c r="AL12" i="5"/>
  <c r="AI12" i="5"/>
  <c r="AF12" i="5"/>
  <c r="AC12" i="5"/>
  <c r="Z12" i="5"/>
  <c r="W12" i="5"/>
  <c r="T12" i="5"/>
  <c r="H12" i="5"/>
  <c r="D12" i="5"/>
  <c r="C12" i="5"/>
  <c r="BM11" i="5"/>
  <c r="BJ11" i="5"/>
  <c r="BG11" i="5"/>
  <c r="BD11" i="5"/>
  <c r="AX11" i="5"/>
  <c r="AU11" i="5"/>
  <c r="AR11" i="5"/>
  <c r="AO11" i="5"/>
  <c r="AL11" i="5"/>
  <c r="AI11" i="5"/>
  <c r="AF11" i="5"/>
  <c r="AC11" i="5"/>
  <c r="Z11" i="5"/>
  <c r="W11" i="5"/>
  <c r="T11" i="5"/>
  <c r="K11" i="5"/>
  <c r="H11" i="5"/>
  <c r="D11" i="5"/>
  <c r="C11" i="5"/>
  <c r="BM10" i="5"/>
  <c r="BJ10" i="5"/>
  <c r="BG10" i="5"/>
  <c r="BD10" i="5"/>
  <c r="AX10" i="5"/>
  <c r="AU10" i="5"/>
  <c r="AR10" i="5"/>
  <c r="AO10" i="5"/>
  <c r="AL10" i="5"/>
  <c r="AI10" i="5"/>
  <c r="AF10" i="5"/>
  <c r="AC10" i="5"/>
  <c r="Z10" i="5"/>
  <c r="W10" i="5"/>
  <c r="T10" i="5"/>
  <c r="K10" i="5"/>
  <c r="H10" i="5"/>
  <c r="D10" i="5"/>
  <c r="C10" i="5"/>
  <c r="BM9" i="5"/>
  <c r="BJ9" i="5"/>
  <c r="BG9" i="5"/>
  <c r="BD9" i="5"/>
  <c r="BA9" i="5"/>
  <c r="AX9" i="5"/>
  <c r="AU9" i="5"/>
  <c r="AR9" i="5"/>
  <c r="AO9" i="5"/>
  <c r="AL9" i="5"/>
  <c r="AI9" i="5"/>
  <c r="AF9" i="5"/>
  <c r="AC9" i="5"/>
  <c r="Z9" i="5"/>
  <c r="W9" i="5"/>
  <c r="T9" i="5"/>
  <c r="N9" i="5"/>
  <c r="K9" i="5"/>
  <c r="H9" i="5"/>
  <c r="D9" i="5"/>
  <c r="C9" i="5"/>
  <c r="BM8" i="5"/>
  <c r="BJ8" i="5"/>
  <c r="BG8" i="5"/>
  <c r="BD8" i="5"/>
  <c r="AX8" i="5"/>
  <c r="AU8" i="5"/>
  <c r="AR8" i="5"/>
  <c r="AO8" i="5"/>
  <c r="AL8" i="5"/>
  <c r="AI8" i="5"/>
  <c r="AF8" i="5"/>
  <c r="AC8" i="5"/>
  <c r="Z8" i="5"/>
  <c r="W8" i="5"/>
  <c r="T8" i="5"/>
  <c r="K8" i="5"/>
  <c r="H8" i="5"/>
  <c r="D8" i="5"/>
  <c r="C8" i="5"/>
  <c r="BM7" i="5"/>
  <c r="BJ7" i="5"/>
  <c r="BG7" i="5"/>
  <c r="BD7" i="5"/>
  <c r="BA7" i="5"/>
  <c r="AX7" i="5"/>
  <c r="AU7" i="5"/>
  <c r="AO7" i="5"/>
  <c r="AL7" i="5"/>
  <c r="AI7" i="5"/>
  <c r="AF7" i="5"/>
  <c r="AC7" i="5"/>
  <c r="W7" i="5"/>
  <c r="T7" i="5"/>
  <c r="H7" i="5"/>
  <c r="D7" i="5"/>
  <c r="C7" i="5"/>
  <c r="IB32" i="4"/>
  <c r="HY32" i="4"/>
  <c r="GO32" i="4"/>
  <c r="GI32" i="4"/>
  <c r="GC32" i="4"/>
  <c r="FZ32" i="4"/>
  <c r="FW32" i="4"/>
  <c r="FT32" i="4"/>
  <c r="N27" i="4"/>
  <c r="K27" i="4"/>
  <c r="N26" i="4"/>
  <c r="K26" i="4"/>
  <c r="N25" i="4"/>
  <c r="K25" i="4"/>
  <c r="N24" i="4"/>
  <c r="K24" i="4"/>
  <c r="N23" i="4"/>
  <c r="K23" i="4"/>
  <c r="N22" i="4"/>
  <c r="K22" i="4"/>
  <c r="N21" i="4"/>
  <c r="K21" i="4"/>
  <c r="N20" i="4"/>
  <c r="K20" i="4"/>
  <c r="N19" i="4"/>
  <c r="K19" i="4"/>
  <c r="N18" i="4"/>
  <c r="K18" i="4"/>
  <c r="N17" i="4"/>
  <c r="K17" i="4"/>
  <c r="N16" i="4"/>
  <c r="K16" i="4"/>
  <c r="N15" i="4"/>
  <c r="K15" i="4"/>
  <c r="FQ14" i="4"/>
  <c r="N14" i="4"/>
  <c r="K14" i="4"/>
  <c r="N13" i="4"/>
  <c r="K13" i="4"/>
  <c r="N12" i="4"/>
  <c r="K12" i="4"/>
  <c r="N11" i="4"/>
  <c r="K11" i="4"/>
  <c r="N10" i="4"/>
  <c r="K10" i="4"/>
  <c r="N9" i="4"/>
  <c r="K9" i="4"/>
  <c r="N8" i="4"/>
  <c r="K8" i="4"/>
  <c r="N7" i="4"/>
  <c r="K7" i="4"/>
  <c r="K33" i="3"/>
  <c r="H33" i="3"/>
  <c r="D33" i="3"/>
  <c r="C33" i="3"/>
  <c r="D32" i="3"/>
  <c r="C32" i="3"/>
  <c r="H31" i="3"/>
  <c r="D31" i="3"/>
  <c r="C31" i="3"/>
  <c r="K30" i="3"/>
  <c r="D30" i="3"/>
  <c r="C30" i="3"/>
  <c r="K29" i="3"/>
  <c r="H29" i="3"/>
  <c r="D29" i="3"/>
  <c r="C29" i="3"/>
  <c r="H27" i="3"/>
  <c r="D27" i="3"/>
  <c r="E27" i="3" s="1"/>
  <c r="C27" i="3"/>
  <c r="H26" i="3"/>
  <c r="D26" i="3"/>
  <c r="C26" i="3"/>
  <c r="K25" i="3"/>
  <c r="H25" i="3"/>
  <c r="D25" i="3"/>
  <c r="E25" i="3" s="1"/>
  <c r="C25" i="3"/>
  <c r="H24" i="3"/>
  <c r="D24" i="3"/>
  <c r="E24" i="3" s="1"/>
  <c r="C24" i="3"/>
  <c r="H23" i="3"/>
  <c r="D23" i="3"/>
  <c r="E23" i="3" s="1"/>
  <c r="C23" i="3"/>
  <c r="H22" i="3"/>
  <c r="D22" i="3"/>
  <c r="C22" i="3"/>
  <c r="E22" i="3" s="1"/>
  <c r="D21" i="3"/>
  <c r="E21" i="3" s="1"/>
  <c r="C21" i="3"/>
  <c r="K20" i="3"/>
  <c r="H20" i="3"/>
  <c r="D20" i="3"/>
  <c r="E20" i="3" s="1"/>
  <c r="C20" i="3"/>
  <c r="H19" i="3"/>
  <c r="D19" i="3"/>
  <c r="E19" i="3" s="1"/>
  <c r="C19" i="3"/>
  <c r="K18" i="3"/>
  <c r="H18" i="3"/>
  <c r="D18" i="3"/>
  <c r="E18" i="3" s="1"/>
  <c r="C18" i="3"/>
  <c r="H17" i="3"/>
  <c r="D17" i="3"/>
  <c r="E17" i="3" s="1"/>
  <c r="C17" i="3"/>
  <c r="H16" i="3"/>
  <c r="D16" i="3"/>
  <c r="E16" i="3" s="1"/>
  <c r="C16" i="3"/>
  <c r="D15" i="3"/>
  <c r="E15" i="3" s="1"/>
  <c r="C15" i="3"/>
  <c r="H14" i="3"/>
  <c r="D14" i="3"/>
  <c r="C14" i="3"/>
  <c r="E14" i="3" s="1"/>
  <c r="K13" i="3"/>
  <c r="D13" i="3"/>
  <c r="E13" i="3" s="1"/>
  <c r="C13" i="3"/>
  <c r="H12" i="3"/>
  <c r="D12" i="3"/>
  <c r="E12" i="3" s="1"/>
  <c r="C12" i="3"/>
  <c r="K11" i="3"/>
  <c r="H11" i="3"/>
  <c r="D11" i="3"/>
  <c r="E11" i="3" s="1"/>
  <c r="C11" i="3"/>
  <c r="D10" i="3"/>
  <c r="C10" i="3"/>
  <c r="E10" i="3" s="1"/>
  <c r="K9" i="3"/>
  <c r="H9" i="3"/>
  <c r="D9" i="3"/>
  <c r="E9" i="3" s="1"/>
  <c r="C9" i="3"/>
  <c r="K8" i="3"/>
  <c r="H8" i="3"/>
  <c r="D8" i="3"/>
  <c r="E8" i="3" s="1"/>
  <c r="C8" i="3"/>
  <c r="H7" i="3"/>
  <c r="D7" i="3"/>
  <c r="E7" i="3" s="1"/>
  <c r="C7" i="3"/>
  <c r="E34" i="6" l="1"/>
  <c r="C35" i="6"/>
  <c r="E35" i="6" s="1"/>
  <c r="E7" i="6"/>
  <c r="D6" i="6"/>
  <c r="C28" i="6"/>
  <c r="C6" i="6"/>
  <c r="E8" i="6"/>
  <c r="E11" i="6"/>
  <c r="E17" i="6"/>
  <c r="E27" i="6"/>
  <c r="E13" i="6"/>
  <c r="E21" i="6"/>
  <c r="C6" i="3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5" i="2"/>
  <c r="F126" i="2"/>
  <c r="F127" i="2"/>
  <c r="F128" i="2"/>
  <c r="F129" i="2"/>
  <c r="F130" i="2"/>
  <c r="F131" i="2"/>
  <c r="F102" i="2"/>
  <c r="F68" i="2"/>
  <c r="E36" i="4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13" i="2"/>
  <c r="F8" i="2" l="1"/>
  <c r="F7" i="2"/>
  <c r="E123" i="2"/>
  <c r="D123" i="2"/>
  <c r="E100" i="2"/>
  <c r="D100" i="2"/>
  <c r="E11" i="2"/>
  <c r="D11" i="2"/>
  <c r="E5" i="2"/>
  <c r="F11" i="2" l="1"/>
  <c r="F100" i="2"/>
  <c r="F123" i="2"/>
  <c r="F5" i="2"/>
  <c r="D133" i="2"/>
  <c r="E133" i="2"/>
  <c r="F133" i="2" s="1"/>
</calcChain>
</file>

<file path=xl/sharedStrings.xml><?xml version="1.0" encoding="utf-8"?>
<sst xmlns="http://schemas.openxmlformats.org/spreadsheetml/2006/main" count="998" uniqueCount="442">
  <si>
    <t>Ц9</t>
  </si>
  <si>
    <t xml:space="preserve"> </t>
  </si>
  <si>
    <t>(тыс.рублей)</t>
  </si>
  <si>
    <t>Дотации на выравнивание бюджетной обеспеченности муниципальных районов (городских округов)</t>
  </si>
  <si>
    <t xml:space="preserve">Дотации на поддержку мер по обеспечению сбалансированности муниципальных районов </t>
  </si>
  <si>
    <t>Дотации для финансового обеспечения исполнения расходных обязательств муниципальных районов (городских округов) в целях недопущения образования просроченной кредиторской задолженности</t>
  </si>
  <si>
    <t xml:space="preserve">Субсидии на софинансирование расходов бюджетов  муниципальных образований по капитальному ремонту, ремонту и содержанию автомобильных дорог общего пользования местного значения вне границ населенных пунктов в границах муниципального района </t>
  </si>
  <si>
    <t xml:space="preserve">Субсидии на улучшение жилищных условий граждан,
проживающих в сельской местности, в рамках мероприятий по устойчивому развитию сельских территорий 
</t>
  </si>
  <si>
    <t xml:space="preserve">Субсидии на строительство
и реконструкцию автомобильных дорог в границах  городского округа
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</si>
  <si>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</si>
  <si>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Строительство автодорог по улицам №1,2,3,4,5 в микрорайоне "Университетский-2" СЗР г.Чебокасры</t>
  </si>
  <si>
    <t>Расселение аварийного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</si>
  <si>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сетей водоотведения и очистных сооружений для обеспечения территории, примыкающей к северной стороне жилой застройки по ул. Придорожная г.Мариинский Посад</t>
  </si>
  <si>
    <t>Строительство водопровода от повысительной насосной станции Северо-Западного района г.Чебоксары до пос.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</si>
  <si>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II этап строительства водопровода в с. Порецкое Порецкого района Чувашской Республики в рамках реализации мероприятий по строительству и реконструкции (модернизации) объектов питьевого водоснабжения</t>
  </si>
  <si>
    <t>Газоснабжение жилых домов в микрорайоне индивидуальной жилой застройки территории ОПХ "Хмелеводческое" в г.Цивильск Чувашской Республики</t>
  </si>
  <si>
    <t>Строительство внутрипоселковых газораспределительных сетей в пос.Октябрьский</t>
  </si>
  <si>
    <t>Строительство внутрипоселковых газораспределительных сетей по ул.Санаторная г.Чебоксары</t>
  </si>
  <si>
    <t>Строительство внутрипоселковых газораспределительных сетей в пос. Северный</t>
  </si>
  <si>
    <t>Строительство внутрипоселковых газораспределительных сетей в пос. Пролетарский</t>
  </si>
  <si>
    <t>Строительство внутрипоселковых газораспределительных сетей в пос. Первомайский</t>
  </si>
  <si>
    <t>Строительство внутрипоселковых газораспределительных сетей в пос. Сосновка</t>
  </si>
  <si>
    <t>Развитие газификации в сельской местности в рамках  реализации мероприятий по устойчивому развитию сельских территорий</t>
  </si>
  <si>
    <t>Развитие водоснабжения в сельской местности в рамках реализации мероприятий по устойчивому развитию сельских территорий</t>
  </si>
  <si>
    <t>Строительство культурно-досугового центра с инженерными сетями по ул. Гагарина, д. 25 в  с.Шихазаны</t>
  </si>
  <si>
    <t xml:space="preserve">Реализация проектов комплексного обустройства площадок под компактную жилищную застройку в сельской местности в рамках мероприятий по устойчивому развитию сельских территорий </t>
  </si>
  <si>
    <t>Строительство сельского дома культуры на 150 мест по ул.Спортивная в д.Новые Шальтямы Канашского района Чувашской Республики</t>
  </si>
  <si>
    <t>Строительство дома культуры на 150 мест по ул. Школьная в д. Татарские Сугуты Батыревского района Чувашской Республики</t>
  </si>
  <si>
    <t>Строительство сельского дома культуры по ул. Больничная в с.Шерауты  Комсомольского района Чувашской Республики</t>
  </si>
  <si>
    <t>Строительство социально-культурного центра на 101 мест в с. Юваново Ядринского района Чувашской Республики</t>
  </si>
  <si>
    <t>Строительство объекта "Детский сад на 240 мест, расположенный в г. Канаш Чувашской Республики в мкр. Восточный"</t>
  </si>
  <si>
    <t>Строительство объекта "Детский сад на 110 мест в с. Урмаево Комсомольского района Чувашской Республики"</t>
  </si>
  <si>
    <t>Строительство объекта "Дошкольное образовательное учреждение на 240 мест поз. 23 в микрорайоне 5 района ул. Б. Хмельницкого в г. Чебоксары"</t>
  </si>
  <si>
    <t>Строительство объекта "Дошкольное образовательное учреждение на 240 мест поз. 5 в микрорайоне № 1 жилого района "Новый город" г. Чебоксары (вариант 2)"</t>
  </si>
  <si>
    <t>Строительство объекта "Дошкольное образовательное учреждение на 160 мест, поз. 6 в микрорайоне, ограниченном улицами Эгерский бульвар, Л. Комсомола, Машиностроительный проезд, речка Малая Кувшинка г. Чебоксары"</t>
  </si>
  <si>
    <t>Строительство объекта "Дошкольное образовательное учреждение на 240 мест поз. 38 в микрорайоне 3 района ул. Б. Хмельницкого г. Чебоксары"</t>
  </si>
  <si>
    <t>Строительство объекта "Дошкольное образовательное учреждение на 250 мест поз. 30 в микрорайоне "Университетский-2" г. Чебоксары (II очередь)"</t>
  </si>
  <si>
    <t>Строительство объекта "Дошкольное образовательное учреждение на 150 мест в пос. Сосновка г. Чебоксары"</t>
  </si>
  <si>
    <t>Строительство объекта "Дошкольное образовательное учреждение на 250 мест в микрорайоне № 2 жилого района "Новый город" г. Чебоксары"</t>
  </si>
  <si>
    <t>Строительство объекта "Дошкольное образовательное учреждение на 250 мест с ясельными группами поз. 23 в микрорайоне "Солнечный" (2 этап) г. Чебоксары"</t>
  </si>
  <si>
    <t>Строительство объекта "Детский сад на 110 мест  в д. Большие Катраси Чебоксарского района"</t>
  </si>
  <si>
    <t>Строительство средней общеобразовательной школы на 1100 мест в микрорайоне "Волжский-3" г. Чебоксары Чувашской Республики</t>
  </si>
  <si>
    <t>Строительство средней общеобразовательной школы на 1600 ученических мест поз. 1.34 в микрорайоне № 1 жилого района "Новый город" г. Чебоксары</t>
  </si>
  <si>
    <t>Создание комплекса обеспечивающей и туристской инфраструктуры инвестиционного проекта "Туристский кластер "Чувашия - сердце Волги"</t>
  </si>
  <si>
    <t>Реконструкция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N 2 (Марпосадское шоссе) в границах микрорайона N 1 жилого района "Новый город". 2 этап строительства. Реконструкция магистральной дороги районного значения N 2 (Марпосадское шоссе) на участке от магистральной дороги N 1 до транспортной развязки Марпосадское шоссе и пр. 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г.Чебоксары</t>
  </si>
  <si>
    <t>Строительство автодороги по бульвару Солнечный в микрорайоне "Солнечный" г.Чебоксары</t>
  </si>
  <si>
    <t>Строительство автомобильной дороги по ул. А.Асламаса в 14 мкр. г.Чебоксары</t>
  </si>
  <si>
    <t>Строительство третьего транспортного полукольца в г.Чебоксары</t>
  </si>
  <si>
    <t>Реконструкция канализационных сооружений производительностью 15000 куб.м/сут в г. Канаше Чувашской Республики</t>
  </si>
  <si>
    <t>Строительство инженерной инфраструктуры индустриального (промышленного) парка в г. Канаше Чувашской Республики</t>
  </si>
  <si>
    <t>Строительство объекта "Дошкольное образовательное учреждение на 160 мест поз. 1.28 в микрорайоне N 1 жилого района "Новый город" в г. Чебоксары"</t>
  </si>
  <si>
    <t>Строительство объекта "Детский сад на 220 мест в мкр. "Соляное" г.Чебоксары Чувашской Республики"</t>
  </si>
  <si>
    <t>Строительство объекта "Детский сад на 220 мест (поз. 27) в IX микрорайоне Западного жилого района г. Новочебоксарск"</t>
  </si>
  <si>
    <t>Строительство объекта "Дошкольное образовательное учреждение на 240 мест по адресу: Чувашская Республика, Цивильский район, г. Цивильск, ул. Маяковского, 39"</t>
  </si>
  <si>
    <t>Строительство объекта "Дошкольное образовательное учреждение на 160 мест в микрорайоне  ограниченном ул. Ю. Гагарина, ул. Ярморочная, ЖК "Серебряные ключи" в г. Чебоксары"</t>
  </si>
  <si>
    <t>Приобретение помещений под размещение дошкольной образовательной организации на 40 мест в мкр. "Светлый" г.Новочебоксарск (в рамках создания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образования)</t>
  </si>
  <si>
    <t>Строительство объекта капитального строительства "Пристрой спортивного зала с пищеблоком к школе в д. Новое Урюмово Канашского района Чувашской Республики"</t>
  </si>
  <si>
    <t>Строительство начальной школы на 300 мест по ул.Красноармейская, д. 2, г. Ядрин Чувашской Республики</t>
  </si>
  <si>
    <t>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</si>
  <si>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</si>
  <si>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 xml:space="preserve"> Субвенции на осуществление государственных полномочий по созданию и обеспечению деятельности  административных комиссий для рассмотрения дел об административных правонарушениях </t>
  </si>
  <si>
    <t>Субвенции на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</si>
  <si>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</t>
  </si>
  <si>
    <t>Субвенции на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</si>
  <si>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 xml:space="preserve"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</si>
  <si>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Субвенции на осуществление государственных полномочий Чувашской Республики в сфере трудовых отношений</t>
  </si>
  <si>
    <t>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</si>
  <si>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Субвенции на осуществление государственных полномочий Чувашской Республики по организации и осуществлению деятельности по опеке и попечительству</t>
  </si>
  <si>
    <t xml:space="preserve">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</si>
  <si>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</si>
  <si>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Субвенциии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
</t>
  </si>
  <si>
    <t>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животных, за исключением вопросов, решение которых отнесено к ведению Российской Федерации</t>
  </si>
  <si>
    <t xml:space="preserve">Субвенции на осуществление государственных полномочий РФ по назначению и выплате единовременного пособия при передаче ребенка на воспитание в семью </t>
  </si>
  <si>
    <t>Субвенции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</si>
  <si>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на обеспечение мер социальной поддержки отдельных категорий граждан по оплате жилищно-коммунальных услуг (образование)</t>
  </si>
  <si>
    <t>Субвенции на обеспечение мер социальной поддержки отдельных категорий граждан по оплате жилищно-коммунальных услуг (культура)</t>
  </si>
  <si>
    <t>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</si>
  <si>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
в Российской Федерации 
</t>
  </si>
  <si>
    <t>Иные межбюджетные трансферты</t>
  </si>
  <si>
    <t>Поощрение победителей регионального этапа Всероссийского конкурса "Лучшая муниципальная практика"</t>
  </si>
  <si>
    <t>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</t>
  </si>
  <si>
    <t>Иные межбюджетные трансферты на проведение оценки эффективности деятельности органов местного самоуправления</t>
  </si>
  <si>
    <t>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</si>
  <si>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>Иные межбюджетные трансферты на выплату социальных пособий учащимся общеобразовательных организаций, расположенных на территории Чувашской Республики,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</si>
  <si>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>Поощрение победителей экономического соревнования в сельском хозяйстве между муниципальными районами Чувашской Республики</t>
  </si>
  <si>
    <t>Проведение мероприятий по расчистке правой протоки русла р. Сура в районе Сурского водозабора г. Шумерля Чувашской Республики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</si>
  <si>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</si>
  <si>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</si>
  <si>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</si>
  <si>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</si>
  <si>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</si>
  <si>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</si>
  <si>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</si>
  <si>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</si>
  <si>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</si>
  <si>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</si>
  <si>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</si>
  <si>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</si>
  <si>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</si>
  <si>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</si>
  <si>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</si>
  <si>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</si>
  <si>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</si>
  <si>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</si>
  <si>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</si>
  <si>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</si>
  <si>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</si>
  <si>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</si>
  <si>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</si>
  <si>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</si>
  <si>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</si>
  <si>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</si>
  <si>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</si>
  <si>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в тыс. рублей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</si>
  <si>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</si>
  <si>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</si>
  <si>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</si>
  <si>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</si>
  <si>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</si>
  <si>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</si>
  <si>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 xml:space="preserve">Дотации на выравнивание бюджетной обеспеченности муниципальных районов (городских округов) </t>
  </si>
  <si>
    <t xml:space="preserve">892 1401 Ч4104Д0030 511 </t>
  </si>
  <si>
    <t>1.2</t>
  </si>
  <si>
    <t>Дотации на поддержку мер по обеспечению сбалансированности бюджетов</t>
  </si>
  <si>
    <t>892 1402 Ч4104Д0040 512</t>
  </si>
  <si>
    <t>1.3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</si>
  <si>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</si>
  <si>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</si>
  <si>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</si>
  <si>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</si>
  <si>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</si>
  <si>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</si>
  <si>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</si>
  <si>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</si>
  <si>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</si>
  <si>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</si>
  <si>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</si>
  <si>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</si>
  <si>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</si>
  <si>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</si>
  <si>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</si>
  <si>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</si>
  <si>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</si>
  <si>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</si>
  <si>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</si>
  <si>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</si>
  <si>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</si>
  <si>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</si>
  <si>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</si>
  <si>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</si>
  <si>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</si>
  <si>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</si>
  <si>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</si>
  <si>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</si>
  <si>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</si>
  <si>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</si>
  <si>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</si>
  <si>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</si>
  <si>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</si>
  <si>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</si>
  <si>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</si>
  <si>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</si>
  <si>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</si>
  <si>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</si>
  <si>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</si>
  <si>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</si>
  <si>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</si>
  <si>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</si>
  <si>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</si>
  <si>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</si>
  <si>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</si>
  <si>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</si>
  <si>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</si>
  <si>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</si>
  <si>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</si>
  <si>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</si>
  <si>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</si>
  <si>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</si>
  <si>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</si>
  <si>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</si>
  <si>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</si>
  <si>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</si>
  <si>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</si>
  <si>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</si>
  <si>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</si>
  <si>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</si>
  <si>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</si>
  <si>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</si>
  <si>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</si>
  <si>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</si>
  <si>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</si>
  <si>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</si>
  <si>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</si>
  <si>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</si>
  <si>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</si>
  <si>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</si>
  <si>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</si>
  <si>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</si>
  <si>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</si>
  <si>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</si>
  <si>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</si>
  <si>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</si>
  <si>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</si>
  <si>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</si>
  <si>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</si>
  <si>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</si>
  <si>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</si>
  <si>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</si>
  <si>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</si>
  <si>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</si>
  <si>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</si>
  <si>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</si>
  <si>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</si>
  <si>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</si>
  <si>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</si>
  <si>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</si>
  <si>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</si>
  <si>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</si>
  <si>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</si>
  <si>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</si>
  <si>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</si>
  <si>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</si>
  <si>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</si>
  <si>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</si>
  <si>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</si>
  <si>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</si>
  <si>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</si>
  <si>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</si>
  <si>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</si>
  <si>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</si>
  <si>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</si>
  <si>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</si>
  <si>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</si>
  <si>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</si>
  <si>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</si>
  <si>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</si>
  <si>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</si>
  <si>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4</t>
  </si>
  <si>
    <t>4.1</t>
  </si>
  <si>
    <t>4.2</t>
  </si>
  <si>
    <t>4.3</t>
  </si>
  <si>
    <t>4.4</t>
  </si>
  <si>
    <t>4.5</t>
  </si>
  <si>
    <t>4.6</t>
  </si>
  <si>
    <t>4.7</t>
  </si>
  <si>
    <t>ВСЕГО межбюджетных трансфертов местным бюджетам</t>
  </si>
  <si>
    <t xml:space="preserve">892 1402 Ч410418120 512 </t>
  </si>
  <si>
    <t xml:space="preserve">Субсидий на софинансирование расходов по капитальному ремонту и ремонту дворовых территорий многоквартирных домов, проездов к дворовым территориям многоквартирных домов населенных пунктов
</t>
  </si>
  <si>
    <t>Субсидий на софинансирование расходов по капитальному ремонту и ремонту дворовых территорий многоквартирных домов, проездов к дворовым территориям многоквартирных домов населенных пунктов</t>
  </si>
  <si>
    <t>831-0409-Ч210314210-521</t>
  </si>
  <si>
    <t>831-0409-Ч210314180-521</t>
  </si>
  <si>
    <t xml:space="preserve">Субсидии  на софинансирование  расходов бюджетов муниципальных образований по капитальному  ремонту, ремонту и содержанию автомобильных дорог общего пользования местного значения в границах населенных пунктов поселения </t>
  </si>
  <si>
    <t>831-0409-Ч210314190-521</t>
  </si>
  <si>
    <t xml:space="preserve">Субсидий  на софинансирование
расходов по капитальному ремонту и ремонту автомобильных дорог общего пользования местного значения в границах городского округа 
</t>
  </si>
  <si>
    <t>831-0409-Ч210314200-521</t>
  </si>
  <si>
    <t xml:space="preserve">Субсидий  на софинансирование расходов по капитальному ремонту и ремонту автомобильных дорог общего пользования местного значения в границах городского округа </t>
  </si>
  <si>
    <t>Субсидий 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</si>
  <si>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832-1004-А21F1R4970-521</t>
  </si>
  <si>
    <t>Субсидий на проведение капитального ремонта гидротехнических сооружений, находящихся в муниципальной собственности</t>
  </si>
  <si>
    <t xml:space="preserve">850-0406-Ч3403R0160-521 </t>
  </si>
  <si>
    <t xml:space="preserve">Субсидий бюджетам муниципальных районов на софинансирование мероприятий по улучшению жилищных условий граждан, проживающих в сельской местности, в рамках мероприятий по устойчивому развитию сельских территорий 
</t>
  </si>
  <si>
    <t>882-1003-Ц9901R5671-521</t>
  </si>
  <si>
    <t>882-0405-Ц9903R5678-521</t>
  </si>
  <si>
    <t>832-0409-А510216570-523 882-0409-Ц990216570-523 882-1403-Ц990216570-523 832-1403-А510216570-523</t>
  </si>
  <si>
    <t>832-0503-А51F255550-523</t>
  </si>
  <si>
    <t>857-0801-Ц4115R5193-521</t>
  </si>
  <si>
    <t xml:space="preserve">Субсидии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
и качественные автомобильные дороги" 
</t>
  </si>
  <si>
    <t xml:space="preserve">Субсидии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 </t>
  </si>
  <si>
    <t>831-0409-Ч21R153933-521</t>
  </si>
  <si>
    <t>874-0702-Ц74Е15520В-521</t>
  </si>
  <si>
    <t>874-0702-Ц711511660-521</t>
  </si>
  <si>
    <t>874-0702-Ц740211660-521</t>
  </si>
  <si>
    <t>857-0703-Ц410619270-521</t>
  </si>
  <si>
    <t>874-0702-Ц71Е250970-521</t>
  </si>
  <si>
    <t xml:space="preserve">Субсидии на подготовку и проведение празднования на федеральном уровне памятных дат субъектов Российской Федерации </t>
  </si>
  <si>
    <t xml:space="preserve">Субсидии на подготовку и проведение празднования на федеральном уровне памятных дат субъектов Российской Федерации 
</t>
  </si>
  <si>
    <t>857-0801-Ц4114R5090-521</t>
  </si>
  <si>
    <t>857-0801-Ц4115R5194-521</t>
  </si>
  <si>
    <t>867-1102-Ч8103R0273-521</t>
  </si>
  <si>
    <t>874-0701-Ч8105R0272-521</t>
  </si>
  <si>
    <t>857-0801-Ц4115R4670-521</t>
  </si>
  <si>
    <t>857-0801-Ц41А154540-521</t>
  </si>
  <si>
    <t>857-0801-Ц41А119710-521</t>
  </si>
  <si>
    <t>857-0801-Ц41А1R519В-521</t>
  </si>
  <si>
    <t>Субсидии на софинансирование расходных обязательств бюджетов городских округов на обновление подвижного состава городского наземного электрического транспорта</t>
  </si>
  <si>
    <t>831-0408-Ч220119190-521</t>
  </si>
  <si>
    <t>Субсидии на повышение оплаты труда работников муниципальных учреждений культуры</t>
  </si>
  <si>
    <t>Субсидии  на повышение оплаты труда работников муниципальных образовательных организаций дополнительного образования для детей</t>
  </si>
  <si>
    <t>Субсидии на мероприятия по профилактике и соблюдению првопорядка на улицах и в других общественных местах</t>
  </si>
  <si>
    <t>857-0801-Ц411517090-521</t>
  </si>
  <si>
    <t>874-0703-Ц710117080-521</t>
  </si>
  <si>
    <t>877-0314-Ц830512620-521</t>
  </si>
  <si>
    <t>Субсидии на укрепление материально-технической базы муниципальных образоваельных организаций (в части оснащения вновь созданных мест в муниципальных общеобразовательных организациях средствами обучения и воспитания)</t>
  </si>
  <si>
    <t>874-0702-Ц740511660-521</t>
  </si>
  <si>
    <t>Субсидии на оснащение объектов спортивной инфраструктуры спортивно-технологическим оборудованием</t>
  </si>
  <si>
    <t>Субсидии на реализацию  полномочий органов местного самоуправления, связанных с общегосударственным управлением</t>
  </si>
  <si>
    <t>867-1102-Ц51Р552280-521</t>
  </si>
  <si>
    <t>832-1403-А110318300-521</t>
  </si>
  <si>
    <t>Субсидии на грантовую поддержку местных инициатив граждан, проживающих в сельской местности, в рамках мероприятий по устойчивому развитию сельских территорий</t>
  </si>
  <si>
    <t>Субсидии на реализацию  проектов развития общественной инфраструктуры, основанных на местных инициативах</t>
  </si>
  <si>
    <t>Субсидии на реализацию программ формирования современной городской среды</t>
  </si>
  <si>
    <t>Субсидии на комплектование книжных фондов библиотек муниципальных образований в рамках поддержки отрасли культуры</t>
  </si>
  <si>
    <t xml:space="preserve">Субсидии на укрепление материально-технической базы муниципальных образовательных организаций в рамках реализации меропрятий по созданию новых мест в общеобразовательных организациях (в части оснащения вновь созданных мест в муниципальных общеобразовательных организациях средствами обучения и воспитания) 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</si>
  <si>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организаций) 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</si>
  <si>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</si>
  <si>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>Субсидии на на укрепление материально-технической базы муниципальных детских школ искусств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</si>
  <si>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</si>
  <si>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на выплату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</si>
  <si>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Субсидии на  мероприятия по поддержке учреждений спортивной направленности по адаптивной физической культуре и спорту в Чувашской Республике</t>
  </si>
  <si>
    <t>Субсидии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(в части укрепления материально-технической базы муниципальных образовательных организация Чувашской Республики)</t>
  </si>
  <si>
    <t>Субсидии на 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</si>
  <si>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создание модельных муниципальных библиотек</t>
  </si>
  <si>
    <t>Субсидии на создание условий для показа национальных кинофильмов в кинозалах, расположенных в населенных пунктах с численностью населения до 500 тыс. человек</t>
  </si>
  <si>
    <t>Субсидии на обеспечение учреждений культуры специализированным автотранспортом для обслуживания населения, в том числе сельского населения (автоклубы)</t>
  </si>
  <si>
    <t xml:space="preserve">Субсидии на грантовую поддержку местных инициатив граждан, проживающих в сельской местности, в рамках мероприятий по устойчивому развитию сельских территорий 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</si>
  <si>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организаций) 
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</si>
  <si>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</si>
  <si>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Субсидии на укрепление материально-технической базы муниципальных детских школ искусств</t>
  </si>
  <si>
    <t>Субсидии на мероприятия по поддержке учреждений спортивной направленности по адаптивной физической культуре и спорту в Чувашской Республике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</si>
  <si>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</si>
  <si>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строительство и реконструкцию автомобильных дорог в границах  городского округа</t>
  </si>
  <si>
    <t>831-0409-Ч210314220-522</t>
  </si>
  <si>
    <t>831-0409-Ц990216640-522</t>
  </si>
  <si>
    <t>832-0409-А21F15021Б-522</t>
  </si>
  <si>
    <t>832-0501-А21F318320-522</t>
  </si>
  <si>
    <t>832-0502-А130318940-522</t>
  </si>
  <si>
    <t>832-0502-А13G552431-522</t>
  </si>
  <si>
    <t>832-0502-А13G552432-522</t>
  </si>
  <si>
    <t>832-0502-А140219450-522</t>
  </si>
  <si>
    <t>832-0502-А140119131-522</t>
  </si>
  <si>
    <t>832-0502-А140119132-522</t>
  </si>
  <si>
    <t>832-0502-А140119133-522</t>
  </si>
  <si>
    <t>832-0502-А140119134-522</t>
  </si>
  <si>
    <t>832-0502-А140119135-522</t>
  </si>
  <si>
    <t>832-0502-А140119136-522</t>
  </si>
  <si>
    <t>832-0502-Ц9902R5673-522</t>
  </si>
  <si>
    <t>832-0502-Ц9902R5674-522</t>
  </si>
  <si>
    <t>857-0801-Ц41А155676-522</t>
  </si>
  <si>
    <t>882-0405-Ц9902R5675-522</t>
  </si>
  <si>
    <t>857-0801-Ц99А113120-522</t>
  </si>
  <si>
    <t>857-0801-Ц99А113140-522</t>
  </si>
  <si>
    <t>857-0801-Ц99А113150-522</t>
  </si>
  <si>
    <t>874-0701-Ц71Р251591-522 874-0701-Ц71Р2А1591-522</t>
  </si>
  <si>
    <t xml:space="preserve">857-0801-Ц41А15519Б-522 </t>
  </si>
  <si>
    <t>874-0701-Ц71Р251592-522 874-0701-Ц71Р2А1592-522</t>
  </si>
  <si>
    <t>874-0701-Ц71Р251593-522 874-0701-Ц71Р2А1593-522</t>
  </si>
  <si>
    <t>874-0701-Ц71Р251595-522 874-0701-Ц71Р2А1595-522</t>
  </si>
  <si>
    <t>874-0701-Ц71Р251596-522 874-0701-Ц71Р2А1596-522</t>
  </si>
  <si>
    <t>874-0701-Ц71Р251597-522 874-0701-Ц71Р2А1597-522</t>
  </si>
  <si>
    <t>874-0701-Ц71Р251598-522 874-0701-Ц71Р2А1598-522</t>
  </si>
  <si>
    <t>Строительство объекта "Дошкольное образовательное учреждение на 150 мест в пос.Сосновка г. Чебоксары"</t>
  </si>
  <si>
    <t>874-0701-Ц71Р251599-522 874-0701-Ц71Р2А1599-522</t>
  </si>
  <si>
    <t>874-0701-Ц71Р25159А-522 874-0701-Ц71Р2А159А-522</t>
  </si>
  <si>
    <t>874-0701-Ц71Р25159Б-522 874-0701-Ц71Р2А159Б-522</t>
  </si>
  <si>
    <t>874-0701-Ц71Р251594-522 874-0701-Ц71Р2А1594-522</t>
  </si>
  <si>
    <t>874-0702-Ц74Е155206-522 874-0702-Ц74Е155206-522</t>
  </si>
  <si>
    <t>874-0702-Ц74Е15520А-522 874-0702-Ц74Е15520А-522</t>
  </si>
  <si>
    <t>Строительство сельского дома культуры на 100 мест по адресу: Чувашская Республики, Козловский район, с.Аттиково, ул.Горчакова, д.17а</t>
  </si>
  <si>
    <t>857-0801-Ц99А119180-522</t>
  </si>
  <si>
    <t>857-0412-Ц4403R3840-522 857-0412-Ц4403R3840-522</t>
  </si>
  <si>
    <t>Реконструкция магистральных дорог районного значения в районе "Новый город" г.Чебоксары. 1 этап строительства. Реконструкция магистральной дороги районного значения N 2 (Марпосадское шоссе) в границах микрорайона N 1 жилого района "Новый город". 2 этап строительства. Реконструкция магистральной дороги районного значения N 2 (Марпосадское шоссе) на участке от магистральной дороги N 1 до транспортной развязки Марпосадское шоссе и пр. 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г.Чебоксары</t>
  </si>
  <si>
    <t>831-0409-А21F11А219-522</t>
  </si>
  <si>
    <t>831-0409-А21F11А21-522</t>
  </si>
  <si>
    <t>831-0409-А21F11А21В-522</t>
  </si>
  <si>
    <t>831-0409-Ч210314221-522</t>
  </si>
  <si>
    <t>832-0502-Ч16021А681-522 832-0502-Ч16029А681-522</t>
  </si>
  <si>
    <t>832-0502-Ч16021А685-522 832-0502-Ч16029А685-522  832-0502-Ч1602RА685-522</t>
  </si>
  <si>
    <t>874-0701-А21F11А217-522</t>
  </si>
  <si>
    <t>Строительство объекта "Дошкольное образовательное учреждение на 160 мест поз.1.28 в микрорайоне N 1 жилого района "Новый город" в г. Чебоксары"</t>
  </si>
  <si>
    <t>874-0701-А21F11А218-522</t>
  </si>
  <si>
    <t>874-0701-Ц71Р25159В-522 874-0701-Ц71Р2А159В-522</t>
  </si>
  <si>
    <t>874-0701-Ц71Р25159Г-522 874-0701-Ц71Р2А159Г-522</t>
  </si>
  <si>
    <t>874-0701-Ц71Р25159Д-522 874-0701-Ц71Р2А159Д-522</t>
  </si>
  <si>
    <t xml:space="preserve">874-0701-Ц71Р252321-522 </t>
  </si>
  <si>
    <t>874-0702-Ц740419690-522</t>
  </si>
  <si>
    <t>Строительство СОШ на 165 учащихся с пристроем помещений для дошкольных мест на 40 мест в с.Байгулово Козловского района</t>
  </si>
  <si>
    <t>874-0702-Ц740319730-522</t>
  </si>
  <si>
    <t>874-0702-Ц74031А204-522 874-0702-Ц7403R5204-522</t>
  </si>
  <si>
    <t>850-0602-Ч34G650132-522</t>
  </si>
  <si>
    <t xml:space="preserve">831-0409-Ч21R153933-522 </t>
  </si>
  <si>
    <t xml:space="preserve">Субвенции на осуществление государственных полномочий по созданию и обеспечению деятельности  административных комиссий для рассмотрения дел об административных правонарушениях </t>
  </si>
  <si>
    <t>818-0104-А3Э0113800-530</t>
  </si>
  <si>
    <t xml:space="preserve">Субвенции на осуществление полномочий Российской Федерации по государственной регистрации актов гражданского состояния </t>
  </si>
  <si>
    <t>818-0304-Ч540259300-530</t>
  </si>
  <si>
    <t>832-0501-А220112780-530</t>
  </si>
  <si>
    <t>832-0501-А21F112940-522</t>
  </si>
  <si>
    <t>832-0505-А21F112980-530</t>
  </si>
  <si>
    <t>832-1004-А2201R0820-530 832-1004-А22011А820-530</t>
  </si>
  <si>
    <t>856-1006-Ц630112440-530</t>
  </si>
  <si>
    <t>874-0104-А330111980-530</t>
  </si>
  <si>
    <t>874-0104-Ц7Э0111990-530</t>
  </si>
  <si>
    <t>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</si>
  <si>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874-0701-Ц710212000-530</t>
  </si>
  <si>
    <t>874-0702-Ц710212010-530</t>
  </si>
  <si>
    <t>874-1004-Ц711412040-530</t>
  </si>
  <si>
    <t>881-0405-Ц970112750-530</t>
  </si>
  <si>
    <t>892-0203-Ч410451180-530</t>
  </si>
  <si>
    <t>Субвенции  для осуществления государственных полномочий Чувашской Республики по расчету и предоставлению субвенций бюджетам поселений, органы местного самоуправления которых осуществляют полномочия по первичному воинскому учету граждан</t>
  </si>
  <si>
    <t xml:space="preserve">Субвенции на осуществление государственных полномочий Россйиской Федерации  по назначению и выплате единовременного пособия при передаче ребенка на воспитание в семью </t>
  </si>
  <si>
    <t>874-1004-Ц711452600-530</t>
  </si>
  <si>
    <t>874-1003-Ц711412060-530</t>
  </si>
  <si>
    <t>874-1003-Ц310110550-530</t>
  </si>
  <si>
    <t>857-1003-Ц310110550-530</t>
  </si>
  <si>
    <t>892-1403-Ч4104Д0070-530</t>
  </si>
  <si>
    <t>818-0105-Ч540151200-530</t>
  </si>
  <si>
    <t xml:space="preserve">Субвенции для осуществления государственных полномочий Чувашской Республики по проведению проверок при осуществлении лицензионного
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
</t>
  </si>
  <si>
    <t>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</si>
  <si>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833-0505-А110317740-530</t>
  </si>
  <si>
    <t>818-1403-Ч540717600-540</t>
  </si>
  <si>
    <t>832-1403-А510212820-540</t>
  </si>
  <si>
    <t>840-1403-Ч160814430-540</t>
  </si>
  <si>
    <t>840-1403-Ч160816380-540</t>
  </si>
  <si>
    <t>874-1003-Ц711412030-540</t>
  </si>
  <si>
    <t>882-0405-Ц9Л0212670-540</t>
  </si>
  <si>
    <t>850-0406-Ч340119320-540</t>
  </si>
  <si>
    <t>Утвержденные бюджетные назначения (годовой план)</t>
  </si>
  <si>
    <t>Исполнено по состоянию на 01.04.2019</t>
  </si>
  <si>
    <t>Процент исполнения по состоянию на 01.04.2019,  %</t>
  </si>
  <si>
    <t>(тыс. рублей)</t>
  </si>
  <si>
    <t>Городские округа</t>
  </si>
  <si>
    <t>Всего дотаций</t>
  </si>
  <si>
    <t>Наименование муниципальных районов (городских округов)</t>
  </si>
  <si>
    <t>Муниципальные районы</t>
  </si>
  <si>
    <t>Нераспределенная сумма</t>
  </si>
  <si>
    <t xml:space="preserve">Всего субсидии 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</si>
  <si>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</si>
  <si>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в пос.Пролетарский</t>
  </si>
  <si>
    <t>Строительство внутрипоселковых газораспределительных сетей в пос.Первомайский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</si>
  <si>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</si>
  <si>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поз.38 в микрорайоне 3 района ул.Б.Хмельницкого г. Чебоксары"</t>
  </si>
  <si>
    <t>Строительство объекта "Дошкольное образовательное учреждение на 250 мест с ясельными группами поз. 23 в микрорайоне "Солнечный" (2 этап) г.Чебоксары"</t>
  </si>
  <si>
    <t>Строительство объекта "Дошкольное образовательное учреждение на 240 мест по адресу: Чувашская Республика, Цивильский район, г. Цивильск, ул.Маяковского, 39"</t>
  </si>
  <si>
    <t xml:space="preserve">Всего субвенции </t>
  </si>
  <si>
    <t>Проведение мероприятий по расчистке правой протоки русла р.Сура в районе Сурского водозабора г. Шумерля Чувашской Республики</t>
  </si>
  <si>
    <t xml:space="preserve">Муниципальные районы </t>
  </si>
  <si>
    <t>Сведения о предоставлении из бюджета субъекта Российской Федерации субсидий муниципальным районам (городским округам) за 1 квартал 2019 года</t>
  </si>
  <si>
    <t>Сведения о предоставлении из бюджета субъекта Российской Федерации субвенций муниципальным районам (городским округам) за 1 квартал 2019 года</t>
  </si>
  <si>
    <t>Сведения о предоставлении из бюджета субъекта Российской Федерации иных межбюджетных трансфертов муниципальным районам (городским округам) за 1 квартал 2019 года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</si>
  <si>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</si>
  <si>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>Сведения о предоставлении из бюджета субъекта Российской Федерации дотаций муниципальным районам (городским округам)                                 за 1 квартал 2019 года</t>
  </si>
  <si>
    <t>Сведения о предоставленных из республиканского бюджета Чувашской Республики межбюджетных трансфертов местным бюджетам                                                                                                    за 1 квартал 2019 года</t>
  </si>
  <si>
    <t>% выполнения утвержденных назначений по состоянию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</si>
</sst>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sz val="12"/>
      <name val="TimesET"/>
    </font>
    <font>
      <b/>
      <sz val="10"/>
      <name val="TimesET"/>
      <charset val="204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ET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5">
    <xf numFmtId="0" fontId="0" fillId="0" borderId="0"/>
    <xf numFmtId="4" fontId="20" fillId="33" borderId="9">
      <alignment horizontal="right" vertical="top" wrapText="1" shrinkToFit="1"/>
    </xf>
    <xf numFmtId="4" fontId="21" fillId="34" borderId="10">
      <alignment horizontal="right" vertical="top" shrinkToFit="1"/>
    </xf>
    <xf numFmtId="4" fontId="21" fillId="35" borderId="11">
      <alignment horizontal="right" vertical="top" shrinkToFit="1"/>
    </xf>
    <xf numFmtId="4" fontId="22" fillId="0" borderId="11">
      <alignment horizontal="right" vertical="top" shrinkToFit="1"/>
    </xf>
    <xf numFmtId="4" fontId="21" fillId="36" borderId="12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1" fillId="37" borderId="0"/>
    <xf numFmtId="0" fontId="31" fillId="0" borderId="0">
      <alignment wrapText="1"/>
    </xf>
    <xf numFmtId="0" fontId="3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31" fillId="0" borderId="0">
      <alignment horizontal="right"/>
    </xf>
    <xf numFmtId="0" fontId="31" fillId="37" borderId="13"/>
    <xf numFmtId="0" fontId="31" fillId="0" borderId="12">
      <alignment horizontal="center" vertical="center" wrapText="1"/>
    </xf>
    <xf numFmtId="0" fontId="31" fillId="37" borderId="14"/>
    <xf numFmtId="49" fontId="31" fillId="0" borderId="12">
      <alignment horizontal="left" vertical="top" wrapText="1" indent="2"/>
    </xf>
    <xf numFmtId="49" fontId="31" fillId="0" borderId="12">
      <alignment horizontal="center" vertical="top" shrinkToFit="1"/>
    </xf>
    <xf numFmtId="4" fontId="31" fillId="0" borderId="12">
      <alignment horizontal="right" vertical="top" shrinkToFit="1"/>
    </xf>
    <xf numFmtId="10" fontId="31" fillId="0" borderId="12">
      <alignment horizontal="right" vertical="top" shrinkToFit="1"/>
    </xf>
    <xf numFmtId="0" fontId="31" fillId="37" borderId="14">
      <alignment shrinkToFit="1"/>
    </xf>
    <xf numFmtId="0" fontId="33" fillId="0" borderId="12">
      <alignment horizontal="left"/>
    </xf>
    <xf numFmtId="4" fontId="33" fillId="5" borderId="12">
      <alignment horizontal="right" vertical="top" shrinkToFit="1"/>
    </xf>
    <xf numFmtId="10" fontId="33" fillId="5" borderId="12">
      <alignment horizontal="right" vertical="top" shrinkToFit="1"/>
    </xf>
    <xf numFmtId="0" fontId="31" fillId="37" borderId="15"/>
    <xf numFmtId="0" fontId="33" fillId="0" borderId="12">
      <alignment vertical="top" wrapText="1"/>
    </xf>
    <xf numFmtId="4" fontId="33" fillId="38" borderId="12">
      <alignment horizontal="right" vertical="top" shrinkToFit="1"/>
    </xf>
    <xf numFmtId="10" fontId="33" fillId="38" borderId="12">
      <alignment horizontal="right" vertical="top" shrinkToFit="1"/>
    </xf>
    <xf numFmtId="0" fontId="31" fillId="37" borderId="14">
      <alignment horizontal="center"/>
    </xf>
    <xf numFmtId="0" fontId="31" fillId="37" borderId="14">
      <alignment horizontal="left"/>
    </xf>
    <xf numFmtId="0" fontId="31" fillId="37" borderId="15">
      <alignment horizontal="center"/>
    </xf>
    <xf numFmtId="0" fontId="31" fillId="37" borderId="15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9" borderId="0"/>
    <xf numFmtId="0" fontId="10" fillId="39" borderId="0"/>
    <xf numFmtId="0" fontId="10" fillId="39" borderId="0"/>
    <xf numFmtId="0" fontId="10" fillId="39" borderId="0"/>
    <xf numFmtId="0" fontId="10" fillId="39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00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5" fillId="30" borderId="0" xfId="0" applyNumberFormat="1" applyFont="1" applyFill="1" applyBorder="1" applyAlignment="1">
      <alignment horizontal="right" vertical="center" wrapText="1"/>
    </xf>
    <xf numFmtId="164" fontId="17" fillId="0" borderId="0" xfId="0" applyNumberFormat="1" applyFont="1" applyFill="1" applyBorder="1" applyAlignment="1">
      <alignment vertical="center" wrapText="1"/>
    </xf>
    <xf numFmtId="164" fontId="17" fillId="30" borderId="0" xfId="0" applyNumberFormat="1" applyFont="1" applyFill="1" applyBorder="1" applyAlignment="1">
      <alignment vertical="center" wrapText="1"/>
    </xf>
    <xf numFmtId="0" fontId="19" fillId="30" borderId="0" xfId="0" applyNumberFormat="1" applyFont="1" applyFill="1" applyBorder="1" applyAlignment="1">
      <alignment horizontal="center" vertical="center" wrapText="1"/>
    </xf>
    <xf numFmtId="164" fontId="11" fillId="32" borderId="0" xfId="0" applyNumberFormat="1" applyFont="1" applyFill="1" applyBorder="1" applyAlignment="1">
      <alignment vertical="center" wrapText="1"/>
    </xf>
    <xf numFmtId="0" fontId="23" fillId="0" borderId="0" xfId="8" applyFont="1" applyAlignment="1">
      <alignment vertical="center" wrapText="1"/>
    </xf>
    <xf numFmtId="4" fontId="25" fillId="0" borderId="0" xfId="8" applyNumberFormat="1" applyFont="1"/>
    <xf numFmtId="4" fontId="23" fillId="0" borderId="0" xfId="8" applyNumberFormat="1" applyFont="1" applyAlignment="1">
      <alignment horizontal="center"/>
    </xf>
    <xf numFmtId="0" fontId="27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0" fontId="28" fillId="30" borderId="2" xfId="8" applyFont="1" applyFill="1" applyBorder="1" applyAlignment="1">
      <alignment horizontal="center" vertical="center" wrapText="1"/>
    </xf>
    <xf numFmtId="0" fontId="28" fillId="30" borderId="4" xfId="8" applyFont="1" applyFill="1" applyBorder="1" applyAlignment="1">
      <alignment horizontal="center" vertical="center" wrapText="1"/>
    </xf>
    <xf numFmtId="4" fontId="25" fillId="30" borderId="0" xfId="8" applyNumberFormat="1" applyFont="1" applyFill="1"/>
    <xf numFmtId="49" fontId="29" fillId="30" borderId="2" xfId="8" applyNumberFormat="1" applyFont="1" applyFill="1" applyBorder="1" applyAlignment="1">
      <alignment horizontal="center" vertical="center" wrapText="1"/>
    </xf>
    <xf numFmtId="165" fontId="29" fillId="30" borderId="2" xfId="8" applyNumberFormat="1" applyFont="1" applyFill="1" applyBorder="1" applyAlignment="1">
      <alignment vertical="center" wrapText="1"/>
    </xf>
    <xf numFmtId="49" fontId="24" fillId="30" borderId="2" xfId="8" applyNumberFormat="1" applyFont="1" applyFill="1" applyBorder="1" applyAlignment="1">
      <alignment horizontal="center" vertical="center" wrapText="1"/>
    </xf>
    <xf numFmtId="165" fontId="24" fillId="30" borderId="2" xfId="8" applyNumberFormat="1" applyFont="1" applyFill="1" applyBorder="1" applyAlignment="1">
      <alignment vertical="center" wrapText="1"/>
    </xf>
    <xf numFmtId="49" fontId="24" fillId="30" borderId="2" xfId="8" applyNumberFormat="1" applyFont="1" applyFill="1" applyBorder="1" applyAlignment="1">
      <alignment horizontal="justify" vertical="center" wrapText="1"/>
    </xf>
    <xf numFmtId="165" fontId="24" fillId="30" borderId="2" xfId="8" applyNumberFormat="1" applyFont="1" applyFill="1" applyBorder="1" applyAlignment="1">
      <alignment horizontal="left" vertical="center" wrapText="1"/>
    </xf>
    <xf numFmtId="165" fontId="24" fillId="30" borderId="2" xfId="8" applyNumberFormat="1" applyFont="1" applyFill="1" applyBorder="1" applyAlignment="1">
      <alignment horizontal="right" vertical="center" wrapText="1"/>
    </xf>
    <xf numFmtId="4" fontId="23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34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6" fillId="30" borderId="2" xfId="0" applyNumberFormat="1" applyFont="1" applyFill="1" applyBorder="1" applyAlignment="1">
      <alignment horizontal="center" vertical="center" wrapText="1"/>
    </xf>
    <xf numFmtId="164" fontId="36" fillId="30" borderId="2" xfId="0" applyNumberFormat="1" applyFont="1" applyFill="1" applyBorder="1" applyAlignment="1">
      <alignment horizontal="left" vertical="center" wrapText="1"/>
    </xf>
    <xf numFmtId="165" fontId="36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vertical="center" wrapText="1"/>
    </xf>
    <xf numFmtId="164" fontId="35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horizontal="right" wrapText="1"/>
    </xf>
    <xf numFmtId="1" fontId="36" fillId="30" borderId="2" xfId="0" applyNumberFormat="1" applyFont="1" applyFill="1" applyBorder="1" applyAlignment="1">
      <alignment vertical="center" wrapText="1"/>
    </xf>
    <xf numFmtId="164" fontId="36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horizontal="center" vertical="center" wrapText="1"/>
    </xf>
    <xf numFmtId="165" fontId="37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vertical="center" wrapText="1"/>
    </xf>
    <xf numFmtId="164" fontId="16" fillId="30" borderId="0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65" fontId="35" fillId="30" borderId="8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vertical="center" wrapText="1"/>
    </xf>
    <xf numFmtId="165" fontId="36" fillId="30" borderId="0" xfId="0" applyNumberFormat="1" applyFont="1" applyFill="1" applyBorder="1" applyAlignment="1">
      <alignment vertical="center" wrapText="1"/>
    </xf>
    <xf numFmtId="1" fontId="35" fillId="30" borderId="0" xfId="0" applyNumberFormat="1" applyFont="1" applyFill="1" applyBorder="1" applyAlignment="1">
      <alignment vertical="center" wrapText="1"/>
    </xf>
    <xf numFmtId="164" fontId="35" fillId="30" borderId="0" xfId="0" applyNumberFormat="1" applyFont="1" applyFill="1" applyBorder="1" applyAlignment="1">
      <alignment vertical="center" wrapText="1"/>
    </xf>
    <xf numFmtId="164" fontId="35" fillId="31" borderId="0" xfId="0" applyNumberFormat="1" applyFont="1" applyFill="1" applyBorder="1" applyAlignment="1">
      <alignment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7" xfId="0" applyNumberFormat="1" applyFont="1" applyFill="1" applyBorder="1" applyAlignment="1">
      <alignment vertical="center" wrapText="1"/>
    </xf>
    <xf numFmtId="165" fontId="36" fillId="30" borderId="4" xfId="0" applyNumberFormat="1" applyFont="1" applyFill="1" applyBorder="1" applyAlignment="1">
      <alignment horizontal="right" vertical="center" wrapText="1"/>
    </xf>
    <xf numFmtId="165" fontId="35" fillId="30" borderId="2" xfId="0" applyNumberFormat="1" applyFont="1" applyFill="1" applyBorder="1" applyAlignment="1">
      <alignment horizontal="right" vertical="top" wrapText="1"/>
    </xf>
    <xf numFmtId="165" fontId="36" fillId="30" borderId="2" xfId="0" applyNumberFormat="1" applyFont="1" applyFill="1" applyBorder="1" applyAlignment="1">
      <alignment horizontal="right" vertical="top" wrapText="1"/>
    </xf>
    <xf numFmtId="165" fontId="35" fillId="30" borderId="4" xfId="0" applyNumberFormat="1" applyFont="1" applyFill="1" applyBorder="1" applyAlignment="1">
      <alignment horizontal="right" vertical="center" wrapText="1"/>
    </xf>
    <xf numFmtId="164" fontId="35" fillId="0" borderId="0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165" fontId="36" fillId="0" borderId="2" xfId="0" applyNumberFormat="1" applyFont="1" applyFill="1" applyBorder="1" applyAlignment="1">
      <alignment vertical="center" wrapText="1"/>
    </xf>
    <xf numFmtId="165" fontId="42" fillId="30" borderId="2" xfId="8" applyNumberFormat="1" applyFont="1" applyFill="1" applyBorder="1" applyAlignment="1">
      <alignment vertical="center" wrapText="1"/>
    </xf>
    <xf numFmtId="0" fontId="24" fillId="0" borderId="0" xfId="8" applyFont="1" applyAlignment="1">
      <alignment horizontal="left" vertical="center" wrapText="1"/>
    </xf>
    <xf numFmtId="0" fontId="26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6" fillId="30" borderId="2" xfId="0" applyNumberFormat="1" applyFont="1" applyFill="1" applyBorder="1" applyAlignment="1">
      <alignment horizontal="left" vertical="center" wrapText="1"/>
    </xf>
    <xf numFmtId="164" fontId="35" fillId="30" borderId="4" xfId="0" applyNumberFormat="1" applyFont="1" applyFill="1" applyBorder="1" applyAlignment="1">
      <alignment horizontal="center" vertical="center" wrapText="1"/>
    </xf>
    <xf numFmtId="164" fontId="35" fillId="30" borderId="5" xfId="0" applyNumberFormat="1" applyFont="1" applyFill="1" applyBorder="1" applyAlignment="1">
      <alignment horizontal="center" vertical="center" wrapText="1"/>
    </xf>
    <xf numFmtId="164" fontId="35" fillId="30" borderId="6" xfId="0" applyNumberFormat="1" applyFont="1" applyFill="1" applyBorder="1" applyAlignment="1">
      <alignment horizontal="center" vertical="center" wrapText="1"/>
    </xf>
    <xf numFmtId="164" fontId="36" fillId="30" borderId="4" xfId="0" applyNumberFormat="1" applyFont="1" applyFill="1" applyBorder="1" applyAlignment="1">
      <alignment horizontal="center" vertical="center" wrapText="1"/>
    </xf>
    <xf numFmtId="164" fontId="36" fillId="30" borderId="5" xfId="0" applyNumberFormat="1" applyFont="1" applyFill="1" applyBorder="1" applyAlignment="1">
      <alignment horizontal="center" vertical="center" wrapText="1"/>
    </xf>
    <xf numFmtId="164" fontId="36" fillId="30" borderId="6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30" borderId="3" xfId="0" applyNumberFormat="1" applyFont="1" applyFill="1" applyBorder="1" applyAlignment="1">
      <alignment horizontal="right" vertical="center" wrapText="1"/>
    </xf>
    <xf numFmtId="164" fontId="11" fillId="30" borderId="3" xfId="0" applyNumberFormat="1" applyFont="1" applyFill="1" applyBorder="1" applyAlignment="1">
      <alignment horizontal="center" vertical="center" wrapText="1"/>
    </xf>
    <xf numFmtId="164" fontId="35" fillId="30" borderId="3" xfId="0" applyNumberFormat="1" applyFont="1" applyFill="1" applyBorder="1" applyAlignment="1">
      <alignment horizontal="right" vertical="center" wrapText="1"/>
    </xf>
    <xf numFmtId="164" fontId="38" fillId="30" borderId="4" xfId="0" applyNumberFormat="1" applyFont="1" applyFill="1" applyBorder="1" applyAlignment="1">
      <alignment horizontal="center" vertical="center" wrapText="1"/>
    </xf>
    <xf numFmtId="164" fontId="38" fillId="30" borderId="5" xfId="0" applyNumberFormat="1" applyFont="1" applyFill="1" applyBorder="1" applyAlignment="1">
      <alignment horizontal="center" vertical="center" wrapText="1"/>
    </xf>
    <xf numFmtId="164" fontId="38" fillId="30" borderId="6" xfId="0" applyNumberFormat="1" applyFont="1" applyFill="1" applyBorder="1" applyAlignment="1">
      <alignment horizontal="center" vertical="center" wrapText="1"/>
    </xf>
    <xf numFmtId="164" fontId="37" fillId="30" borderId="4" xfId="0" applyNumberFormat="1" applyFont="1" applyFill="1" applyBorder="1" applyAlignment="1">
      <alignment horizontal="center" vertical="center" wrapText="1"/>
    </xf>
    <xf numFmtId="164" fontId="37" fillId="30" borderId="5" xfId="0" applyNumberFormat="1" applyFont="1" applyFill="1" applyBorder="1" applyAlignment="1">
      <alignment horizontal="center" vertical="center" wrapText="1"/>
    </xf>
    <xf numFmtId="164" fontId="37" fillId="30" borderId="6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" fontId="36" fillId="30" borderId="2" xfId="0" applyNumberFormat="1" applyFont="1" applyFill="1" applyBorder="1" applyAlignment="1">
      <alignment horizontal="left" vertical="center" wrapText="1"/>
    </xf>
    <xf numFmtId="164" fontId="35" fillId="30" borderId="7" xfId="0" applyNumberFormat="1" applyFont="1" applyFill="1" applyBorder="1" applyAlignment="1">
      <alignment horizontal="center" vertical="center" wrapText="1"/>
    </xf>
    <xf numFmtId="164" fontId="35" fillId="30" borderId="8" xfId="0" applyNumberFormat="1" applyFont="1" applyFill="1" applyBorder="1" applyAlignment="1">
      <alignment horizontal="center" vertical="center" wrapText="1"/>
    </xf>
    <xf numFmtId="1" fontId="35" fillId="30" borderId="7" xfId="0" applyNumberFormat="1" applyFont="1" applyFill="1" applyBorder="1" applyAlignment="1">
      <alignment horizontal="center" vertical="center" wrapText="1"/>
    </xf>
    <xf numFmtId="1" fontId="35" fillId="30" borderId="8" xfId="0" applyNumberFormat="1" applyFont="1" applyFill="1" applyBorder="1" applyAlignment="1">
      <alignment horizontal="center" vertical="center" wrapText="1"/>
    </xf>
    <xf numFmtId="164" fontId="41" fillId="30" borderId="0" xfId="0" applyNumberFormat="1" applyFont="1" applyFill="1" applyBorder="1" applyAlignment="1">
      <alignment horizontal="center" vertical="center" wrapText="1"/>
    </xf>
    <xf numFmtId="164" fontId="40" fillId="30" borderId="4" xfId="0" applyNumberFormat="1" applyFont="1" applyFill="1" applyBorder="1" applyAlignment="1">
      <alignment horizontal="center" vertical="center" wrapText="1"/>
    </xf>
    <xf numFmtId="164" fontId="40" fillId="30" borderId="5" xfId="0" applyNumberFormat="1" applyFont="1" applyFill="1" applyBorder="1" applyAlignment="1">
      <alignment horizontal="center" vertical="center" wrapText="1"/>
    </xf>
    <xf numFmtId="164" fontId="40" fillId="30" borderId="6" xfId="0" applyNumberFormat="1" applyFont="1" applyFill="1" applyBorder="1" applyAlignment="1">
      <alignment horizontal="center" vertical="center" wrapText="1"/>
    </xf>
    <xf numFmtId="164" fontId="39" fillId="30" borderId="4" xfId="0" applyNumberFormat="1" applyFont="1" applyFill="1" applyBorder="1" applyAlignment="1">
      <alignment horizontal="center" vertical="center" wrapText="1"/>
    </xf>
    <xf numFmtId="164" fontId="39" fillId="30" borderId="5" xfId="0" applyNumberFormat="1" applyFont="1" applyFill="1" applyBorder="1" applyAlignment="1">
      <alignment horizontal="center" vertical="center" wrapText="1"/>
    </xf>
    <xf numFmtId="164" fontId="39" fillId="30" borderId="6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right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view="pageBreakPreview" zoomScale="85" zoomScaleNormal="80" zoomScaleSheetLayoutView="85" workbookViewId="0">
      <selection activeCell="A4" sqref="A4"/>
    </sheetView>
  </sheetViews>
  <sheetFormatPr defaultColWidth="29.5703125" defaultRowHeight="12.75"/>
  <cols>
    <col min="1" max="1" width="6.140625" style="12" customWidth="1"/>
    <col min="2" max="2" width="85" style="12" customWidth="1"/>
    <col min="3" max="3" width="28.7109375" style="12" customWidth="1"/>
    <col min="4" max="4" width="19.28515625" style="12" customWidth="1"/>
    <col min="5" max="5" width="23.7109375" style="12" customWidth="1"/>
    <col min="6" max="6" width="22.28515625" style="12" customWidth="1"/>
    <col min="7" max="16384" width="29.5703125" style="13"/>
  </cols>
  <sheetData>
    <row r="1" spans="1:6" ht="24.75" customHeight="1">
      <c r="E1" s="66"/>
      <c r="F1" s="66"/>
    </row>
    <row r="2" spans="1:6" s="14" customFormat="1" ht="58.5" customHeight="1">
      <c r="A2" s="67" t="s">
        <v>440</v>
      </c>
      <c r="B2" s="67"/>
      <c r="C2" s="67"/>
      <c r="D2" s="67"/>
      <c r="E2" s="67"/>
      <c r="F2" s="67"/>
    </row>
    <row r="3" spans="1:6" s="14" customFormat="1" ht="19.5" customHeight="1">
      <c r="A3" s="15"/>
      <c r="B3" s="15"/>
      <c r="C3" s="15"/>
      <c r="D3" s="15"/>
      <c r="E3" s="15"/>
      <c r="F3" s="16" t="s">
        <v>113</v>
      </c>
    </row>
    <row r="4" spans="1:6" s="19" customFormat="1" ht="72" customHeight="1">
      <c r="A4" s="17" t="s">
        <v>114</v>
      </c>
      <c r="B4" s="18" t="s">
        <v>115</v>
      </c>
      <c r="C4" s="18" t="s">
        <v>116</v>
      </c>
      <c r="D4" s="18" t="s">
        <v>415</v>
      </c>
      <c r="E4" s="18" t="s">
        <v>416</v>
      </c>
      <c r="F4" s="18" t="s">
        <v>441</v>
      </c>
    </row>
    <row r="5" spans="1:6" s="19" customFormat="1" ht="22.5" customHeight="1">
      <c r="A5" s="20">
        <v>1</v>
      </c>
      <c r="B5" s="21" t="s">
        <v>117</v>
      </c>
      <c r="C5" s="21"/>
      <c r="D5" s="21">
        <f>SUM(D7:D10)</f>
        <v>1280452.5</v>
      </c>
      <c r="E5" s="21">
        <f t="shared" ref="E5" si="0">SUM(E7:E10)</f>
        <v>156417.79999999996</v>
      </c>
      <c r="F5" s="21">
        <f>E5/D5*100</f>
        <v>12.215822141000931</v>
      </c>
    </row>
    <row r="6" spans="1:6" s="19" customFormat="1" ht="15.75">
      <c r="A6" s="22"/>
      <c r="B6" s="23" t="s">
        <v>118</v>
      </c>
      <c r="C6" s="23"/>
      <c r="D6" s="23"/>
      <c r="E6" s="23"/>
      <c r="F6" s="21"/>
    </row>
    <row r="7" spans="1:6" s="19" customFormat="1" ht="44.25" customHeight="1">
      <c r="A7" s="22" t="s">
        <v>119</v>
      </c>
      <c r="B7" s="24" t="s">
        <v>120</v>
      </c>
      <c r="C7" s="23" t="s">
        <v>121</v>
      </c>
      <c r="D7" s="23">
        <v>587772.5</v>
      </c>
      <c r="E7" s="23">
        <v>146516.89999999997</v>
      </c>
      <c r="F7" s="21">
        <f t="shared" ref="F7:F8" si="1">E7/D7*100</f>
        <v>24.927484698586607</v>
      </c>
    </row>
    <row r="8" spans="1:6" s="27" customFormat="1" ht="24" customHeight="1">
      <c r="A8" s="22" t="s">
        <v>122</v>
      </c>
      <c r="B8" s="24" t="s">
        <v>123</v>
      </c>
      <c r="C8" s="25" t="s">
        <v>124</v>
      </c>
      <c r="D8" s="26">
        <v>39604.1</v>
      </c>
      <c r="E8" s="26">
        <v>9900.9</v>
      </c>
      <c r="F8" s="21">
        <f t="shared" si="1"/>
        <v>24.999684376112576</v>
      </c>
    </row>
    <row r="9" spans="1:6" s="27" customFormat="1" ht="54" customHeight="1">
      <c r="A9" s="22" t="s">
        <v>125</v>
      </c>
      <c r="B9" s="24" t="s">
        <v>5</v>
      </c>
      <c r="C9" s="25" t="s">
        <v>246</v>
      </c>
      <c r="D9" s="26">
        <v>653075.9</v>
      </c>
      <c r="E9" s="26">
        <v>0</v>
      </c>
      <c r="F9" s="21">
        <v>0</v>
      </c>
    </row>
    <row r="10" spans="1:6" s="27" customFormat="1" ht="15.75">
      <c r="A10" s="22"/>
      <c r="B10" s="24"/>
      <c r="C10" s="25"/>
      <c r="D10" s="26"/>
      <c r="E10" s="26"/>
      <c r="F10" s="21"/>
    </row>
    <row r="11" spans="1:6" s="19" customFormat="1" ht="27.75" customHeight="1">
      <c r="A11" s="20" t="s">
        <v>126</v>
      </c>
      <c r="B11" s="21" t="s">
        <v>127</v>
      </c>
      <c r="C11" s="21"/>
      <c r="D11" s="21">
        <f>SUM(D13:D98)</f>
        <v>7975427.0999999978</v>
      </c>
      <c r="E11" s="21">
        <f>SUM(E13:E98)</f>
        <v>338738.39999999997</v>
      </c>
      <c r="F11" s="65">
        <f t="shared" ref="F11" si="2">E11/D11*100</f>
        <v>4.2472759860095781</v>
      </c>
    </row>
    <row r="12" spans="1:6" s="27" customFormat="1" ht="15.75">
      <c r="A12" s="22"/>
      <c r="B12" s="23" t="s">
        <v>118</v>
      </c>
      <c r="C12" s="23"/>
      <c r="D12" s="23"/>
      <c r="E12" s="23"/>
      <c r="F12" s="23"/>
    </row>
    <row r="13" spans="1:6" s="19" customFormat="1" ht="60" customHeight="1">
      <c r="A13" s="22" t="s">
        <v>128</v>
      </c>
      <c r="B13" s="24" t="s">
        <v>248</v>
      </c>
      <c r="C13" s="23" t="s">
        <v>249</v>
      </c>
      <c r="D13" s="23">
        <v>80000</v>
      </c>
      <c r="E13" s="23">
        <v>0</v>
      </c>
      <c r="F13" s="23">
        <f>E13/D13*100</f>
        <v>0</v>
      </c>
    </row>
    <row r="14" spans="1:6" s="27" customFormat="1" ht="74.25" customHeight="1">
      <c r="A14" s="22" t="s">
        <v>129</v>
      </c>
      <c r="B14" s="24" t="s">
        <v>6</v>
      </c>
      <c r="C14" s="23" t="s">
        <v>250</v>
      </c>
      <c r="D14" s="23">
        <v>685668.00000000012</v>
      </c>
      <c r="E14" s="23">
        <v>63514.299999999996</v>
      </c>
      <c r="F14" s="23">
        <f t="shared" ref="F14:F77" si="3">E14/D14*100</f>
        <v>9.2631273444290798</v>
      </c>
    </row>
    <row r="15" spans="1:6" s="19" customFormat="1" ht="52.5" customHeight="1">
      <c r="A15" s="22" t="s">
        <v>130</v>
      </c>
      <c r="B15" s="24" t="s">
        <v>251</v>
      </c>
      <c r="C15" s="23" t="s">
        <v>252</v>
      </c>
      <c r="D15" s="23">
        <v>299999.99999999994</v>
      </c>
      <c r="E15" s="23">
        <v>11263.6</v>
      </c>
      <c r="F15" s="23">
        <f t="shared" si="3"/>
        <v>3.7545333333333342</v>
      </c>
    </row>
    <row r="16" spans="1:6" s="19" customFormat="1" ht="54.75" customHeight="1">
      <c r="A16" s="22" t="s">
        <v>131</v>
      </c>
      <c r="B16" s="24" t="s">
        <v>255</v>
      </c>
      <c r="C16" s="23" t="s">
        <v>254</v>
      </c>
      <c r="D16" s="23">
        <v>100000</v>
      </c>
      <c r="E16" s="23">
        <v>0</v>
      </c>
      <c r="F16" s="23">
        <f t="shared" si="3"/>
        <v>0</v>
      </c>
    </row>
    <row r="17" spans="1:6" s="19" customFormat="1" ht="80.25" customHeight="1">
      <c r="A17" s="22" t="s">
        <v>132</v>
      </c>
      <c r="B17" s="24" t="s">
        <v>256</v>
      </c>
      <c r="C17" s="23" t="s">
        <v>257</v>
      </c>
      <c r="D17" s="23">
        <v>354721.60000000003</v>
      </c>
      <c r="E17" s="23">
        <v>0</v>
      </c>
      <c r="F17" s="23">
        <f t="shared" si="3"/>
        <v>0</v>
      </c>
    </row>
    <row r="18" spans="1:6" s="19" customFormat="1" ht="42.75" customHeight="1">
      <c r="A18" s="22" t="s">
        <v>133</v>
      </c>
      <c r="B18" s="24" t="s">
        <v>258</v>
      </c>
      <c r="C18" s="23" t="s">
        <v>259</v>
      </c>
      <c r="D18" s="23">
        <v>6550.8</v>
      </c>
      <c r="E18" s="23">
        <v>0</v>
      </c>
      <c r="F18" s="23">
        <f t="shared" si="3"/>
        <v>0</v>
      </c>
    </row>
    <row r="19" spans="1:6" s="19" customFormat="1" ht="58.5" customHeight="1">
      <c r="A19" s="22" t="s">
        <v>134</v>
      </c>
      <c r="B19" s="24" t="s">
        <v>260</v>
      </c>
      <c r="C19" s="23" t="s">
        <v>261</v>
      </c>
      <c r="D19" s="23">
        <v>112574.40000000001</v>
      </c>
      <c r="E19" s="23">
        <v>0</v>
      </c>
      <c r="F19" s="23">
        <f t="shared" si="3"/>
        <v>0</v>
      </c>
    </row>
    <row r="20" spans="1:6" s="19" customFormat="1" ht="50.25" customHeight="1">
      <c r="A20" s="22" t="s">
        <v>135</v>
      </c>
      <c r="B20" s="24" t="s">
        <v>298</v>
      </c>
      <c r="C20" s="23" t="s">
        <v>262</v>
      </c>
      <c r="D20" s="23">
        <v>680.4</v>
      </c>
      <c r="E20" s="23">
        <v>0</v>
      </c>
      <c r="F20" s="23">
        <f t="shared" si="3"/>
        <v>0</v>
      </c>
    </row>
    <row r="21" spans="1:6" s="19" customFormat="1" ht="72" customHeight="1">
      <c r="A21" s="22" t="s">
        <v>136</v>
      </c>
      <c r="B21" s="24" t="s">
        <v>299</v>
      </c>
      <c r="C21" s="23" t="s">
        <v>263</v>
      </c>
      <c r="D21" s="23">
        <v>227276.50000000003</v>
      </c>
      <c r="E21" s="23">
        <v>0</v>
      </c>
      <c r="F21" s="23">
        <f t="shared" si="3"/>
        <v>0</v>
      </c>
    </row>
    <row r="22" spans="1:6" s="27" customFormat="1" ht="38.25" customHeight="1">
      <c r="A22" s="22" t="s">
        <v>137</v>
      </c>
      <c r="B22" s="24" t="s">
        <v>300</v>
      </c>
      <c r="C22" s="23" t="s">
        <v>264</v>
      </c>
      <c r="D22" s="23">
        <v>386952.80000000005</v>
      </c>
      <c r="E22" s="23">
        <v>0</v>
      </c>
      <c r="F22" s="23">
        <f t="shared" si="3"/>
        <v>0</v>
      </c>
    </row>
    <row r="23" spans="1:6" s="27" customFormat="1" ht="54" customHeight="1">
      <c r="A23" s="22" t="s">
        <v>138</v>
      </c>
      <c r="B23" s="24" t="s">
        <v>301</v>
      </c>
      <c r="C23" s="23" t="s">
        <v>265</v>
      </c>
      <c r="D23" s="23">
        <v>523.70000000000005</v>
      </c>
      <c r="E23" s="23">
        <v>0</v>
      </c>
      <c r="F23" s="23">
        <f t="shared" si="3"/>
        <v>0</v>
      </c>
    </row>
    <row r="24" spans="1:6" s="19" customFormat="1" ht="60.75" customHeight="1">
      <c r="A24" s="22" t="s">
        <v>139</v>
      </c>
      <c r="B24" s="24" t="s">
        <v>267</v>
      </c>
      <c r="C24" s="23" t="s">
        <v>268</v>
      </c>
      <c r="D24" s="23">
        <v>597109.1</v>
      </c>
      <c r="E24" s="23">
        <v>0</v>
      </c>
      <c r="F24" s="23">
        <f t="shared" si="3"/>
        <v>0</v>
      </c>
    </row>
    <row r="25" spans="1:6" s="19" customFormat="1" ht="86.25" customHeight="1">
      <c r="A25" s="22" t="s">
        <v>140</v>
      </c>
      <c r="B25" s="24" t="s">
        <v>302</v>
      </c>
      <c r="C25" s="23" t="s">
        <v>269</v>
      </c>
      <c r="D25" s="23">
        <v>17673.900000000001</v>
      </c>
      <c r="E25" s="23">
        <v>0</v>
      </c>
      <c r="F25" s="23">
        <f t="shared" si="3"/>
        <v>0</v>
      </c>
    </row>
    <row r="26" spans="1:6" s="27" customFormat="1" ht="57" customHeight="1">
      <c r="A26" s="22" t="s">
        <v>141</v>
      </c>
      <c r="B26" s="24" t="s">
        <v>303</v>
      </c>
      <c r="C26" s="23" t="s">
        <v>270</v>
      </c>
      <c r="D26" s="23">
        <v>47280</v>
      </c>
      <c r="E26" s="23">
        <v>0</v>
      </c>
      <c r="F26" s="23">
        <f t="shared" si="3"/>
        <v>0</v>
      </c>
    </row>
    <row r="27" spans="1:6" s="27" customFormat="1" ht="66.75" customHeight="1">
      <c r="A27" s="22" t="s">
        <v>142</v>
      </c>
      <c r="B27" s="24" t="s">
        <v>304</v>
      </c>
      <c r="C27" s="23" t="s">
        <v>271</v>
      </c>
      <c r="D27" s="23">
        <v>242974.59999999995</v>
      </c>
      <c r="E27" s="23">
        <v>0</v>
      </c>
      <c r="F27" s="23">
        <f t="shared" si="3"/>
        <v>0</v>
      </c>
    </row>
    <row r="28" spans="1:6" s="19" customFormat="1" ht="39" customHeight="1">
      <c r="A28" s="22" t="s">
        <v>143</v>
      </c>
      <c r="B28" s="24" t="s">
        <v>305</v>
      </c>
      <c r="C28" s="23" t="s">
        <v>272</v>
      </c>
      <c r="D28" s="23">
        <v>192082.3</v>
      </c>
      <c r="E28" s="23">
        <v>0</v>
      </c>
      <c r="F28" s="23">
        <f t="shared" si="3"/>
        <v>0</v>
      </c>
    </row>
    <row r="29" spans="1:6" s="19" customFormat="1" ht="45.75" customHeight="1">
      <c r="A29" s="22" t="s">
        <v>144</v>
      </c>
      <c r="B29" s="24" t="s">
        <v>306</v>
      </c>
      <c r="C29" s="23" t="s">
        <v>273</v>
      </c>
      <c r="D29" s="23">
        <v>29152.600000000002</v>
      </c>
      <c r="E29" s="23">
        <v>0</v>
      </c>
      <c r="F29" s="23">
        <f t="shared" si="3"/>
        <v>0</v>
      </c>
    </row>
    <row r="30" spans="1:6" s="19" customFormat="1" ht="47.25" customHeight="1">
      <c r="A30" s="22" t="s">
        <v>145</v>
      </c>
      <c r="B30" s="24" t="s">
        <v>274</v>
      </c>
      <c r="C30" s="23" t="s">
        <v>276</v>
      </c>
      <c r="D30" s="23">
        <v>115300</v>
      </c>
      <c r="E30" s="23">
        <v>0</v>
      </c>
      <c r="F30" s="23">
        <f t="shared" si="3"/>
        <v>0</v>
      </c>
    </row>
    <row r="31" spans="1:6" s="19" customFormat="1" ht="61.5" customHeight="1">
      <c r="A31" s="22" t="s">
        <v>146</v>
      </c>
      <c r="B31" s="24" t="s">
        <v>307</v>
      </c>
      <c r="C31" s="23" t="s">
        <v>277</v>
      </c>
      <c r="D31" s="23">
        <v>3600</v>
      </c>
      <c r="E31" s="23">
        <v>0</v>
      </c>
      <c r="F31" s="23">
        <f t="shared" si="3"/>
        <v>0</v>
      </c>
    </row>
    <row r="32" spans="1:6" s="19" customFormat="1" ht="44.25" customHeight="1">
      <c r="A32" s="22" t="s">
        <v>147</v>
      </c>
      <c r="B32" s="24" t="s">
        <v>308</v>
      </c>
      <c r="C32" s="23" t="s">
        <v>278</v>
      </c>
      <c r="D32" s="23">
        <v>3320.4</v>
      </c>
      <c r="E32" s="23">
        <v>0</v>
      </c>
      <c r="F32" s="23">
        <f t="shared" si="3"/>
        <v>0</v>
      </c>
    </row>
    <row r="33" spans="1:6" s="19" customFormat="1" ht="117" customHeight="1">
      <c r="A33" s="22" t="s">
        <v>148</v>
      </c>
      <c r="B33" s="24" t="s">
        <v>309</v>
      </c>
      <c r="C33" s="23" t="s">
        <v>279</v>
      </c>
      <c r="D33" s="23">
        <v>2493.4</v>
      </c>
      <c r="E33" s="23">
        <v>0</v>
      </c>
      <c r="F33" s="23">
        <f t="shared" si="3"/>
        <v>0</v>
      </c>
    </row>
    <row r="34" spans="1:6" s="19" customFormat="1" ht="43.5" customHeight="1">
      <c r="A34" s="22" t="s">
        <v>149</v>
      </c>
      <c r="B34" s="24" t="s">
        <v>310</v>
      </c>
      <c r="C34" s="23" t="s">
        <v>280</v>
      </c>
      <c r="D34" s="23">
        <v>38036.100000000006</v>
      </c>
      <c r="E34" s="23">
        <v>0</v>
      </c>
      <c r="F34" s="23">
        <f t="shared" si="3"/>
        <v>0</v>
      </c>
    </row>
    <row r="35" spans="1:6" s="19" customFormat="1" ht="31.5" customHeight="1">
      <c r="A35" s="22" t="s">
        <v>150</v>
      </c>
      <c r="B35" s="24" t="s">
        <v>311</v>
      </c>
      <c r="C35" s="23" t="s">
        <v>281</v>
      </c>
      <c r="D35" s="23">
        <v>150</v>
      </c>
      <c r="E35" s="23">
        <v>0</v>
      </c>
      <c r="F35" s="23">
        <f t="shared" si="3"/>
        <v>0</v>
      </c>
    </row>
    <row r="36" spans="1:6" s="19" customFormat="1" ht="45" customHeight="1">
      <c r="A36" s="22" t="s">
        <v>151</v>
      </c>
      <c r="B36" s="24" t="s">
        <v>312</v>
      </c>
      <c r="C36" s="23" t="s">
        <v>282</v>
      </c>
      <c r="D36" s="23">
        <v>150</v>
      </c>
      <c r="E36" s="23">
        <v>0</v>
      </c>
      <c r="F36" s="23">
        <f t="shared" si="3"/>
        <v>0</v>
      </c>
    </row>
    <row r="37" spans="1:6" s="19" customFormat="1" ht="53.25" customHeight="1">
      <c r="A37" s="22" t="s">
        <v>152</v>
      </c>
      <c r="B37" s="24" t="s">
        <v>313</v>
      </c>
      <c r="C37" s="23" t="s">
        <v>283</v>
      </c>
      <c r="D37" s="23">
        <v>300</v>
      </c>
      <c r="E37" s="23">
        <v>0</v>
      </c>
      <c r="F37" s="23">
        <f t="shared" si="3"/>
        <v>0</v>
      </c>
    </row>
    <row r="38" spans="1:6" s="19" customFormat="1" ht="38.25" customHeight="1">
      <c r="A38" s="22" t="s">
        <v>153</v>
      </c>
      <c r="B38" s="24" t="s">
        <v>284</v>
      </c>
      <c r="C38" s="23" t="s">
        <v>285</v>
      </c>
      <c r="D38" s="23">
        <v>50000</v>
      </c>
      <c r="E38" s="23">
        <v>0</v>
      </c>
      <c r="F38" s="23">
        <f t="shared" si="3"/>
        <v>0</v>
      </c>
    </row>
    <row r="39" spans="1:6" s="19" customFormat="1" ht="37.5" customHeight="1">
      <c r="A39" s="22" t="s">
        <v>154</v>
      </c>
      <c r="B39" s="24" t="s">
        <v>286</v>
      </c>
      <c r="C39" s="23" t="s">
        <v>289</v>
      </c>
      <c r="D39" s="23">
        <v>39372.9</v>
      </c>
      <c r="E39" s="23">
        <v>0</v>
      </c>
      <c r="F39" s="23">
        <f t="shared" si="3"/>
        <v>0</v>
      </c>
    </row>
    <row r="40" spans="1:6" s="19" customFormat="1" ht="37.5" customHeight="1">
      <c r="A40" s="22" t="s">
        <v>155</v>
      </c>
      <c r="B40" s="24" t="s">
        <v>287</v>
      </c>
      <c r="C40" s="23" t="s">
        <v>290</v>
      </c>
      <c r="D40" s="23">
        <v>24491.1</v>
      </c>
      <c r="E40" s="23">
        <v>0</v>
      </c>
      <c r="F40" s="23">
        <f t="shared" si="3"/>
        <v>0</v>
      </c>
    </row>
    <row r="41" spans="1:6" s="19" customFormat="1" ht="40.5" customHeight="1">
      <c r="A41" s="22" t="s">
        <v>156</v>
      </c>
      <c r="B41" s="24" t="s">
        <v>288</v>
      </c>
      <c r="C41" s="23" t="s">
        <v>291</v>
      </c>
      <c r="D41" s="23">
        <v>96101.4</v>
      </c>
      <c r="E41" s="23">
        <v>0</v>
      </c>
      <c r="F41" s="23">
        <f t="shared" si="3"/>
        <v>0</v>
      </c>
    </row>
    <row r="42" spans="1:6" s="19" customFormat="1" ht="71.25" customHeight="1">
      <c r="A42" s="22" t="s">
        <v>157</v>
      </c>
      <c r="B42" s="24" t="s">
        <v>292</v>
      </c>
      <c r="C42" s="23" t="s">
        <v>293</v>
      </c>
      <c r="D42" s="23">
        <v>58169.9</v>
      </c>
      <c r="E42" s="23">
        <v>0</v>
      </c>
      <c r="F42" s="23">
        <f t="shared" si="3"/>
        <v>0</v>
      </c>
    </row>
    <row r="43" spans="1:6" s="19" customFormat="1" ht="31.5">
      <c r="A43" s="22" t="s">
        <v>158</v>
      </c>
      <c r="B43" s="24" t="s">
        <v>294</v>
      </c>
      <c r="C43" s="23" t="s">
        <v>296</v>
      </c>
      <c r="D43" s="23">
        <v>26734.6</v>
      </c>
      <c r="E43" s="23">
        <v>0</v>
      </c>
      <c r="F43" s="23">
        <f t="shared" si="3"/>
        <v>0</v>
      </c>
    </row>
    <row r="44" spans="1:6" s="19" customFormat="1" ht="44.25" customHeight="1">
      <c r="A44" s="22" t="s">
        <v>159</v>
      </c>
      <c r="B44" s="24" t="s">
        <v>295</v>
      </c>
      <c r="C44" s="23" t="s">
        <v>297</v>
      </c>
      <c r="D44" s="23">
        <v>80174.600000000006</v>
      </c>
      <c r="E44" s="23">
        <v>0</v>
      </c>
      <c r="F44" s="23">
        <f t="shared" si="3"/>
        <v>0</v>
      </c>
    </row>
    <row r="45" spans="1:6" s="19" customFormat="1" ht="31.5">
      <c r="A45" s="22" t="s">
        <v>160</v>
      </c>
      <c r="B45" s="24" t="s">
        <v>320</v>
      </c>
      <c r="C45" s="23" t="s">
        <v>321</v>
      </c>
      <c r="D45" s="23">
        <v>110000</v>
      </c>
      <c r="E45" s="23">
        <v>0</v>
      </c>
      <c r="F45" s="23">
        <f t="shared" si="3"/>
        <v>0</v>
      </c>
    </row>
    <row r="46" spans="1:6" s="19" customFormat="1" ht="134.25" customHeight="1">
      <c r="A46" s="22" t="s">
        <v>161</v>
      </c>
      <c r="B46" s="24" t="s">
        <v>9</v>
      </c>
      <c r="C46" s="23" t="s">
        <v>322</v>
      </c>
      <c r="D46" s="23">
        <v>17260.400000000001</v>
      </c>
      <c r="E46" s="23">
        <v>0</v>
      </c>
      <c r="F46" s="23">
        <f t="shared" si="3"/>
        <v>0</v>
      </c>
    </row>
    <row r="47" spans="1:6" s="19" customFormat="1" ht="31.5">
      <c r="A47" s="22" t="s">
        <v>162</v>
      </c>
      <c r="B47" s="24" t="s">
        <v>10</v>
      </c>
      <c r="C47" s="23" t="s">
        <v>323</v>
      </c>
      <c r="D47" s="23">
        <v>258819.3</v>
      </c>
      <c r="E47" s="23">
        <v>0</v>
      </c>
      <c r="F47" s="23">
        <f t="shared" si="3"/>
        <v>0</v>
      </c>
    </row>
    <row r="48" spans="1:6" s="19" customFormat="1" ht="48.75" customHeight="1">
      <c r="A48" s="22" t="s">
        <v>163</v>
      </c>
      <c r="B48" s="24" t="s">
        <v>11</v>
      </c>
      <c r="C48" s="23" t="s">
        <v>324</v>
      </c>
      <c r="D48" s="23">
        <v>30000</v>
      </c>
      <c r="E48" s="23">
        <v>0</v>
      </c>
      <c r="F48" s="23">
        <f t="shared" si="3"/>
        <v>0</v>
      </c>
    </row>
    <row r="49" spans="1:6" s="19" customFormat="1" ht="51" customHeight="1">
      <c r="A49" s="22" t="s">
        <v>164</v>
      </c>
      <c r="B49" s="24" t="s">
        <v>12</v>
      </c>
      <c r="C49" s="23" t="s">
        <v>325</v>
      </c>
      <c r="D49" s="23">
        <v>25907.5</v>
      </c>
      <c r="E49" s="23">
        <v>0</v>
      </c>
      <c r="F49" s="23">
        <f t="shared" si="3"/>
        <v>0</v>
      </c>
    </row>
    <row r="50" spans="1:6" s="19" customFormat="1" ht="68.25" customHeight="1">
      <c r="A50" s="22" t="s">
        <v>165</v>
      </c>
      <c r="B50" s="24" t="s">
        <v>13</v>
      </c>
      <c r="C50" s="23" t="s">
        <v>326</v>
      </c>
      <c r="D50" s="23">
        <v>37637.5</v>
      </c>
      <c r="E50" s="23">
        <v>0</v>
      </c>
      <c r="F50" s="23">
        <f t="shared" si="3"/>
        <v>0</v>
      </c>
    </row>
    <row r="51" spans="1:6" s="19" customFormat="1" ht="52.5" customHeight="1">
      <c r="A51" s="22" t="s">
        <v>166</v>
      </c>
      <c r="B51" s="24" t="s">
        <v>14</v>
      </c>
      <c r="C51" s="23" t="s">
        <v>327</v>
      </c>
      <c r="D51" s="23">
        <v>37769.800000000003</v>
      </c>
      <c r="E51" s="23">
        <v>0</v>
      </c>
      <c r="F51" s="23">
        <f t="shared" si="3"/>
        <v>0</v>
      </c>
    </row>
    <row r="52" spans="1:6" s="19" customFormat="1" ht="39" customHeight="1">
      <c r="A52" s="22" t="s">
        <v>167</v>
      </c>
      <c r="B52" s="24" t="s">
        <v>15</v>
      </c>
      <c r="C52" s="23" t="s">
        <v>328</v>
      </c>
      <c r="D52" s="23">
        <v>2720.9</v>
      </c>
      <c r="E52" s="23">
        <v>0</v>
      </c>
      <c r="F52" s="23">
        <f t="shared" si="3"/>
        <v>0</v>
      </c>
    </row>
    <row r="53" spans="1:6" s="19" customFormat="1" ht="31.5">
      <c r="A53" s="22" t="s">
        <v>168</v>
      </c>
      <c r="B53" s="24" t="s">
        <v>16</v>
      </c>
      <c r="C53" s="23" t="s">
        <v>329</v>
      </c>
      <c r="D53" s="23">
        <v>4350</v>
      </c>
      <c r="E53" s="23">
        <v>0</v>
      </c>
      <c r="F53" s="23">
        <f t="shared" si="3"/>
        <v>0</v>
      </c>
    </row>
    <row r="54" spans="1:6" s="19" customFormat="1" ht="30.75" customHeight="1">
      <c r="A54" s="22" t="s">
        <v>169</v>
      </c>
      <c r="B54" s="24" t="s">
        <v>17</v>
      </c>
      <c r="C54" s="23" t="s">
        <v>330</v>
      </c>
      <c r="D54" s="23">
        <v>775</v>
      </c>
      <c r="E54" s="23">
        <v>0</v>
      </c>
      <c r="F54" s="23">
        <f t="shared" si="3"/>
        <v>0</v>
      </c>
    </row>
    <row r="55" spans="1:6" s="19" customFormat="1" ht="32.25" customHeight="1">
      <c r="A55" s="22" t="s">
        <v>170</v>
      </c>
      <c r="B55" s="24" t="s">
        <v>18</v>
      </c>
      <c r="C55" s="23" t="s">
        <v>331</v>
      </c>
      <c r="D55" s="23">
        <v>5350</v>
      </c>
      <c r="E55" s="23">
        <v>0</v>
      </c>
      <c r="F55" s="23">
        <f t="shared" si="3"/>
        <v>0</v>
      </c>
    </row>
    <row r="56" spans="1:6" s="19" customFormat="1" ht="39.75" customHeight="1">
      <c r="A56" s="22" t="s">
        <v>171</v>
      </c>
      <c r="B56" s="24" t="s">
        <v>19</v>
      </c>
      <c r="C56" s="23" t="s">
        <v>332</v>
      </c>
      <c r="D56" s="23">
        <v>2950</v>
      </c>
      <c r="E56" s="23">
        <v>0</v>
      </c>
      <c r="F56" s="23">
        <f t="shared" si="3"/>
        <v>0</v>
      </c>
    </row>
    <row r="57" spans="1:6" s="19" customFormat="1" ht="38.25" customHeight="1">
      <c r="A57" s="22" t="s">
        <v>172</v>
      </c>
      <c r="B57" s="24" t="s">
        <v>20</v>
      </c>
      <c r="C57" s="23" t="s">
        <v>333</v>
      </c>
      <c r="D57" s="23">
        <v>7800</v>
      </c>
      <c r="E57" s="23">
        <v>0</v>
      </c>
      <c r="F57" s="23">
        <f t="shared" si="3"/>
        <v>0</v>
      </c>
    </row>
    <row r="58" spans="1:6" s="19" customFormat="1" ht="36.75" customHeight="1">
      <c r="A58" s="22" t="s">
        <v>173</v>
      </c>
      <c r="B58" s="24" t="s">
        <v>21</v>
      </c>
      <c r="C58" s="23" t="s">
        <v>334</v>
      </c>
      <c r="D58" s="23">
        <v>39665.5</v>
      </c>
      <c r="E58" s="23">
        <v>0</v>
      </c>
      <c r="F58" s="23">
        <f t="shared" si="3"/>
        <v>0</v>
      </c>
    </row>
    <row r="59" spans="1:6" s="19" customFormat="1" ht="42.75" customHeight="1">
      <c r="A59" s="22" t="s">
        <v>174</v>
      </c>
      <c r="B59" s="24" t="s">
        <v>22</v>
      </c>
      <c r="C59" s="23" t="s">
        <v>335</v>
      </c>
      <c r="D59" s="23">
        <v>9421.9</v>
      </c>
      <c r="E59" s="23">
        <v>0</v>
      </c>
      <c r="F59" s="23">
        <f t="shared" si="3"/>
        <v>0</v>
      </c>
    </row>
    <row r="60" spans="1:6" s="19" customFormat="1" ht="43.5" customHeight="1">
      <c r="A60" s="22" t="s">
        <v>175</v>
      </c>
      <c r="B60" s="24" t="s">
        <v>23</v>
      </c>
      <c r="C60" s="23" t="s">
        <v>336</v>
      </c>
      <c r="D60" s="23">
        <v>21325.599999999999</v>
      </c>
      <c r="E60" s="23">
        <v>0</v>
      </c>
      <c r="F60" s="23">
        <f t="shared" si="3"/>
        <v>0</v>
      </c>
    </row>
    <row r="61" spans="1:6" s="19" customFormat="1" ht="39" customHeight="1">
      <c r="A61" s="22" t="s">
        <v>176</v>
      </c>
      <c r="B61" s="24" t="s">
        <v>24</v>
      </c>
      <c r="C61" s="23" t="s">
        <v>337</v>
      </c>
      <c r="D61" s="23">
        <v>42734</v>
      </c>
      <c r="E61" s="23">
        <v>0</v>
      </c>
      <c r="F61" s="23">
        <f t="shared" si="3"/>
        <v>0</v>
      </c>
    </row>
    <row r="62" spans="1:6" s="19" customFormat="1" ht="63" customHeight="1">
      <c r="A62" s="22" t="s">
        <v>177</v>
      </c>
      <c r="B62" s="24" t="s">
        <v>25</v>
      </c>
      <c r="C62" s="23" t="s">
        <v>338</v>
      </c>
      <c r="D62" s="23">
        <v>23018.5</v>
      </c>
      <c r="E62" s="23">
        <v>0</v>
      </c>
      <c r="F62" s="23">
        <f t="shared" si="3"/>
        <v>0</v>
      </c>
    </row>
    <row r="63" spans="1:6" s="19" customFormat="1" ht="40.5" customHeight="1">
      <c r="A63" s="22" t="s">
        <v>178</v>
      </c>
      <c r="B63" s="24" t="s">
        <v>26</v>
      </c>
      <c r="C63" s="23" t="s">
        <v>339</v>
      </c>
      <c r="D63" s="23">
        <v>14250</v>
      </c>
      <c r="E63" s="23">
        <v>0</v>
      </c>
      <c r="F63" s="23">
        <f t="shared" si="3"/>
        <v>0</v>
      </c>
    </row>
    <row r="64" spans="1:6" s="19" customFormat="1" ht="45" customHeight="1">
      <c r="A64" s="22" t="s">
        <v>179</v>
      </c>
      <c r="B64" s="24" t="s">
        <v>27</v>
      </c>
      <c r="C64" s="23" t="s">
        <v>340</v>
      </c>
      <c r="D64" s="23">
        <v>14250</v>
      </c>
      <c r="E64" s="23">
        <v>0</v>
      </c>
      <c r="F64" s="23">
        <f t="shared" si="3"/>
        <v>0</v>
      </c>
    </row>
    <row r="65" spans="1:6" s="19" customFormat="1" ht="36.75" customHeight="1">
      <c r="A65" s="22" t="s">
        <v>180</v>
      </c>
      <c r="B65" s="24" t="s">
        <v>28</v>
      </c>
      <c r="C65" s="23" t="s">
        <v>341</v>
      </c>
      <c r="D65" s="23">
        <v>14053.1</v>
      </c>
      <c r="E65" s="23">
        <v>0</v>
      </c>
      <c r="F65" s="23">
        <f t="shared" si="3"/>
        <v>0</v>
      </c>
    </row>
    <row r="66" spans="1:6" s="19" customFormat="1" ht="42.75" customHeight="1">
      <c r="A66" s="22" t="s">
        <v>181</v>
      </c>
      <c r="B66" s="24" t="s">
        <v>29</v>
      </c>
      <c r="C66" s="23" t="s">
        <v>343</v>
      </c>
      <c r="D66" s="23">
        <v>18605.400000000001</v>
      </c>
      <c r="E66" s="23">
        <v>0</v>
      </c>
      <c r="F66" s="23">
        <f t="shared" si="3"/>
        <v>0</v>
      </c>
    </row>
    <row r="67" spans="1:6" s="19" customFormat="1" ht="42" customHeight="1">
      <c r="A67" s="22" t="s">
        <v>182</v>
      </c>
      <c r="B67" s="24" t="s">
        <v>30</v>
      </c>
      <c r="C67" s="23" t="s">
        <v>342</v>
      </c>
      <c r="D67" s="23">
        <v>54240.3</v>
      </c>
      <c r="E67" s="23">
        <v>0</v>
      </c>
      <c r="F67" s="23">
        <f t="shared" si="3"/>
        <v>0</v>
      </c>
    </row>
    <row r="68" spans="1:6" s="19" customFormat="1" ht="50.25" customHeight="1">
      <c r="A68" s="22" t="s">
        <v>183</v>
      </c>
      <c r="B68" s="24" t="s">
        <v>31</v>
      </c>
      <c r="C68" s="23" t="s">
        <v>344</v>
      </c>
      <c r="D68" s="23">
        <v>45434.6</v>
      </c>
      <c r="E68" s="23">
        <v>12598.2</v>
      </c>
      <c r="F68" s="23">
        <f t="shared" si="3"/>
        <v>27.728207137291843</v>
      </c>
    </row>
    <row r="69" spans="1:6" s="19" customFormat="1" ht="42.75" customHeight="1">
      <c r="A69" s="22" t="s">
        <v>184</v>
      </c>
      <c r="B69" s="24" t="s">
        <v>32</v>
      </c>
      <c r="C69" s="23" t="s">
        <v>345</v>
      </c>
      <c r="D69" s="23">
        <v>72158.5</v>
      </c>
      <c r="E69" s="23">
        <v>3665.5</v>
      </c>
      <c r="F69" s="23">
        <f t="shared" si="3"/>
        <v>5.0797896297733462</v>
      </c>
    </row>
    <row r="70" spans="1:6" s="19" customFormat="1" ht="48" customHeight="1">
      <c r="A70" s="22" t="s">
        <v>185</v>
      </c>
      <c r="B70" s="24" t="s">
        <v>33</v>
      </c>
      <c r="C70" s="23" t="s">
        <v>346</v>
      </c>
      <c r="D70" s="23">
        <v>77987</v>
      </c>
      <c r="E70" s="23">
        <v>14196.5</v>
      </c>
      <c r="F70" s="23">
        <f t="shared" si="3"/>
        <v>18.203674971469606</v>
      </c>
    </row>
    <row r="71" spans="1:6" s="19" customFormat="1" ht="47.25">
      <c r="A71" s="22" t="s">
        <v>186</v>
      </c>
      <c r="B71" s="24" t="s">
        <v>34</v>
      </c>
      <c r="C71" s="23" t="s">
        <v>347</v>
      </c>
      <c r="D71" s="23">
        <v>51415.7</v>
      </c>
      <c r="E71" s="23">
        <v>12928.2</v>
      </c>
      <c r="F71" s="23">
        <f t="shared" si="3"/>
        <v>25.144459766180372</v>
      </c>
    </row>
    <row r="72" spans="1:6" s="19" customFormat="1" ht="32.25" customHeight="1">
      <c r="A72" s="22" t="s">
        <v>187</v>
      </c>
      <c r="B72" s="24" t="s">
        <v>35</v>
      </c>
      <c r="C72" s="23" t="s">
        <v>348</v>
      </c>
      <c r="D72" s="23">
        <v>70743.199999999997</v>
      </c>
      <c r="E72" s="23">
        <v>5313.6</v>
      </c>
      <c r="F72" s="23">
        <f t="shared" si="3"/>
        <v>7.5111106085107835</v>
      </c>
    </row>
    <row r="73" spans="1:6" s="19" customFormat="1" ht="36.75" customHeight="1">
      <c r="A73" s="22" t="s">
        <v>188</v>
      </c>
      <c r="B73" s="24" t="s">
        <v>36</v>
      </c>
      <c r="C73" s="23" t="s">
        <v>349</v>
      </c>
      <c r="D73" s="23">
        <v>84204.1</v>
      </c>
      <c r="E73" s="23">
        <v>27072</v>
      </c>
      <c r="F73" s="23">
        <f t="shared" si="3"/>
        <v>32.150453481481307</v>
      </c>
    </row>
    <row r="74" spans="1:6" s="19" customFormat="1" ht="39" customHeight="1">
      <c r="A74" s="22" t="s">
        <v>189</v>
      </c>
      <c r="B74" s="24" t="s">
        <v>350</v>
      </c>
      <c r="C74" s="23" t="s">
        <v>351</v>
      </c>
      <c r="D74" s="23">
        <v>57705.9</v>
      </c>
      <c r="E74" s="23">
        <v>3078.3</v>
      </c>
      <c r="F74" s="23">
        <f t="shared" si="3"/>
        <v>5.3344632004699699</v>
      </c>
    </row>
    <row r="75" spans="1:6" s="19" customFormat="1" ht="39.75" customHeight="1">
      <c r="A75" s="22" t="s">
        <v>190</v>
      </c>
      <c r="B75" s="24" t="s">
        <v>38</v>
      </c>
      <c r="C75" s="23" t="s">
        <v>352</v>
      </c>
      <c r="D75" s="23">
        <v>71110.5</v>
      </c>
      <c r="E75" s="23">
        <v>3076.7</v>
      </c>
      <c r="F75" s="23">
        <f t="shared" si="3"/>
        <v>4.3266465571188499</v>
      </c>
    </row>
    <row r="76" spans="1:6" s="19" customFormat="1" ht="40.5" customHeight="1">
      <c r="A76" s="22" t="s">
        <v>191</v>
      </c>
      <c r="B76" s="24" t="s">
        <v>39</v>
      </c>
      <c r="C76" s="23" t="s">
        <v>353</v>
      </c>
      <c r="D76" s="23">
        <v>68127.600000000006</v>
      </c>
      <c r="E76" s="23">
        <v>10529.9</v>
      </c>
      <c r="F76" s="23">
        <f t="shared" si="3"/>
        <v>15.456144059089119</v>
      </c>
    </row>
    <row r="77" spans="1:6" s="19" customFormat="1" ht="42.75" customHeight="1">
      <c r="A77" s="22" t="s">
        <v>192</v>
      </c>
      <c r="B77" s="24" t="s">
        <v>40</v>
      </c>
      <c r="C77" s="23" t="s">
        <v>354</v>
      </c>
      <c r="D77" s="23">
        <v>42872.6</v>
      </c>
      <c r="E77" s="23">
        <v>0</v>
      </c>
      <c r="F77" s="23">
        <f t="shared" si="3"/>
        <v>0</v>
      </c>
    </row>
    <row r="78" spans="1:6" s="19" customFormat="1" ht="34.5" customHeight="1">
      <c r="A78" s="22" t="s">
        <v>193</v>
      </c>
      <c r="B78" s="24" t="s">
        <v>41</v>
      </c>
      <c r="C78" s="23" t="s">
        <v>355</v>
      </c>
      <c r="D78" s="23">
        <v>198075</v>
      </c>
      <c r="E78" s="23">
        <v>0</v>
      </c>
      <c r="F78" s="23">
        <f t="shared" ref="F78:F98" si="4">E78/D78*100</f>
        <v>0</v>
      </c>
    </row>
    <row r="79" spans="1:6" s="19" customFormat="1" ht="31.5">
      <c r="A79" s="22" t="s">
        <v>194</v>
      </c>
      <c r="B79" s="24" t="s">
        <v>42</v>
      </c>
      <c r="C79" s="23" t="s">
        <v>356</v>
      </c>
      <c r="D79" s="23">
        <v>403431.1</v>
      </c>
      <c r="E79" s="23">
        <v>0</v>
      </c>
      <c r="F79" s="23">
        <f t="shared" si="4"/>
        <v>0</v>
      </c>
    </row>
    <row r="80" spans="1:6" s="19" customFormat="1" ht="31.5">
      <c r="A80" s="22" t="s">
        <v>195</v>
      </c>
      <c r="B80" s="24" t="s">
        <v>357</v>
      </c>
      <c r="C80" s="23" t="s">
        <v>358</v>
      </c>
      <c r="D80" s="23">
        <v>13975.4</v>
      </c>
      <c r="E80" s="23">
        <v>0</v>
      </c>
      <c r="F80" s="23">
        <f t="shared" si="4"/>
        <v>0</v>
      </c>
    </row>
    <row r="81" spans="1:6" s="19" customFormat="1" ht="31.5">
      <c r="A81" s="22" t="s">
        <v>196</v>
      </c>
      <c r="B81" s="24" t="s">
        <v>43</v>
      </c>
      <c r="C81" s="23" t="s">
        <v>359</v>
      </c>
      <c r="D81" s="23">
        <v>515957.5</v>
      </c>
      <c r="E81" s="23">
        <v>0</v>
      </c>
      <c r="F81" s="23">
        <f t="shared" si="4"/>
        <v>0</v>
      </c>
    </row>
    <row r="82" spans="1:6" s="19" customFormat="1" ht="141.75">
      <c r="A82" s="22" t="s">
        <v>197</v>
      </c>
      <c r="B82" s="24" t="s">
        <v>360</v>
      </c>
      <c r="C82" s="23" t="s">
        <v>361</v>
      </c>
      <c r="D82" s="23">
        <v>13950.1</v>
      </c>
      <c r="E82" s="23">
        <v>0</v>
      </c>
      <c r="F82" s="23">
        <f t="shared" si="4"/>
        <v>0</v>
      </c>
    </row>
    <row r="83" spans="1:6" s="19" customFormat="1" ht="31.5">
      <c r="A83" s="22" t="s">
        <v>198</v>
      </c>
      <c r="B83" s="24" t="s">
        <v>45</v>
      </c>
      <c r="C83" s="23" t="s">
        <v>362</v>
      </c>
      <c r="D83" s="23">
        <v>24983.9</v>
      </c>
      <c r="E83" s="23">
        <v>0</v>
      </c>
      <c r="F83" s="23">
        <f t="shared" si="4"/>
        <v>0</v>
      </c>
    </row>
    <row r="84" spans="1:6" s="19" customFormat="1" ht="39.75" customHeight="1">
      <c r="A84" s="22" t="s">
        <v>199</v>
      </c>
      <c r="B84" s="24" t="s">
        <v>46</v>
      </c>
      <c r="C84" s="23" t="s">
        <v>363</v>
      </c>
      <c r="D84" s="23">
        <v>32025.3</v>
      </c>
      <c r="E84" s="23">
        <v>0</v>
      </c>
      <c r="F84" s="23">
        <f t="shared" si="4"/>
        <v>0</v>
      </c>
    </row>
    <row r="85" spans="1:6" s="19" customFormat="1" ht="22.5" customHeight="1">
      <c r="A85" s="22" t="s">
        <v>200</v>
      </c>
      <c r="B85" s="24" t="s">
        <v>47</v>
      </c>
      <c r="C85" s="23" t="s">
        <v>364</v>
      </c>
      <c r="D85" s="23">
        <v>94021.3</v>
      </c>
      <c r="E85" s="23">
        <v>0</v>
      </c>
      <c r="F85" s="23">
        <f t="shared" si="4"/>
        <v>0</v>
      </c>
    </row>
    <row r="86" spans="1:6" s="19" customFormat="1" ht="31.5">
      <c r="A86" s="22" t="s">
        <v>201</v>
      </c>
      <c r="B86" s="24" t="s">
        <v>48</v>
      </c>
      <c r="C86" s="23" t="s">
        <v>365</v>
      </c>
      <c r="D86" s="23">
        <v>144149.79999999999</v>
      </c>
      <c r="E86" s="23">
        <v>0</v>
      </c>
      <c r="F86" s="23">
        <f t="shared" si="4"/>
        <v>0</v>
      </c>
    </row>
    <row r="87" spans="1:6" s="19" customFormat="1" ht="47.25">
      <c r="A87" s="22" t="s">
        <v>202</v>
      </c>
      <c r="B87" s="24" t="s">
        <v>49</v>
      </c>
      <c r="C87" s="23" t="s">
        <v>366</v>
      </c>
      <c r="D87" s="23">
        <v>321441.3</v>
      </c>
      <c r="E87" s="23">
        <v>149910.29999999999</v>
      </c>
      <c r="F87" s="23">
        <f t="shared" si="4"/>
        <v>46.636913178238139</v>
      </c>
    </row>
    <row r="88" spans="1:6" s="19" customFormat="1" ht="33" customHeight="1">
      <c r="A88" s="22" t="s">
        <v>203</v>
      </c>
      <c r="B88" s="24" t="s">
        <v>368</v>
      </c>
      <c r="C88" s="23" t="s">
        <v>367</v>
      </c>
      <c r="D88" s="23">
        <v>26995.599999999999</v>
      </c>
      <c r="E88" s="23">
        <v>2132.3000000000002</v>
      </c>
      <c r="F88" s="23">
        <f t="shared" si="4"/>
        <v>7.8986946020833031</v>
      </c>
    </row>
    <row r="89" spans="1:6" s="19" customFormat="1" ht="31.5">
      <c r="A89" s="22" t="s">
        <v>204</v>
      </c>
      <c r="B89" s="24" t="s">
        <v>51</v>
      </c>
      <c r="C89" s="23" t="s">
        <v>369</v>
      </c>
      <c r="D89" s="23">
        <v>13374.8</v>
      </c>
      <c r="E89" s="23">
        <v>2381.8000000000002</v>
      </c>
      <c r="F89" s="23">
        <f t="shared" si="4"/>
        <v>17.808116756886086</v>
      </c>
    </row>
    <row r="90" spans="1:6" s="19" customFormat="1" ht="33" customHeight="1">
      <c r="A90" s="22" t="s">
        <v>205</v>
      </c>
      <c r="B90" s="24" t="s">
        <v>52</v>
      </c>
      <c r="C90" s="23" t="s">
        <v>370</v>
      </c>
      <c r="D90" s="23">
        <v>12282.3</v>
      </c>
      <c r="E90" s="23">
        <v>0</v>
      </c>
      <c r="F90" s="23">
        <f t="shared" si="4"/>
        <v>0</v>
      </c>
    </row>
    <row r="91" spans="1:6" s="19" customFormat="1" ht="43.5" customHeight="1">
      <c r="A91" s="22" t="s">
        <v>206</v>
      </c>
      <c r="B91" s="24" t="s">
        <v>53</v>
      </c>
      <c r="C91" s="23" t="s">
        <v>371</v>
      </c>
      <c r="D91" s="23">
        <v>37662.800000000003</v>
      </c>
      <c r="E91" s="23">
        <v>0</v>
      </c>
      <c r="F91" s="23">
        <f t="shared" si="4"/>
        <v>0</v>
      </c>
    </row>
    <row r="92" spans="1:6" s="19" customFormat="1" ht="47.25">
      <c r="A92" s="22" t="s">
        <v>207</v>
      </c>
      <c r="B92" s="24" t="s">
        <v>54</v>
      </c>
      <c r="C92" s="23" t="s">
        <v>372</v>
      </c>
      <c r="D92" s="23">
        <v>25000</v>
      </c>
      <c r="E92" s="23">
        <v>0</v>
      </c>
      <c r="F92" s="23">
        <f t="shared" si="4"/>
        <v>0</v>
      </c>
    </row>
    <row r="93" spans="1:6" s="19" customFormat="1" ht="78.75">
      <c r="A93" s="22" t="s">
        <v>208</v>
      </c>
      <c r="B93" s="24" t="s">
        <v>55</v>
      </c>
      <c r="C93" s="23" t="s">
        <v>373</v>
      </c>
      <c r="D93" s="23">
        <v>31368.1</v>
      </c>
      <c r="E93" s="23">
        <v>0</v>
      </c>
      <c r="F93" s="23">
        <f t="shared" si="4"/>
        <v>0</v>
      </c>
    </row>
    <row r="94" spans="1:6" s="19" customFormat="1" ht="40.5" customHeight="1">
      <c r="A94" s="22" t="s">
        <v>209</v>
      </c>
      <c r="B94" s="24" t="s">
        <v>56</v>
      </c>
      <c r="C94" s="23" t="s">
        <v>374</v>
      </c>
      <c r="D94" s="23">
        <v>28483</v>
      </c>
      <c r="E94" s="23">
        <v>0</v>
      </c>
      <c r="F94" s="23">
        <f t="shared" si="4"/>
        <v>0</v>
      </c>
    </row>
    <row r="95" spans="1:6" s="19" customFormat="1" ht="31.5">
      <c r="A95" s="22" t="s">
        <v>210</v>
      </c>
      <c r="B95" s="24" t="s">
        <v>57</v>
      </c>
      <c r="C95" s="23" t="s">
        <v>377</v>
      </c>
      <c r="D95" s="23">
        <v>64846.400000000001</v>
      </c>
      <c r="E95" s="23">
        <v>17077.2</v>
      </c>
      <c r="F95" s="23">
        <f t="shared" si="4"/>
        <v>26.334846653013894</v>
      </c>
    </row>
    <row r="96" spans="1:6" s="19" customFormat="1" ht="39" customHeight="1">
      <c r="A96" s="22" t="s">
        <v>211</v>
      </c>
      <c r="B96" s="24" t="s">
        <v>375</v>
      </c>
      <c r="C96" s="23" t="s">
        <v>376</v>
      </c>
      <c r="D96" s="23">
        <v>109195.4</v>
      </c>
      <c r="E96" s="23">
        <v>0</v>
      </c>
      <c r="F96" s="23">
        <f t="shared" si="4"/>
        <v>0</v>
      </c>
    </row>
    <row r="97" spans="1:6" s="19" customFormat="1" ht="48" customHeight="1">
      <c r="A97" s="22" t="s">
        <v>212</v>
      </c>
      <c r="B97" s="24" t="s">
        <v>58</v>
      </c>
      <c r="C97" s="23" t="s">
        <v>378</v>
      </c>
      <c r="D97" s="23">
        <v>103977.60000000001</v>
      </c>
      <c r="E97" s="23">
        <v>0</v>
      </c>
      <c r="F97" s="23">
        <f t="shared" si="4"/>
        <v>0</v>
      </c>
    </row>
    <row r="98" spans="1:6" s="19" customFormat="1" ht="47.25" customHeight="1">
      <c r="A98" s="22" t="s">
        <v>213</v>
      </c>
      <c r="B98" s="24" t="s">
        <v>59</v>
      </c>
      <c r="C98" s="23" t="s">
        <v>379</v>
      </c>
      <c r="D98" s="23">
        <v>405950.9</v>
      </c>
      <c r="E98" s="23">
        <v>0</v>
      </c>
      <c r="F98" s="23">
        <f t="shared" si="4"/>
        <v>0</v>
      </c>
    </row>
    <row r="99" spans="1:6" s="19" customFormat="1" ht="15.75">
      <c r="A99" s="22"/>
      <c r="B99" s="23"/>
      <c r="C99" s="23"/>
      <c r="D99" s="23"/>
      <c r="E99" s="23"/>
      <c r="F99" s="23"/>
    </row>
    <row r="100" spans="1:6" s="19" customFormat="1" ht="24" customHeight="1">
      <c r="A100" s="20" t="s">
        <v>214</v>
      </c>
      <c r="B100" s="21" t="s">
        <v>215</v>
      </c>
      <c r="C100" s="21"/>
      <c r="D100" s="21">
        <f>SUM(D102:D122)</f>
        <v>10362587.300000003</v>
      </c>
      <c r="E100" s="21">
        <f>SUM(E102:E122)</f>
        <v>2549785.6999999997</v>
      </c>
      <c r="F100" s="65">
        <f t="shared" ref="F100" si="5">E100/D100*100</f>
        <v>24.605686072241813</v>
      </c>
    </row>
    <row r="101" spans="1:6" s="19" customFormat="1" ht="21.75" customHeight="1">
      <c r="A101" s="22"/>
      <c r="B101" s="23" t="s">
        <v>118</v>
      </c>
      <c r="C101" s="23"/>
      <c r="D101" s="23"/>
      <c r="E101" s="23"/>
      <c r="F101" s="23"/>
    </row>
    <row r="102" spans="1:6" s="19" customFormat="1" ht="53.25" customHeight="1">
      <c r="A102" s="22" t="s">
        <v>216</v>
      </c>
      <c r="B102" s="24" t="s">
        <v>380</v>
      </c>
      <c r="C102" s="23" t="s">
        <v>381</v>
      </c>
      <c r="D102" s="23">
        <v>215.79999999999998</v>
      </c>
      <c r="E102" s="23">
        <v>6.7</v>
      </c>
      <c r="F102" s="23">
        <f>E102/D102*100</f>
        <v>3.1047265987025026</v>
      </c>
    </row>
    <row r="103" spans="1:6" s="19" customFormat="1" ht="39.75" customHeight="1">
      <c r="A103" s="22" t="s">
        <v>217</v>
      </c>
      <c r="B103" s="24" t="s">
        <v>382</v>
      </c>
      <c r="C103" s="23" t="s">
        <v>383</v>
      </c>
      <c r="D103" s="23">
        <v>71792.7</v>
      </c>
      <c r="E103" s="23">
        <v>11108.300000000001</v>
      </c>
      <c r="F103" s="23">
        <f t="shared" ref="F103:F131" si="6">E103/D103*100</f>
        <v>15.472743050477277</v>
      </c>
    </row>
    <row r="104" spans="1:6" s="19" customFormat="1" ht="72.75" customHeight="1">
      <c r="A104" s="22" t="s">
        <v>218</v>
      </c>
      <c r="B104" s="24" t="s">
        <v>61</v>
      </c>
      <c r="C104" s="23" t="s">
        <v>384</v>
      </c>
      <c r="D104" s="23">
        <v>940</v>
      </c>
      <c r="E104" s="23">
        <v>0</v>
      </c>
      <c r="F104" s="23">
        <f t="shared" si="6"/>
        <v>0</v>
      </c>
    </row>
    <row r="105" spans="1:6" s="19" customFormat="1" ht="93" customHeight="1">
      <c r="A105" s="22" t="s">
        <v>219</v>
      </c>
      <c r="B105" s="24" t="s">
        <v>62</v>
      </c>
      <c r="C105" s="23" t="s">
        <v>385</v>
      </c>
      <c r="D105" s="23">
        <v>100000.00000000001</v>
      </c>
      <c r="E105" s="23">
        <v>0</v>
      </c>
      <c r="F105" s="23">
        <f t="shared" si="6"/>
        <v>0</v>
      </c>
    </row>
    <row r="106" spans="1:6" s="19" customFormat="1" ht="192" customHeight="1">
      <c r="A106" s="22" t="s">
        <v>220</v>
      </c>
      <c r="B106" s="24" t="s">
        <v>63</v>
      </c>
      <c r="C106" s="23" t="s">
        <v>386</v>
      </c>
      <c r="D106" s="23">
        <v>126</v>
      </c>
      <c r="E106" s="23">
        <v>0</v>
      </c>
      <c r="F106" s="23">
        <f t="shared" si="6"/>
        <v>0</v>
      </c>
    </row>
    <row r="107" spans="1:6" s="19" customFormat="1" ht="48.75" customHeight="1">
      <c r="A107" s="22" t="s">
        <v>221</v>
      </c>
      <c r="B107" s="24" t="s">
        <v>64</v>
      </c>
      <c r="C107" s="23" t="s">
        <v>387</v>
      </c>
      <c r="D107" s="23">
        <v>154965.99999999997</v>
      </c>
      <c r="E107" s="23">
        <v>2891.8</v>
      </c>
      <c r="F107" s="23">
        <f t="shared" si="6"/>
        <v>1.8660867545138939</v>
      </c>
    </row>
    <row r="108" spans="1:6" s="19" customFormat="1" ht="37.5" customHeight="1">
      <c r="A108" s="22" t="s">
        <v>222</v>
      </c>
      <c r="B108" s="24" t="s">
        <v>65</v>
      </c>
      <c r="C108" s="23" t="s">
        <v>388</v>
      </c>
      <c r="D108" s="23">
        <v>1975.3000000000002</v>
      </c>
      <c r="E108" s="23">
        <v>319.3</v>
      </c>
      <c r="F108" s="23">
        <f t="shared" si="6"/>
        <v>16.164633220270339</v>
      </c>
    </row>
    <row r="109" spans="1:6" s="19" customFormat="1" ht="47.25">
      <c r="A109" s="22" t="s">
        <v>223</v>
      </c>
      <c r="B109" s="24" t="s">
        <v>66</v>
      </c>
      <c r="C109" s="23" t="s">
        <v>389</v>
      </c>
      <c r="D109" s="23">
        <v>16182.299999999994</v>
      </c>
      <c r="E109" s="23">
        <v>2899.6</v>
      </c>
      <c r="F109" s="23">
        <f t="shared" si="6"/>
        <v>17.91834288080187</v>
      </c>
    </row>
    <row r="110" spans="1:6" s="19" customFormat="1" ht="47.25">
      <c r="A110" s="22" t="s">
        <v>224</v>
      </c>
      <c r="B110" s="24" t="s">
        <v>67</v>
      </c>
      <c r="C110" s="23" t="s">
        <v>390</v>
      </c>
      <c r="D110" s="23">
        <v>27614.199999999997</v>
      </c>
      <c r="E110" s="23">
        <v>4974.0000000000009</v>
      </c>
      <c r="F110" s="23">
        <f t="shared" si="6"/>
        <v>18.012471844196106</v>
      </c>
    </row>
    <row r="111" spans="1:6" s="19" customFormat="1" ht="75.75" customHeight="1">
      <c r="A111" s="22" t="s">
        <v>225</v>
      </c>
      <c r="B111" s="24" t="s">
        <v>391</v>
      </c>
      <c r="C111" s="23" t="s">
        <v>392</v>
      </c>
      <c r="D111" s="23">
        <v>3635007.2</v>
      </c>
      <c r="E111" s="23">
        <v>925749.99999999988</v>
      </c>
      <c r="F111" s="23">
        <f t="shared" si="6"/>
        <v>25.467624933452669</v>
      </c>
    </row>
    <row r="112" spans="1:6" s="19" customFormat="1" ht="108" customHeight="1">
      <c r="A112" s="22" t="s">
        <v>226</v>
      </c>
      <c r="B112" s="24" t="s">
        <v>69</v>
      </c>
      <c r="C112" s="23" t="s">
        <v>393</v>
      </c>
      <c r="D112" s="23">
        <v>5739584.9000000004</v>
      </c>
      <c r="E112" s="23">
        <v>1459438.5999999999</v>
      </c>
      <c r="F112" s="23">
        <f t="shared" si="6"/>
        <v>25.427598431377845</v>
      </c>
    </row>
    <row r="113" spans="1:6" s="19" customFormat="1" ht="54.75" customHeight="1">
      <c r="A113" s="22" t="s">
        <v>227</v>
      </c>
      <c r="B113" s="24" t="s">
        <v>70</v>
      </c>
      <c r="C113" s="23" t="s">
        <v>394</v>
      </c>
      <c r="D113" s="23">
        <v>30184.3</v>
      </c>
      <c r="E113" s="23">
        <v>5063.1000000000004</v>
      </c>
      <c r="F113" s="23">
        <f t="shared" si="6"/>
        <v>16.773952021415109</v>
      </c>
    </row>
    <row r="114" spans="1:6" s="19" customFormat="1" ht="69.75" customHeight="1">
      <c r="A114" s="22" t="s">
        <v>228</v>
      </c>
      <c r="B114" s="24" t="s">
        <v>71</v>
      </c>
      <c r="C114" s="23" t="s">
        <v>395</v>
      </c>
      <c r="D114" s="23">
        <v>1765.8</v>
      </c>
      <c r="E114" s="23">
        <v>0</v>
      </c>
      <c r="F114" s="23">
        <f t="shared" si="6"/>
        <v>0</v>
      </c>
    </row>
    <row r="115" spans="1:6" s="19" customFormat="1" ht="67.5" customHeight="1">
      <c r="A115" s="22" t="s">
        <v>229</v>
      </c>
      <c r="B115" s="24" t="s">
        <v>397</v>
      </c>
      <c r="C115" s="23" t="s">
        <v>396</v>
      </c>
      <c r="D115" s="23">
        <v>32920.300000000003</v>
      </c>
      <c r="E115" s="23">
        <v>8127.3</v>
      </c>
      <c r="F115" s="23">
        <f t="shared" si="6"/>
        <v>24.687806611725893</v>
      </c>
    </row>
    <row r="116" spans="1:6" s="19" customFormat="1" ht="57" customHeight="1">
      <c r="A116" s="22" t="s">
        <v>230</v>
      </c>
      <c r="B116" s="24" t="s">
        <v>398</v>
      </c>
      <c r="C116" s="23" t="s">
        <v>399</v>
      </c>
      <c r="D116" s="23">
        <v>5801.9000000000005</v>
      </c>
      <c r="E116" s="23">
        <v>1708.1</v>
      </c>
      <c r="F116" s="23">
        <f t="shared" si="6"/>
        <v>29.440355745531633</v>
      </c>
    </row>
    <row r="117" spans="1:6" s="19" customFormat="1" ht="57" customHeight="1">
      <c r="A117" s="22" t="s">
        <v>231</v>
      </c>
      <c r="B117" s="24" t="s">
        <v>73</v>
      </c>
      <c r="C117" s="23" t="s">
        <v>400</v>
      </c>
      <c r="D117" s="23">
        <v>8025</v>
      </c>
      <c r="E117" s="23">
        <v>300</v>
      </c>
      <c r="F117" s="23">
        <f t="shared" si="6"/>
        <v>3.7383177570093453</v>
      </c>
    </row>
    <row r="118" spans="1:6" s="19" customFormat="1" ht="44.25" customHeight="1">
      <c r="A118" s="22" t="s">
        <v>232</v>
      </c>
      <c r="B118" s="24" t="s">
        <v>74</v>
      </c>
      <c r="C118" s="23" t="s">
        <v>401</v>
      </c>
      <c r="D118" s="23">
        <v>85215.099999999991</v>
      </c>
      <c r="E118" s="23">
        <v>16752.599999999999</v>
      </c>
      <c r="F118" s="23">
        <f t="shared" si="6"/>
        <v>19.659191856842273</v>
      </c>
    </row>
    <row r="119" spans="1:6" s="19" customFormat="1" ht="31.5">
      <c r="A119" s="22" t="s">
        <v>233</v>
      </c>
      <c r="B119" s="24" t="s">
        <v>75</v>
      </c>
      <c r="C119" s="23" t="s">
        <v>402</v>
      </c>
      <c r="D119" s="23">
        <v>19600</v>
      </c>
      <c r="E119" s="23">
        <v>2866.9000000000005</v>
      </c>
      <c r="F119" s="23">
        <f t="shared" si="6"/>
        <v>14.627040816326534</v>
      </c>
    </row>
    <row r="120" spans="1:6" s="19" customFormat="1" ht="57.75" customHeight="1">
      <c r="A120" s="22" t="s">
        <v>234</v>
      </c>
      <c r="B120" s="24" t="s">
        <v>76</v>
      </c>
      <c r="C120" s="23" t="s">
        <v>403</v>
      </c>
      <c r="D120" s="23">
        <v>430320</v>
      </c>
      <c r="E120" s="23">
        <v>107579.40000000001</v>
      </c>
      <c r="F120" s="23">
        <f t="shared" si="6"/>
        <v>24.999860568878976</v>
      </c>
    </row>
    <row r="121" spans="1:6" s="19" customFormat="1" ht="90.75" customHeight="1">
      <c r="A121" s="22" t="s">
        <v>235</v>
      </c>
      <c r="B121" s="24" t="s">
        <v>438</v>
      </c>
      <c r="C121" s="23" t="s">
        <v>404</v>
      </c>
      <c r="D121" s="23">
        <v>330.29999999999995</v>
      </c>
      <c r="E121" s="23">
        <v>0</v>
      </c>
      <c r="F121" s="23">
        <f t="shared" si="6"/>
        <v>0</v>
      </c>
    </row>
    <row r="122" spans="1:6" s="19" customFormat="1" ht="78.75">
      <c r="A122" s="22" t="s">
        <v>236</v>
      </c>
      <c r="B122" s="24" t="s">
        <v>406</v>
      </c>
      <c r="C122" s="23" t="s">
        <v>407</v>
      </c>
      <c r="D122" s="23">
        <v>20.2</v>
      </c>
      <c r="E122" s="23">
        <v>0</v>
      </c>
      <c r="F122" s="23">
        <f t="shared" si="6"/>
        <v>0</v>
      </c>
    </row>
    <row r="123" spans="1:6" s="19" customFormat="1" ht="27" customHeight="1">
      <c r="A123" s="20" t="s">
        <v>237</v>
      </c>
      <c r="B123" s="21" t="s">
        <v>78</v>
      </c>
      <c r="C123" s="21"/>
      <c r="D123" s="21">
        <f>SUM(D125:D131)</f>
        <v>79908.800000000003</v>
      </c>
      <c r="E123" s="21">
        <f>SUM(E125:E131)</f>
        <v>565.9</v>
      </c>
      <c r="F123" s="65">
        <f t="shared" si="6"/>
        <v>0.70818232785375324</v>
      </c>
    </row>
    <row r="124" spans="1:6" s="19" customFormat="1" ht="15.75">
      <c r="A124" s="22"/>
      <c r="B124" s="23" t="s">
        <v>118</v>
      </c>
      <c r="C124" s="23"/>
      <c r="D124" s="23"/>
      <c r="E124" s="23"/>
      <c r="F124" s="23"/>
    </row>
    <row r="125" spans="1:6" s="19" customFormat="1" ht="36" customHeight="1">
      <c r="A125" s="22" t="s">
        <v>238</v>
      </c>
      <c r="B125" s="24" t="s">
        <v>79</v>
      </c>
      <c r="C125" s="23" t="s">
        <v>408</v>
      </c>
      <c r="D125" s="23">
        <v>1200</v>
      </c>
      <c r="E125" s="23">
        <v>0</v>
      </c>
      <c r="F125" s="23">
        <f t="shared" si="6"/>
        <v>0</v>
      </c>
    </row>
    <row r="126" spans="1:6" s="19" customFormat="1" ht="60" customHeight="1">
      <c r="A126" s="22" t="s">
        <v>239</v>
      </c>
      <c r="B126" s="24" t="s">
        <v>80</v>
      </c>
      <c r="C126" s="23" t="s">
        <v>409</v>
      </c>
      <c r="D126" s="23">
        <v>10000</v>
      </c>
      <c r="E126" s="23">
        <v>0</v>
      </c>
      <c r="F126" s="23">
        <f t="shared" si="6"/>
        <v>0</v>
      </c>
    </row>
    <row r="127" spans="1:6" s="19" customFormat="1" ht="37.5" customHeight="1">
      <c r="A127" s="22" t="s">
        <v>240</v>
      </c>
      <c r="B127" s="24" t="s">
        <v>81</v>
      </c>
      <c r="C127" s="23" t="s">
        <v>410</v>
      </c>
      <c r="D127" s="23">
        <v>5000</v>
      </c>
      <c r="E127" s="23">
        <v>0</v>
      </c>
      <c r="F127" s="23">
        <f t="shared" si="6"/>
        <v>0</v>
      </c>
    </row>
    <row r="128" spans="1:6" s="19" customFormat="1" ht="59.25" customHeight="1">
      <c r="A128" s="22" t="s">
        <v>241</v>
      </c>
      <c r="B128" s="24" t="s">
        <v>82</v>
      </c>
      <c r="C128" s="23" t="s">
        <v>411</v>
      </c>
      <c r="D128" s="23">
        <v>50000</v>
      </c>
      <c r="E128" s="23">
        <v>0</v>
      </c>
      <c r="F128" s="23">
        <f t="shared" si="6"/>
        <v>0</v>
      </c>
    </row>
    <row r="129" spans="1:6" s="19" customFormat="1" ht="79.5" customHeight="1">
      <c r="A129" s="22" t="s">
        <v>242</v>
      </c>
      <c r="B129" s="24" t="s">
        <v>83</v>
      </c>
      <c r="C129" s="23" t="s">
        <v>412</v>
      </c>
      <c r="D129" s="23">
        <v>2668.3</v>
      </c>
      <c r="E129" s="23">
        <v>565.9</v>
      </c>
      <c r="F129" s="23">
        <f t="shared" si="6"/>
        <v>21.208259940786267</v>
      </c>
    </row>
    <row r="130" spans="1:6" s="19" customFormat="1" ht="39" customHeight="1">
      <c r="A130" s="22" t="s">
        <v>243</v>
      </c>
      <c r="B130" s="24" t="s">
        <v>84</v>
      </c>
      <c r="C130" s="23" t="s">
        <v>413</v>
      </c>
      <c r="D130" s="23">
        <v>255</v>
      </c>
      <c r="E130" s="23">
        <v>0</v>
      </c>
      <c r="F130" s="23">
        <f t="shared" si="6"/>
        <v>0</v>
      </c>
    </row>
    <row r="131" spans="1:6" s="19" customFormat="1" ht="33.75" customHeight="1">
      <c r="A131" s="22" t="s">
        <v>244</v>
      </c>
      <c r="B131" s="24" t="s">
        <v>85</v>
      </c>
      <c r="C131" s="23" t="s">
        <v>414</v>
      </c>
      <c r="D131" s="23">
        <v>10785.5</v>
      </c>
      <c r="E131" s="23">
        <v>0</v>
      </c>
      <c r="F131" s="23">
        <f t="shared" si="6"/>
        <v>0</v>
      </c>
    </row>
    <row r="132" spans="1:6" s="19" customFormat="1" ht="15.75">
      <c r="A132" s="22"/>
      <c r="B132" s="23"/>
      <c r="C132" s="23"/>
      <c r="D132" s="23"/>
      <c r="E132" s="23"/>
      <c r="F132" s="23"/>
    </row>
    <row r="133" spans="1:6" s="19" customFormat="1" ht="33" customHeight="1">
      <c r="A133" s="20"/>
      <c r="B133" s="21" t="s">
        <v>245</v>
      </c>
      <c r="C133" s="21"/>
      <c r="D133" s="21">
        <f>SUM(D5+D11+D100+D123)</f>
        <v>19698375.699999999</v>
      </c>
      <c r="E133" s="21">
        <f>SUM(E5+E11+E100+E123)</f>
        <v>3045507.7999999993</v>
      </c>
      <c r="F133" s="21">
        <f>SUM(E133/D133*100)</f>
        <v>15.460705219466393</v>
      </c>
    </row>
  </sheetData>
  <mergeCells count="2">
    <mergeCell ref="E1:F1"/>
    <mergeCell ref="A2:F2"/>
  </mergeCells>
  <printOptions gridLines="1"/>
  <pageMargins left="0.39370078740157483" right="0" top="0.19685039370078741" bottom="0" header="0.31496062992125984" footer="0.31496062992125984"/>
  <pageSetup paperSize="9" scale="49" fitToWidth="0" orientation="portrait" r:id="rId1"/>
  <rowBreaks count="2" manualBreakCount="2">
    <brk id="33" max="5" man="1"/>
    <brk id="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B7" sqref="B7"/>
    </sheetView>
  </sheetViews>
  <sheetFormatPr defaultRowHeight="12.75"/>
  <cols>
    <col min="1" max="1" width="4.85546875" style="1" customWidth="1"/>
    <col min="2" max="2" width="23.140625" style="2" customWidth="1"/>
    <col min="3" max="4" width="16.140625" style="2" customWidth="1"/>
    <col min="5" max="5" width="16" style="2" customWidth="1"/>
    <col min="6" max="6" width="15.7109375" style="2" customWidth="1"/>
    <col min="7" max="7" width="14.85546875" style="2" customWidth="1"/>
    <col min="8" max="8" width="14" style="2" customWidth="1"/>
    <col min="9" max="10" width="15" style="2" customWidth="1"/>
    <col min="11" max="11" width="14.42578125" style="2" customWidth="1"/>
    <col min="12" max="14" width="15.5703125" style="2" customWidth="1"/>
    <col min="15" max="16384" width="9.140625" style="5"/>
  </cols>
  <sheetData>
    <row r="1" spans="1:14" ht="26.25" hidden="1" customHeight="1">
      <c r="A1" s="1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8.25" customHeight="1">
      <c r="A2" s="1" t="s">
        <v>1</v>
      </c>
      <c r="C2" s="68" t="s">
        <v>439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9.25" customHeight="1">
      <c r="N3" s="7" t="s">
        <v>418</v>
      </c>
    </row>
    <row r="4" spans="1:14" ht="86.25" customHeight="1">
      <c r="A4" s="32" t="s">
        <v>114</v>
      </c>
      <c r="B4" s="33" t="s">
        <v>421</v>
      </c>
      <c r="C4" s="70" t="s">
        <v>420</v>
      </c>
      <c r="D4" s="71"/>
      <c r="E4" s="72"/>
      <c r="F4" s="70" t="s">
        <v>3</v>
      </c>
      <c r="G4" s="71"/>
      <c r="H4" s="72"/>
      <c r="I4" s="70" t="s">
        <v>4</v>
      </c>
      <c r="J4" s="71"/>
      <c r="K4" s="72"/>
      <c r="L4" s="70" t="s">
        <v>5</v>
      </c>
      <c r="M4" s="71"/>
      <c r="N4" s="72"/>
    </row>
    <row r="5" spans="1:14" ht="86.25" customHeight="1">
      <c r="A5" s="32"/>
      <c r="B5" s="33"/>
      <c r="C5" s="43" t="s">
        <v>415</v>
      </c>
      <c r="D5" s="43" t="s">
        <v>416</v>
      </c>
      <c r="E5" s="43" t="s">
        <v>417</v>
      </c>
      <c r="F5" s="43" t="s">
        <v>415</v>
      </c>
      <c r="G5" s="43" t="s">
        <v>416</v>
      </c>
      <c r="H5" s="43" t="s">
        <v>417</v>
      </c>
      <c r="I5" s="43" t="s">
        <v>415</v>
      </c>
      <c r="J5" s="43" t="s">
        <v>416</v>
      </c>
      <c r="K5" s="43" t="s">
        <v>417</v>
      </c>
      <c r="L5" s="43" t="s">
        <v>415</v>
      </c>
      <c r="M5" s="43" t="s">
        <v>416</v>
      </c>
      <c r="N5" s="43" t="s">
        <v>417</v>
      </c>
    </row>
    <row r="6" spans="1:14" s="30" customFormat="1" ht="38.25" customHeight="1">
      <c r="A6" s="35"/>
      <c r="B6" s="36" t="s">
        <v>422</v>
      </c>
      <c r="C6" s="37">
        <f>SUM(C7:C27)</f>
        <v>1110433.3</v>
      </c>
      <c r="D6" s="37">
        <f t="shared" ref="D6:M6" si="0">SUM(D7:D27)</f>
        <v>134779.79999999999</v>
      </c>
      <c r="E6" s="37">
        <f>D6/C6*100</f>
        <v>12.137586291765565</v>
      </c>
      <c r="F6" s="37">
        <f t="shared" si="0"/>
        <v>508233.20000000007</v>
      </c>
      <c r="G6" s="37">
        <f t="shared" si="0"/>
        <v>127057.19999999998</v>
      </c>
      <c r="H6" s="37">
        <f>G6/F6*100</f>
        <v>24.99978356392301</v>
      </c>
      <c r="I6" s="37">
        <f t="shared" si="0"/>
        <v>30890.799999999999</v>
      </c>
      <c r="J6" s="37">
        <f t="shared" si="0"/>
        <v>7722.6</v>
      </c>
      <c r="K6" s="37">
        <f t="shared" ref="K6:K35" si="1">J6/I6*100</f>
        <v>24.999676279021589</v>
      </c>
      <c r="L6" s="37">
        <f t="shared" si="0"/>
        <v>571309.29999999993</v>
      </c>
      <c r="M6" s="37">
        <f t="shared" si="0"/>
        <v>0</v>
      </c>
      <c r="N6" s="37">
        <v>0</v>
      </c>
    </row>
    <row r="7" spans="1:14" ht="16.5" customHeight="1">
      <c r="A7" s="38">
        <v>1</v>
      </c>
      <c r="B7" s="39" t="s">
        <v>86</v>
      </c>
      <c r="C7" s="34">
        <f t="shared" ref="C7:C33" si="2">SUM(F7+I7+L7)</f>
        <v>70696.600000000006</v>
      </c>
      <c r="D7" s="34">
        <f>G7+J7+M7</f>
        <v>10350.9</v>
      </c>
      <c r="E7" s="34">
        <f>D7/C7*100</f>
        <v>14.641298167097144</v>
      </c>
      <c r="F7" s="40">
        <v>41403.300000000003</v>
      </c>
      <c r="G7" s="40">
        <v>10350.9</v>
      </c>
      <c r="H7" s="40">
        <f>G7/F7*100</f>
        <v>25.000181144981191</v>
      </c>
      <c r="I7" s="40">
        <v>0</v>
      </c>
      <c r="J7" s="40">
        <v>0</v>
      </c>
      <c r="K7" s="40"/>
      <c r="L7" s="40">
        <v>29293.3</v>
      </c>
      <c r="M7" s="40">
        <v>0</v>
      </c>
      <c r="N7" s="40">
        <v>0</v>
      </c>
    </row>
    <row r="8" spans="1:14" ht="16.5" customHeight="1">
      <c r="A8" s="38">
        <v>2</v>
      </c>
      <c r="B8" s="39" t="s">
        <v>87</v>
      </c>
      <c r="C8" s="34">
        <f t="shared" si="2"/>
        <v>66944.200000000012</v>
      </c>
      <c r="D8" s="34">
        <f t="shared" ref="D8:D33" si="3">G8+J8+M8</f>
        <v>10031.699999999999</v>
      </c>
      <c r="E8" s="34">
        <f t="shared" ref="E8:E35" si="4">D8/C8*100</f>
        <v>14.985166750816347</v>
      </c>
      <c r="F8" s="40">
        <v>37563.300000000003</v>
      </c>
      <c r="G8" s="40">
        <v>9390.9</v>
      </c>
      <c r="H8" s="40">
        <f t="shared" ref="H8:H35" si="5">G8/F8*100</f>
        <v>25.000199662968907</v>
      </c>
      <c r="I8" s="40">
        <v>2563.3000000000002</v>
      </c>
      <c r="J8" s="40">
        <v>640.79999999999995</v>
      </c>
      <c r="K8" s="40">
        <f t="shared" si="1"/>
        <v>24.999024694729446</v>
      </c>
      <c r="L8" s="40">
        <v>26817.599999999999</v>
      </c>
      <c r="M8" s="40">
        <v>0</v>
      </c>
      <c r="N8" s="40">
        <v>0</v>
      </c>
    </row>
    <row r="9" spans="1:14" ht="16.5" customHeight="1">
      <c r="A9" s="38">
        <v>3</v>
      </c>
      <c r="B9" s="39" t="s">
        <v>88</v>
      </c>
      <c r="C9" s="34">
        <f t="shared" si="2"/>
        <v>62338.8</v>
      </c>
      <c r="D9" s="34">
        <f t="shared" si="3"/>
        <v>9303.6</v>
      </c>
      <c r="E9" s="34">
        <f t="shared" si="4"/>
        <v>14.924252632389459</v>
      </c>
      <c r="F9" s="40">
        <v>29799.3</v>
      </c>
      <c r="G9" s="40">
        <v>7449.9</v>
      </c>
      <c r="H9" s="40">
        <f t="shared" si="5"/>
        <v>25.000251683764386</v>
      </c>
      <c r="I9" s="40">
        <v>7415.3</v>
      </c>
      <c r="J9" s="40">
        <v>1853.7</v>
      </c>
      <c r="K9" s="40">
        <f t="shared" si="1"/>
        <v>24.998314296117488</v>
      </c>
      <c r="L9" s="40">
        <v>25124.2</v>
      </c>
      <c r="M9" s="40">
        <v>0</v>
      </c>
      <c r="N9" s="40">
        <v>0</v>
      </c>
    </row>
    <row r="10" spans="1:14" ht="16.5" customHeight="1">
      <c r="A10" s="38">
        <v>4</v>
      </c>
      <c r="B10" s="39" t="s">
        <v>89</v>
      </c>
      <c r="C10" s="34">
        <f t="shared" si="2"/>
        <v>25847.4</v>
      </c>
      <c r="D10" s="34">
        <f t="shared" si="3"/>
        <v>0</v>
      </c>
      <c r="E10" s="34">
        <f t="shared" si="4"/>
        <v>0</v>
      </c>
      <c r="F10" s="40">
        <v>0</v>
      </c>
      <c r="G10" s="40">
        <v>0</v>
      </c>
      <c r="H10" s="40"/>
      <c r="I10" s="40">
        <v>0</v>
      </c>
      <c r="J10" s="40">
        <v>0</v>
      </c>
      <c r="K10" s="40"/>
      <c r="L10" s="40">
        <v>25847.4</v>
      </c>
      <c r="M10" s="40">
        <v>0</v>
      </c>
      <c r="N10" s="40">
        <v>0</v>
      </c>
    </row>
    <row r="11" spans="1:14" ht="16.5" customHeight="1">
      <c r="A11" s="38">
        <v>5</v>
      </c>
      <c r="B11" s="39" t="s">
        <v>90</v>
      </c>
      <c r="C11" s="34">
        <f t="shared" si="2"/>
        <v>56724.9</v>
      </c>
      <c r="D11" s="34">
        <f t="shared" si="3"/>
        <v>8267.7000000000007</v>
      </c>
      <c r="E11" s="34">
        <f t="shared" si="4"/>
        <v>14.575080784628975</v>
      </c>
      <c r="F11" s="40">
        <v>28813.4</v>
      </c>
      <c r="G11" s="40">
        <v>7203.3</v>
      </c>
      <c r="H11" s="40">
        <f t="shared" si="5"/>
        <v>24.999826469628715</v>
      </c>
      <c r="I11" s="40">
        <v>4258</v>
      </c>
      <c r="J11" s="40">
        <v>1064.4000000000001</v>
      </c>
      <c r="K11" s="40">
        <f t="shared" si="1"/>
        <v>24.997651479567875</v>
      </c>
      <c r="L11" s="40">
        <v>23653.5</v>
      </c>
      <c r="M11" s="40">
        <v>0</v>
      </c>
      <c r="N11" s="40">
        <v>0</v>
      </c>
    </row>
    <row r="12" spans="1:14" ht="16.5" customHeight="1">
      <c r="A12" s="38">
        <v>6</v>
      </c>
      <c r="B12" s="39" t="s">
        <v>91</v>
      </c>
      <c r="C12" s="34">
        <f t="shared" si="2"/>
        <v>105246.8</v>
      </c>
      <c r="D12" s="34">
        <f t="shared" si="3"/>
        <v>19310.400000000001</v>
      </c>
      <c r="E12" s="34">
        <f t="shared" si="4"/>
        <v>18.347731237434299</v>
      </c>
      <c r="F12" s="40">
        <v>77241.8</v>
      </c>
      <c r="G12" s="40">
        <v>19310.400000000001</v>
      </c>
      <c r="H12" s="40">
        <f t="shared" si="5"/>
        <v>24.9999352682097</v>
      </c>
      <c r="I12" s="40">
        <v>0</v>
      </c>
      <c r="J12" s="40">
        <v>0</v>
      </c>
      <c r="K12" s="40"/>
      <c r="L12" s="40">
        <v>28005</v>
      </c>
      <c r="M12" s="40">
        <v>0</v>
      </c>
      <c r="N12" s="40">
        <v>0</v>
      </c>
    </row>
    <row r="13" spans="1:14" ht="16.5" customHeight="1">
      <c r="A13" s="38">
        <v>7</v>
      </c>
      <c r="B13" s="39" t="s">
        <v>92</v>
      </c>
      <c r="C13" s="34">
        <f t="shared" si="2"/>
        <v>30477.5</v>
      </c>
      <c r="D13" s="34">
        <f t="shared" si="3"/>
        <v>997.8</v>
      </c>
      <c r="E13" s="34">
        <f t="shared" si="4"/>
        <v>3.273890575014355</v>
      </c>
      <c r="F13" s="40">
        <v>0</v>
      </c>
      <c r="G13" s="40">
        <v>0</v>
      </c>
      <c r="H13" s="40"/>
      <c r="I13" s="40">
        <v>3990.9</v>
      </c>
      <c r="J13" s="40">
        <v>997.8</v>
      </c>
      <c r="K13" s="40">
        <f t="shared" si="1"/>
        <v>25.001879275351424</v>
      </c>
      <c r="L13" s="40">
        <v>26486.6</v>
      </c>
      <c r="M13" s="40">
        <v>0</v>
      </c>
      <c r="N13" s="40">
        <v>0</v>
      </c>
    </row>
    <row r="14" spans="1:14" ht="16.5" customHeight="1">
      <c r="A14" s="38">
        <v>8</v>
      </c>
      <c r="B14" s="39" t="s">
        <v>93</v>
      </c>
      <c r="C14" s="34">
        <f t="shared" si="2"/>
        <v>49992.2</v>
      </c>
      <c r="D14" s="34">
        <f t="shared" si="3"/>
        <v>5958.9</v>
      </c>
      <c r="E14" s="34">
        <f t="shared" si="4"/>
        <v>11.919659466876832</v>
      </c>
      <c r="F14" s="40">
        <v>23835.7</v>
      </c>
      <c r="G14" s="40">
        <v>5958.9</v>
      </c>
      <c r="H14" s="40">
        <f t="shared" si="5"/>
        <v>24.999895115310224</v>
      </c>
      <c r="I14" s="40">
        <v>0</v>
      </c>
      <c r="J14" s="40">
        <v>0</v>
      </c>
      <c r="K14" s="40"/>
      <c r="L14" s="40">
        <v>26156.5</v>
      </c>
      <c r="M14" s="40">
        <v>0</v>
      </c>
      <c r="N14" s="40">
        <v>0</v>
      </c>
    </row>
    <row r="15" spans="1:14" ht="16.5" customHeight="1">
      <c r="A15" s="38">
        <v>9</v>
      </c>
      <c r="B15" s="39" t="s">
        <v>94</v>
      </c>
      <c r="C15" s="34">
        <f t="shared" si="2"/>
        <v>26579.3</v>
      </c>
      <c r="D15" s="34">
        <f t="shared" si="3"/>
        <v>0</v>
      </c>
      <c r="E15" s="34">
        <f t="shared" si="4"/>
        <v>0</v>
      </c>
      <c r="F15" s="40">
        <v>0</v>
      </c>
      <c r="G15" s="40">
        <v>0</v>
      </c>
      <c r="H15" s="40"/>
      <c r="I15" s="40">
        <v>0</v>
      </c>
      <c r="J15" s="40">
        <v>0</v>
      </c>
      <c r="K15" s="40"/>
      <c r="L15" s="40">
        <v>26579.3</v>
      </c>
      <c r="M15" s="40">
        <v>0</v>
      </c>
      <c r="N15" s="40">
        <v>0</v>
      </c>
    </row>
    <row r="16" spans="1:14" ht="16.5" customHeight="1">
      <c r="A16" s="38">
        <v>10</v>
      </c>
      <c r="B16" s="39" t="s">
        <v>95</v>
      </c>
      <c r="C16" s="34">
        <f t="shared" si="2"/>
        <v>62823.8</v>
      </c>
      <c r="D16" s="34">
        <f t="shared" si="3"/>
        <v>8698.5</v>
      </c>
      <c r="E16" s="34">
        <f t="shared" si="4"/>
        <v>13.84586733053397</v>
      </c>
      <c r="F16" s="40">
        <v>34794</v>
      </c>
      <c r="G16" s="40">
        <v>8698.5</v>
      </c>
      <c r="H16" s="40">
        <f t="shared" si="5"/>
        <v>25</v>
      </c>
      <c r="I16" s="40">
        <v>0</v>
      </c>
      <c r="J16" s="40">
        <v>0</v>
      </c>
      <c r="K16" s="40"/>
      <c r="L16" s="40">
        <v>28029.8</v>
      </c>
      <c r="M16" s="40">
        <v>0</v>
      </c>
      <c r="N16" s="40">
        <v>0</v>
      </c>
    </row>
    <row r="17" spans="1:14" ht="16.5" customHeight="1">
      <c r="A17" s="38">
        <v>11</v>
      </c>
      <c r="B17" s="39" t="s">
        <v>96</v>
      </c>
      <c r="C17" s="34">
        <f t="shared" si="2"/>
        <v>59304</v>
      </c>
      <c r="D17" s="34">
        <f t="shared" si="3"/>
        <v>8417.4</v>
      </c>
      <c r="E17" s="34">
        <f t="shared" si="4"/>
        <v>14.193646297045731</v>
      </c>
      <c r="F17" s="40">
        <v>33669.800000000003</v>
      </c>
      <c r="G17" s="40">
        <v>8417.4</v>
      </c>
      <c r="H17" s="40">
        <f t="shared" si="5"/>
        <v>24.999851498969399</v>
      </c>
      <c r="I17" s="40">
        <v>0</v>
      </c>
      <c r="J17" s="40">
        <v>0</v>
      </c>
      <c r="K17" s="40"/>
      <c r="L17" s="40">
        <v>25634.2</v>
      </c>
      <c r="M17" s="40">
        <v>0</v>
      </c>
      <c r="N17" s="40">
        <v>0</v>
      </c>
    </row>
    <row r="18" spans="1:14" ht="16.5" customHeight="1">
      <c r="A18" s="38">
        <v>12</v>
      </c>
      <c r="B18" s="39" t="s">
        <v>97</v>
      </c>
      <c r="C18" s="34">
        <f t="shared" si="2"/>
        <v>37617.199999999997</v>
      </c>
      <c r="D18" s="34">
        <f t="shared" si="3"/>
        <v>3008.7</v>
      </c>
      <c r="E18" s="34">
        <f t="shared" si="4"/>
        <v>7.998202949714492</v>
      </c>
      <c r="F18" s="40">
        <v>1931.2</v>
      </c>
      <c r="G18" s="40">
        <v>482.7</v>
      </c>
      <c r="H18" s="40">
        <f t="shared" si="5"/>
        <v>24.994821872410935</v>
      </c>
      <c r="I18" s="40">
        <v>10103.5</v>
      </c>
      <c r="J18" s="40">
        <v>2526</v>
      </c>
      <c r="K18" s="40">
        <f t="shared" si="1"/>
        <v>25.001237195031422</v>
      </c>
      <c r="L18" s="40">
        <v>25582.5</v>
      </c>
      <c r="M18" s="40">
        <v>0</v>
      </c>
      <c r="N18" s="40">
        <v>0</v>
      </c>
    </row>
    <row r="19" spans="1:14" ht="16.5" customHeight="1">
      <c r="A19" s="38">
        <v>13</v>
      </c>
      <c r="B19" s="39" t="s">
        <v>98</v>
      </c>
      <c r="C19" s="34">
        <f t="shared" si="2"/>
        <v>48141.4</v>
      </c>
      <c r="D19" s="34">
        <f t="shared" si="3"/>
        <v>4916.3999999999996</v>
      </c>
      <c r="E19" s="34">
        <f t="shared" si="4"/>
        <v>10.212415924754993</v>
      </c>
      <c r="F19" s="40">
        <v>19665.400000000001</v>
      </c>
      <c r="G19" s="40">
        <v>4916.3999999999996</v>
      </c>
      <c r="H19" s="40">
        <f t="shared" si="5"/>
        <v>25.00025425366379</v>
      </c>
      <c r="I19" s="40">
        <v>0</v>
      </c>
      <c r="J19" s="40">
        <v>0</v>
      </c>
      <c r="K19" s="40"/>
      <c r="L19" s="40">
        <v>28476</v>
      </c>
      <c r="M19" s="40">
        <v>0</v>
      </c>
      <c r="N19" s="40">
        <v>0</v>
      </c>
    </row>
    <row r="20" spans="1:14" ht="16.5" customHeight="1">
      <c r="A20" s="38">
        <v>14</v>
      </c>
      <c r="B20" s="39" t="s">
        <v>99</v>
      </c>
      <c r="C20" s="34">
        <f t="shared" si="2"/>
        <v>62736.9</v>
      </c>
      <c r="D20" s="34">
        <f t="shared" si="3"/>
        <v>9048.2999999999993</v>
      </c>
      <c r="E20" s="34">
        <f t="shared" si="4"/>
        <v>14.422612529468301</v>
      </c>
      <c r="F20" s="40">
        <v>33978.5</v>
      </c>
      <c r="G20" s="40">
        <v>8494.5</v>
      </c>
      <c r="H20" s="40">
        <f t="shared" si="5"/>
        <v>24.999632120311375</v>
      </c>
      <c r="I20" s="40">
        <v>2214.8000000000002</v>
      </c>
      <c r="J20" s="40">
        <v>553.79999999999995</v>
      </c>
      <c r="K20" s="40">
        <f t="shared" si="1"/>
        <v>25.004515080368428</v>
      </c>
      <c r="L20" s="40">
        <v>26543.599999999999</v>
      </c>
      <c r="M20" s="40">
        <v>0</v>
      </c>
      <c r="N20" s="40">
        <v>0</v>
      </c>
    </row>
    <row r="21" spans="1:14" ht="16.5" customHeight="1">
      <c r="A21" s="38">
        <v>15</v>
      </c>
      <c r="B21" s="39" t="s">
        <v>100</v>
      </c>
      <c r="C21" s="34">
        <f t="shared" si="2"/>
        <v>27287.8</v>
      </c>
      <c r="D21" s="34">
        <f t="shared" si="3"/>
        <v>0</v>
      </c>
      <c r="E21" s="34">
        <f t="shared" si="4"/>
        <v>0</v>
      </c>
      <c r="F21" s="40">
        <v>0</v>
      </c>
      <c r="G21" s="40">
        <v>0</v>
      </c>
      <c r="H21" s="40"/>
      <c r="I21" s="40">
        <v>0</v>
      </c>
      <c r="J21" s="40">
        <v>0</v>
      </c>
      <c r="K21" s="40"/>
      <c r="L21" s="40">
        <v>27287.8</v>
      </c>
      <c r="M21" s="40">
        <v>0</v>
      </c>
      <c r="N21" s="40">
        <v>0</v>
      </c>
    </row>
    <row r="22" spans="1:14" ht="16.5" customHeight="1">
      <c r="A22" s="38">
        <v>16</v>
      </c>
      <c r="B22" s="39" t="s">
        <v>101</v>
      </c>
      <c r="C22" s="34">
        <f t="shared" si="2"/>
        <v>28725.8</v>
      </c>
      <c r="D22" s="34">
        <f t="shared" si="3"/>
        <v>463.2</v>
      </c>
      <c r="E22" s="34">
        <f t="shared" si="4"/>
        <v>1.6124877288012867</v>
      </c>
      <c r="F22" s="40">
        <v>1853.3</v>
      </c>
      <c r="G22" s="40">
        <v>463.2</v>
      </c>
      <c r="H22" s="40">
        <f t="shared" si="5"/>
        <v>24.993255274375439</v>
      </c>
      <c r="I22" s="40">
        <v>0</v>
      </c>
      <c r="J22" s="40">
        <v>0</v>
      </c>
      <c r="K22" s="40"/>
      <c r="L22" s="40">
        <v>26872.5</v>
      </c>
      <c r="M22" s="40">
        <v>0</v>
      </c>
      <c r="N22" s="40">
        <v>0</v>
      </c>
    </row>
    <row r="23" spans="1:14" ht="16.5" customHeight="1">
      <c r="A23" s="38">
        <v>17</v>
      </c>
      <c r="B23" s="39" t="s">
        <v>102</v>
      </c>
      <c r="C23" s="34">
        <f t="shared" si="2"/>
        <v>62313.7</v>
      </c>
      <c r="D23" s="34">
        <f t="shared" si="3"/>
        <v>8308.2000000000007</v>
      </c>
      <c r="E23" s="34">
        <f t="shared" si="4"/>
        <v>13.33286259682863</v>
      </c>
      <c r="F23" s="40">
        <v>33233.9</v>
      </c>
      <c r="G23" s="40">
        <v>8308.2000000000007</v>
      </c>
      <c r="H23" s="40">
        <f t="shared" si="5"/>
        <v>24.999172531661948</v>
      </c>
      <c r="I23" s="40">
        <v>0</v>
      </c>
      <c r="J23" s="40">
        <v>0</v>
      </c>
      <c r="K23" s="40"/>
      <c r="L23" s="40">
        <v>29079.8</v>
      </c>
      <c r="M23" s="40">
        <v>0</v>
      </c>
      <c r="N23" s="40">
        <v>0</v>
      </c>
    </row>
    <row r="24" spans="1:14" ht="16.5" customHeight="1">
      <c r="A24" s="38">
        <v>18</v>
      </c>
      <c r="B24" s="39" t="s">
        <v>103</v>
      </c>
      <c r="C24" s="34">
        <f t="shared" si="2"/>
        <v>81911.899999999994</v>
      </c>
      <c r="D24" s="34">
        <f t="shared" si="3"/>
        <v>11611.5</v>
      </c>
      <c r="E24" s="34">
        <f t="shared" si="4"/>
        <v>14.175595975676305</v>
      </c>
      <c r="F24" s="40">
        <v>46446.6</v>
      </c>
      <c r="G24" s="40">
        <v>11611.5</v>
      </c>
      <c r="H24" s="40">
        <f t="shared" si="5"/>
        <v>24.999677048481484</v>
      </c>
      <c r="I24" s="40">
        <v>0</v>
      </c>
      <c r="J24" s="40">
        <v>0</v>
      </c>
      <c r="K24" s="40"/>
      <c r="L24" s="40">
        <v>35465.300000000003</v>
      </c>
      <c r="M24" s="40">
        <v>0</v>
      </c>
      <c r="N24" s="40">
        <v>0</v>
      </c>
    </row>
    <row r="25" spans="1:14" ht="16.5" customHeight="1">
      <c r="A25" s="38">
        <v>19</v>
      </c>
      <c r="B25" s="39" t="s">
        <v>104</v>
      </c>
      <c r="C25" s="34">
        <f t="shared" si="2"/>
        <v>32591.899999999998</v>
      </c>
      <c r="D25" s="34">
        <f t="shared" si="3"/>
        <v>1782</v>
      </c>
      <c r="E25" s="34">
        <f t="shared" si="4"/>
        <v>5.467616186843971</v>
      </c>
      <c r="F25" s="40">
        <v>6783.8</v>
      </c>
      <c r="G25" s="40">
        <v>1695.9</v>
      </c>
      <c r="H25" s="40">
        <f t="shared" si="5"/>
        <v>24.999262949969044</v>
      </c>
      <c r="I25" s="40">
        <v>345</v>
      </c>
      <c r="J25" s="40">
        <v>86.1</v>
      </c>
      <c r="K25" s="40">
        <f t="shared" si="1"/>
        <v>24.956521739130434</v>
      </c>
      <c r="L25" s="40">
        <v>25463.1</v>
      </c>
      <c r="M25" s="40">
        <v>0</v>
      </c>
      <c r="N25" s="40">
        <v>0</v>
      </c>
    </row>
    <row r="26" spans="1:14" ht="16.5" customHeight="1">
      <c r="A26" s="38">
        <v>20</v>
      </c>
      <c r="B26" s="39" t="s">
        <v>105</v>
      </c>
      <c r="C26" s="34">
        <f t="shared" si="2"/>
        <v>48804.5</v>
      </c>
      <c r="D26" s="34">
        <f t="shared" si="3"/>
        <v>5688.3</v>
      </c>
      <c r="E26" s="34">
        <f t="shared" si="4"/>
        <v>11.655277689557316</v>
      </c>
      <c r="F26" s="40">
        <v>22753.9</v>
      </c>
      <c r="G26" s="40">
        <v>5688.3</v>
      </c>
      <c r="H26" s="40">
        <f t="shared" si="5"/>
        <v>24.999230901076295</v>
      </c>
      <c r="I26" s="40">
        <v>0</v>
      </c>
      <c r="J26" s="40">
        <v>0</v>
      </c>
      <c r="K26" s="40"/>
      <c r="L26" s="40">
        <v>26050.6</v>
      </c>
      <c r="M26" s="40">
        <v>0</v>
      </c>
      <c r="N26" s="40">
        <v>0</v>
      </c>
    </row>
    <row r="27" spans="1:14" ht="16.5" customHeight="1">
      <c r="A27" s="38">
        <v>21</v>
      </c>
      <c r="B27" s="39" t="s">
        <v>106</v>
      </c>
      <c r="C27" s="34">
        <f t="shared" si="2"/>
        <v>63326.7</v>
      </c>
      <c r="D27" s="34">
        <f t="shared" si="3"/>
        <v>8616.2999999999993</v>
      </c>
      <c r="E27" s="34">
        <f t="shared" si="4"/>
        <v>13.606109271444748</v>
      </c>
      <c r="F27" s="40">
        <v>34466</v>
      </c>
      <c r="G27" s="40">
        <v>8616.2999999999993</v>
      </c>
      <c r="H27" s="40">
        <f t="shared" si="5"/>
        <v>24.999419717982938</v>
      </c>
      <c r="I27" s="40">
        <v>0</v>
      </c>
      <c r="J27" s="40">
        <v>0</v>
      </c>
      <c r="K27" s="40"/>
      <c r="L27" s="40">
        <v>28860.7</v>
      </c>
      <c r="M27" s="40">
        <v>0</v>
      </c>
      <c r="N27" s="40">
        <v>0</v>
      </c>
    </row>
    <row r="28" spans="1:14" s="30" customFormat="1" ht="19.5" customHeight="1">
      <c r="A28" s="41"/>
      <c r="B28" s="42" t="s">
        <v>419</v>
      </c>
      <c r="C28" s="37">
        <f>SUM(C29:C33)</f>
        <v>170019.20000000001</v>
      </c>
      <c r="D28" s="37">
        <f t="shared" ref="D28:M28" si="6">SUM(D29:D33)</f>
        <v>21638</v>
      </c>
      <c r="E28" s="37">
        <f t="shared" si="4"/>
        <v>12.72679791458847</v>
      </c>
      <c r="F28" s="37">
        <f t="shared" si="6"/>
        <v>79539.3</v>
      </c>
      <c r="G28" s="37">
        <f t="shared" si="6"/>
        <v>19459.699999999997</v>
      </c>
      <c r="H28" s="37">
        <f t="shared" si="5"/>
        <v>24.465515789050187</v>
      </c>
      <c r="I28" s="37">
        <f t="shared" si="6"/>
        <v>8713.2999999999993</v>
      </c>
      <c r="J28" s="37">
        <f t="shared" si="6"/>
        <v>2178.3000000000002</v>
      </c>
      <c r="K28" s="37">
        <f t="shared" si="1"/>
        <v>24.999713082299476</v>
      </c>
      <c r="L28" s="37">
        <f t="shared" si="6"/>
        <v>81766.600000000006</v>
      </c>
      <c r="M28" s="37">
        <f t="shared" si="6"/>
        <v>0</v>
      </c>
      <c r="N28" s="37">
        <v>0</v>
      </c>
    </row>
    <row r="29" spans="1:14" ht="18" customHeight="1">
      <c r="A29" s="38">
        <v>22</v>
      </c>
      <c r="B29" s="39" t="s">
        <v>107</v>
      </c>
      <c r="C29" s="34">
        <f t="shared" si="2"/>
        <v>21070.6</v>
      </c>
      <c r="D29" s="34">
        <f t="shared" si="3"/>
        <v>1274.9000000000001</v>
      </c>
      <c r="E29" s="34">
        <f t="shared" si="4"/>
        <v>6.0506108036790609</v>
      </c>
      <c r="F29" s="40">
        <v>5099</v>
      </c>
      <c r="G29" s="40">
        <v>849.8</v>
      </c>
      <c r="H29" s="40">
        <f t="shared" si="5"/>
        <v>16.666012943714453</v>
      </c>
      <c r="I29" s="40">
        <v>1700.8</v>
      </c>
      <c r="J29" s="40">
        <v>425.1</v>
      </c>
      <c r="K29" s="40">
        <f t="shared" si="1"/>
        <v>24.994120413922865</v>
      </c>
      <c r="L29" s="40">
        <v>14270.8</v>
      </c>
      <c r="M29" s="40">
        <v>0</v>
      </c>
      <c r="N29" s="40">
        <v>0</v>
      </c>
    </row>
    <row r="30" spans="1:14" ht="18" customHeight="1">
      <c r="A30" s="38">
        <v>23</v>
      </c>
      <c r="B30" s="39" t="s">
        <v>108</v>
      </c>
      <c r="C30" s="34">
        <f t="shared" si="2"/>
        <v>27615.5</v>
      </c>
      <c r="D30" s="34">
        <f t="shared" si="3"/>
        <v>862.8</v>
      </c>
      <c r="E30" s="34">
        <f t="shared" si="4"/>
        <v>3.1243323495862829</v>
      </c>
      <c r="F30" s="40">
        <v>0</v>
      </c>
      <c r="G30" s="40">
        <v>0</v>
      </c>
      <c r="H30" s="40"/>
      <c r="I30" s="40">
        <v>3450.9</v>
      </c>
      <c r="J30" s="40">
        <v>862.8</v>
      </c>
      <c r="K30" s="40">
        <f t="shared" si="1"/>
        <v>25.002173346083627</v>
      </c>
      <c r="L30" s="40">
        <v>24164.6</v>
      </c>
      <c r="M30" s="40">
        <v>0</v>
      </c>
      <c r="N30" s="40">
        <v>0</v>
      </c>
    </row>
    <row r="31" spans="1:14" ht="18" customHeight="1">
      <c r="A31" s="38">
        <v>24</v>
      </c>
      <c r="B31" s="39" t="s">
        <v>109</v>
      </c>
      <c r="C31" s="34">
        <f t="shared" si="2"/>
        <v>90858.5</v>
      </c>
      <c r="D31" s="34">
        <f t="shared" si="3"/>
        <v>17787.599999999999</v>
      </c>
      <c r="E31" s="34">
        <f t="shared" si="4"/>
        <v>19.577254742264071</v>
      </c>
      <c r="F31" s="40">
        <v>71150.7</v>
      </c>
      <c r="G31" s="40">
        <v>17787.599999999999</v>
      </c>
      <c r="H31" s="40">
        <f t="shared" si="5"/>
        <v>24.99989458993376</v>
      </c>
      <c r="I31" s="40">
        <v>0</v>
      </c>
      <c r="J31" s="40">
        <v>0</v>
      </c>
      <c r="K31" s="40"/>
      <c r="L31" s="40">
        <v>19707.8</v>
      </c>
      <c r="M31" s="40">
        <v>0</v>
      </c>
      <c r="N31" s="40">
        <v>0</v>
      </c>
    </row>
    <row r="32" spans="1:14" s="2" customFormat="1" ht="18" customHeight="1">
      <c r="A32" s="38">
        <v>26</v>
      </c>
      <c r="B32" s="39" t="s">
        <v>110</v>
      </c>
      <c r="C32" s="34">
        <f t="shared" si="2"/>
        <v>0</v>
      </c>
      <c r="D32" s="34">
        <f t="shared" si="3"/>
        <v>0</v>
      </c>
      <c r="E32" s="34">
        <v>0</v>
      </c>
      <c r="F32" s="40">
        <v>0</v>
      </c>
      <c r="G32" s="40">
        <v>0</v>
      </c>
      <c r="H32" s="40"/>
      <c r="I32" s="40">
        <v>0</v>
      </c>
      <c r="J32" s="40">
        <v>0</v>
      </c>
      <c r="K32" s="40"/>
      <c r="L32" s="40">
        <v>0</v>
      </c>
      <c r="M32" s="40">
        <v>0</v>
      </c>
      <c r="N32" s="40">
        <v>0</v>
      </c>
    </row>
    <row r="33" spans="1:14" ht="18" customHeight="1">
      <c r="A33" s="38">
        <v>25</v>
      </c>
      <c r="B33" s="39" t="s">
        <v>111</v>
      </c>
      <c r="C33" s="34">
        <f t="shared" si="2"/>
        <v>30474.600000000002</v>
      </c>
      <c r="D33" s="34">
        <f t="shared" si="3"/>
        <v>1712.6999999999998</v>
      </c>
      <c r="E33" s="34">
        <f t="shared" si="4"/>
        <v>5.6200901734559263</v>
      </c>
      <c r="F33" s="40">
        <v>3289.6</v>
      </c>
      <c r="G33" s="40">
        <v>822.3</v>
      </c>
      <c r="H33" s="40">
        <f t="shared" si="5"/>
        <v>24.996960116731518</v>
      </c>
      <c r="I33" s="40">
        <v>3561.6</v>
      </c>
      <c r="J33" s="40">
        <v>890.4</v>
      </c>
      <c r="K33" s="40">
        <f t="shared" si="1"/>
        <v>25</v>
      </c>
      <c r="L33" s="40">
        <v>23623.4</v>
      </c>
      <c r="M33" s="40">
        <v>0</v>
      </c>
      <c r="N33" s="40">
        <v>0</v>
      </c>
    </row>
    <row r="34" spans="1:14" ht="15">
      <c r="A34" s="38"/>
      <c r="B34" s="39"/>
      <c r="C34" s="34"/>
      <c r="D34" s="34"/>
      <c r="E34" s="34"/>
      <c r="F34" s="40"/>
      <c r="G34" s="40"/>
      <c r="H34" s="40"/>
      <c r="I34" s="40"/>
      <c r="J34" s="40"/>
      <c r="K34" s="40"/>
      <c r="L34" s="40"/>
      <c r="M34" s="40"/>
      <c r="N34" s="40"/>
    </row>
    <row r="35" spans="1:14" s="31" customFormat="1" ht="33.75" customHeight="1">
      <c r="A35" s="69" t="s">
        <v>112</v>
      </c>
      <c r="B35" s="69"/>
      <c r="C35" s="37">
        <f>SUM(C6+C28)</f>
        <v>1280452.5</v>
      </c>
      <c r="D35" s="37">
        <f t="shared" ref="D35:M35" si="7">SUM(D6+D28)</f>
        <v>156417.79999999999</v>
      </c>
      <c r="E35" s="37">
        <f t="shared" si="4"/>
        <v>12.215822141000935</v>
      </c>
      <c r="F35" s="37">
        <f t="shared" si="7"/>
        <v>587772.50000000012</v>
      </c>
      <c r="G35" s="37">
        <f t="shared" si="7"/>
        <v>146516.89999999997</v>
      </c>
      <c r="H35" s="37">
        <f t="shared" si="5"/>
        <v>24.927484698586603</v>
      </c>
      <c r="I35" s="37">
        <f t="shared" si="7"/>
        <v>39604.1</v>
      </c>
      <c r="J35" s="37">
        <f t="shared" si="7"/>
        <v>9900.9000000000015</v>
      </c>
      <c r="K35" s="37">
        <f t="shared" si="1"/>
        <v>24.99968437611258</v>
      </c>
      <c r="L35" s="37">
        <f t="shared" si="7"/>
        <v>653075.89999999991</v>
      </c>
      <c r="M35" s="37">
        <f t="shared" si="7"/>
        <v>0</v>
      </c>
      <c r="N35" s="37">
        <v>0</v>
      </c>
    </row>
  </sheetData>
  <mergeCells count="7">
    <mergeCell ref="C1:N1"/>
    <mergeCell ref="C2:N2"/>
    <mergeCell ref="A35:B35"/>
    <mergeCell ref="C4:E4"/>
    <mergeCell ref="F4:H4"/>
    <mergeCell ref="I4:K4"/>
    <mergeCell ref="L4:N4"/>
  </mergeCells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38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RowHeight="12.75"/>
  <cols>
    <col min="1" max="1" width="5.85546875" style="1" customWidth="1"/>
    <col min="2" max="2" width="18.7109375" style="2" customWidth="1"/>
    <col min="3" max="3" width="12.85546875" style="6" customWidth="1"/>
    <col min="4" max="4" width="16.28515625" style="6" customWidth="1"/>
    <col min="5" max="5" width="12.85546875" style="6" customWidth="1"/>
    <col min="6" max="6" width="14.5703125" style="2" customWidth="1"/>
    <col min="7" max="7" width="13.85546875" style="2" customWidth="1"/>
    <col min="8" max="8" width="11.140625" style="2" customWidth="1"/>
    <col min="9" max="9" width="14.5703125" style="2" customWidth="1"/>
    <col min="10" max="10" width="13.5703125" style="2" customWidth="1"/>
    <col min="11" max="11" width="11.5703125" style="2" customWidth="1"/>
    <col min="12" max="13" width="14.5703125" style="2" customWidth="1"/>
    <col min="14" max="14" width="12.7109375" style="2" customWidth="1"/>
    <col min="15" max="15" width="13.85546875" style="2" customWidth="1"/>
    <col min="16" max="16" width="12.140625" style="2" customWidth="1"/>
    <col min="17" max="17" width="13" style="2" customWidth="1"/>
    <col min="18" max="18" width="15.28515625" style="2" customWidth="1"/>
    <col min="19" max="19" width="12.7109375" style="2" customWidth="1"/>
    <col min="20" max="20" width="11" style="2" customWidth="1"/>
    <col min="21" max="21" width="13.42578125" style="2" customWidth="1"/>
    <col min="22" max="22" width="12.140625" style="2" customWidth="1"/>
    <col min="23" max="23" width="11.42578125" style="2" customWidth="1"/>
    <col min="24" max="24" width="15.5703125" style="2" customWidth="1"/>
    <col min="25" max="25" width="13.140625" style="2" customWidth="1"/>
    <col min="26" max="26" width="11.28515625" style="2" customWidth="1"/>
    <col min="27" max="27" width="12.5703125" style="2" customWidth="1"/>
    <col min="28" max="29" width="11.140625" style="2" customWidth="1"/>
    <col min="30" max="30" width="14.28515625" style="2" customWidth="1"/>
    <col min="31" max="31" width="13.85546875" style="2" customWidth="1"/>
    <col min="32" max="32" width="11.140625" style="2" customWidth="1"/>
    <col min="33" max="33" width="14.5703125" style="2" customWidth="1"/>
    <col min="34" max="34" width="14" style="2" customWidth="1"/>
    <col min="35" max="36" width="13.85546875" style="2" customWidth="1"/>
    <col min="37" max="37" width="13.5703125" style="2" customWidth="1"/>
    <col min="38" max="38" width="13.28515625" style="2" customWidth="1"/>
    <col min="39" max="39" width="14.42578125" style="2" customWidth="1"/>
    <col min="40" max="40" width="12.7109375" style="2" customWidth="1"/>
    <col min="41" max="41" width="13.28515625" style="2" customWidth="1"/>
    <col min="42" max="42" width="13.7109375" style="2" customWidth="1"/>
    <col min="43" max="43" width="13.28515625" style="2" customWidth="1"/>
    <col min="44" max="44" width="11.85546875" style="2" customWidth="1"/>
    <col min="45" max="45" width="14.42578125" style="2" customWidth="1"/>
    <col min="46" max="46" width="12.5703125" style="2" customWidth="1"/>
    <col min="47" max="47" width="13.140625" style="2" customWidth="1"/>
    <col min="48" max="48" width="14" style="2" customWidth="1"/>
    <col min="49" max="49" width="13.85546875" style="2" customWidth="1"/>
    <col min="50" max="50" width="11.85546875" style="2" customWidth="1"/>
    <col min="51" max="51" width="13.7109375" style="2" customWidth="1"/>
    <col min="52" max="52" width="14.5703125" style="2" customWidth="1"/>
    <col min="53" max="53" width="12" style="2" customWidth="1"/>
    <col min="54" max="54" width="14.42578125" style="2" customWidth="1"/>
    <col min="55" max="55" width="13.140625" style="2" customWidth="1"/>
    <col min="56" max="56" width="11.85546875" style="2" customWidth="1"/>
    <col min="57" max="57" width="14.7109375" style="2" customWidth="1"/>
    <col min="58" max="58" width="13.5703125" style="2" customWidth="1"/>
    <col min="59" max="59" width="13.140625" style="2" customWidth="1"/>
    <col min="60" max="60" width="13.7109375" style="2" customWidth="1"/>
    <col min="61" max="61" width="13" style="2" customWidth="1"/>
    <col min="62" max="62" width="14.7109375" style="2" customWidth="1"/>
    <col min="63" max="64" width="15.85546875" style="2" customWidth="1"/>
    <col min="65" max="67" width="14.140625" style="2" customWidth="1"/>
    <col min="68" max="68" width="11.85546875" style="2" customWidth="1"/>
    <col min="69" max="69" width="14.85546875" style="2" customWidth="1"/>
    <col min="70" max="70" width="12.85546875" style="2" customWidth="1"/>
    <col min="71" max="71" width="12.5703125" style="2" customWidth="1"/>
    <col min="72" max="72" width="13.140625" style="2" customWidth="1"/>
    <col min="73" max="73" width="12.42578125" style="2" customWidth="1"/>
    <col min="74" max="74" width="12" style="2" customWidth="1"/>
    <col min="75" max="77" width="12.7109375" style="2" customWidth="1"/>
    <col min="78" max="78" width="13" style="2" customWidth="1"/>
    <col min="79" max="79" width="12.85546875" style="2" customWidth="1"/>
    <col min="80" max="80" width="11.7109375" style="2" customWidth="1"/>
    <col min="81" max="81" width="13.7109375" style="2" customWidth="1"/>
    <col min="82" max="82" width="13" style="2" customWidth="1"/>
    <col min="83" max="83" width="11.85546875" style="2" customWidth="1"/>
    <col min="84" max="84" width="14.85546875" style="2" customWidth="1"/>
    <col min="85" max="85" width="13.42578125" style="2" customWidth="1"/>
    <col min="86" max="86" width="11.85546875" style="2" customWidth="1"/>
    <col min="87" max="87" width="12.5703125" style="2" customWidth="1"/>
    <col min="88" max="88" width="12.28515625" style="2" customWidth="1"/>
    <col min="89" max="89" width="11.85546875" style="2" customWidth="1"/>
    <col min="90" max="90" width="13.7109375" style="2" customWidth="1"/>
    <col min="91" max="91" width="13.140625" style="2" customWidth="1"/>
    <col min="92" max="92" width="11.5703125" style="2" customWidth="1"/>
    <col min="93" max="93" width="15.5703125" style="2" customWidth="1"/>
    <col min="94" max="94" width="12.7109375" style="2" customWidth="1"/>
    <col min="95" max="95" width="11.5703125" style="2" customWidth="1"/>
    <col min="96" max="96" width="15.28515625" style="2" customWidth="1"/>
    <col min="97" max="97" width="13.85546875" style="2" customWidth="1"/>
    <col min="98" max="98" width="11.7109375" style="2" customWidth="1"/>
    <col min="99" max="99" width="15.140625" style="2" customWidth="1"/>
    <col min="100" max="100" width="12.5703125" style="2" customWidth="1"/>
    <col min="101" max="101" width="11.42578125" style="2" customWidth="1"/>
    <col min="102" max="103" width="16.42578125" style="2" customWidth="1"/>
    <col min="104" max="104" width="11.85546875" style="2" customWidth="1"/>
    <col min="105" max="105" width="14.140625" style="2" customWidth="1"/>
    <col min="106" max="106" width="12.28515625" style="2" customWidth="1"/>
    <col min="107" max="107" width="11.28515625" style="2" customWidth="1"/>
    <col min="108" max="108" width="14.5703125" style="2" customWidth="1"/>
    <col min="109" max="109" width="13" style="2" customWidth="1"/>
    <col min="110" max="110" width="13.7109375" style="2" customWidth="1"/>
    <col min="111" max="111" width="13.85546875" style="2" customWidth="1"/>
    <col min="112" max="112" width="15.7109375" style="2" customWidth="1"/>
    <col min="113" max="113" width="14" style="2" customWidth="1"/>
    <col min="114" max="114" width="14.42578125" style="2" customWidth="1"/>
    <col min="115" max="115" width="13.28515625" style="2" customWidth="1"/>
    <col min="116" max="116" width="13" style="2" customWidth="1"/>
    <col min="117" max="119" width="13.28515625" style="2" customWidth="1"/>
    <col min="120" max="120" width="13.5703125" style="2" customWidth="1"/>
    <col min="121" max="121" width="11.85546875" style="2" customWidth="1"/>
    <col min="122" max="122" width="11.5703125" style="2" customWidth="1"/>
    <col min="123" max="123" width="14.140625" style="2" customWidth="1"/>
    <col min="124" max="124" width="13.28515625" style="2" customWidth="1"/>
    <col min="125" max="125" width="11.28515625" style="2" customWidth="1"/>
    <col min="126" max="127" width="13.28515625" style="2" customWidth="1"/>
    <col min="128" max="128" width="11.5703125" style="2" customWidth="1"/>
    <col min="129" max="129" width="12" style="2" customWidth="1"/>
    <col min="130" max="130" width="11.7109375" style="2" customWidth="1"/>
    <col min="131" max="131" width="12.140625" style="2" customWidth="1"/>
    <col min="132" max="132" width="14" style="2" customWidth="1"/>
    <col min="133" max="134" width="13.85546875" style="2" customWidth="1"/>
    <col min="135" max="135" width="13.42578125" style="2" customWidth="1"/>
    <col min="136" max="136" width="11.85546875" style="2" customWidth="1"/>
    <col min="137" max="137" width="11.5703125" style="2" customWidth="1"/>
    <col min="138" max="138" width="14.7109375" style="2" customWidth="1"/>
    <col min="139" max="139" width="12.42578125" style="2" customWidth="1"/>
    <col min="140" max="140" width="12.7109375" style="2" customWidth="1"/>
    <col min="141" max="141" width="13.140625" style="2" customWidth="1"/>
    <col min="142" max="142" width="12.42578125" style="2" customWidth="1"/>
    <col min="143" max="143" width="11.28515625" style="2" customWidth="1"/>
    <col min="144" max="145" width="16.28515625" style="2" customWidth="1"/>
    <col min="146" max="146" width="16" style="2" customWidth="1"/>
    <col min="147" max="147" width="14" style="2" customWidth="1"/>
    <col min="148" max="148" width="13.42578125" style="2" customWidth="1"/>
    <col min="149" max="149" width="11.28515625" style="2" customWidth="1"/>
    <col min="150" max="151" width="13.42578125" style="2" customWidth="1"/>
    <col min="152" max="152" width="11.42578125" style="2" customWidth="1"/>
    <col min="153" max="154" width="14" style="2" customWidth="1"/>
    <col min="155" max="155" width="11.140625" style="2" customWidth="1"/>
    <col min="156" max="156" width="12.42578125" style="2" customWidth="1"/>
    <col min="157" max="157" width="12.85546875" style="2" customWidth="1"/>
    <col min="158" max="158" width="11.140625" style="2" customWidth="1"/>
    <col min="159" max="159" width="13.7109375" style="2" customWidth="1"/>
    <col min="160" max="160" width="10.28515625" style="2" customWidth="1"/>
    <col min="161" max="161" width="11" style="2" customWidth="1"/>
    <col min="162" max="162" width="14.5703125" style="2" customWidth="1"/>
    <col min="163" max="163" width="12.28515625" style="2" customWidth="1"/>
    <col min="164" max="164" width="11.5703125" style="2" customWidth="1"/>
    <col min="165" max="165" width="15" style="2" customWidth="1"/>
    <col min="166" max="166" width="13.42578125" style="2" customWidth="1"/>
    <col min="167" max="167" width="11.85546875" style="2" customWidth="1"/>
    <col min="168" max="168" width="14.42578125" style="2" customWidth="1"/>
    <col min="169" max="169" width="14" style="2" customWidth="1"/>
    <col min="170" max="170" width="11" style="2" customWidth="1"/>
    <col min="171" max="172" width="14.42578125" style="2" customWidth="1"/>
    <col min="173" max="173" width="11.5703125" style="2" customWidth="1"/>
    <col min="174" max="174" width="14.42578125" style="2" customWidth="1"/>
    <col min="175" max="175" width="16.28515625" style="2" customWidth="1"/>
    <col min="176" max="176" width="11.28515625" style="2" customWidth="1"/>
    <col min="177" max="177" width="14.140625" style="2" customWidth="1"/>
    <col min="178" max="178" width="13.5703125" style="2" customWidth="1"/>
    <col min="179" max="179" width="10.140625" style="2" customWidth="1"/>
    <col min="180" max="180" width="15" style="2" customWidth="1"/>
    <col min="181" max="181" width="14.28515625" style="2" customWidth="1"/>
    <col min="182" max="182" width="12.140625" style="2" customWidth="1"/>
    <col min="183" max="183" width="14" style="2" customWidth="1"/>
    <col min="184" max="184" width="16.28515625" style="2" customWidth="1"/>
    <col min="185" max="185" width="11.28515625" style="2" customWidth="1"/>
    <col min="186" max="187" width="14.42578125" style="2" customWidth="1"/>
    <col min="188" max="188" width="11.7109375" style="2" customWidth="1"/>
    <col min="189" max="190" width="13.7109375" style="2" customWidth="1"/>
    <col min="191" max="191" width="12.140625" style="2" customWidth="1"/>
    <col min="192" max="192" width="14.42578125" style="2" customWidth="1"/>
    <col min="193" max="193" width="13.28515625" style="2" customWidth="1"/>
    <col min="194" max="194" width="12" style="2" customWidth="1"/>
    <col min="195" max="196" width="14.28515625" style="2" customWidth="1"/>
    <col min="197" max="197" width="11.7109375" style="2" customWidth="1"/>
    <col min="198" max="198" width="14" style="2" customWidth="1"/>
    <col min="199" max="199" width="14.5703125" style="2" customWidth="1"/>
    <col min="200" max="200" width="10.42578125" style="2" customWidth="1"/>
    <col min="201" max="201" width="14.42578125" style="2" customWidth="1"/>
    <col min="202" max="202" width="13.28515625" style="2" customWidth="1"/>
    <col min="203" max="203" width="11.5703125" style="2" customWidth="1"/>
    <col min="204" max="204" width="15.28515625" style="2" customWidth="1"/>
    <col min="205" max="205" width="13.5703125" style="2" customWidth="1"/>
    <col min="206" max="206" width="11.140625" style="2" customWidth="1"/>
    <col min="207" max="207" width="12.5703125" style="2" customWidth="1"/>
    <col min="208" max="208" width="13" style="2" customWidth="1"/>
    <col min="209" max="209" width="11.28515625" style="2" customWidth="1"/>
    <col min="210" max="211" width="12.42578125" style="2" customWidth="1"/>
    <col min="212" max="212" width="12.7109375" style="2" customWidth="1"/>
    <col min="213" max="213" width="15.42578125" style="2" customWidth="1"/>
    <col min="214" max="214" width="13.140625" style="2" customWidth="1"/>
    <col min="215" max="215" width="11.28515625" style="2" customWidth="1"/>
    <col min="216" max="216" width="15.28515625" style="2" customWidth="1"/>
    <col min="217" max="217" width="13" style="2" customWidth="1"/>
    <col min="218" max="218" width="11" style="2" customWidth="1"/>
    <col min="219" max="219" width="15.28515625" style="2" customWidth="1"/>
    <col min="220" max="220" width="12.85546875" style="2" customWidth="1"/>
    <col min="221" max="221" width="11.140625" style="2" customWidth="1"/>
    <col min="222" max="222" width="13.5703125" style="2" customWidth="1"/>
    <col min="223" max="223" width="11.28515625" style="2" customWidth="1"/>
    <col min="224" max="224" width="11.5703125" style="2" customWidth="1"/>
    <col min="225" max="225" width="13.140625" style="2" customWidth="1"/>
    <col min="226" max="226" width="12.85546875" style="2" customWidth="1"/>
    <col min="227" max="227" width="12" style="2" customWidth="1"/>
    <col min="228" max="229" width="13.28515625" style="2" customWidth="1"/>
    <col min="230" max="230" width="11" style="2" customWidth="1"/>
    <col min="231" max="231" width="11.28515625" style="2" customWidth="1"/>
    <col min="232" max="232" width="11.42578125" style="2" customWidth="1"/>
    <col min="233" max="233" width="11" style="2" customWidth="1"/>
    <col min="234" max="234" width="15.28515625" style="2" customWidth="1"/>
    <col min="235" max="235" width="11.42578125" style="2" customWidth="1"/>
    <col min="236" max="236" width="10.85546875" style="2" customWidth="1"/>
    <col min="237" max="238" width="15.28515625" style="2" customWidth="1"/>
    <col min="239" max="239" width="11.28515625" style="2" customWidth="1"/>
    <col min="240" max="240" width="15.28515625" style="2" customWidth="1"/>
    <col min="241" max="241" width="13" style="2" customWidth="1"/>
    <col min="242" max="242" width="11.42578125" style="2" customWidth="1"/>
    <col min="243" max="243" width="15.28515625" style="2" customWidth="1"/>
    <col min="244" max="244" width="12.85546875" style="2" customWidth="1"/>
    <col min="245" max="245" width="10.85546875" style="2" customWidth="1"/>
    <col min="246" max="246" width="14.7109375" style="2" customWidth="1"/>
    <col min="247" max="247" width="12.28515625" style="2" customWidth="1"/>
    <col min="248" max="248" width="12.5703125" style="2" customWidth="1"/>
    <col min="249" max="249" width="13.5703125" style="2" customWidth="1"/>
    <col min="250" max="250" width="12.85546875" style="2" customWidth="1"/>
    <col min="251" max="251" width="11" style="2" customWidth="1"/>
    <col min="252" max="253" width="15.28515625" style="2" customWidth="1"/>
    <col min="254" max="254" width="11.28515625" style="2" customWidth="1"/>
    <col min="255" max="256" width="15.28515625" style="2" customWidth="1"/>
    <col min="257" max="257" width="11.140625" style="2" customWidth="1"/>
    <col min="258" max="258" width="15.28515625" style="2" customWidth="1"/>
    <col min="259" max="259" width="12.28515625" style="2" customWidth="1"/>
    <col min="260" max="260" width="11.28515625" style="2" customWidth="1"/>
    <col min="261" max="262" width="15.28515625" style="2" customWidth="1"/>
    <col min="263" max="263" width="11.5703125" style="2" customWidth="1"/>
    <col min="264" max="16384" width="9.140625" style="5"/>
  </cols>
  <sheetData>
    <row r="1" spans="1:263" ht="26.25" hidden="1" customHeight="1">
      <c r="A1" s="1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28"/>
      <c r="Y1" s="28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</row>
    <row r="2" spans="1:263" ht="63" customHeight="1">
      <c r="A2" s="1" t="s">
        <v>1</v>
      </c>
      <c r="C2" s="68" t="s">
        <v>435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56"/>
      <c r="S2" s="56"/>
      <c r="T2" s="56"/>
      <c r="U2" s="56"/>
      <c r="V2" s="56"/>
      <c r="W2" s="56"/>
      <c r="X2" s="56"/>
      <c r="Y2" s="56"/>
      <c r="Z2" s="56"/>
      <c r="AA2" s="28"/>
      <c r="AB2" s="28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76"/>
      <c r="HF2" s="76"/>
      <c r="HG2" s="76"/>
      <c r="HH2" s="76"/>
      <c r="HI2" s="76"/>
      <c r="HJ2" s="76"/>
      <c r="HK2" s="76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</row>
    <row r="3" spans="1:263" ht="30" customHeight="1">
      <c r="C3" s="2"/>
      <c r="D3" s="2"/>
      <c r="E3" s="2"/>
      <c r="P3" s="79" t="s">
        <v>418</v>
      </c>
      <c r="Q3" s="79"/>
      <c r="W3" s="77" t="s">
        <v>2</v>
      </c>
      <c r="X3" s="77"/>
      <c r="Y3" s="77"/>
      <c r="Z3" s="77"/>
      <c r="AA3" s="7"/>
      <c r="AB3" s="7"/>
      <c r="AD3" s="78"/>
      <c r="AE3" s="78"/>
      <c r="AF3" s="78"/>
      <c r="AG3" s="3"/>
      <c r="AH3" s="3"/>
      <c r="AS3" s="78"/>
      <c r="AT3" s="78"/>
      <c r="AU3" s="78"/>
      <c r="AV3" s="78"/>
      <c r="AW3" s="3"/>
      <c r="AX3" s="3"/>
      <c r="AY3" s="3"/>
      <c r="AZ3" s="3"/>
      <c r="BA3" s="3"/>
      <c r="BB3" s="3"/>
      <c r="BC3" s="3"/>
    </row>
    <row r="4" spans="1:263" ht="175.5" customHeight="1">
      <c r="A4" s="90" t="s">
        <v>114</v>
      </c>
      <c r="B4" s="88" t="s">
        <v>421</v>
      </c>
      <c r="C4" s="73" t="s">
        <v>424</v>
      </c>
      <c r="D4" s="74"/>
      <c r="E4" s="75"/>
      <c r="F4" s="70" t="s">
        <v>247</v>
      </c>
      <c r="G4" s="71"/>
      <c r="H4" s="72"/>
      <c r="I4" s="70" t="s">
        <v>6</v>
      </c>
      <c r="J4" s="71"/>
      <c r="K4" s="72"/>
      <c r="L4" s="70" t="s">
        <v>251</v>
      </c>
      <c r="M4" s="71"/>
      <c r="N4" s="72"/>
      <c r="O4" s="70" t="s">
        <v>253</v>
      </c>
      <c r="P4" s="71"/>
      <c r="Q4" s="72"/>
      <c r="R4" s="70" t="s">
        <v>256</v>
      </c>
      <c r="S4" s="71"/>
      <c r="T4" s="72"/>
      <c r="U4" s="70" t="s">
        <v>258</v>
      </c>
      <c r="V4" s="71"/>
      <c r="W4" s="72"/>
      <c r="X4" s="70" t="s">
        <v>7</v>
      </c>
      <c r="Y4" s="71"/>
      <c r="Z4" s="72"/>
      <c r="AA4" s="70" t="s">
        <v>314</v>
      </c>
      <c r="AB4" s="71"/>
      <c r="AC4" s="72"/>
      <c r="AD4" s="70" t="s">
        <v>299</v>
      </c>
      <c r="AE4" s="71"/>
      <c r="AF4" s="72"/>
      <c r="AG4" s="70" t="s">
        <v>300</v>
      </c>
      <c r="AH4" s="71"/>
      <c r="AI4" s="72"/>
      <c r="AJ4" s="70" t="s">
        <v>301</v>
      </c>
      <c r="AK4" s="71"/>
      <c r="AL4" s="72"/>
      <c r="AM4" s="70" t="s">
        <v>266</v>
      </c>
      <c r="AN4" s="71"/>
      <c r="AO4" s="72"/>
      <c r="AP4" s="70" t="s">
        <v>302</v>
      </c>
      <c r="AQ4" s="71"/>
      <c r="AR4" s="72"/>
      <c r="AS4" s="70" t="s">
        <v>315</v>
      </c>
      <c r="AT4" s="71"/>
      <c r="AU4" s="72"/>
      <c r="AV4" s="70" t="s">
        <v>316</v>
      </c>
      <c r="AW4" s="71"/>
      <c r="AX4" s="72"/>
      <c r="AY4" s="70" t="s">
        <v>317</v>
      </c>
      <c r="AZ4" s="71"/>
      <c r="BA4" s="72"/>
      <c r="BB4" s="70" t="s">
        <v>306</v>
      </c>
      <c r="BC4" s="71"/>
      <c r="BD4" s="72"/>
      <c r="BE4" s="70" t="s">
        <v>275</v>
      </c>
      <c r="BF4" s="71"/>
      <c r="BG4" s="72"/>
      <c r="BH4" s="70" t="s">
        <v>307</v>
      </c>
      <c r="BI4" s="71"/>
      <c r="BJ4" s="71"/>
      <c r="BK4" s="70" t="s">
        <v>318</v>
      </c>
      <c r="BL4" s="71"/>
      <c r="BM4" s="72"/>
      <c r="BN4" s="80" t="s">
        <v>309</v>
      </c>
      <c r="BO4" s="81"/>
      <c r="BP4" s="82"/>
      <c r="BQ4" s="70" t="s">
        <v>319</v>
      </c>
      <c r="BR4" s="71"/>
      <c r="BS4" s="72"/>
      <c r="BT4" s="70" t="s">
        <v>311</v>
      </c>
      <c r="BU4" s="71"/>
      <c r="BV4" s="72"/>
      <c r="BW4" s="70" t="s">
        <v>312</v>
      </c>
      <c r="BX4" s="71"/>
      <c r="BY4" s="72"/>
      <c r="BZ4" s="70" t="s">
        <v>313</v>
      </c>
      <c r="CA4" s="71"/>
      <c r="CB4" s="72"/>
      <c r="CC4" s="70" t="s">
        <v>284</v>
      </c>
      <c r="CD4" s="71"/>
      <c r="CE4" s="72"/>
      <c r="CF4" s="70" t="s">
        <v>286</v>
      </c>
      <c r="CG4" s="71"/>
      <c r="CH4" s="72"/>
      <c r="CI4" s="70" t="s">
        <v>287</v>
      </c>
      <c r="CJ4" s="71"/>
      <c r="CK4" s="72"/>
      <c r="CL4" s="70" t="s">
        <v>288</v>
      </c>
      <c r="CM4" s="71"/>
      <c r="CN4" s="72"/>
      <c r="CO4" s="70" t="s">
        <v>292</v>
      </c>
      <c r="CP4" s="71"/>
      <c r="CQ4" s="72"/>
      <c r="CR4" s="70" t="s">
        <v>294</v>
      </c>
      <c r="CS4" s="71"/>
      <c r="CT4" s="72"/>
      <c r="CU4" s="70" t="s">
        <v>295</v>
      </c>
      <c r="CV4" s="71"/>
      <c r="CW4" s="72"/>
      <c r="CX4" s="70" t="s">
        <v>8</v>
      </c>
      <c r="CY4" s="71"/>
      <c r="CZ4" s="72"/>
      <c r="DA4" s="83" t="s">
        <v>9</v>
      </c>
      <c r="DB4" s="84"/>
      <c r="DC4" s="85"/>
      <c r="DD4" s="70" t="s">
        <v>10</v>
      </c>
      <c r="DE4" s="71"/>
      <c r="DF4" s="72"/>
      <c r="DG4" s="70" t="s">
        <v>11</v>
      </c>
      <c r="DH4" s="71"/>
      <c r="DI4" s="72"/>
      <c r="DJ4" s="70" t="s">
        <v>12</v>
      </c>
      <c r="DK4" s="71"/>
      <c r="DL4" s="72"/>
      <c r="DM4" s="70" t="s">
        <v>13</v>
      </c>
      <c r="DN4" s="71"/>
      <c r="DO4" s="72"/>
      <c r="DP4" s="70" t="s">
        <v>14</v>
      </c>
      <c r="DQ4" s="71"/>
      <c r="DR4" s="72"/>
      <c r="DS4" s="70" t="s">
        <v>15</v>
      </c>
      <c r="DT4" s="71"/>
      <c r="DU4" s="72"/>
      <c r="DV4" s="70" t="s">
        <v>16</v>
      </c>
      <c r="DW4" s="71"/>
      <c r="DX4" s="72"/>
      <c r="DY4" s="70" t="s">
        <v>17</v>
      </c>
      <c r="DZ4" s="71"/>
      <c r="EA4" s="72"/>
      <c r="EB4" s="70" t="s">
        <v>425</v>
      </c>
      <c r="EC4" s="71"/>
      <c r="ED4" s="72"/>
      <c r="EE4" s="70" t="s">
        <v>426</v>
      </c>
      <c r="EF4" s="71"/>
      <c r="EG4" s="72"/>
      <c r="EH4" s="70" t="s">
        <v>427</v>
      </c>
      <c r="EI4" s="71"/>
      <c r="EJ4" s="72"/>
      <c r="EK4" s="70" t="s">
        <v>428</v>
      </c>
      <c r="EL4" s="71"/>
      <c r="EM4" s="72"/>
      <c r="EN4" s="70" t="s">
        <v>22</v>
      </c>
      <c r="EO4" s="71"/>
      <c r="EP4" s="72"/>
      <c r="EQ4" s="70" t="s">
        <v>23</v>
      </c>
      <c r="ER4" s="71"/>
      <c r="ES4" s="72"/>
      <c r="ET4" s="70" t="s">
        <v>24</v>
      </c>
      <c r="EU4" s="71"/>
      <c r="EV4" s="72"/>
      <c r="EW4" s="70" t="s">
        <v>25</v>
      </c>
      <c r="EX4" s="71"/>
      <c r="EY4" s="72"/>
      <c r="EZ4" s="70" t="s">
        <v>26</v>
      </c>
      <c r="FA4" s="71"/>
      <c r="FB4" s="72"/>
      <c r="FC4" s="70" t="s">
        <v>27</v>
      </c>
      <c r="FD4" s="71"/>
      <c r="FE4" s="72"/>
      <c r="FF4" s="70" t="s">
        <v>28</v>
      </c>
      <c r="FG4" s="71"/>
      <c r="FH4" s="72"/>
      <c r="FI4" s="70" t="s">
        <v>29</v>
      </c>
      <c r="FJ4" s="71"/>
      <c r="FK4" s="72"/>
      <c r="FL4" s="70" t="s">
        <v>30</v>
      </c>
      <c r="FM4" s="71"/>
      <c r="FN4" s="71"/>
      <c r="FO4" s="70" t="s">
        <v>31</v>
      </c>
      <c r="FP4" s="71"/>
      <c r="FQ4" s="72"/>
      <c r="FR4" s="70" t="s">
        <v>32</v>
      </c>
      <c r="FS4" s="71"/>
      <c r="FT4" s="71"/>
      <c r="FU4" s="70" t="s">
        <v>33</v>
      </c>
      <c r="FV4" s="71"/>
      <c r="FW4" s="71"/>
      <c r="FX4" s="70" t="s">
        <v>34</v>
      </c>
      <c r="FY4" s="71"/>
      <c r="FZ4" s="71"/>
      <c r="GA4" s="70" t="s">
        <v>429</v>
      </c>
      <c r="GB4" s="71"/>
      <c r="GC4" s="71"/>
      <c r="GD4" s="70" t="s">
        <v>36</v>
      </c>
      <c r="GE4" s="71"/>
      <c r="GF4" s="71"/>
      <c r="GG4" s="86" t="s">
        <v>37</v>
      </c>
      <c r="GH4" s="86"/>
      <c r="GI4" s="86"/>
      <c r="GJ4" s="70" t="s">
        <v>38</v>
      </c>
      <c r="GK4" s="71"/>
      <c r="GL4" s="71"/>
      <c r="GM4" s="70" t="s">
        <v>430</v>
      </c>
      <c r="GN4" s="71"/>
      <c r="GO4" s="71"/>
      <c r="GP4" s="70" t="s">
        <v>40</v>
      </c>
      <c r="GQ4" s="71"/>
      <c r="GR4" s="71"/>
      <c r="GS4" s="70" t="s">
        <v>41</v>
      </c>
      <c r="GT4" s="71"/>
      <c r="GU4" s="72"/>
      <c r="GV4" s="70" t="s">
        <v>42</v>
      </c>
      <c r="GW4" s="71"/>
      <c r="GX4" s="72"/>
      <c r="GY4" s="70" t="s">
        <v>357</v>
      </c>
      <c r="GZ4" s="71"/>
      <c r="HA4" s="72"/>
      <c r="HB4" s="70" t="s">
        <v>43</v>
      </c>
      <c r="HC4" s="71"/>
      <c r="HD4" s="72"/>
      <c r="HE4" s="83" t="s">
        <v>44</v>
      </c>
      <c r="HF4" s="84"/>
      <c r="HG4" s="85"/>
      <c r="HH4" s="70" t="s">
        <v>45</v>
      </c>
      <c r="HI4" s="71"/>
      <c r="HJ4" s="72"/>
      <c r="HK4" s="70" t="s">
        <v>46</v>
      </c>
      <c r="HL4" s="71"/>
      <c r="HM4" s="72"/>
      <c r="HN4" s="70" t="s">
        <v>47</v>
      </c>
      <c r="HO4" s="71"/>
      <c r="HP4" s="72"/>
      <c r="HQ4" s="70" t="s">
        <v>48</v>
      </c>
      <c r="HR4" s="71"/>
      <c r="HS4" s="72"/>
      <c r="HT4" s="70" t="s">
        <v>49</v>
      </c>
      <c r="HU4" s="71"/>
      <c r="HV4" s="71"/>
      <c r="HW4" s="70" t="s">
        <v>50</v>
      </c>
      <c r="HX4" s="71"/>
      <c r="HY4" s="72"/>
      <c r="HZ4" s="70" t="s">
        <v>51</v>
      </c>
      <c r="IA4" s="71"/>
      <c r="IB4" s="72"/>
      <c r="IC4" s="70" t="s">
        <v>52</v>
      </c>
      <c r="ID4" s="71"/>
      <c r="IE4" s="72"/>
      <c r="IF4" s="70" t="s">
        <v>431</v>
      </c>
      <c r="IG4" s="71"/>
      <c r="IH4" s="72"/>
      <c r="II4" s="70" t="s">
        <v>54</v>
      </c>
      <c r="IJ4" s="71"/>
      <c r="IK4" s="72"/>
      <c r="IL4" s="70" t="s">
        <v>55</v>
      </c>
      <c r="IM4" s="71"/>
      <c r="IN4" s="72"/>
      <c r="IO4" s="70" t="s">
        <v>56</v>
      </c>
      <c r="IP4" s="71"/>
      <c r="IQ4" s="72"/>
      <c r="IR4" s="70" t="s">
        <v>57</v>
      </c>
      <c r="IS4" s="71"/>
      <c r="IT4" s="71"/>
      <c r="IU4" s="70" t="s">
        <v>375</v>
      </c>
      <c r="IV4" s="71"/>
      <c r="IW4" s="72"/>
      <c r="IX4" s="70" t="s">
        <v>58</v>
      </c>
      <c r="IY4" s="71"/>
      <c r="IZ4" s="72"/>
      <c r="JA4" s="70" t="s">
        <v>59</v>
      </c>
      <c r="JB4" s="71"/>
      <c r="JC4" s="72"/>
    </row>
    <row r="5" spans="1:263" s="45" customFormat="1" ht="75.75" customHeight="1">
      <c r="A5" s="91"/>
      <c r="B5" s="89"/>
      <c r="C5" s="44" t="s">
        <v>415</v>
      </c>
      <c r="D5" s="44" t="s">
        <v>416</v>
      </c>
      <c r="E5" s="44" t="s">
        <v>417</v>
      </c>
      <c r="F5" s="44" t="s">
        <v>415</v>
      </c>
      <c r="G5" s="44" t="s">
        <v>416</v>
      </c>
      <c r="H5" s="44" t="s">
        <v>417</v>
      </c>
      <c r="I5" s="44" t="s">
        <v>415</v>
      </c>
      <c r="J5" s="44" t="s">
        <v>416</v>
      </c>
      <c r="K5" s="44" t="s">
        <v>417</v>
      </c>
      <c r="L5" s="44" t="s">
        <v>415</v>
      </c>
      <c r="M5" s="44" t="s">
        <v>416</v>
      </c>
      <c r="N5" s="44" t="s">
        <v>417</v>
      </c>
      <c r="O5" s="44" t="s">
        <v>415</v>
      </c>
      <c r="P5" s="44" t="s">
        <v>416</v>
      </c>
      <c r="Q5" s="44" t="s">
        <v>417</v>
      </c>
      <c r="R5" s="44" t="s">
        <v>415</v>
      </c>
      <c r="S5" s="44" t="s">
        <v>416</v>
      </c>
      <c r="T5" s="44" t="s">
        <v>417</v>
      </c>
      <c r="U5" s="44" t="s">
        <v>415</v>
      </c>
      <c r="V5" s="44" t="s">
        <v>416</v>
      </c>
      <c r="W5" s="44" t="s">
        <v>417</v>
      </c>
      <c r="X5" s="44" t="s">
        <v>415</v>
      </c>
      <c r="Y5" s="44" t="s">
        <v>416</v>
      </c>
      <c r="Z5" s="44" t="s">
        <v>417</v>
      </c>
      <c r="AA5" s="44" t="s">
        <v>415</v>
      </c>
      <c r="AB5" s="44" t="s">
        <v>416</v>
      </c>
      <c r="AC5" s="44" t="s">
        <v>417</v>
      </c>
      <c r="AD5" s="44" t="s">
        <v>415</v>
      </c>
      <c r="AE5" s="44" t="s">
        <v>416</v>
      </c>
      <c r="AF5" s="44" t="s">
        <v>417</v>
      </c>
      <c r="AG5" s="44" t="s">
        <v>415</v>
      </c>
      <c r="AH5" s="44" t="s">
        <v>416</v>
      </c>
      <c r="AI5" s="44" t="s">
        <v>417</v>
      </c>
      <c r="AJ5" s="44" t="s">
        <v>415</v>
      </c>
      <c r="AK5" s="44" t="s">
        <v>416</v>
      </c>
      <c r="AL5" s="44" t="s">
        <v>417</v>
      </c>
      <c r="AM5" s="44" t="s">
        <v>415</v>
      </c>
      <c r="AN5" s="44" t="s">
        <v>416</v>
      </c>
      <c r="AO5" s="44" t="s">
        <v>417</v>
      </c>
      <c r="AP5" s="44" t="s">
        <v>415</v>
      </c>
      <c r="AQ5" s="44" t="s">
        <v>416</v>
      </c>
      <c r="AR5" s="44" t="s">
        <v>417</v>
      </c>
      <c r="AS5" s="44" t="s">
        <v>415</v>
      </c>
      <c r="AT5" s="44" t="s">
        <v>416</v>
      </c>
      <c r="AU5" s="44" t="s">
        <v>417</v>
      </c>
      <c r="AV5" s="44" t="s">
        <v>415</v>
      </c>
      <c r="AW5" s="44" t="s">
        <v>416</v>
      </c>
      <c r="AX5" s="44" t="s">
        <v>417</v>
      </c>
      <c r="AY5" s="44" t="s">
        <v>415</v>
      </c>
      <c r="AZ5" s="44" t="s">
        <v>416</v>
      </c>
      <c r="BA5" s="44" t="s">
        <v>417</v>
      </c>
      <c r="BB5" s="44" t="s">
        <v>415</v>
      </c>
      <c r="BC5" s="44" t="s">
        <v>416</v>
      </c>
      <c r="BD5" s="44" t="s">
        <v>417</v>
      </c>
      <c r="BE5" s="44" t="s">
        <v>415</v>
      </c>
      <c r="BF5" s="44" t="s">
        <v>416</v>
      </c>
      <c r="BG5" s="44" t="s">
        <v>417</v>
      </c>
      <c r="BH5" s="44" t="s">
        <v>415</v>
      </c>
      <c r="BI5" s="44" t="s">
        <v>416</v>
      </c>
      <c r="BJ5" s="44" t="s">
        <v>417</v>
      </c>
      <c r="BK5" s="44" t="s">
        <v>415</v>
      </c>
      <c r="BL5" s="44" t="s">
        <v>416</v>
      </c>
      <c r="BM5" s="44" t="s">
        <v>417</v>
      </c>
      <c r="BN5" s="44" t="s">
        <v>415</v>
      </c>
      <c r="BO5" s="44" t="s">
        <v>416</v>
      </c>
      <c r="BP5" s="44" t="s">
        <v>417</v>
      </c>
      <c r="BQ5" s="44" t="s">
        <v>415</v>
      </c>
      <c r="BR5" s="44" t="s">
        <v>416</v>
      </c>
      <c r="BS5" s="44" t="s">
        <v>417</v>
      </c>
      <c r="BT5" s="44" t="s">
        <v>415</v>
      </c>
      <c r="BU5" s="44" t="s">
        <v>416</v>
      </c>
      <c r="BV5" s="44" t="s">
        <v>417</v>
      </c>
      <c r="BW5" s="44" t="s">
        <v>415</v>
      </c>
      <c r="BX5" s="44" t="s">
        <v>416</v>
      </c>
      <c r="BY5" s="44" t="s">
        <v>417</v>
      </c>
      <c r="BZ5" s="44" t="s">
        <v>415</v>
      </c>
      <c r="CA5" s="44" t="s">
        <v>416</v>
      </c>
      <c r="CB5" s="44" t="s">
        <v>417</v>
      </c>
      <c r="CC5" s="44" t="s">
        <v>415</v>
      </c>
      <c r="CD5" s="44" t="s">
        <v>416</v>
      </c>
      <c r="CE5" s="44" t="s">
        <v>417</v>
      </c>
      <c r="CF5" s="44" t="s">
        <v>415</v>
      </c>
      <c r="CG5" s="44" t="s">
        <v>416</v>
      </c>
      <c r="CH5" s="44" t="s">
        <v>417</v>
      </c>
      <c r="CI5" s="44" t="s">
        <v>415</v>
      </c>
      <c r="CJ5" s="44" t="s">
        <v>416</v>
      </c>
      <c r="CK5" s="44" t="s">
        <v>417</v>
      </c>
      <c r="CL5" s="44" t="s">
        <v>415</v>
      </c>
      <c r="CM5" s="44" t="s">
        <v>416</v>
      </c>
      <c r="CN5" s="44" t="s">
        <v>417</v>
      </c>
      <c r="CO5" s="44" t="s">
        <v>415</v>
      </c>
      <c r="CP5" s="44" t="s">
        <v>416</v>
      </c>
      <c r="CQ5" s="44" t="s">
        <v>417</v>
      </c>
      <c r="CR5" s="44" t="s">
        <v>415</v>
      </c>
      <c r="CS5" s="44" t="s">
        <v>416</v>
      </c>
      <c r="CT5" s="44" t="s">
        <v>417</v>
      </c>
      <c r="CU5" s="44" t="s">
        <v>415</v>
      </c>
      <c r="CV5" s="44" t="s">
        <v>416</v>
      </c>
      <c r="CW5" s="44" t="s">
        <v>417</v>
      </c>
      <c r="CX5" s="44" t="s">
        <v>415</v>
      </c>
      <c r="CY5" s="44" t="s">
        <v>416</v>
      </c>
      <c r="CZ5" s="44" t="s">
        <v>417</v>
      </c>
      <c r="DA5" s="44" t="s">
        <v>415</v>
      </c>
      <c r="DB5" s="44" t="s">
        <v>416</v>
      </c>
      <c r="DC5" s="44" t="s">
        <v>417</v>
      </c>
      <c r="DD5" s="44" t="s">
        <v>415</v>
      </c>
      <c r="DE5" s="44" t="s">
        <v>416</v>
      </c>
      <c r="DF5" s="44" t="s">
        <v>417</v>
      </c>
      <c r="DG5" s="44" t="s">
        <v>415</v>
      </c>
      <c r="DH5" s="44" t="s">
        <v>416</v>
      </c>
      <c r="DI5" s="44" t="s">
        <v>417</v>
      </c>
      <c r="DJ5" s="44" t="s">
        <v>415</v>
      </c>
      <c r="DK5" s="44" t="s">
        <v>416</v>
      </c>
      <c r="DL5" s="44" t="s">
        <v>417</v>
      </c>
      <c r="DM5" s="44" t="s">
        <v>415</v>
      </c>
      <c r="DN5" s="44" t="s">
        <v>416</v>
      </c>
      <c r="DO5" s="44" t="s">
        <v>417</v>
      </c>
      <c r="DP5" s="44" t="s">
        <v>415</v>
      </c>
      <c r="DQ5" s="44" t="s">
        <v>416</v>
      </c>
      <c r="DR5" s="44" t="s">
        <v>417</v>
      </c>
      <c r="DS5" s="44" t="s">
        <v>415</v>
      </c>
      <c r="DT5" s="44" t="s">
        <v>416</v>
      </c>
      <c r="DU5" s="44" t="s">
        <v>417</v>
      </c>
      <c r="DV5" s="44" t="s">
        <v>415</v>
      </c>
      <c r="DW5" s="44" t="s">
        <v>416</v>
      </c>
      <c r="DX5" s="44" t="s">
        <v>417</v>
      </c>
      <c r="DY5" s="44" t="s">
        <v>415</v>
      </c>
      <c r="DZ5" s="44" t="s">
        <v>416</v>
      </c>
      <c r="EA5" s="44" t="s">
        <v>417</v>
      </c>
      <c r="EB5" s="44" t="s">
        <v>415</v>
      </c>
      <c r="EC5" s="44" t="s">
        <v>416</v>
      </c>
      <c r="ED5" s="44" t="s">
        <v>417</v>
      </c>
      <c r="EE5" s="44" t="s">
        <v>415</v>
      </c>
      <c r="EF5" s="44" t="s">
        <v>416</v>
      </c>
      <c r="EG5" s="44" t="s">
        <v>417</v>
      </c>
      <c r="EH5" s="44" t="s">
        <v>415</v>
      </c>
      <c r="EI5" s="44" t="s">
        <v>416</v>
      </c>
      <c r="EJ5" s="44" t="s">
        <v>417</v>
      </c>
      <c r="EK5" s="44" t="s">
        <v>415</v>
      </c>
      <c r="EL5" s="44" t="s">
        <v>416</v>
      </c>
      <c r="EM5" s="44" t="s">
        <v>417</v>
      </c>
      <c r="EN5" s="44" t="s">
        <v>415</v>
      </c>
      <c r="EO5" s="44" t="s">
        <v>416</v>
      </c>
      <c r="EP5" s="44" t="s">
        <v>417</v>
      </c>
      <c r="EQ5" s="44" t="s">
        <v>415</v>
      </c>
      <c r="ER5" s="44" t="s">
        <v>416</v>
      </c>
      <c r="ES5" s="44" t="s">
        <v>417</v>
      </c>
      <c r="ET5" s="44" t="s">
        <v>415</v>
      </c>
      <c r="EU5" s="44" t="s">
        <v>416</v>
      </c>
      <c r="EV5" s="44" t="s">
        <v>417</v>
      </c>
      <c r="EW5" s="44" t="s">
        <v>415</v>
      </c>
      <c r="EX5" s="44" t="s">
        <v>416</v>
      </c>
      <c r="EY5" s="44" t="s">
        <v>417</v>
      </c>
      <c r="EZ5" s="44" t="s">
        <v>415</v>
      </c>
      <c r="FA5" s="44" t="s">
        <v>416</v>
      </c>
      <c r="FB5" s="44" t="s">
        <v>417</v>
      </c>
      <c r="FC5" s="44" t="s">
        <v>415</v>
      </c>
      <c r="FD5" s="44" t="s">
        <v>416</v>
      </c>
      <c r="FE5" s="44" t="s">
        <v>417</v>
      </c>
      <c r="FF5" s="44" t="s">
        <v>415</v>
      </c>
      <c r="FG5" s="44" t="s">
        <v>416</v>
      </c>
      <c r="FH5" s="44" t="s">
        <v>417</v>
      </c>
      <c r="FI5" s="44" t="s">
        <v>415</v>
      </c>
      <c r="FJ5" s="44" t="s">
        <v>416</v>
      </c>
      <c r="FK5" s="44" t="s">
        <v>417</v>
      </c>
      <c r="FL5" s="44" t="s">
        <v>415</v>
      </c>
      <c r="FM5" s="44" t="s">
        <v>416</v>
      </c>
      <c r="FN5" s="44" t="s">
        <v>417</v>
      </c>
      <c r="FO5" s="44" t="s">
        <v>415</v>
      </c>
      <c r="FP5" s="44" t="s">
        <v>416</v>
      </c>
      <c r="FQ5" s="44" t="s">
        <v>417</v>
      </c>
      <c r="FR5" s="44" t="s">
        <v>415</v>
      </c>
      <c r="FS5" s="44" t="s">
        <v>416</v>
      </c>
      <c r="FT5" s="44" t="s">
        <v>417</v>
      </c>
      <c r="FU5" s="44" t="s">
        <v>415</v>
      </c>
      <c r="FV5" s="44" t="s">
        <v>416</v>
      </c>
      <c r="FW5" s="44" t="s">
        <v>417</v>
      </c>
      <c r="FX5" s="44" t="s">
        <v>415</v>
      </c>
      <c r="FY5" s="44" t="s">
        <v>416</v>
      </c>
      <c r="FZ5" s="44" t="s">
        <v>417</v>
      </c>
      <c r="GA5" s="44" t="s">
        <v>415</v>
      </c>
      <c r="GB5" s="44" t="s">
        <v>416</v>
      </c>
      <c r="GC5" s="44" t="s">
        <v>417</v>
      </c>
      <c r="GD5" s="44" t="s">
        <v>415</v>
      </c>
      <c r="GE5" s="44" t="s">
        <v>416</v>
      </c>
      <c r="GF5" s="44" t="s">
        <v>417</v>
      </c>
      <c r="GG5" s="44" t="s">
        <v>415</v>
      </c>
      <c r="GH5" s="44" t="s">
        <v>416</v>
      </c>
      <c r="GI5" s="44" t="s">
        <v>417</v>
      </c>
      <c r="GJ5" s="44" t="s">
        <v>415</v>
      </c>
      <c r="GK5" s="44" t="s">
        <v>416</v>
      </c>
      <c r="GL5" s="44" t="s">
        <v>417</v>
      </c>
      <c r="GM5" s="44" t="s">
        <v>415</v>
      </c>
      <c r="GN5" s="44" t="s">
        <v>416</v>
      </c>
      <c r="GO5" s="44" t="s">
        <v>417</v>
      </c>
      <c r="GP5" s="44" t="s">
        <v>415</v>
      </c>
      <c r="GQ5" s="44" t="s">
        <v>416</v>
      </c>
      <c r="GR5" s="44" t="s">
        <v>417</v>
      </c>
      <c r="GS5" s="44" t="s">
        <v>415</v>
      </c>
      <c r="GT5" s="44" t="s">
        <v>416</v>
      </c>
      <c r="GU5" s="44" t="s">
        <v>417</v>
      </c>
      <c r="GV5" s="44" t="s">
        <v>415</v>
      </c>
      <c r="GW5" s="44" t="s">
        <v>416</v>
      </c>
      <c r="GX5" s="44" t="s">
        <v>417</v>
      </c>
      <c r="GY5" s="44" t="s">
        <v>415</v>
      </c>
      <c r="GZ5" s="44" t="s">
        <v>416</v>
      </c>
      <c r="HA5" s="44" t="s">
        <v>417</v>
      </c>
      <c r="HB5" s="44" t="s">
        <v>415</v>
      </c>
      <c r="HC5" s="44" t="s">
        <v>416</v>
      </c>
      <c r="HD5" s="44" t="s">
        <v>417</v>
      </c>
      <c r="HE5" s="44" t="s">
        <v>415</v>
      </c>
      <c r="HF5" s="44" t="s">
        <v>416</v>
      </c>
      <c r="HG5" s="44" t="s">
        <v>417</v>
      </c>
      <c r="HH5" s="44" t="s">
        <v>415</v>
      </c>
      <c r="HI5" s="44" t="s">
        <v>416</v>
      </c>
      <c r="HJ5" s="44" t="s">
        <v>417</v>
      </c>
      <c r="HK5" s="44" t="s">
        <v>415</v>
      </c>
      <c r="HL5" s="44" t="s">
        <v>416</v>
      </c>
      <c r="HM5" s="44" t="s">
        <v>417</v>
      </c>
      <c r="HN5" s="44" t="s">
        <v>415</v>
      </c>
      <c r="HO5" s="44" t="s">
        <v>416</v>
      </c>
      <c r="HP5" s="44" t="s">
        <v>417</v>
      </c>
      <c r="HQ5" s="44" t="s">
        <v>415</v>
      </c>
      <c r="HR5" s="44" t="s">
        <v>416</v>
      </c>
      <c r="HS5" s="44" t="s">
        <v>417</v>
      </c>
      <c r="HT5" s="44" t="s">
        <v>415</v>
      </c>
      <c r="HU5" s="44" t="s">
        <v>416</v>
      </c>
      <c r="HV5" s="44" t="s">
        <v>417</v>
      </c>
      <c r="HW5" s="44" t="s">
        <v>415</v>
      </c>
      <c r="HX5" s="44" t="s">
        <v>416</v>
      </c>
      <c r="HY5" s="44" t="s">
        <v>417</v>
      </c>
      <c r="HZ5" s="44" t="s">
        <v>415</v>
      </c>
      <c r="IA5" s="44" t="s">
        <v>416</v>
      </c>
      <c r="IB5" s="44" t="s">
        <v>417</v>
      </c>
      <c r="IC5" s="44" t="s">
        <v>415</v>
      </c>
      <c r="ID5" s="44" t="s">
        <v>416</v>
      </c>
      <c r="IE5" s="44" t="s">
        <v>417</v>
      </c>
      <c r="IF5" s="44" t="s">
        <v>415</v>
      </c>
      <c r="IG5" s="44" t="s">
        <v>416</v>
      </c>
      <c r="IH5" s="44" t="s">
        <v>417</v>
      </c>
      <c r="II5" s="44" t="s">
        <v>415</v>
      </c>
      <c r="IJ5" s="44" t="s">
        <v>416</v>
      </c>
      <c r="IK5" s="44" t="s">
        <v>417</v>
      </c>
      <c r="IL5" s="44" t="s">
        <v>415</v>
      </c>
      <c r="IM5" s="44" t="s">
        <v>416</v>
      </c>
      <c r="IN5" s="44" t="s">
        <v>417</v>
      </c>
      <c r="IO5" s="44" t="s">
        <v>415</v>
      </c>
      <c r="IP5" s="44" t="s">
        <v>416</v>
      </c>
      <c r="IQ5" s="44" t="s">
        <v>417</v>
      </c>
      <c r="IR5" s="44" t="s">
        <v>415</v>
      </c>
      <c r="IS5" s="44" t="s">
        <v>416</v>
      </c>
      <c r="IT5" s="44" t="s">
        <v>417</v>
      </c>
      <c r="IU5" s="44" t="s">
        <v>415</v>
      </c>
      <c r="IV5" s="44" t="s">
        <v>416</v>
      </c>
      <c r="IW5" s="44" t="s">
        <v>417</v>
      </c>
      <c r="IX5" s="44" t="s">
        <v>415</v>
      </c>
      <c r="IY5" s="44" t="s">
        <v>416</v>
      </c>
      <c r="IZ5" s="44" t="s">
        <v>417</v>
      </c>
      <c r="JA5" s="44" t="s">
        <v>415</v>
      </c>
      <c r="JB5" s="44" t="s">
        <v>416</v>
      </c>
      <c r="JC5" s="44" t="s">
        <v>417</v>
      </c>
    </row>
    <row r="6" spans="1:263" s="46" customFormat="1" ht="27.75" customHeight="1">
      <c r="A6" s="35"/>
      <c r="B6" s="36" t="s">
        <v>422</v>
      </c>
      <c r="C6" s="37">
        <f>SUM(C7:C27)</f>
        <v>2823966.4999999991</v>
      </c>
      <c r="D6" s="37">
        <f>SUM(D7:D27)</f>
        <v>104453.30000000002</v>
      </c>
      <c r="E6" s="37">
        <f>SUM(D6/C6*100)</f>
        <v>3.6988151240462681</v>
      </c>
      <c r="F6" s="37">
        <f t="shared" ref="F6:BL6" si="0">SUM(F7:F27)</f>
        <v>25674.7</v>
      </c>
      <c r="G6" s="37">
        <f t="shared" si="0"/>
        <v>0</v>
      </c>
      <c r="H6" s="37">
        <v>0</v>
      </c>
      <c r="I6" s="37">
        <f t="shared" si="0"/>
        <v>685668.00000000012</v>
      </c>
      <c r="J6" s="37">
        <f t="shared" si="0"/>
        <v>63514.299999999996</v>
      </c>
      <c r="K6" s="37">
        <f>J6/I6*100</f>
        <v>9.2631273444290798</v>
      </c>
      <c r="L6" s="37">
        <f t="shared" si="0"/>
        <v>299999.99999999994</v>
      </c>
      <c r="M6" s="37">
        <f t="shared" si="0"/>
        <v>11263.6</v>
      </c>
      <c r="N6" s="37">
        <f>M6/L6*100</f>
        <v>3.7545333333333342</v>
      </c>
      <c r="O6" s="37"/>
      <c r="P6" s="37"/>
      <c r="Q6" s="37"/>
      <c r="R6" s="37">
        <f t="shared" si="0"/>
        <v>186124.3</v>
      </c>
      <c r="S6" s="37">
        <f t="shared" si="0"/>
        <v>0</v>
      </c>
      <c r="T6" s="37">
        <f t="shared" si="0"/>
        <v>0</v>
      </c>
      <c r="U6" s="37">
        <f t="shared" si="0"/>
        <v>6550.8</v>
      </c>
      <c r="V6" s="37">
        <f t="shared" si="0"/>
        <v>0</v>
      </c>
      <c r="W6" s="37">
        <f>SUM(W7:W27)</f>
        <v>0</v>
      </c>
      <c r="X6" s="37">
        <f t="shared" si="0"/>
        <v>112574.40000000001</v>
      </c>
      <c r="Y6" s="37">
        <f t="shared" si="0"/>
        <v>0</v>
      </c>
      <c r="Z6" s="37">
        <f t="shared" si="0"/>
        <v>0</v>
      </c>
      <c r="AA6" s="37">
        <f t="shared" si="0"/>
        <v>680.4</v>
      </c>
      <c r="AB6" s="37">
        <f t="shared" si="0"/>
        <v>0</v>
      </c>
      <c r="AC6" s="37">
        <f t="shared" si="0"/>
        <v>0</v>
      </c>
      <c r="AD6" s="37">
        <f t="shared" si="0"/>
        <v>207103.90000000002</v>
      </c>
      <c r="AE6" s="37">
        <f t="shared" si="0"/>
        <v>0</v>
      </c>
      <c r="AF6" s="37">
        <f t="shared" si="0"/>
        <v>0</v>
      </c>
      <c r="AG6" s="37">
        <f t="shared" si="0"/>
        <v>140343.40000000002</v>
      </c>
      <c r="AH6" s="37">
        <f t="shared" si="0"/>
        <v>0</v>
      </c>
      <c r="AI6" s="37">
        <f t="shared" si="0"/>
        <v>0</v>
      </c>
      <c r="AJ6" s="37">
        <f t="shared" si="0"/>
        <v>209.3</v>
      </c>
      <c r="AK6" s="37">
        <f t="shared" si="0"/>
        <v>0</v>
      </c>
      <c r="AL6" s="37">
        <f t="shared" si="0"/>
        <v>0</v>
      </c>
      <c r="AM6" s="37">
        <f t="shared" si="0"/>
        <v>107460</v>
      </c>
      <c r="AN6" s="37">
        <f t="shared" si="0"/>
        <v>0</v>
      </c>
      <c r="AO6" s="37">
        <f t="shared" si="0"/>
        <v>0</v>
      </c>
      <c r="AP6" s="37">
        <f t="shared" si="0"/>
        <v>0</v>
      </c>
      <c r="AQ6" s="37">
        <f t="shared" si="0"/>
        <v>0</v>
      </c>
      <c r="AR6" s="37">
        <f t="shared" si="0"/>
        <v>0</v>
      </c>
      <c r="AS6" s="37">
        <f t="shared" si="0"/>
        <v>22780</v>
      </c>
      <c r="AT6" s="37">
        <f t="shared" si="0"/>
        <v>0</v>
      </c>
      <c r="AU6" s="37">
        <f t="shared" si="0"/>
        <v>0</v>
      </c>
      <c r="AV6" s="37">
        <f t="shared" si="0"/>
        <v>143627.09999999998</v>
      </c>
      <c r="AW6" s="37">
        <f t="shared" si="0"/>
        <v>0</v>
      </c>
      <c r="AX6" s="37">
        <f t="shared" si="0"/>
        <v>0</v>
      </c>
      <c r="AY6" s="37">
        <f t="shared" si="0"/>
        <v>0</v>
      </c>
      <c r="AZ6" s="37">
        <f t="shared" si="0"/>
        <v>0</v>
      </c>
      <c r="BA6" s="37">
        <f t="shared" si="0"/>
        <v>0</v>
      </c>
      <c r="BB6" s="37">
        <f t="shared" si="0"/>
        <v>29152.600000000002</v>
      </c>
      <c r="BC6" s="37">
        <f t="shared" si="0"/>
        <v>0</v>
      </c>
      <c r="BD6" s="37">
        <f t="shared" si="0"/>
        <v>0</v>
      </c>
      <c r="BE6" s="37">
        <f t="shared" si="0"/>
        <v>99300</v>
      </c>
      <c r="BF6" s="37">
        <f t="shared" si="0"/>
        <v>0</v>
      </c>
      <c r="BG6" s="37">
        <f t="shared" si="0"/>
        <v>0</v>
      </c>
      <c r="BH6" s="37">
        <f t="shared" si="0"/>
        <v>3600</v>
      </c>
      <c r="BI6" s="37">
        <f t="shared" si="0"/>
        <v>0</v>
      </c>
      <c r="BJ6" s="37">
        <f t="shared" si="0"/>
        <v>0</v>
      </c>
      <c r="BK6" s="37">
        <f t="shared" si="0"/>
        <v>0</v>
      </c>
      <c r="BL6" s="37">
        <f t="shared" si="0"/>
        <v>0</v>
      </c>
      <c r="BM6" s="37">
        <f t="shared" ref="BM6:DU6" si="1">SUM(BM7:BM27)</f>
        <v>0</v>
      </c>
      <c r="BN6" s="37">
        <f t="shared" si="1"/>
        <v>0</v>
      </c>
      <c r="BO6" s="37">
        <f t="shared" si="1"/>
        <v>0</v>
      </c>
      <c r="BP6" s="37">
        <f t="shared" si="1"/>
        <v>0</v>
      </c>
      <c r="BQ6" s="37">
        <f t="shared" si="1"/>
        <v>37346.100000000006</v>
      </c>
      <c r="BR6" s="37">
        <f t="shared" si="1"/>
        <v>0</v>
      </c>
      <c r="BS6" s="37">
        <f t="shared" si="1"/>
        <v>0</v>
      </c>
      <c r="BT6" s="37">
        <f t="shared" si="1"/>
        <v>0</v>
      </c>
      <c r="BU6" s="37">
        <f t="shared" si="1"/>
        <v>0</v>
      </c>
      <c r="BV6" s="37">
        <f t="shared" si="1"/>
        <v>0</v>
      </c>
      <c r="BW6" s="37">
        <f t="shared" si="1"/>
        <v>0</v>
      </c>
      <c r="BX6" s="37">
        <f t="shared" si="1"/>
        <v>0</v>
      </c>
      <c r="BY6" s="37">
        <f t="shared" si="1"/>
        <v>0</v>
      </c>
      <c r="BZ6" s="37">
        <f t="shared" si="1"/>
        <v>0</v>
      </c>
      <c r="CA6" s="37">
        <f t="shared" si="1"/>
        <v>0</v>
      </c>
      <c r="CB6" s="37">
        <f t="shared" si="1"/>
        <v>0</v>
      </c>
      <c r="CC6" s="37">
        <f t="shared" si="1"/>
        <v>0</v>
      </c>
      <c r="CD6" s="37">
        <f t="shared" si="1"/>
        <v>0</v>
      </c>
      <c r="CE6" s="37">
        <f t="shared" si="1"/>
        <v>0</v>
      </c>
      <c r="CF6" s="37">
        <f t="shared" si="1"/>
        <v>29740.000000000004</v>
      </c>
      <c r="CG6" s="37">
        <f t="shared" si="1"/>
        <v>0</v>
      </c>
      <c r="CH6" s="37">
        <f t="shared" si="1"/>
        <v>0</v>
      </c>
      <c r="CI6" s="37">
        <f t="shared" si="1"/>
        <v>10185.699999999999</v>
      </c>
      <c r="CJ6" s="37">
        <f t="shared" si="1"/>
        <v>0</v>
      </c>
      <c r="CK6" s="37">
        <f t="shared" si="1"/>
        <v>0</v>
      </c>
      <c r="CL6" s="37">
        <f t="shared" si="1"/>
        <v>79883.799999999988</v>
      </c>
      <c r="CM6" s="37">
        <f t="shared" si="1"/>
        <v>0</v>
      </c>
      <c r="CN6" s="37">
        <f t="shared" si="1"/>
        <v>0</v>
      </c>
      <c r="CO6" s="37">
        <f t="shared" si="1"/>
        <v>0</v>
      </c>
      <c r="CP6" s="37">
        <f t="shared" si="1"/>
        <v>0</v>
      </c>
      <c r="CQ6" s="37">
        <f t="shared" si="1"/>
        <v>0</v>
      </c>
      <c r="CR6" s="37">
        <f t="shared" si="1"/>
        <v>0</v>
      </c>
      <c r="CS6" s="37">
        <f t="shared" si="1"/>
        <v>0</v>
      </c>
      <c r="CT6" s="37">
        <f t="shared" si="1"/>
        <v>0</v>
      </c>
      <c r="CU6" s="37">
        <f t="shared" si="1"/>
        <v>12174.7</v>
      </c>
      <c r="CV6" s="37">
        <f t="shared" si="1"/>
        <v>0</v>
      </c>
      <c r="CW6" s="37">
        <f t="shared" si="1"/>
        <v>0</v>
      </c>
      <c r="CX6" s="37">
        <f t="shared" si="1"/>
        <v>0</v>
      </c>
      <c r="CY6" s="37">
        <f t="shared" si="1"/>
        <v>0</v>
      </c>
      <c r="CZ6" s="37">
        <f t="shared" si="1"/>
        <v>0</v>
      </c>
      <c r="DA6" s="37">
        <f t="shared" si="1"/>
        <v>17260.400000000001</v>
      </c>
      <c r="DB6" s="37">
        <f t="shared" si="1"/>
        <v>0</v>
      </c>
      <c r="DC6" s="37">
        <f t="shared" si="1"/>
        <v>0</v>
      </c>
      <c r="DD6" s="37">
        <f t="shared" si="1"/>
        <v>0</v>
      </c>
      <c r="DE6" s="37">
        <f t="shared" si="1"/>
        <v>0</v>
      </c>
      <c r="DF6" s="37">
        <f t="shared" si="1"/>
        <v>0</v>
      </c>
      <c r="DG6" s="37">
        <f t="shared" si="1"/>
        <v>0</v>
      </c>
      <c r="DH6" s="37">
        <f t="shared" si="1"/>
        <v>0</v>
      </c>
      <c r="DI6" s="37">
        <f t="shared" si="1"/>
        <v>0</v>
      </c>
      <c r="DJ6" s="37">
        <f t="shared" si="1"/>
        <v>25907.5</v>
      </c>
      <c r="DK6" s="37">
        <f t="shared" si="1"/>
        <v>0</v>
      </c>
      <c r="DL6" s="37">
        <f t="shared" si="1"/>
        <v>0</v>
      </c>
      <c r="DM6" s="37">
        <f t="shared" si="1"/>
        <v>0</v>
      </c>
      <c r="DN6" s="37">
        <f t="shared" si="1"/>
        <v>0</v>
      </c>
      <c r="DO6" s="37">
        <f t="shared" si="1"/>
        <v>0</v>
      </c>
      <c r="DP6" s="37">
        <f t="shared" si="1"/>
        <v>37769.800000000003</v>
      </c>
      <c r="DQ6" s="37">
        <f t="shared" si="1"/>
        <v>0</v>
      </c>
      <c r="DR6" s="37">
        <f t="shared" si="1"/>
        <v>0</v>
      </c>
      <c r="DS6" s="37">
        <f t="shared" si="1"/>
        <v>2720.9</v>
      </c>
      <c r="DT6" s="37">
        <f t="shared" si="1"/>
        <v>0</v>
      </c>
      <c r="DU6" s="37">
        <f t="shared" si="1"/>
        <v>0</v>
      </c>
      <c r="DV6" s="37">
        <f t="shared" ref="DV6:GG6" si="2">SUM(DV7:DV27)</f>
        <v>0</v>
      </c>
      <c r="DW6" s="37">
        <f t="shared" si="2"/>
        <v>0</v>
      </c>
      <c r="DX6" s="37">
        <f t="shared" si="2"/>
        <v>0</v>
      </c>
      <c r="DY6" s="37">
        <f t="shared" si="2"/>
        <v>0</v>
      </c>
      <c r="DZ6" s="37">
        <f t="shared" si="2"/>
        <v>0</v>
      </c>
      <c r="EA6" s="37">
        <f t="shared" si="2"/>
        <v>0</v>
      </c>
      <c r="EB6" s="37">
        <f t="shared" si="2"/>
        <v>0</v>
      </c>
      <c r="EC6" s="37">
        <f t="shared" si="2"/>
        <v>0</v>
      </c>
      <c r="ED6" s="37">
        <f t="shared" si="2"/>
        <v>0</v>
      </c>
      <c r="EE6" s="37">
        <f t="shared" si="2"/>
        <v>0</v>
      </c>
      <c r="EF6" s="37">
        <f t="shared" si="2"/>
        <v>0</v>
      </c>
      <c r="EG6" s="37">
        <f t="shared" si="2"/>
        <v>0</v>
      </c>
      <c r="EH6" s="37">
        <f t="shared" si="2"/>
        <v>0</v>
      </c>
      <c r="EI6" s="37">
        <f t="shared" si="2"/>
        <v>0</v>
      </c>
      <c r="EJ6" s="37">
        <f t="shared" si="2"/>
        <v>0</v>
      </c>
      <c r="EK6" s="37">
        <f t="shared" si="2"/>
        <v>0</v>
      </c>
      <c r="EL6" s="37">
        <f t="shared" si="2"/>
        <v>0</v>
      </c>
      <c r="EM6" s="37">
        <f t="shared" si="2"/>
        <v>0</v>
      </c>
      <c r="EN6" s="37">
        <f t="shared" si="2"/>
        <v>9421.9</v>
      </c>
      <c r="EO6" s="37">
        <f t="shared" si="2"/>
        <v>0</v>
      </c>
      <c r="EP6" s="37">
        <f t="shared" si="2"/>
        <v>0</v>
      </c>
      <c r="EQ6" s="37">
        <f t="shared" si="2"/>
        <v>21325.599999999999</v>
      </c>
      <c r="ER6" s="37">
        <f t="shared" si="2"/>
        <v>0</v>
      </c>
      <c r="ES6" s="37">
        <f t="shared" si="2"/>
        <v>0</v>
      </c>
      <c r="ET6" s="37">
        <f t="shared" si="2"/>
        <v>42734</v>
      </c>
      <c r="EU6" s="37">
        <f t="shared" si="2"/>
        <v>0</v>
      </c>
      <c r="EV6" s="37">
        <f t="shared" si="2"/>
        <v>0</v>
      </c>
      <c r="EW6" s="37">
        <f t="shared" si="2"/>
        <v>23018.5</v>
      </c>
      <c r="EX6" s="37">
        <f t="shared" si="2"/>
        <v>0</v>
      </c>
      <c r="EY6" s="37">
        <f t="shared" si="2"/>
        <v>0</v>
      </c>
      <c r="EZ6" s="37">
        <f t="shared" si="2"/>
        <v>14250</v>
      </c>
      <c r="FA6" s="37">
        <f t="shared" si="2"/>
        <v>0</v>
      </c>
      <c r="FB6" s="37">
        <f t="shared" si="2"/>
        <v>0</v>
      </c>
      <c r="FC6" s="37">
        <f t="shared" si="2"/>
        <v>14250</v>
      </c>
      <c r="FD6" s="37">
        <f t="shared" si="2"/>
        <v>0</v>
      </c>
      <c r="FE6" s="37">
        <f t="shared" si="2"/>
        <v>0</v>
      </c>
      <c r="FF6" s="37">
        <f t="shared" si="2"/>
        <v>14053.1</v>
      </c>
      <c r="FG6" s="37">
        <f t="shared" si="2"/>
        <v>0</v>
      </c>
      <c r="FH6" s="37">
        <f t="shared" si="2"/>
        <v>0</v>
      </c>
      <c r="FI6" s="37">
        <f t="shared" si="2"/>
        <v>18605.400000000001</v>
      </c>
      <c r="FJ6" s="37">
        <f t="shared" si="2"/>
        <v>0</v>
      </c>
      <c r="FK6" s="37">
        <f t="shared" si="2"/>
        <v>0</v>
      </c>
      <c r="FL6" s="37">
        <f t="shared" si="2"/>
        <v>0</v>
      </c>
      <c r="FM6" s="37">
        <f t="shared" si="2"/>
        <v>0</v>
      </c>
      <c r="FN6" s="37">
        <f t="shared" si="2"/>
        <v>0</v>
      </c>
      <c r="FO6" s="37">
        <f t="shared" si="2"/>
        <v>45434.6</v>
      </c>
      <c r="FP6" s="37">
        <f t="shared" si="2"/>
        <v>12598.2</v>
      </c>
      <c r="FQ6" s="37">
        <f t="shared" ref="FQ6" si="3">FP6/FO6*100</f>
        <v>27.728207137291843</v>
      </c>
      <c r="FR6" s="37">
        <f t="shared" si="2"/>
        <v>0</v>
      </c>
      <c r="FS6" s="37">
        <f t="shared" si="2"/>
        <v>0</v>
      </c>
      <c r="FT6" s="37">
        <f t="shared" si="2"/>
        <v>0</v>
      </c>
      <c r="FU6" s="37">
        <f t="shared" si="2"/>
        <v>0</v>
      </c>
      <c r="FV6" s="37">
        <f t="shared" si="2"/>
        <v>0</v>
      </c>
      <c r="FW6" s="37">
        <f t="shared" si="2"/>
        <v>0</v>
      </c>
      <c r="FX6" s="37">
        <f t="shared" si="2"/>
        <v>0</v>
      </c>
      <c r="FY6" s="37">
        <f t="shared" si="2"/>
        <v>0</v>
      </c>
      <c r="FZ6" s="37">
        <f t="shared" si="2"/>
        <v>0</v>
      </c>
      <c r="GA6" s="37">
        <f t="shared" si="2"/>
        <v>0</v>
      </c>
      <c r="GB6" s="37">
        <f t="shared" si="2"/>
        <v>0</v>
      </c>
      <c r="GC6" s="37">
        <f t="shared" si="2"/>
        <v>0</v>
      </c>
      <c r="GD6" s="37">
        <f t="shared" si="2"/>
        <v>0</v>
      </c>
      <c r="GE6" s="37">
        <f t="shared" si="2"/>
        <v>0</v>
      </c>
      <c r="GF6" s="37">
        <f t="shared" si="2"/>
        <v>0</v>
      </c>
      <c r="GG6" s="37">
        <f t="shared" si="2"/>
        <v>0</v>
      </c>
      <c r="GH6" s="37">
        <f t="shared" ref="GH6:IS6" si="4">SUM(GH7:GH27)</f>
        <v>0</v>
      </c>
      <c r="GI6" s="37">
        <f t="shared" si="4"/>
        <v>0</v>
      </c>
      <c r="GJ6" s="37">
        <f t="shared" si="4"/>
        <v>0</v>
      </c>
      <c r="GK6" s="37">
        <f t="shared" si="4"/>
        <v>0</v>
      </c>
      <c r="GL6" s="37">
        <f t="shared" si="4"/>
        <v>0</v>
      </c>
      <c r="GM6" s="37">
        <f t="shared" si="4"/>
        <v>0</v>
      </c>
      <c r="GN6" s="37">
        <f t="shared" si="4"/>
        <v>0</v>
      </c>
      <c r="GO6" s="37">
        <f t="shared" si="4"/>
        <v>0</v>
      </c>
      <c r="GP6" s="37">
        <f t="shared" si="4"/>
        <v>42872.6</v>
      </c>
      <c r="GQ6" s="37">
        <f t="shared" si="4"/>
        <v>0</v>
      </c>
      <c r="GR6" s="37">
        <f t="shared" si="4"/>
        <v>0</v>
      </c>
      <c r="GS6" s="37">
        <f t="shared" si="4"/>
        <v>0</v>
      </c>
      <c r="GT6" s="37">
        <f t="shared" si="4"/>
        <v>0</v>
      </c>
      <c r="GU6" s="37">
        <f t="shared" si="4"/>
        <v>0</v>
      </c>
      <c r="GV6" s="37">
        <f t="shared" si="4"/>
        <v>0</v>
      </c>
      <c r="GW6" s="37">
        <f t="shared" si="4"/>
        <v>0</v>
      </c>
      <c r="GX6" s="37">
        <f t="shared" si="4"/>
        <v>0</v>
      </c>
      <c r="GY6" s="37">
        <f t="shared" si="4"/>
        <v>13975.4</v>
      </c>
      <c r="GZ6" s="37">
        <f t="shared" si="4"/>
        <v>0</v>
      </c>
      <c r="HA6" s="37">
        <f t="shared" si="4"/>
        <v>0</v>
      </c>
      <c r="HB6" s="37">
        <f t="shared" si="4"/>
        <v>0</v>
      </c>
      <c r="HC6" s="37">
        <f t="shared" si="4"/>
        <v>0</v>
      </c>
      <c r="HD6" s="37">
        <f t="shared" si="4"/>
        <v>0</v>
      </c>
      <c r="HE6" s="37">
        <f t="shared" si="4"/>
        <v>0</v>
      </c>
      <c r="HF6" s="37">
        <f t="shared" si="4"/>
        <v>0</v>
      </c>
      <c r="HG6" s="37">
        <f t="shared" si="4"/>
        <v>0</v>
      </c>
      <c r="HH6" s="37">
        <f t="shared" si="4"/>
        <v>0</v>
      </c>
      <c r="HI6" s="37">
        <f t="shared" si="4"/>
        <v>0</v>
      </c>
      <c r="HJ6" s="37">
        <f t="shared" si="4"/>
        <v>0</v>
      </c>
      <c r="HK6" s="37">
        <f t="shared" si="4"/>
        <v>0</v>
      </c>
      <c r="HL6" s="37">
        <f t="shared" si="4"/>
        <v>0</v>
      </c>
      <c r="HM6" s="37">
        <f t="shared" si="4"/>
        <v>0</v>
      </c>
      <c r="HN6" s="37">
        <f t="shared" si="4"/>
        <v>0</v>
      </c>
      <c r="HO6" s="37">
        <f t="shared" si="4"/>
        <v>0</v>
      </c>
      <c r="HP6" s="37">
        <f t="shared" si="4"/>
        <v>0</v>
      </c>
      <c r="HQ6" s="37">
        <f t="shared" si="4"/>
        <v>0</v>
      </c>
      <c r="HR6" s="37">
        <f t="shared" si="4"/>
        <v>0</v>
      </c>
      <c r="HS6" s="37">
        <f t="shared" si="4"/>
        <v>0</v>
      </c>
      <c r="HT6" s="37">
        <f t="shared" si="4"/>
        <v>0</v>
      </c>
      <c r="HU6" s="37">
        <f t="shared" si="4"/>
        <v>0</v>
      </c>
      <c r="HV6" s="37">
        <f t="shared" si="4"/>
        <v>0</v>
      </c>
      <c r="HW6" s="37">
        <f t="shared" si="4"/>
        <v>0</v>
      </c>
      <c r="HX6" s="37">
        <f t="shared" si="4"/>
        <v>0</v>
      </c>
      <c r="HY6" s="37">
        <f t="shared" si="4"/>
        <v>0</v>
      </c>
      <c r="HZ6" s="37">
        <f t="shared" si="4"/>
        <v>0</v>
      </c>
      <c r="IA6" s="37">
        <f t="shared" si="4"/>
        <v>0</v>
      </c>
      <c r="IB6" s="37">
        <f t="shared" si="4"/>
        <v>0</v>
      </c>
      <c r="IC6" s="37">
        <f t="shared" si="4"/>
        <v>0</v>
      </c>
      <c r="ID6" s="37">
        <f t="shared" si="4"/>
        <v>0</v>
      </c>
      <c r="IE6" s="37">
        <f t="shared" si="4"/>
        <v>0</v>
      </c>
      <c r="IF6" s="37">
        <f t="shared" si="4"/>
        <v>37662.800000000003</v>
      </c>
      <c r="IG6" s="37">
        <f t="shared" si="4"/>
        <v>0</v>
      </c>
      <c r="IH6" s="37">
        <f t="shared" si="4"/>
        <v>0</v>
      </c>
      <c r="II6" s="37">
        <f t="shared" si="4"/>
        <v>0</v>
      </c>
      <c r="IJ6" s="37">
        <f t="shared" si="4"/>
        <v>0</v>
      </c>
      <c r="IK6" s="37">
        <f t="shared" si="4"/>
        <v>0</v>
      </c>
      <c r="IL6" s="37">
        <f t="shared" si="4"/>
        <v>0</v>
      </c>
      <c r="IM6" s="37">
        <f t="shared" si="4"/>
        <v>0</v>
      </c>
      <c r="IN6" s="37">
        <f t="shared" si="4"/>
        <v>0</v>
      </c>
      <c r="IO6" s="37">
        <f t="shared" si="4"/>
        <v>28483</v>
      </c>
      <c r="IP6" s="37">
        <f t="shared" si="4"/>
        <v>0</v>
      </c>
      <c r="IQ6" s="37">
        <f t="shared" si="4"/>
        <v>0</v>
      </c>
      <c r="IR6" s="37">
        <f t="shared" si="4"/>
        <v>64846.400000000001</v>
      </c>
      <c r="IS6" s="37">
        <f t="shared" si="4"/>
        <v>17077.2</v>
      </c>
      <c r="IT6" s="37">
        <f t="shared" ref="IT6:JC6" si="5">SUM(IT7:IT27)</f>
        <v>0</v>
      </c>
      <c r="IU6" s="37">
        <f t="shared" si="5"/>
        <v>109195.4</v>
      </c>
      <c r="IV6" s="37">
        <f t="shared" si="5"/>
        <v>0</v>
      </c>
      <c r="IW6" s="37">
        <f t="shared" si="5"/>
        <v>0</v>
      </c>
      <c r="IX6" s="37">
        <f t="shared" si="5"/>
        <v>0</v>
      </c>
      <c r="IY6" s="37">
        <f t="shared" si="5"/>
        <v>0</v>
      </c>
      <c r="IZ6" s="37">
        <f t="shared" si="5"/>
        <v>0</v>
      </c>
      <c r="JA6" s="37">
        <f t="shared" si="5"/>
        <v>0</v>
      </c>
      <c r="JB6" s="37">
        <f t="shared" si="5"/>
        <v>0</v>
      </c>
      <c r="JC6" s="37">
        <f t="shared" si="5"/>
        <v>0</v>
      </c>
    </row>
    <row r="7" spans="1:263" ht="12.75" customHeight="1">
      <c r="A7" s="38">
        <v>1</v>
      </c>
      <c r="B7" s="39" t="s">
        <v>86</v>
      </c>
      <c r="C7" s="34">
        <f t="shared" ref="C7:D35" si="6">SUM(F7+I7+L7+O7+R7+U7+X7+AA7+AD7+AG7+AJ7+AM7+AP7+AS7+AV7+AY7+BB7+BE7+BH7+BK7+BN7+BQ7+BT7+BW7+BZ7+CC7+CF7+CI7+CL7+CO7+CR7+CU7+CX7+DA7+DD7+DG7+DJ7+DM7+DP7+DS7+DV7+DY7+EB7+EE7+EH7+EK7+EN7+EQ7+ET7+EW7+EZ7+FC7+FF7+FI7+FL7+FO7+FR7+FU7+FX7+GA7+GD7+GG7+GJ7+GM7+GP7+GV7+GY7+HB7+HE7+HH7+HK7+HN7+HQ7+HT7+HW7+HZ7+IC7+IF7+II7+IL7+IO7+IR7+IU7+IX7+JA7)</f>
        <v>72283.199999999997</v>
      </c>
      <c r="D7" s="34">
        <f t="shared" si="6"/>
        <v>3231.4</v>
      </c>
      <c r="E7" s="34">
        <f t="shared" ref="E7:E36" si="7">SUM(D7/C7*100)</f>
        <v>4.47047170020143</v>
      </c>
      <c r="F7" s="34">
        <v>426.8</v>
      </c>
      <c r="G7" s="34">
        <v>0</v>
      </c>
      <c r="H7" s="34">
        <v>0</v>
      </c>
      <c r="I7" s="34">
        <v>23355.8</v>
      </c>
      <c r="J7" s="34">
        <v>3231.4</v>
      </c>
      <c r="K7" s="34">
        <f>J7/I7*100</f>
        <v>13.83553549867699</v>
      </c>
      <c r="L7" s="34">
        <v>15157.5</v>
      </c>
      <c r="M7" s="34">
        <v>0</v>
      </c>
      <c r="N7" s="34">
        <f>M7/L7*100</f>
        <v>0</v>
      </c>
      <c r="O7" s="34"/>
      <c r="P7" s="34"/>
      <c r="Q7" s="34"/>
      <c r="R7" s="34">
        <v>4998.8</v>
      </c>
      <c r="S7" s="34">
        <v>0</v>
      </c>
      <c r="T7" s="34">
        <v>0</v>
      </c>
      <c r="U7" s="34"/>
      <c r="V7" s="34"/>
      <c r="W7" s="48"/>
      <c r="X7" s="34">
        <v>2769.4</v>
      </c>
      <c r="Y7" s="34">
        <v>0</v>
      </c>
      <c r="Z7" s="34">
        <v>0</v>
      </c>
      <c r="AA7" s="34"/>
      <c r="AB7" s="34"/>
      <c r="AC7" s="34"/>
      <c r="AD7" s="34">
        <v>10574</v>
      </c>
      <c r="AE7" s="34">
        <v>0</v>
      </c>
      <c r="AF7" s="34">
        <v>0</v>
      </c>
      <c r="AG7" s="34">
        <v>2569.6</v>
      </c>
      <c r="AH7" s="34">
        <v>0</v>
      </c>
      <c r="AI7" s="34">
        <v>0</v>
      </c>
      <c r="AJ7" s="34">
        <v>6.2</v>
      </c>
      <c r="AK7" s="34">
        <v>0</v>
      </c>
      <c r="AL7" s="34">
        <v>0</v>
      </c>
      <c r="AM7" s="34"/>
      <c r="AN7" s="34"/>
      <c r="AO7" s="34"/>
      <c r="AP7" s="34"/>
      <c r="AQ7" s="34"/>
      <c r="AR7" s="34"/>
      <c r="AS7" s="34">
        <v>4656.3999999999996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/>
      <c r="AZ7" s="34"/>
      <c r="BA7" s="34"/>
      <c r="BB7" s="34">
        <v>1946.2</v>
      </c>
      <c r="BC7" s="34">
        <v>0</v>
      </c>
      <c r="BD7" s="34">
        <v>0</v>
      </c>
      <c r="BE7" s="34">
        <v>3000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34"/>
      <c r="BL7" s="34"/>
      <c r="BM7" s="34"/>
      <c r="BN7" s="34"/>
      <c r="BO7" s="34"/>
      <c r="BP7" s="34"/>
      <c r="BQ7" s="34">
        <v>1446.3</v>
      </c>
      <c r="BR7" s="34">
        <v>0</v>
      </c>
      <c r="BS7" s="34">
        <v>0</v>
      </c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>
        <v>748</v>
      </c>
      <c r="CG7" s="34">
        <v>0</v>
      </c>
      <c r="CH7" s="34">
        <v>0</v>
      </c>
      <c r="CI7" s="34">
        <v>201.2</v>
      </c>
      <c r="CJ7" s="34">
        <v>0</v>
      </c>
      <c r="CK7" s="34">
        <v>0</v>
      </c>
      <c r="CL7" s="34">
        <v>427</v>
      </c>
      <c r="CM7" s="34">
        <v>0</v>
      </c>
      <c r="CN7" s="34">
        <v>0</v>
      </c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49"/>
      <c r="FQ7" s="34"/>
      <c r="FR7" s="34"/>
      <c r="FS7" s="49"/>
      <c r="FT7" s="34"/>
      <c r="FU7" s="34"/>
      <c r="FV7" s="49"/>
      <c r="FW7" s="34"/>
      <c r="FX7" s="34"/>
      <c r="FY7" s="49"/>
      <c r="FZ7" s="34"/>
      <c r="GA7" s="34"/>
      <c r="GB7" s="49"/>
      <c r="GC7" s="34"/>
      <c r="GD7" s="34"/>
      <c r="GE7" s="49"/>
      <c r="GF7" s="34"/>
      <c r="GG7" s="34"/>
      <c r="GH7" s="43"/>
      <c r="GI7" s="34"/>
      <c r="GJ7" s="34"/>
      <c r="GK7" s="49"/>
      <c r="GL7" s="34"/>
      <c r="GM7" s="34"/>
      <c r="GN7" s="49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</row>
    <row r="8" spans="1:263" ht="15">
      <c r="A8" s="38">
        <v>2</v>
      </c>
      <c r="B8" s="39" t="s">
        <v>87</v>
      </c>
      <c r="C8" s="34">
        <f t="shared" si="6"/>
        <v>118502.29999999999</v>
      </c>
      <c r="D8" s="34">
        <f t="shared" si="6"/>
        <v>4854.1000000000004</v>
      </c>
      <c r="E8" s="34">
        <f t="shared" si="7"/>
        <v>4.0962074153834998</v>
      </c>
      <c r="F8" s="34">
        <v>105.2</v>
      </c>
      <c r="G8" s="34">
        <v>0</v>
      </c>
      <c r="H8" s="34">
        <v>0</v>
      </c>
      <c r="I8" s="34">
        <v>39859.599999999999</v>
      </c>
      <c r="J8" s="34">
        <v>4854.1000000000004</v>
      </c>
      <c r="K8" s="34">
        <f t="shared" ref="K8:K36" si="8">J8/I8*100</f>
        <v>12.177994761613265</v>
      </c>
      <c r="L8" s="34">
        <v>8851.2999999999993</v>
      </c>
      <c r="M8" s="34">
        <v>0</v>
      </c>
      <c r="N8" s="34">
        <f t="shared" ref="N8:N36" si="9">M8/L8*100</f>
        <v>0</v>
      </c>
      <c r="O8" s="34"/>
      <c r="P8" s="34"/>
      <c r="Q8" s="34"/>
      <c r="R8" s="34">
        <v>4165.7</v>
      </c>
      <c r="S8" s="34">
        <v>0</v>
      </c>
      <c r="T8" s="34">
        <v>0</v>
      </c>
      <c r="U8" s="34"/>
      <c r="V8" s="34"/>
      <c r="W8" s="48"/>
      <c r="X8" s="34">
        <v>2150.1999999999998</v>
      </c>
      <c r="Y8" s="34">
        <v>0</v>
      </c>
      <c r="Z8" s="34">
        <v>0</v>
      </c>
      <c r="AA8" s="34"/>
      <c r="AB8" s="34"/>
      <c r="AC8" s="34"/>
      <c r="AD8" s="34">
        <v>11136.3</v>
      </c>
      <c r="AE8" s="34">
        <v>0</v>
      </c>
      <c r="AF8" s="34">
        <v>0</v>
      </c>
      <c r="AG8" s="34">
        <v>3793.3</v>
      </c>
      <c r="AH8" s="34">
        <v>0</v>
      </c>
      <c r="AI8" s="34">
        <v>0</v>
      </c>
      <c r="AJ8" s="34">
        <v>6.6</v>
      </c>
      <c r="AK8" s="34">
        <v>0</v>
      </c>
      <c r="AL8" s="34">
        <v>0</v>
      </c>
      <c r="AM8" s="34"/>
      <c r="AN8" s="34"/>
      <c r="AO8" s="34"/>
      <c r="AP8" s="34"/>
      <c r="AQ8" s="34"/>
      <c r="AR8" s="34"/>
      <c r="AS8" s="34"/>
      <c r="AT8" s="34"/>
      <c r="AU8" s="34"/>
      <c r="AV8" s="34">
        <v>22762.3</v>
      </c>
      <c r="AW8" s="34">
        <v>0</v>
      </c>
      <c r="AX8" s="34">
        <v>0</v>
      </c>
      <c r="AY8" s="34"/>
      <c r="AZ8" s="34"/>
      <c r="BA8" s="34"/>
      <c r="BB8" s="34">
        <v>1940</v>
      </c>
      <c r="BC8" s="34">
        <v>0</v>
      </c>
      <c r="BD8" s="34">
        <v>0</v>
      </c>
      <c r="BE8" s="34">
        <v>4200</v>
      </c>
      <c r="BF8" s="34">
        <v>0</v>
      </c>
      <c r="BG8" s="34">
        <v>0</v>
      </c>
      <c r="BH8" s="34">
        <v>150</v>
      </c>
      <c r="BI8" s="34">
        <v>0</v>
      </c>
      <c r="BJ8" s="34">
        <v>0</v>
      </c>
      <c r="BK8" s="34"/>
      <c r="BL8" s="34"/>
      <c r="BM8" s="34"/>
      <c r="BN8" s="34"/>
      <c r="BO8" s="34"/>
      <c r="BP8" s="34"/>
      <c r="BQ8" s="34">
        <v>1533.7</v>
      </c>
      <c r="BR8" s="34">
        <v>0</v>
      </c>
      <c r="BS8" s="34">
        <v>0</v>
      </c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>
        <v>1369.3</v>
      </c>
      <c r="CG8" s="34">
        <v>0</v>
      </c>
      <c r="CH8" s="34">
        <v>0</v>
      </c>
      <c r="CI8" s="34">
        <v>314.7</v>
      </c>
      <c r="CJ8" s="34">
        <v>0</v>
      </c>
      <c r="CK8" s="34">
        <v>0</v>
      </c>
      <c r="CL8" s="34">
        <v>4766.2</v>
      </c>
      <c r="CM8" s="34">
        <v>0</v>
      </c>
      <c r="CN8" s="34">
        <v>0</v>
      </c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>
        <v>11397.9</v>
      </c>
      <c r="ER8" s="34">
        <v>0</v>
      </c>
      <c r="ES8" s="34">
        <v>0</v>
      </c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</row>
    <row r="9" spans="1:263" ht="12.75" customHeight="1">
      <c r="A9" s="38">
        <v>3</v>
      </c>
      <c r="B9" s="39" t="s">
        <v>88</v>
      </c>
      <c r="C9" s="34">
        <f t="shared" si="6"/>
        <v>120520.49999999999</v>
      </c>
      <c r="D9" s="34">
        <f t="shared" si="6"/>
        <v>3499.7</v>
      </c>
      <c r="E9" s="34">
        <f t="shared" si="7"/>
        <v>2.9038213415974878</v>
      </c>
      <c r="F9" s="34">
        <v>786.6</v>
      </c>
      <c r="G9" s="34">
        <v>0</v>
      </c>
      <c r="H9" s="34">
        <v>0</v>
      </c>
      <c r="I9" s="34">
        <v>24572</v>
      </c>
      <c r="J9" s="34">
        <v>2315.9</v>
      </c>
      <c r="K9" s="34">
        <f t="shared" si="8"/>
        <v>9.4249552335992188</v>
      </c>
      <c r="L9" s="34">
        <v>14830.2</v>
      </c>
      <c r="M9" s="34">
        <v>1183.8</v>
      </c>
      <c r="N9" s="34">
        <f t="shared" si="9"/>
        <v>7.9823603188089161</v>
      </c>
      <c r="O9" s="34"/>
      <c r="P9" s="34"/>
      <c r="Q9" s="34"/>
      <c r="R9" s="34">
        <v>11597.3</v>
      </c>
      <c r="S9" s="34">
        <v>0</v>
      </c>
      <c r="T9" s="34">
        <v>0</v>
      </c>
      <c r="U9" s="34">
        <v>6550.8</v>
      </c>
      <c r="V9" s="34">
        <v>0</v>
      </c>
      <c r="W9" s="48">
        <v>0</v>
      </c>
      <c r="X9" s="34">
        <v>8735.7000000000007</v>
      </c>
      <c r="Y9" s="34">
        <v>0</v>
      </c>
      <c r="Z9" s="34">
        <v>0</v>
      </c>
      <c r="AA9" s="34"/>
      <c r="AB9" s="34"/>
      <c r="AC9" s="34"/>
      <c r="AD9" s="34">
        <v>12395.7</v>
      </c>
      <c r="AE9" s="34">
        <v>0</v>
      </c>
      <c r="AF9" s="34">
        <v>0</v>
      </c>
      <c r="AG9" s="34">
        <v>8426.9</v>
      </c>
      <c r="AH9" s="34">
        <v>0</v>
      </c>
      <c r="AI9" s="34">
        <v>0</v>
      </c>
      <c r="AJ9" s="34">
        <v>14.4</v>
      </c>
      <c r="AK9" s="34">
        <v>0</v>
      </c>
      <c r="AL9" s="34">
        <v>0</v>
      </c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>
        <v>1946.2</v>
      </c>
      <c r="BC9" s="34">
        <v>0</v>
      </c>
      <c r="BD9" s="34">
        <v>0</v>
      </c>
      <c r="BE9" s="34">
        <v>8000</v>
      </c>
      <c r="BF9" s="34">
        <v>0</v>
      </c>
      <c r="BG9" s="34">
        <v>0</v>
      </c>
      <c r="BH9" s="34">
        <v>150</v>
      </c>
      <c r="BI9" s="34">
        <v>0</v>
      </c>
      <c r="BJ9" s="34">
        <v>0</v>
      </c>
      <c r="BK9" s="34"/>
      <c r="BL9" s="34"/>
      <c r="BM9" s="34"/>
      <c r="BN9" s="34"/>
      <c r="BO9" s="34"/>
      <c r="BP9" s="34"/>
      <c r="BQ9" s="34">
        <v>1487.7</v>
      </c>
      <c r="BR9" s="34">
        <v>0</v>
      </c>
      <c r="BS9" s="34">
        <v>0</v>
      </c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>
        <v>1922.1</v>
      </c>
      <c r="CG9" s="34">
        <v>0</v>
      </c>
      <c r="CH9" s="34">
        <v>0</v>
      </c>
      <c r="CI9" s="34">
        <v>932.2</v>
      </c>
      <c r="CJ9" s="34">
        <v>0</v>
      </c>
      <c r="CK9" s="34">
        <v>0</v>
      </c>
      <c r="CL9" s="34">
        <v>3922.7</v>
      </c>
      <c r="CM9" s="34">
        <v>0</v>
      </c>
      <c r="CN9" s="34">
        <v>0</v>
      </c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>
        <v>14250</v>
      </c>
      <c r="FD9" s="34">
        <v>0</v>
      </c>
      <c r="FE9" s="34">
        <v>0</v>
      </c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</row>
    <row r="10" spans="1:263" ht="15">
      <c r="A10" s="38">
        <v>4</v>
      </c>
      <c r="B10" s="39" t="s">
        <v>89</v>
      </c>
      <c r="C10" s="34">
        <f t="shared" si="6"/>
        <v>111298.79999999999</v>
      </c>
      <c r="D10" s="34">
        <f t="shared" si="6"/>
        <v>1308</v>
      </c>
      <c r="E10" s="34">
        <f t="shared" si="7"/>
        <v>1.175214827114039</v>
      </c>
      <c r="F10" s="34">
        <v>3246.3</v>
      </c>
      <c r="G10" s="34">
        <v>0</v>
      </c>
      <c r="H10" s="34">
        <v>0</v>
      </c>
      <c r="I10" s="34">
        <v>25295.3</v>
      </c>
      <c r="J10" s="34">
        <v>1308</v>
      </c>
      <c r="K10" s="34">
        <f t="shared" si="8"/>
        <v>5.17092108020067</v>
      </c>
      <c r="L10" s="34">
        <v>19302.400000000001</v>
      </c>
      <c r="M10" s="34">
        <v>0</v>
      </c>
      <c r="N10" s="34">
        <f t="shared" si="9"/>
        <v>0</v>
      </c>
      <c r="O10" s="34"/>
      <c r="P10" s="34"/>
      <c r="Q10" s="34"/>
      <c r="R10" s="34">
        <v>18129.900000000001</v>
      </c>
      <c r="S10" s="34">
        <v>0</v>
      </c>
      <c r="T10" s="34">
        <v>0</v>
      </c>
      <c r="U10" s="34"/>
      <c r="V10" s="34"/>
      <c r="W10" s="48"/>
      <c r="X10" s="34">
        <v>6000.2</v>
      </c>
      <c r="Y10" s="34">
        <v>0</v>
      </c>
      <c r="Z10" s="34">
        <v>0</v>
      </c>
      <c r="AA10" s="34"/>
      <c r="AB10" s="34"/>
      <c r="AC10" s="34"/>
      <c r="AD10" s="34">
        <v>7060.3</v>
      </c>
      <c r="AE10" s="34">
        <v>0</v>
      </c>
      <c r="AF10" s="34">
        <v>0</v>
      </c>
      <c r="AG10" s="34">
        <v>9081.7000000000007</v>
      </c>
      <c r="AH10" s="34">
        <v>0</v>
      </c>
      <c r="AI10" s="34">
        <v>0</v>
      </c>
      <c r="AJ10" s="34">
        <v>13.5</v>
      </c>
      <c r="AK10" s="34">
        <v>0</v>
      </c>
      <c r="AL10" s="34">
        <v>0</v>
      </c>
      <c r="AM10" s="34"/>
      <c r="AN10" s="34"/>
      <c r="AO10" s="34"/>
      <c r="AP10" s="34"/>
      <c r="AQ10" s="34"/>
      <c r="AR10" s="34"/>
      <c r="AS10" s="34"/>
      <c r="AT10" s="34"/>
      <c r="AU10" s="34"/>
      <c r="AV10" s="34">
        <v>6482.4</v>
      </c>
      <c r="AW10" s="34">
        <v>0</v>
      </c>
      <c r="AX10" s="34">
        <v>0</v>
      </c>
      <c r="AY10" s="34"/>
      <c r="AZ10" s="34"/>
      <c r="BA10" s="34"/>
      <c r="BB10" s="34">
        <v>970</v>
      </c>
      <c r="BC10" s="34">
        <v>0</v>
      </c>
      <c r="BD10" s="34">
        <v>0</v>
      </c>
      <c r="BE10" s="34">
        <v>4000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/>
      <c r="BL10" s="34"/>
      <c r="BM10" s="34"/>
      <c r="BN10" s="34"/>
      <c r="BO10" s="34"/>
      <c r="BP10" s="34"/>
      <c r="BQ10" s="34">
        <v>2327.4</v>
      </c>
      <c r="BR10" s="34">
        <v>0</v>
      </c>
      <c r="BS10" s="34">
        <v>0</v>
      </c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>
        <v>2070.1</v>
      </c>
      <c r="CG10" s="34">
        <v>0</v>
      </c>
      <c r="CH10" s="34">
        <v>0</v>
      </c>
      <c r="CI10" s="34">
        <v>545.29999999999995</v>
      </c>
      <c r="CJ10" s="34">
        <v>0</v>
      </c>
      <c r="CK10" s="34">
        <v>0</v>
      </c>
      <c r="CL10" s="34">
        <v>6774</v>
      </c>
      <c r="CM10" s="34">
        <v>0</v>
      </c>
      <c r="CN10" s="34">
        <v>0</v>
      </c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</row>
    <row r="11" spans="1:263" ht="12.75" customHeight="1">
      <c r="A11" s="38">
        <v>5</v>
      </c>
      <c r="B11" s="39" t="s">
        <v>90</v>
      </c>
      <c r="C11" s="34">
        <f t="shared" si="6"/>
        <v>91062.3</v>
      </c>
      <c r="D11" s="34">
        <f t="shared" si="6"/>
        <v>3473.6</v>
      </c>
      <c r="E11" s="34">
        <f t="shared" si="7"/>
        <v>3.8145313702816637</v>
      </c>
      <c r="F11" s="34">
        <v>1345.4</v>
      </c>
      <c r="G11" s="34">
        <v>0</v>
      </c>
      <c r="H11" s="34">
        <v>0</v>
      </c>
      <c r="I11" s="34">
        <v>19913.099999999999</v>
      </c>
      <c r="J11" s="34">
        <v>3177.4</v>
      </c>
      <c r="K11" s="34">
        <f t="shared" si="8"/>
        <v>15.956330254957793</v>
      </c>
      <c r="L11" s="34">
        <v>11769.6</v>
      </c>
      <c r="M11" s="34">
        <v>296.2</v>
      </c>
      <c r="N11" s="34">
        <f t="shared" si="9"/>
        <v>2.516653072321914</v>
      </c>
      <c r="O11" s="34"/>
      <c r="P11" s="34"/>
      <c r="Q11" s="34"/>
      <c r="R11" s="34">
        <v>20328.5</v>
      </c>
      <c r="S11" s="34">
        <v>0</v>
      </c>
      <c r="T11" s="34">
        <v>0</v>
      </c>
      <c r="U11" s="34"/>
      <c r="V11" s="34"/>
      <c r="W11" s="48"/>
      <c r="X11" s="34">
        <v>5369.8</v>
      </c>
      <c r="Y11" s="34">
        <v>0</v>
      </c>
      <c r="Z11" s="34">
        <v>0</v>
      </c>
      <c r="AA11" s="34"/>
      <c r="AB11" s="34"/>
      <c r="AC11" s="34"/>
      <c r="AD11" s="34">
        <v>3540.4</v>
      </c>
      <c r="AE11" s="34">
        <v>0</v>
      </c>
      <c r="AF11" s="34">
        <v>0</v>
      </c>
      <c r="AG11" s="34">
        <v>6618.3</v>
      </c>
      <c r="AH11" s="34">
        <v>0</v>
      </c>
      <c r="AI11" s="34">
        <v>0</v>
      </c>
      <c r="AJ11" s="34">
        <v>9.9</v>
      </c>
      <c r="AK11" s="34">
        <v>0</v>
      </c>
      <c r="AL11" s="34">
        <v>0</v>
      </c>
      <c r="AM11" s="34"/>
      <c r="AN11" s="34"/>
      <c r="AO11" s="34"/>
      <c r="AP11" s="34"/>
      <c r="AQ11" s="34"/>
      <c r="AR11" s="34"/>
      <c r="AS11" s="34"/>
      <c r="AT11" s="34"/>
      <c r="AU11" s="34"/>
      <c r="AV11" s="34">
        <v>8086.6</v>
      </c>
      <c r="AW11" s="34">
        <v>0</v>
      </c>
      <c r="AX11" s="34">
        <v>0</v>
      </c>
      <c r="AY11" s="34"/>
      <c r="AZ11" s="34"/>
      <c r="BA11" s="34"/>
      <c r="BB11" s="34">
        <v>970</v>
      </c>
      <c r="BC11" s="34">
        <v>0</v>
      </c>
      <c r="BD11" s="34">
        <v>0</v>
      </c>
      <c r="BE11" s="34">
        <v>5000</v>
      </c>
      <c r="BF11" s="34">
        <v>0</v>
      </c>
      <c r="BG11" s="34">
        <v>0</v>
      </c>
      <c r="BH11" s="34">
        <v>150</v>
      </c>
      <c r="BI11" s="34">
        <v>0</v>
      </c>
      <c r="BJ11" s="34">
        <v>0</v>
      </c>
      <c r="BK11" s="34"/>
      <c r="BL11" s="34"/>
      <c r="BM11" s="34"/>
      <c r="BN11" s="34"/>
      <c r="BO11" s="34"/>
      <c r="BP11" s="34"/>
      <c r="BQ11" s="34">
        <v>1342</v>
      </c>
      <c r="BR11" s="34">
        <v>0</v>
      </c>
      <c r="BS11" s="34">
        <v>0</v>
      </c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>
        <v>1423.9</v>
      </c>
      <c r="CG11" s="34">
        <v>0</v>
      </c>
      <c r="CH11" s="34">
        <v>0</v>
      </c>
      <c r="CI11" s="34">
        <v>593.20000000000005</v>
      </c>
      <c r="CJ11" s="34">
        <v>0</v>
      </c>
      <c r="CK11" s="34">
        <v>0</v>
      </c>
      <c r="CL11" s="34">
        <v>3055.8</v>
      </c>
      <c r="CM11" s="34">
        <v>0</v>
      </c>
      <c r="CN11" s="34">
        <v>0</v>
      </c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>
        <v>1545.8</v>
      </c>
      <c r="EO11" s="34">
        <v>0</v>
      </c>
      <c r="EP11" s="34">
        <v>0</v>
      </c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</row>
    <row r="12" spans="1:263" ht="15">
      <c r="A12" s="38">
        <v>6</v>
      </c>
      <c r="B12" s="39" t="s">
        <v>91</v>
      </c>
      <c r="C12" s="34">
        <f t="shared" si="6"/>
        <v>213188.1</v>
      </c>
      <c r="D12" s="34">
        <f t="shared" si="6"/>
        <v>5101.2</v>
      </c>
      <c r="E12" s="34">
        <f t="shared" si="7"/>
        <v>2.3928164845974047</v>
      </c>
      <c r="F12" s="34">
        <v>827</v>
      </c>
      <c r="G12" s="34">
        <v>0</v>
      </c>
      <c r="H12" s="34">
        <v>0</v>
      </c>
      <c r="I12" s="34">
        <v>42660.2</v>
      </c>
      <c r="J12" s="34">
        <v>5101.2</v>
      </c>
      <c r="K12" s="34">
        <f t="shared" si="8"/>
        <v>11.957749846461105</v>
      </c>
      <c r="L12" s="34">
        <v>24828.6</v>
      </c>
      <c r="M12" s="34">
        <v>0</v>
      </c>
      <c r="N12" s="34">
        <f t="shared" si="9"/>
        <v>0</v>
      </c>
      <c r="O12" s="34"/>
      <c r="P12" s="34"/>
      <c r="Q12" s="34"/>
      <c r="R12" s="34">
        <v>6248.6</v>
      </c>
      <c r="S12" s="34">
        <v>0</v>
      </c>
      <c r="T12" s="34">
        <v>0</v>
      </c>
      <c r="U12" s="34"/>
      <c r="V12" s="34"/>
      <c r="W12" s="48"/>
      <c r="X12" s="34">
        <v>4953.3</v>
      </c>
      <c r="Y12" s="34">
        <v>0</v>
      </c>
      <c r="Z12" s="34">
        <v>0</v>
      </c>
      <c r="AA12" s="34"/>
      <c r="AB12" s="34"/>
      <c r="AC12" s="34"/>
      <c r="AD12" s="34">
        <v>6934.8</v>
      </c>
      <c r="AE12" s="34">
        <v>0</v>
      </c>
      <c r="AF12" s="34">
        <v>0</v>
      </c>
      <c r="AG12" s="34">
        <v>7893.9</v>
      </c>
      <c r="AH12" s="34">
        <v>0</v>
      </c>
      <c r="AI12" s="34">
        <v>0</v>
      </c>
      <c r="AJ12" s="34">
        <v>15</v>
      </c>
      <c r="AK12" s="34">
        <v>0</v>
      </c>
      <c r="AL12" s="34">
        <v>0</v>
      </c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>
        <v>2919.3</v>
      </c>
      <c r="BC12" s="34">
        <v>0</v>
      </c>
      <c r="BD12" s="34">
        <v>0</v>
      </c>
      <c r="BE12" s="34">
        <v>10500</v>
      </c>
      <c r="BF12" s="34">
        <v>0</v>
      </c>
      <c r="BG12" s="34">
        <v>0</v>
      </c>
      <c r="BH12" s="34">
        <v>300</v>
      </c>
      <c r="BI12" s="34">
        <v>0</v>
      </c>
      <c r="BJ12" s="34">
        <v>0</v>
      </c>
      <c r="BK12" s="34"/>
      <c r="BL12" s="34"/>
      <c r="BM12" s="34"/>
      <c r="BN12" s="34"/>
      <c r="BO12" s="34"/>
      <c r="BP12" s="34"/>
      <c r="BQ12" s="34">
        <v>2215.8000000000002</v>
      </c>
      <c r="BR12" s="34">
        <v>0</v>
      </c>
      <c r="BS12" s="34">
        <v>0</v>
      </c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>
        <v>2118.5</v>
      </c>
      <c r="CG12" s="34">
        <v>0</v>
      </c>
      <c r="CH12" s="34">
        <v>0</v>
      </c>
      <c r="CI12" s="34">
        <v>692</v>
      </c>
      <c r="CJ12" s="34">
        <v>0</v>
      </c>
      <c r="CK12" s="34">
        <v>0</v>
      </c>
      <c r="CL12" s="34">
        <v>12007</v>
      </c>
      <c r="CM12" s="34">
        <v>0</v>
      </c>
      <c r="CN12" s="34">
        <v>0</v>
      </c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>
        <v>2607.1</v>
      </c>
      <c r="DB12" s="34">
        <v>0</v>
      </c>
      <c r="DC12" s="34">
        <v>0</v>
      </c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>
        <v>42734</v>
      </c>
      <c r="EU12" s="34">
        <v>0</v>
      </c>
      <c r="EV12" s="34">
        <v>0</v>
      </c>
      <c r="EW12" s="34"/>
      <c r="EX12" s="34"/>
      <c r="EY12" s="34"/>
      <c r="EZ12" s="34">
        <v>14250</v>
      </c>
      <c r="FA12" s="34">
        <v>0</v>
      </c>
      <c r="FB12" s="34">
        <v>0</v>
      </c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>
        <v>28483</v>
      </c>
      <c r="IP12" s="34">
        <v>0</v>
      </c>
      <c r="IQ12" s="34">
        <v>0</v>
      </c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  <c r="JC12" s="34"/>
    </row>
    <row r="13" spans="1:263" ht="14.25" customHeight="1">
      <c r="A13" s="38">
        <v>7</v>
      </c>
      <c r="B13" s="39" t="s">
        <v>92</v>
      </c>
      <c r="C13" s="34">
        <f t="shared" si="6"/>
        <v>223448.1</v>
      </c>
      <c r="D13" s="34">
        <f t="shared" si="6"/>
        <v>2439.5</v>
      </c>
      <c r="E13" s="34">
        <f t="shared" si="7"/>
        <v>1.0917524024594525</v>
      </c>
      <c r="F13" s="34">
        <v>1594.9</v>
      </c>
      <c r="G13" s="34">
        <v>0</v>
      </c>
      <c r="H13" s="34">
        <v>0</v>
      </c>
      <c r="I13" s="34">
        <v>27530.5</v>
      </c>
      <c r="J13" s="34">
        <v>2439.5</v>
      </c>
      <c r="K13" s="34">
        <f t="shared" si="8"/>
        <v>8.8610813461433686</v>
      </c>
      <c r="L13" s="34">
        <v>13879.9</v>
      </c>
      <c r="M13" s="34">
        <v>0</v>
      </c>
      <c r="N13" s="34">
        <f t="shared" si="9"/>
        <v>0</v>
      </c>
      <c r="O13" s="34"/>
      <c r="P13" s="34"/>
      <c r="Q13" s="34"/>
      <c r="R13" s="34">
        <v>9014.6</v>
      </c>
      <c r="S13" s="34">
        <v>0</v>
      </c>
      <c r="T13" s="34">
        <v>0</v>
      </c>
      <c r="U13" s="34"/>
      <c r="V13" s="34"/>
      <c r="W13" s="48"/>
      <c r="X13" s="34">
        <v>5482.3</v>
      </c>
      <c r="Y13" s="34">
        <v>0</v>
      </c>
      <c r="Z13" s="34">
        <v>0</v>
      </c>
      <c r="AA13" s="34"/>
      <c r="AB13" s="34"/>
      <c r="AC13" s="34"/>
      <c r="AD13" s="34">
        <v>6171.9</v>
      </c>
      <c r="AE13" s="34">
        <v>0</v>
      </c>
      <c r="AF13" s="34">
        <v>0</v>
      </c>
      <c r="AG13" s="34">
        <v>6796.8</v>
      </c>
      <c r="AH13" s="34">
        <v>0</v>
      </c>
      <c r="AI13" s="34">
        <v>0</v>
      </c>
      <c r="AJ13" s="34">
        <v>8</v>
      </c>
      <c r="AK13" s="34">
        <v>0</v>
      </c>
      <c r="AL13" s="34">
        <v>0</v>
      </c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>
        <v>0</v>
      </c>
      <c r="BC13" s="34">
        <v>0</v>
      </c>
      <c r="BD13" s="34">
        <v>0</v>
      </c>
      <c r="BE13" s="34">
        <v>4200</v>
      </c>
      <c r="BF13" s="34">
        <v>0</v>
      </c>
      <c r="BG13" s="34">
        <v>0</v>
      </c>
      <c r="BH13" s="34">
        <v>300</v>
      </c>
      <c r="BI13" s="34">
        <v>0</v>
      </c>
      <c r="BJ13" s="34">
        <v>0</v>
      </c>
      <c r="BK13" s="34"/>
      <c r="BL13" s="34"/>
      <c r="BM13" s="34"/>
      <c r="BN13" s="34"/>
      <c r="BO13" s="34"/>
      <c r="BP13" s="34"/>
      <c r="BQ13" s="34">
        <v>2676.3</v>
      </c>
      <c r="BR13" s="34">
        <v>0</v>
      </c>
      <c r="BS13" s="34">
        <v>0</v>
      </c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>
        <v>1047.5999999999999</v>
      </c>
      <c r="CG13" s="34">
        <v>0</v>
      </c>
      <c r="CH13" s="34">
        <v>0</v>
      </c>
      <c r="CI13" s="34">
        <v>531</v>
      </c>
      <c r="CJ13" s="34">
        <v>0</v>
      </c>
      <c r="CK13" s="34">
        <v>0</v>
      </c>
      <c r="CL13" s="34">
        <v>8868.7999999999993</v>
      </c>
      <c r="CM13" s="34">
        <v>0</v>
      </c>
      <c r="CN13" s="34">
        <v>0</v>
      </c>
      <c r="CO13" s="34"/>
      <c r="CP13" s="34"/>
      <c r="CQ13" s="34"/>
      <c r="CR13" s="34"/>
      <c r="CS13" s="34"/>
      <c r="CT13" s="34"/>
      <c r="CU13" s="34">
        <v>12174.7</v>
      </c>
      <c r="CV13" s="34">
        <v>0</v>
      </c>
      <c r="CW13" s="34">
        <v>0</v>
      </c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>
        <v>13975.4</v>
      </c>
      <c r="GZ13" s="34">
        <v>0</v>
      </c>
      <c r="HA13" s="34">
        <v>0</v>
      </c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>
        <v>109195.4</v>
      </c>
      <c r="IV13" s="34">
        <v>0</v>
      </c>
      <c r="IW13" s="34">
        <v>0</v>
      </c>
      <c r="IX13" s="34"/>
      <c r="IY13" s="34"/>
      <c r="IZ13" s="34"/>
      <c r="JA13" s="34"/>
      <c r="JB13" s="34"/>
      <c r="JC13" s="34"/>
    </row>
    <row r="14" spans="1:263" ht="15">
      <c r="A14" s="38">
        <v>8</v>
      </c>
      <c r="B14" s="39" t="s">
        <v>93</v>
      </c>
      <c r="C14" s="34">
        <f t="shared" si="6"/>
        <v>157698.9</v>
      </c>
      <c r="D14" s="34">
        <f t="shared" si="6"/>
        <v>14625.800000000001</v>
      </c>
      <c r="E14" s="34">
        <f t="shared" si="7"/>
        <v>9.274509841222736</v>
      </c>
      <c r="F14" s="34">
        <v>672.1</v>
      </c>
      <c r="G14" s="34">
        <v>0</v>
      </c>
      <c r="H14" s="34">
        <v>0</v>
      </c>
      <c r="I14" s="34">
        <v>17836.900000000001</v>
      </c>
      <c r="J14" s="34">
        <v>2027.6</v>
      </c>
      <c r="K14" s="34">
        <f t="shared" si="8"/>
        <v>11.367446136940835</v>
      </c>
      <c r="L14" s="34">
        <v>8730.9</v>
      </c>
      <c r="M14" s="34">
        <v>0</v>
      </c>
      <c r="N14" s="34">
        <f t="shared" si="9"/>
        <v>0</v>
      </c>
      <c r="O14" s="34"/>
      <c r="P14" s="34"/>
      <c r="Q14" s="34"/>
      <c r="R14" s="34">
        <v>5744.3</v>
      </c>
      <c r="S14" s="34">
        <v>0</v>
      </c>
      <c r="T14" s="34">
        <v>0</v>
      </c>
      <c r="U14" s="34"/>
      <c r="V14" s="34"/>
      <c r="W14" s="48"/>
      <c r="X14" s="34">
        <v>6664.4</v>
      </c>
      <c r="Y14" s="34">
        <v>0</v>
      </c>
      <c r="Z14" s="34">
        <v>0</v>
      </c>
      <c r="AA14" s="34"/>
      <c r="AB14" s="34"/>
      <c r="AC14" s="34"/>
      <c r="AD14" s="34">
        <v>4755.5</v>
      </c>
      <c r="AE14" s="34">
        <v>0</v>
      </c>
      <c r="AF14" s="34">
        <v>0</v>
      </c>
      <c r="AG14" s="34">
        <v>6161</v>
      </c>
      <c r="AH14" s="34">
        <v>0</v>
      </c>
      <c r="AI14" s="34">
        <v>0</v>
      </c>
      <c r="AJ14" s="34">
        <v>10.7</v>
      </c>
      <c r="AK14" s="34">
        <v>0</v>
      </c>
      <c r="AL14" s="34">
        <v>0</v>
      </c>
      <c r="AM14" s="34"/>
      <c r="AN14" s="34"/>
      <c r="AO14" s="34"/>
      <c r="AP14" s="34"/>
      <c r="AQ14" s="34"/>
      <c r="AR14" s="34"/>
      <c r="AS14" s="34"/>
      <c r="AT14" s="34"/>
      <c r="AU14" s="34"/>
      <c r="AV14" s="34">
        <v>7421.4</v>
      </c>
      <c r="AW14" s="34">
        <v>0</v>
      </c>
      <c r="AX14" s="34">
        <v>0</v>
      </c>
      <c r="AY14" s="34"/>
      <c r="AZ14" s="34"/>
      <c r="BA14" s="34"/>
      <c r="BB14" s="34">
        <v>973</v>
      </c>
      <c r="BC14" s="34">
        <v>0</v>
      </c>
      <c r="BD14" s="34">
        <v>0</v>
      </c>
      <c r="BE14" s="34">
        <v>3800</v>
      </c>
      <c r="BF14" s="34">
        <v>0</v>
      </c>
      <c r="BG14" s="34">
        <v>0</v>
      </c>
      <c r="BH14" s="34">
        <v>225</v>
      </c>
      <c r="BI14" s="34">
        <v>0</v>
      </c>
      <c r="BJ14" s="34">
        <v>0</v>
      </c>
      <c r="BK14" s="34"/>
      <c r="BL14" s="34"/>
      <c r="BM14" s="34"/>
      <c r="BN14" s="34"/>
      <c r="BO14" s="34"/>
      <c r="BP14" s="34"/>
      <c r="BQ14" s="34">
        <v>1487.6</v>
      </c>
      <c r="BR14" s="34">
        <v>0</v>
      </c>
      <c r="BS14" s="34">
        <v>0</v>
      </c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>
        <v>1482.2</v>
      </c>
      <c r="CG14" s="34">
        <v>0</v>
      </c>
      <c r="CH14" s="34">
        <v>0</v>
      </c>
      <c r="CI14" s="34">
        <v>562.29999999999995</v>
      </c>
      <c r="CJ14" s="34">
        <v>0</v>
      </c>
      <c r="CK14" s="34">
        <v>0</v>
      </c>
      <c r="CL14" s="34">
        <v>3006</v>
      </c>
      <c r="CM14" s="34">
        <v>0</v>
      </c>
      <c r="CN14" s="34">
        <v>0</v>
      </c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>
        <v>5659.4</v>
      </c>
      <c r="EO14" s="34">
        <v>0</v>
      </c>
      <c r="EP14" s="34">
        <v>0</v>
      </c>
      <c r="EQ14" s="34"/>
      <c r="ER14" s="34"/>
      <c r="ES14" s="34"/>
      <c r="ET14" s="34"/>
      <c r="EU14" s="34"/>
      <c r="EV14" s="34"/>
      <c r="EW14" s="34">
        <v>23018.5</v>
      </c>
      <c r="EX14" s="34"/>
      <c r="EY14" s="34"/>
      <c r="EZ14" s="34"/>
      <c r="FA14" s="34"/>
      <c r="FB14" s="34"/>
      <c r="FC14" s="34"/>
      <c r="FD14" s="34"/>
      <c r="FE14" s="34"/>
      <c r="FF14" s="34">
        <v>14053.1</v>
      </c>
      <c r="FG14" s="34">
        <v>0</v>
      </c>
      <c r="FH14" s="34">
        <v>0</v>
      </c>
      <c r="FI14" s="34"/>
      <c r="FJ14" s="34"/>
      <c r="FK14" s="34"/>
      <c r="FL14" s="34"/>
      <c r="FM14" s="34"/>
      <c r="FN14" s="34"/>
      <c r="FO14" s="34">
        <v>45434.6</v>
      </c>
      <c r="FP14" s="34">
        <v>12598.2</v>
      </c>
      <c r="FQ14" s="34">
        <f>FP14/FO14*100</f>
        <v>27.728207137291843</v>
      </c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</row>
    <row r="15" spans="1:263" ht="12.75" customHeight="1">
      <c r="A15" s="38">
        <v>9</v>
      </c>
      <c r="B15" s="39" t="s">
        <v>94</v>
      </c>
      <c r="C15" s="34">
        <f t="shared" si="6"/>
        <v>77810.200000000012</v>
      </c>
      <c r="D15" s="34">
        <f t="shared" si="6"/>
        <v>1697</v>
      </c>
      <c r="E15" s="34">
        <f t="shared" si="7"/>
        <v>2.1809479991055154</v>
      </c>
      <c r="F15" s="34">
        <v>1009.9</v>
      </c>
      <c r="G15" s="34">
        <v>0</v>
      </c>
      <c r="H15" s="34">
        <v>0</v>
      </c>
      <c r="I15" s="34">
        <v>29702.7</v>
      </c>
      <c r="J15" s="34">
        <v>1697</v>
      </c>
      <c r="K15" s="34">
        <f t="shared" si="8"/>
        <v>5.7132853242297843</v>
      </c>
      <c r="L15" s="34">
        <v>9090.7000000000007</v>
      </c>
      <c r="M15" s="34">
        <v>0</v>
      </c>
      <c r="N15" s="34">
        <f t="shared" si="9"/>
        <v>0</v>
      </c>
      <c r="O15" s="34"/>
      <c r="P15" s="34"/>
      <c r="Q15" s="34"/>
      <c r="R15" s="34">
        <v>8331.4</v>
      </c>
      <c r="S15" s="34">
        <v>0</v>
      </c>
      <c r="T15" s="34">
        <v>0</v>
      </c>
      <c r="U15" s="34"/>
      <c r="V15" s="34"/>
      <c r="W15" s="48"/>
      <c r="X15" s="34">
        <v>5448.6</v>
      </c>
      <c r="Y15" s="34">
        <v>0</v>
      </c>
      <c r="Z15" s="34">
        <v>0</v>
      </c>
      <c r="AA15" s="34"/>
      <c r="AB15" s="34"/>
      <c r="AC15" s="34"/>
      <c r="AD15" s="34">
        <v>7488.7</v>
      </c>
      <c r="AE15" s="34">
        <v>0</v>
      </c>
      <c r="AF15" s="34">
        <v>0</v>
      </c>
      <c r="AG15" s="34">
        <v>4544.3</v>
      </c>
      <c r="AH15" s="34">
        <v>0</v>
      </c>
      <c r="AI15" s="34">
        <v>0</v>
      </c>
      <c r="AJ15" s="34">
        <v>6</v>
      </c>
      <c r="AK15" s="34">
        <v>0</v>
      </c>
      <c r="AL15" s="34">
        <v>0</v>
      </c>
      <c r="AM15" s="34"/>
      <c r="AN15" s="34"/>
      <c r="AO15" s="34"/>
      <c r="AP15" s="34"/>
      <c r="AQ15" s="34"/>
      <c r="AR15" s="34"/>
      <c r="AS15" s="34"/>
      <c r="AT15" s="34"/>
      <c r="AU15" s="34"/>
      <c r="AV15" s="34">
        <v>6145.6</v>
      </c>
      <c r="AW15" s="34">
        <v>0</v>
      </c>
      <c r="AX15" s="34">
        <v>0</v>
      </c>
      <c r="AY15" s="34"/>
      <c r="AZ15" s="34"/>
      <c r="BA15" s="34"/>
      <c r="BB15" s="34">
        <v>970</v>
      </c>
      <c r="BC15" s="34">
        <v>0</v>
      </c>
      <c r="BD15" s="34">
        <v>0</v>
      </c>
      <c r="BE15" s="34"/>
      <c r="BF15" s="34"/>
      <c r="BG15" s="34"/>
      <c r="BH15" s="34">
        <v>0</v>
      </c>
      <c r="BI15" s="34">
        <v>0</v>
      </c>
      <c r="BJ15" s="34">
        <v>0</v>
      </c>
      <c r="BK15" s="34"/>
      <c r="BL15" s="34"/>
      <c r="BM15" s="34"/>
      <c r="BN15" s="34"/>
      <c r="BO15" s="34"/>
      <c r="BP15" s="34"/>
      <c r="BQ15" s="34">
        <v>1188.5999999999999</v>
      </c>
      <c r="BR15" s="34">
        <v>0</v>
      </c>
      <c r="BS15" s="34">
        <v>0</v>
      </c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>
        <v>772.7</v>
      </c>
      <c r="CG15" s="34">
        <v>0</v>
      </c>
      <c r="CH15" s="34">
        <v>0</v>
      </c>
      <c r="CI15" s="34">
        <v>216.2</v>
      </c>
      <c r="CJ15" s="34">
        <v>0</v>
      </c>
      <c r="CK15" s="34">
        <v>0</v>
      </c>
      <c r="CL15" s="34">
        <v>2894.8</v>
      </c>
      <c r="CM15" s="34">
        <v>0</v>
      </c>
      <c r="CN15" s="34">
        <v>0</v>
      </c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</row>
    <row r="16" spans="1:263" ht="15">
      <c r="A16" s="38">
        <v>10</v>
      </c>
      <c r="B16" s="39" t="s">
        <v>95</v>
      </c>
      <c r="C16" s="34">
        <f t="shared" si="6"/>
        <v>118370.70000000001</v>
      </c>
      <c r="D16" s="34">
        <f t="shared" si="6"/>
        <v>2885.9</v>
      </c>
      <c r="E16" s="34">
        <f t="shared" si="7"/>
        <v>2.4380188678448298</v>
      </c>
      <c r="F16" s="34">
        <v>382.5</v>
      </c>
      <c r="G16" s="34">
        <v>0</v>
      </c>
      <c r="H16" s="34">
        <v>0</v>
      </c>
      <c r="I16" s="34">
        <v>27349.4</v>
      </c>
      <c r="J16" s="34">
        <v>2885.9</v>
      </c>
      <c r="K16" s="34">
        <f t="shared" si="8"/>
        <v>10.551968233306763</v>
      </c>
      <c r="L16" s="34">
        <v>12301.1</v>
      </c>
      <c r="M16" s="34">
        <v>0</v>
      </c>
      <c r="N16" s="34">
        <f t="shared" si="9"/>
        <v>0</v>
      </c>
      <c r="O16" s="34"/>
      <c r="P16" s="34"/>
      <c r="Q16" s="34"/>
      <c r="R16" s="34">
        <v>1158.1000000000001</v>
      </c>
      <c r="S16" s="34">
        <v>0</v>
      </c>
      <c r="T16" s="34">
        <v>0</v>
      </c>
      <c r="U16" s="34"/>
      <c r="V16" s="34"/>
      <c r="W16" s="48"/>
      <c r="X16" s="34">
        <v>3669.9</v>
      </c>
      <c r="Y16" s="34">
        <v>0</v>
      </c>
      <c r="Z16" s="34">
        <v>0</v>
      </c>
      <c r="AA16" s="34"/>
      <c r="AB16" s="34"/>
      <c r="AC16" s="34"/>
      <c r="AD16" s="34">
        <v>25052</v>
      </c>
      <c r="AE16" s="34">
        <v>0</v>
      </c>
      <c r="AF16" s="34">
        <v>0</v>
      </c>
      <c r="AG16" s="34">
        <v>3730.7</v>
      </c>
      <c r="AH16" s="34">
        <v>0</v>
      </c>
      <c r="AI16" s="34">
        <v>0</v>
      </c>
      <c r="AJ16" s="34">
        <v>6</v>
      </c>
      <c r="AK16" s="34">
        <v>0</v>
      </c>
      <c r="AL16" s="34">
        <v>0</v>
      </c>
      <c r="AM16" s="34"/>
      <c r="AN16" s="34"/>
      <c r="AO16" s="34"/>
      <c r="AP16" s="34"/>
      <c r="AQ16" s="34"/>
      <c r="AR16" s="34"/>
      <c r="AS16" s="34"/>
      <c r="AT16" s="34"/>
      <c r="AU16" s="34"/>
      <c r="AV16" s="34">
        <v>31413.9</v>
      </c>
      <c r="AW16" s="34">
        <v>0</v>
      </c>
      <c r="AX16" s="34">
        <v>0</v>
      </c>
      <c r="AY16" s="34"/>
      <c r="AZ16" s="34"/>
      <c r="BA16" s="34"/>
      <c r="BB16" s="34">
        <v>0</v>
      </c>
      <c r="BC16" s="34">
        <v>0</v>
      </c>
      <c r="BD16" s="34">
        <v>0</v>
      </c>
      <c r="BE16" s="34">
        <v>7000</v>
      </c>
      <c r="BF16" s="34">
        <v>0</v>
      </c>
      <c r="BG16" s="34">
        <v>0</v>
      </c>
      <c r="BH16" s="34">
        <v>300</v>
      </c>
      <c r="BI16" s="34">
        <v>0</v>
      </c>
      <c r="BJ16" s="34">
        <v>0</v>
      </c>
      <c r="BK16" s="34"/>
      <c r="BL16" s="34"/>
      <c r="BM16" s="34"/>
      <c r="BN16" s="34"/>
      <c r="BO16" s="34"/>
      <c r="BP16" s="34"/>
      <c r="BQ16" s="34">
        <v>1624.3</v>
      </c>
      <c r="BR16" s="34">
        <v>0</v>
      </c>
      <c r="BS16" s="34">
        <v>0</v>
      </c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>
        <v>1014.5</v>
      </c>
      <c r="CG16" s="34">
        <v>0</v>
      </c>
      <c r="CH16" s="34">
        <v>0</v>
      </c>
      <c r="CI16" s="34">
        <v>320.2</v>
      </c>
      <c r="CJ16" s="34">
        <v>0</v>
      </c>
      <c r="CK16" s="34">
        <v>0</v>
      </c>
      <c r="CL16" s="34">
        <v>3048.1</v>
      </c>
      <c r="CM16" s="34">
        <v>0</v>
      </c>
      <c r="CN16" s="34">
        <v>0</v>
      </c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</row>
    <row r="17" spans="1:263" ht="12.75" customHeight="1">
      <c r="A17" s="38">
        <v>11</v>
      </c>
      <c r="B17" s="39" t="s">
        <v>96</v>
      </c>
      <c r="C17" s="34">
        <f t="shared" si="6"/>
        <v>145134.6</v>
      </c>
      <c r="D17" s="34">
        <f t="shared" si="6"/>
        <v>4062</v>
      </c>
      <c r="E17" s="34">
        <f t="shared" si="7"/>
        <v>2.7987812692493725</v>
      </c>
      <c r="F17" s="34">
        <v>1054.0999999999999</v>
      </c>
      <c r="G17" s="34">
        <v>0</v>
      </c>
      <c r="H17" s="34">
        <v>0</v>
      </c>
      <c r="I17" s="34">
        <v>29792.1</v>
      </c>
      <c r="J17" s="34">
        <v>2069.3000000000002</v>
      </c>
      <c r="K17" s="34">
        <f t="shared" si="8"/>
        <v>6.9458010680683815</v>
      </c>
      <c r="L17" s="34">
        <v>15801.6</v>
      </c>
      <c r="M17" s="34">
        <v>1992.7</v>
      </c>
      <c r="N17" s="34">
        <f t="shared" si="9"/>
        <v>12.610748278655326</v>
      </c>
      <c r="O17" s="34"/>
      <c r="P17" s="34"/>
      <c r="Q17" s="34"/>
      <c r="R17" s="34">
        <v>7246.2</v>
      </c>
      <c r="S17" s="34">
        <v>0</v>
      </c>
      <c r="T17" s="34">
        <v>0</v>
      </c>
      <c r="U17" s="34"/>
      <c r="V17" s="34"/>
      <c r="W17" s="48"/>
      <c r="X17" s="34">
        <v>3827.6</v>
      </c>
      <c r="Y17" s="34">
        <v>0</v>
      </c>
      <c r="Z17" s="34">
        <v>0</v>
      </c>
      <c r="AA17" s="34"/>
      <c r="AB17" s="34"/>
      <c r="AC17" s="34"/>
      <c r="AD17" s="34">
        <v>8232.5</v>
      </c>
      <c r="AE17" s="34">
        <v>0</v>
      </c>
      <c r="AF17" s="34">
        <v>0</v>
      </c>
      <c r="AG17" s="34">
        <v>8246.6</v>
      </c>
      <c r="AH17" s="34">
        <v>0</v>
      </c>
      <c r="AI17" s="34">
        <v>0</v>
      </c>
      <c r="AJ17" s="34">
        <v>9.4</v>
      </c>
      <c r="AK17" s="34">
        <v>0</v>
      </c>
      <c r="AL17" s="34">
        <v>0</v>
      </c>
      <c r="AM17" s="34"/>
      <c r="AN17" s="34"/>
      <c r="AO17" s="34"/>
      <c r="AP17" s="34"/>
      <c r="AQ17" s="34"/>
      <c r="AR17" s="34"/>
      <c r="AS17" s="34">
        <v>16063.5</v>
      </c>
      <c r="AT17" s="34">
        <v>0</v>
      </c>
      <c r="AU17" s="34">
        <v>0</v>
      </c>
      <c r="AV17" s="34"/>
      <c r="AW17" s="34"/>
      <c r="AX17" s="34"/>
      <c r="AY17" s="34"/>
      <c r="AZ17" s="34"/>
      <c r="BA17" s="34"/>
      <c r="BB17" s="34">
        <v>973.1</v>
      </c>
      <c r="BC17" s="34">
        <v>0</v>
      </c>
      <c r="BD17" s="34">
        <v>0</v>
      </c>
      <c r="BE17" s="34">
        <v>10000</v>
      </c>
      <c r="BF17" s="34">
        <v>0</v>
      </c>
      <c r="BG17" s="34">
        <v>0</v>
      </c>
      <c r="BH17" s="34">
        <v>375</v>
      </c>
      <c r="BI17" s="34">
        <v>0</v>
      </c>
      <c r="BJ17" s="34">
        <v>0</v>
      </c>
      <c r="BK17" s="34"/>
      <c r="BL17" s="34"/>
      <c r="BM17" s="34"/>
      <c r="BN17" s="34"/>
      <c r="BO17" s="34"/>
      <c r="BP17" s="34"/>
      <c r="BQ17" s="34">
        <v>3940</v>
      </c>
      <c r="BR17" s="34">
        <v>0</v>
      </c>
      <c r="BS17" s="34">
        <v>0</v>
      </c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>
        <v>1407.7</v>
      </c>
      <c r="CG17" s="34">
        <v>0</v>
      </c>
      <c r="CH17" s="34">
        <v>0</v>
      </c>
      <c r="CI17" s="34">
        <v>376.8</v>
      </c>
      <c r="CJ17" s="34">
        <v>0</v>
      </c>
      <c r="CK17" s="34">
        <v>0</v>
      </c>
      <c r="CL17" s="34">
        <v>1953.2</v>
      </c>
      <c r="CM17" s="34">
        <v>0</v>
      </c>
      <c r="CN17" s="34">
        <v>0</v>
      </c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>
        <v>25907.5</v>
      </c>
      <c r="DK17" s="34">
        <v>0</v>
      </c>
      <c r="DL17" s="34">
        <v>0</v>
      </c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>
        <v>9927.7000000000007</v>
      </c>
      <c r="ER17" s="34">
        <v>0</v>
      </c>
      <c r="ES17" s="34">
        <v>0</v>
      </c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  <c r="IX17" s="34"/>
      <c r="IY17" s="34"/>
      <c r="IZ17" s="34"/>
      <c r="JA17" s="34"/>
      <c r="JB17" s="34"/>
      <c r="JC17" s="34"/>
    </row>
    <row r="18" spans="1:263" ht="15">
      <c r="A18" s="38">
        <v>12</v>
      </c>
      <c r="B18" s="39" t="s">
        <v>97</v>
      </c>
      <c r="C18" s="34">
        <f t="shared" si="6"/>
        <v>231559.7</v>
      </c>
      <c r="D18" s="34">
        <f t="shared" si="6"/>
        <v>9741.7000000000007</v>
      </c>
      <c r="E18" s="34">
        <f t="shared" si="7"/>
        <v>4.2069928402912948</v>
      </c>
      <c r="F18" s="34">
        <v>965.9</v>
      </c>
      <c r="G18" s="34">
        <v>0</v>
      </c>
      <c r="H18" s="34">
        <v>0</v>
      </c>
      <c r="I18" s="34">
        <v>34050.199999999997</v>
      </c>
      <c r="J18" s="34">
        <v>6698.2</v>
      </c>
      <c r="K18" s="34">
        <f t="shared" si="8"/>
        <v>19.671543779478537</v>
      </c>
      <c r="L18" s="34">
        <v>21127.599999999999</v>
      </c>
      <c r="M18" s="34">
        <v>3043.5</v>
      </c>
      <c r="N18" s="34">
        <f t="shared" si="9"/>
        <v>14.40532762831557</v>
      </c>
      <c r="O18" s="34"/>
      <c r="P18" s="34"/>
      <c r="Q18" s="34"/>
      <c r="R18" s="34">
        <v>19162.199999999997</v>
      </c>
      <c r="S18" s="34">
        <v>0</v>
      </c>
      <c r="T18" s="34">
        <v>0</v>
      </c>
      <c r="U18" s="34"/>
      <c r="V18" s="34"/>
      <c r="W18" s="48"/>
      <c r="X18" s="34">
        <v>8195.4</v>
      </c>
      <c r="Y18" s="34">
        <v>0</v>
      </c>
      <c r="Z18" s="34">
        <v>0</v>
      </c>
      <c r="AA18" s="34"/>
      <c r="AB18" s="34"/>
      <c r="AC18" s="34"/>
      <c r="AD18" s="34">
        <v>15353.9</v>
      </c>
      <c r="AE18" s="34">
        <v>0</v>
      </c>
      <c r="AF18" s="34">
        <v>0</v>
      </c>
      <c r="AG18" s="34">
        <v>8779.7999999999993</v>
      </c>
      <c r="AH18" s="34">
        <v>0</v>
      </c>
      <c r="AI18" s="34">
        <v>0</v>
      </c>
      <c r="AJ18" s="34">
        <v>13.9</v>
      </c>
      <c r="AK18" s="34">
        <v>0</v>
      </c>
      <c r="AL18" s="34">
        <v>0</v>
      </c>
      <c r="AM18" s="34">
        <v>107460</v>
      </c>
      <c r="AN18" s="34">
        <v>0</v>
      </c>
      <c r="AO18" s="34">
        <v>0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>
        <v>1940</v>
      </c>
      <c r="BC18" s="34">
        <v>0</v>
      </c>
      <c r="BD18" s="34">
        <v>0</v>
      </c>
      <c r="BE18" s="34">
        <v>3700</v>
      </c>
      <c r="BF18" s="34">
        <v>0</v>
      </c>
      <c r="BG18" s="34">
        <v>0</v>
      </c>
      <c r="BH18" s="34">
        <v>225</v>
      </c>
      <c r="BI18" s="34">
        <v>0</v>
      </c>
      <c r="BJ18" s="34">
        <v>0</v>
      </c>
      <c r="BK18" s="34"/>
      <c r="BL18" s="34"/>
      <c r="BM18" s="34"/>
      <c r="BN18" s="34"/>
      <c r="BO18" s="34"/>
      <c r="BP18" s="34"/>
      <c r="BQ18" s="34">
        <v>1446.2</v>
      </c>
      <c r="BR18" s="34">
        <v>0</v>
      </c>
      <c r="BS18" s="34">
        <v>0</v>
      </c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>
        <v>1921.7</v>
      </c>
      <c r="CG18" s="34">
        <v>0</v>
      </c>
      <c r="CH18" s="34">
        <v>0</v>
      </c>
      <c r="CI18" s="34">
        <v>608.70000000000005</v>
      </c>
      <c r="CJ18" s="34">
        <v>0</v>
      </c>
      <c r="CK18" s="34">
        <v>0</v>
      </c>
      <c r="CL18" s="34">
        <v>6609.2</v>
      </c>
      <c r="CM18" s="34">
        <v>0</v>
      </c>
      <c r="CN18" s="34">
        <v>0</v>
      </c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  <c r="IX18" s="34"/>
      <c r="IY18" s="34"/>
      <c r="IZ18" s="34"/>
      <c r="JA18" s="34"/>
      <c r="JB18" s="34"/>
      <c r="JC18" s="34"/>
    </row>
    <row r="19" spans="1:263" ht="12.75" customHeight="1">
      <c r="A19" s="38">
        <v>13</v>
      </c>
      <c r="B19" s="39" t="s">
        <v>98</v>
      </c>
      <c r="C19" s="34">
        <f t="shared" si="6"/>
        <v>120154.3</v>
      </c>
      <c r="D19" s="34">
        <f t="shared" si="6"/>
        <v>1916.5</v>
      </c>
      <c r="E19" s="34">
        <f t="shared" si="7"/>
        <v>1.5950323875217116</v>
      </c>
      <c r="F19" s="34">
        <v>552.29999999999995</v>
      </c>
      <c r="G19" s="34">
        <v>0</v>
      </c>
      <c r="H19" s="34">
        <v>0</v>
      </c>
      <c r="I19" s="34">
        <v>17285.900000000001</v>
      </c>
      <c r="J19" s="34">
        <v>1916.5</v>
      </c>
      <c r="K19" s="34">
        <f t="shared" si="8"/>
        <v>11.087070965353265</v>
      </c>
      <c r="L19" s="34">
        <v>8650.7999999999993</v>
      </c>
      <c r="M19" s="34">
        <v>0</v>
      </c>
      <c r="N19" s="34">
        <f t="shared" si="9"/>
        <v>0</v>
      </c>
      <c r="O19" s="34"/>
      <c r="P19" s="34"/>
      <c r="Q19" s="34"/>
      <c r="R19" s="34">
        <v>6665.1</v>
      </c>
      <c r="S19" s="34">
        <v>0</v>
      </c>
      <c r="T19" s="34">
        <v>0</v>
      </c>
      <c r="U19" s="34"/>
      <c r="V19" s="34"/>
      <c r="W19" s="48"/>
      <c r="X19" s="34">
        <v>3940.1</v>
      </c>
      <c r="Y19" s="34">
        <v>0</v>
      </c>
      <c r="Z19" s="34">
        <v>0</v>
      </c>
      <c r="AA19" s="34"/>
      <c r="AB19" s="34"/>
      <c r="AC19" s="34"/>
      <c r="AD19" s="34">
        <v>6968.6</v>
      </c>
      <c r="AE19" s="34">
        <v>0</v>
      </c>
      <c r="AF19" s="34">
        <v>0</v>
      </c>
      <c r="AG19" s="34">
        <v>3697.9</v>
      </c>
      <c r="AH19" s="34">
        <v>0</v>
      </c>
      <c r="AI19" s="34">
        <v>0</v>
      </c>
      <c r="AJ19" s="34">
        <v>5.3</v>
      </c>
      <c r="AK19" s="34">
        <v>0</v>
      </c>
      <c r="AL19" s="34">
        <v>0</v>
      </c>
      <c r="AM19" s="34"/>
      <c r="AN19" s="34"/>
      <c r="AO19" s="34"/>
      <c r="AP19" s="34"/>
      <c r="AQ19" s="34"/>
      <c r="AR19" s="34"/>
      <c r="AS19" s="34"/>
      <c r="AT19" s="34"/>
      <c r="AU19" s="34"/>
      <c r="AV19" s="34">
        <v>12815.4</v>
      </c>
      <c r="AW19" s="34">
        <v>0</v>
      </c>
      <c r="AX19" s="34">
        <v>0</v>
      </c>
      <c r="AY19" s="34"/>
      <c r="AZ19" s="34"/>
      <c r="BA19" s="34"/>
      <c r="BB19" s="34">
        <v>970</v>
      </c>
      <c r="BC19" s="34">
        <v>0</v>
      </c>
      <c r="BD19" s="34">
        <v>0</v>
      </c>
      <c r="BE19" s="34">
        <v>18000</v>
      </c>
      <c r="BF19" s="34">
        <v>0</v>
      </c>
      <c r="BG19" s="34">
        <v>0</v>
      </c>
      <c r="BH19" s="34">
        <v>300</v>
      </c>
      <c r="BI19" s="34">
        <v>0</v>
      </c>
      <c r="BJ19" s="34">
        <v>0</v>
      </c>
      <c r="BK19" s="34"/>
      <c r="BL19" s="34"/>
      <c r="BM19" s="34"/>
      <c r="BN19" s="34"/>
      <c r="BO19" s="34"/>
      <c r="BP19" s="34"/>
      <c r="BQ19" s="34">
        <v>0</v>
      </c>
      <c r="BR19" s="34">
        <v>0</v>
      </c>
      <c r="BS19" s="34">
        <v>0</v>
      </c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>
        <v>1063</v>
      </c>
      <c r="CG19" s="34">
        <v>0</v>
      </c>
      <c r="CH19" s="34">
        <v>0</v>
      </c>
      <c r="CI19" s="34">
        <v>287.60000000000002</v>
      </c>
      <c r="CJ19" s="34">
        <v>0</v>
      </c>
      <c r="CK19" s="34">
        <v>0</v>
      </c>
      <c r="CL19" s="34">
        <v>1182.5</v>
      </c>
      <c r="CM19" s="34">
        <v>0</v>
      </c>
      <c r="CN19" s="34">
        <v>0</v>
      </c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>
        <v>37769.800000000003</v>
      </c>
      <c r="DQ19" s="34">
        <v>0</v>
      </c>
      <c r="DR19" s="34">
        <v>0</v>
      </c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  <c r="JA19" s="34"/>
      <c r="JB19" s="34"/>
      <c r="JC19" s="34"/>
    </row>
    <row r="20" spans="1:263" ht="15">
      <c r="A20" s="38">
        <v>14</v>
      </c>
      <c r="B20" s="39" t="s">
        <v>99</v>
      </c>
      <c r="C20" s="34">
        <f t="shared" si="6"/>
        <v>139264.20000000001</v>
      </c>
      <c r="D20" s="34">
        <f t="shared" si="6"/>
        <v>4033.2</v>
      </c>
      <c r="E20" s="34">
        <f t="shared" si="7"/>
        <v>2.8960781019098945</v>
      </c>
      <c r="F20" s="34">
        <v>1058.8</v>
      </c>
      <c r="G20" s="34">
        <v>0</v>
      </c>
      <c r="H20" s="34">
        <v>0</v>
      </c>
      <c r="I20" s="34">
        <v>80060.3</v>
      </c>
      <c r="J20" s="34">
        <v>2830</v>
      </c>
      <c r="K20" s="34">
        <f t="shared" si="8"/>
        <v>3.5348356176531941</v>
      </c>
      <c r="L20" s="34">
        <v>25279.1</v>
      </c>
      <c r="M20" s="34">
        <v>1203.2</v>
      </c>
      <c r="N20" s="34">
        <f t="shared" si="9"/>
        <v>4.7596631209180709</v>
      </c>
      <c r="O20" s="34"/>
      <c r="P20" s="34"/>
      <c r="Q20" s="34"/>
      <c r="R20" s="34">
        <v>5540.4000000000005</v>
      </c>
      <c r="S20" s="34">
        <v>0</v>
      </c>
      <c r="T20" s="34">
        <v>0</v>
      </c>
      <c r="U20" s="34"/>
      <c r="V20" s="34"/>
      <c r="W20" s="48"/>
      <c r="X20" s="34">
        <v>5223.3999999999996</v>
      </c>
      <c r="Y20" s="34">
        <v>0</v>
      </c>
      <c r="Z20" s="34">
        <v>0</v>
      </c>
      <c r="AA20" s="34"/>
      <c r="AB20" s="34"/>
      <c r="AC20" s="34"/>
      <c r="AD20" s="34">
        <v>4133.1000000000004</v>
      </c>
      <c r="AE20" s="34">
        <v>0</v>
      </c>
      <c r="AF20" s="34">
        <v>0</v>
      </c>
      <c r="AG20" s="34">
        <v>6886.2</v>
      </c>
      <c r="AH20" s="34">
        <v>0</v>
      </c>
      <c r="AI20" s="34">
        <v>0</v>
      </c>
      <c r="AJ20" s="34">
        <v>9.6</v>
      </c>
      <c r="AK20" s="34">
        <v>0</v>
      </c>
      <c r="AL20" s="34">
        <v>0</v>
      </c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>
        <v>970</v>
      </c>
      <c r="BC20" s="34">
        <v>0</v>
      </c>
      <c r="BD20" s="34">
        <v>0</v>
      </c>
      <c r="BE20" s="34">
        <v>2200</v>
      </c>
      <c r="BF20" s="34">
        <v>0</v>
      </c>
      <c r="BG20" s="34">
        <v>0</v>
      </c>
      <c r="BH20" s="34">
        <v>300</v>
      </c>
      <c r="BI20" s="34">
        <v>0</v>
      </c>
      <c r="BJ20" s="34">
        <v>0</v>
      </c>
      <c r="BK20" s="34"/>
      <c r="BL20" s="34"/>
      <c r="BM20" s="34"/>
      <c r="BN20" s="34"/>
      <c r="BO20" s="34"/>
      <c r="BP20" s="34"/>
      <c r="BQ20" s="34">
        <v>2304.5</v>
      </c>
      <c r="BR20" s="34">
        <v>0</v>
      </c>
      <c r="BS20" s="34">
        <v>0</v>
      </c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>
        <v>1350</v>
      </c>
      <c r="CG20" s="34">
        <v>0</v>
      </c>
      <c r="CH20" s="34">
        <v>0</v>
      </c>
      <c r="CI20" s="34">
        <v>690.5</v>
      </c>
      <c r="CJ20" s="34">
        <v>0</v>
      </c>
      <c r="CK20" s="34">
        <v>0</v>
      </c>
      <c r="CL20" s="34">
        <v>1807.5</v>
      </c>
      <c r="CM20" s="34">
        <v>0</v>
      </c>
      <c r="CN20" s="34">
        <v>0</v>
      </c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>
        <v>1450.8</v>
      </c>
      <c r="EO20" s="34">
        <v>0</v>
      </c>
      <c r="EP20" s="34">
        <v>0</v>
      </c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  <c r="JC20" s="34"/>
    </row>
    <row r="21" spans="1:263" ht="12.75" customHeight="1">
      <c r="A21" s="38">
        <v>15</v>
      </c>
      <c r="B21" s="39" t="s">
        <v>100</v>
      </c>
      <c r="C21" s="34">
        <f t="shared" si="6"/>
        <v>190817.3</v>
      </c>
      <c r="D21" s="34">
        <f t="shared" si="6"/>
        <v>3267.1</v>
      </c>
      <c r="E21" s="34">
        <f t="shared" si="7"/>
        <v>1.7121613187064275</v>
      </c>
      <c r="F21" s="34">
        <v>4261.3</v>
      </c>
      <c r="G21" s="34">
        <v>0</v>
      </c>
      <c r="H21" s="34">
        <v>0</v>
      </c>
      <c r="I21" s="34">
        <v>40200.800000000003</v>
      </c>
      <c r="J21" s="34">
        <v>3267.1</v>
      </c>
      <c r="K21" s="34">
        <f t="shared" si="8"/>
        <v>8.1269526974587549</v>
      </c>
      <c r="L21" s="34">
        <v>19725.900000000001</v>
      </c>
      <c r="M21" s="34">
        <v>0</v>
      </c>
      <c r="N21" s="34">
        <f t="shared" si="9"/>
        <v>0</v>
      </c>
      <c r="O21" s="34"/>
      <c r="P21" s="34"/>
      <c r="Q21" s="34"/>
      <c r="R21" s="34">
        <v>18329.099999999999</v>
      </c>
      <c r="S21" s="34">
        <v>0</v>
      </c>
      <c r="T21" s="34">
        <v>0</v>
      </c>
      <c r="U21" s="34"/>
      <c r="V21" s="34"/>
      <c r="W21" s="48"/>
      <c r="X21" s="34">
        <v>6957.1</v>
      </c>
      <c r="Y21" s="34">
        <v>0</v>
      </c>
      <c r="Z21" s="34">
        <v>0</v>
      </c>
      <c r="AA21" s="34">
        <v>680.4</v>
      </c>
      <c r="AB21" s="34">
        <v>0</v>
      </c>
      <c r="AC21" s="34">
        <v>0</v>
      </c>
      <c r="AD21" s="34">
        <v>11233.1</v>
      </c>
      <c r="AE21" s="34">
        <v>0</v>
      </c>
      <c r="AF21" s="34">
        <v>0</v>
      </c>
      <c r="AG21" s="34">
        <v>13253.7</v>
      </c>
      <c r="AH21" s="34">
        <v>0</v>
      </c>
      <c r="AI21" s="34">
        <v>0</v>
      </c>
      <c r="AJ21" s="34">
        <v>15.3</v>
      </c>
      <c r="AK21" s="34">
        <v>0</v>
      </c>
      <c r="AL21" s="34">
        <v>0</v>
      </c>
      <c r="AM21" s="34"/>
      <c r="AN21" s="34"/>
      <c r="AO21" s="34"/>
      <c r="AP21" s="34"/>
      <c r="AQ21" s="34"/>
      <c r="AR21" s="34"/>
      <c r="AS21" s="34"/>
      <c r="AT21" s="34"/>
      <c r="AU21" s="34"/>
      <c r="AV21" s="34">
        <v>12884.9</v>
      </c>
      <c r="AW21" s="34">
        <v>0</v>
      </c>
      <c r="AX21" s="34">
        <v>0</v>
      </c>
      <c r="AY21" s="34"/>
      <c r="AZ21" s="34"/>
      <c r="BA21" s="34"/>
      <c r="BB21" s="34">
        <v>1946.2</v>
      </c>
      <c r="BC21" s="34">
        <v>0</v>
      </c>
      <c r="BD21" s="34">
        <v>0</v>
      </c>
      <c r="BE21" s="34">
        <v>12700</v>
      </c>
      <c r="BF21" s="34">
        <v>0</v>
      </c>
      <c r="BG21" s="34">
        <v>0</v>
      </c>
      <c r="BH21" s="34">
        <v>75</v>
      </c>
      <c r="BI21" s="34">
        <v>0</v>
      </c>
      <c r="BJ21" s="34">
        <v>0</v>
      </c>
      <c r="BK21" s="34"/>
      <c r="BL21" s="34"/>
      <c r="BM21" s="34"/>
      <c r="BN21" s="34"/>
      <c r="BO21" s="34"/>
      <c r="BP21" s="34"/>
      <c r="BQ21" s="34">
        <v>1446.2</v>
      </c>
      <c r="BR21" s="34">
        <v>0</v>
      </c>
      <c r="BS21" s="34">
        <v>0</v>
      </c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>
        <v>1985</v>
      </c>
      <c r="CG21" s="34">
        <v>0</v>
      </c>
      <c r="CH21" s="34">
        <v>0</v>
      </c>
      <c r="CI21" s="34">
        <v>646.1</v>
      </c>
      <c r="CJ21" s="34">
        <v>0</v>
      </c>
      <c r="CK21" s="34">
        <v>0</v>
      </c>
      <c r="CL21" s="34">
        <v>3327.6</v>
      </c>
      <c r="CM21" s="34">
        <v>0</v>
      </c>
      <c r="CN21" s="34">
        <v>0</v>
      </c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>
        <v>2720.9</v>
      </c>
      <c r="DT21" s="34">
        <v>0</v>
      </c>
      <c r="DU21" s="34">
        <v>0</v>
      </c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>
        <v>765.9</v>
      </c>
      <c r="EO21" s="34">
        <v>0</v>
      </c>
      <c r="EP21" s="34">
        <v>0</v>
      </c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>
        <v>37662.800000000003</v>
      </c>
      <c r="IG21" s="34">
        <v>0</v>
      </c>
      <c r="IH21" s="34">
        <v>0</v>
      </c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  <c r="JC21" s="34"/>
    </row>
    <row r="22" spans="1:263" ht="15">
      <c r="A22" s="38">
        <v>16</v>
      </c>
      <c r="B22" s="39" t="s">
        <v>101</v>
      </c>
      <c r="C22" s="34">
        <f t="shared" si="6"/>
        <v>214025.4</v>
      </c>
      <c r="D22" s="34">
        <f t="shared" si="6"/>
        <v>5894.6</v>
      </c>
      <c r="E22" s="34">
        <f t="shared" si="7"/>
        <v>2.7541590857907519</v>
      </c>
      <c r="F22" s="34">
        <v>4701.8999999999996</v>
      </c>
      <c r="G22" s="34">
        <v>0</v>
      </c>
      <c r="H22" s="34">
        <v>0</v>
      </c>
      <c r="I22" s="34">
        <v>37816</v>
      </c>
      <c r="J22" s="34">
        <v>5894.6</v>
      </c>
      <c r="K22" s="34">
        <f t="shared" si="8"/>
        <v>15.587581975883225</v>
      </c>
      <c r="L22" s="34">
        <v>29892.1</v>
      </c>
      <c r="M22" s="34">
        <v>0</v>
      </c>
      <c r="N22" s="34">
        <f t="shared" si="9"/>
        <v>0</v>
      </c>
      <c r="O22" s="34"/>
      <c r="P22" s="34"/>
      <c r="Q22" s="34"/>
      <c r="R22" s="34">
        <v>19813.7</v>
      </c>
      <c r="S22" s="34">
        <v>0</v>
      </c>
      <c r="T22" s="34">
        <v>0</v>
      </c>
      <c r="U22" s="34"/>
      <c r="V22" s="34"/>
      <c r="W22" s="48"/>
      <c r="X22" s="34">
        <v>9051</v>
      </c>
      <c r="Y22" s="34">
        <v>0</v>
      </c>
      <c r="Z22" s="34">
        <v>0</v>
      </c>
      <c r="AA22" s="34"/>
      <c r="AB22" s="34"/>
      <c r="AC22" s="34"/>
      <c r="AD22" s="34">
        <v>24654.5</v>
      </c>
      <c r="AE22" s="34">
        <v>0</v>
      </c>
      <c r="AF22" s="34">
        <v>0</v>
      </c>
      <c r="AG22" s="34">
        <v>20199.900000000001</v>
      </c>
      <c r="AH22" s="34">
        <v>0</v>
      </c>
      <c r="AI22" s="34">
        <v>0</v>
      </c>
      <c r="AJ22" s="34">
        <v>26.4</v>
      </c>
      <c r="AK22" s="34">
        <v>0</v>
      </c>
      <c r="AL22" s="34">
        <v>0</v>
      </c>
      <c r="AM22" s="34"/>
      <c r="AN22" s="34"/>
      <c r="AO22" s="34"/>
      <c r="AP22" s="34"/>
      <c r="AQ22" s="34"/>
      <c r="AR22" s="34"/>
      <c r="AS22" s="34"/>
      <c r="AT22" s="34"/>
      <c r="AU22" s="34"/>
      <c r="AV22" s="34">
        <v>13929</v>
      </c>
      <c r="AW22" s="34">
        <v>0</v>
      </c>
      <c r="AX22" s="34">
        <v>0</v>
      </c>
      <c r="AY22" s="34"/>
      <c r="AZ22" s="34"/>
      <c r="BA22" s="34"/>
      <c r="BB22" s="34">
        <v>1946.2</v>
      </c>
      <c r="BC22" s="34">
        <v>0</v>
      </c>
      <c r="BD22" s="34">
        <v>0</v>
      </c>
      <c r="BE22" s="34"/>
      <c r="BF22" s="34"/>
      <c r="BG22" s="34"/>
      <c r="BH22" s="34">
        <v>225</v>
      </c>
      <c r="BI22" s="34">
        <v>0</v>
      </c>
      <c r="BJ22" s="34">
        <v>0</v>
      </c>
      <c r="BK22" s="34"/>
      <c r="BL22" s="34"/>
      <c r="BM22" s="34"/>
      <c r="BN22" s="34"/>
      <c r="BO22" s="34"/>
      <c r="BP22" s="34"/>
      <c r="BQ22" s="34">
        <v>2517.4</v>
      </c>
      <c r="BR22" s="34">
        <v>0</v>
      </c>
      <c r="BS22" s="34">
        <v>0</v>
      </c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>
        <v>2890.3</v>
      </c>
      <c r="CG22" s="34">
        <v>0</v>
      </c>
      <c r="CH22" s="34">
        <v>0</v>
      </c>
      <c r="CI22" s="34">
        <v>993.3</v>
      </c>
      <c r="CJ22" s="34">
        <v>0</v>
      </c>
      <c r="CK22" s="34">
        <v>0</v>
      </c>
      <c r="CL22" s="34">
        <v>2496.1</v>
      </c>
      <c r="CM22" s="34">
        <v>0</v>
      </c>
      <c r="CN22" s="34">
        <v>0</v>
      </c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>
        <v>42872.6</v>
      </c>
      <c r="GQ22" s="34">
        <v>0</v>
      </c>
      <c r="GR22" s="34">
        <v>0</v>
      </c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  <c r="JA22" s="34"/>
      <c r="JB22" s="34"/>
      <c r="JC22" s="34"/>
    </row>
    <row r="23" spans="1:263" ht="12.75" customHeight="1">
      <c r="A23" s="38">
        <v>17</v>
      </c>
      <c r="B23" s="39" t="s">
        <v>102</v>
      </c>
      <c r="C23" s="34">
        <f t="shared" si="6"/>
        <v>59122.3</v>
      </c>
      <c r="D23" s="34">
        <f t="shared" si="6"/>
        <v>0</v>
      </c>
      <c r="E23" s="34">
        <f t="shared" si="7"/>
        <v>0</v>
      </c>
      <c r="F23" s="34">
        <v>462.7</v>
      </c>
      <c r="G23" s="34">
        <v>0</v>
      </c>
      <c r="H23" s="34">
        <v>0</v>
      </c>
      <c r="I23" s="34">
        <v>19043</v>
      </c>
      <c r="J23" s="34">
        <v>0</v>
      </c>
      <c r="K23" s="34">
        <f t="shared" si="8"/>
        <v>0</v>
      </c>
      <c r="L23" s="34">
        <v>4339.6000000000004</v>
      </c>
      <c r="M23" s="34">
        <v>0</v>
      </c>
      <c r="N23" s="34">
        <f t="shared" si="9"/>
        <v>0</v>
      </c>
      <c r="O23" s="34"/>
      <c r="P23" s="34"/>
      <c r="Q23" s="34"/>
      <c r="R23" s="34">
        <v>2186.8000000000002</v>
      </c>
      <c r="S23" s="34">
        <v>0</v>
      </c>
      <c r="T23" s="34">
        <v>0</v>
      </c>
      <c r="U23" s="34"/>
      <c r="V23" s="34"/>
      <c r="W23" s="48"/>
      <c r="X23" s="34">
        <v>4897</v>
      </c>
      <c r="Y23" s="34">
        <v>0</v>
      </c>
      <c r="Z23" s="34">
        <v>0</v>
      </c>
      <c r="AA23" s="34"/>
      <c r="AB23" s="34"/>
      <c r="AC23" s="34"/>
      <c r="AD23" s="34">
        <v>8648</v>
      </c>
      <c r="AE23" s="34">
        <v>0</v>
      </c>
      <c r="AF23" s="34">
        <v>0</v>
      </c>
      <c r="AG23" s="34">
        <v>3619.9</v>
      </c>
      <c r="AH23" s="34">
        <v>0</v>
      </c>
      <c r="AI23" s="34">
        <v>0</v>
      </c>
      <c r="AJ23" s="34">
        <v>5.3</v>
      </c>
      <c r="AK23" s="34">
        <v>0</v>
      </c>
      <c r="AL23" s="34">
        <v>0</v>
      </c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>
        <v>970</v>
      </c>
      <c r="BC23" s="34">
        <v>0</v>
      </c>
      <c r="BD23" s="34">
        <v>0</v>
      </c>
      <c r="BE23" s="34"/>
      <c r="BF23" s="34"/>
      <c r="BG23" s="34"/>
      <c r="BH23" s="34">
        <v>150</v>
      </c>
      <c r="BI23" s="34">
        <v>0</v>
      </c>
      <c r="BJ23" s="34">
        <v>0</v>
      </c>
      <c r="BK23" s="34"/>
      <c r="BL23" s="34"/>
      <c r="BM23" s="34"/>
      <c r="BN23" s="34"/>
      <c r="BO23" s="34"/>
      <c r="BP23" s="34"/>
      <c r="BQ23" s="34">
        <v>1314.2</v>
      </c>
      <c r="BR23" s="34">
        <v>0</v>
      </c>
      <c r="BS23" s="34">
        <v>0</v>
      </c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>
        <v>713.2</v>
      </c>
      <c r="CG23" s="34">
        <v>0</v>
      </c>
      <c r="CH23" s="34">
        <v>0</v>
      </c>
      <c r="CI23" s="34">
        <v>160.6</v>
      </c>
      <c r="CJ23" s="34">
        <v>0</v>
      </c>
      <c r="CK23" s="34">
        <v>0</v>
      </c>
      <c r="CL23" s="34">
        <v>2558.6999999999998</v>
      </c>
      <c r="CM23" s="34">
        <v>0</v>
      </c>
      <c r="CN23" s="34">
        <v>0</v>
      </c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>
        <v>10053.299999999999</v>
      </c>
      <c r="DB23" s="34">
        <v>0</v>
      </c>
      <c r="DC23" s="34">
        <v>0</v>
      </c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</row>
    <row r="24" spans="1:263" ht="15">
      <c r="A24" s="38">
        <v>18</v>
      </c>
      <c r="B24" s="39" t="s">
        <v>103</v>
      </c>
      <c r="C24" s="34">
        <f t="shared" si="6"/>
        <v>56621.399999999994</v>
      </c>
      <c r="D24" s="34">
        <f t="shared" si="6"/>
        <v>2848.8</v>
      </c>
      <c r="E24" s="34">
        <f t="shared" si="7"/>
        <v>5.0313132490542447</v>
      </c>
      <c r="F24" s="34">
        <v>466.7</v>
      </c>
      <c r="G24" s="34">
        <v>0</v>
      </c>
      <c r="H24" s="34">
        <v>0</v>
      </c>
      <c r="I24" s="34">
        <v>20956.900000000001</v>
      </c>
      <c r="J24" s="34">
        <v>1826.7</v>
      </c>
      <c r="K24" s="34">
        <f t="shared" si="8"/>
        <v>8.7164609269500737</v>
      </c>
      <c r="L24" s="34">
        <v>9460.2999999999993</v>
      </c>
      <c r="M24" s="34">
        <v>1022.1</v>
      </c>
      <c r="N24" s="34">
        <f t="shared" si="9"/>
        <v>10.804097121655762</v>
      </c>
      <c r="O24" s="34"/>
      <c r="P24" s="34"/>
      <c r="Q24" s="34"/>
      <c r="R24" s="34">
        <v>2725.3</v>
      </c>
      <c r="S24" s="34">
        <v>0</v>
      </c>
      <c r="T24" s="34">
        <v>0</v>
      </c>
      <c r="U24" s="34"/>
      <c r="V24" s="34"/>
      <c r="W24" s="48"/>
      <c r="X24" s="34">
        <v>1880</v>
      </c>
      <c r="Y24" s="34">
        <v>0</v>
      </c>
      <c r="Z24" s="34">
        <v>0</v>
      </c>
      <c r="AA24" s="34"/>
      <c r="AB24" s="34"/>
      <c r="AC24" s="34"/>
      <c r="AD24" s="34">
        <v>14128.5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3.7</v>
      </c>
      <c r="AK24" s="34">
        <v>0</v>
      </c>
      <c r="AL24" s="34">
        <v>0</v>
      </c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>
        <v>973.1</v>
      </c>
      <c r="BC24" s="34">
        <v>0</v>
      </c>
      <c r="BD24" s="34">
        <v>0</v>
      </c>
      <c r="BE24" s="34"/>
      <c r="BF24" s="34"/>
      <c r="BG24" s="34"/>
      <c r="BH24" s="34">
        <v>225</v>
      </c>
      <c r="BI24" s="34">
        <v>0</v>
      </c>
      <c r="BJ24" s="34">
        <v>0</v>
      </c>
      <c r="BK24" s="34"/>
      <c r="BL24" s="34"/>
      <c r="BM24" s="34"/>
      <c r="BN24" s="34"/>
      <c r="BO24" s="34"/>
      <c r="BP24" s="34"/>
      <c r="BQ24" s="34">
        <v>1314.2</v>
      </c>
      <c r="BR24" s="34">
        <v>0</v>
      </c>
      <c r="BS24" s="34">
        <v>0</v>
      </c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>
        <v>812.6</v>
      </c>
      <c r="CG24" s="34">
        <v>0</v>
      </c>
      <c r="CH24" s="34">
        <v>0</v>
      </c>
      <c r="CI24" s="34">
        <v>210.9</v>
      </c>
      <c r="CJ24" s="34">
        <v>0</v>
      </c>
      <c r="CK24" s="34">
        <v>0</v>
      </c>
      <c r="CL24" s="34">
        <v>3464.2</v>
      </c>
      <c r="CM24" s="34">
        <v>0</v>
      </c>
      <c r="CN24" s="34">
        <v>0</v>
      </c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  <c r="JC24" s="34"/>
    </row>
    <row r="25" spans="1:263" ht="12.75" customHeight="1">
      <c r="A25" s="38">
        <v>19</v>
      </c>
      <c r="B25" s="39" t="s">
        <v>104</v>
      </c>
      <c r="C25" s="34">
        <f t="shared" si="6"/>
        <v>182916.8</v>
      </c>
      <c r="D25" s="34">
        <f t="shared" si="6"/>
        <v>23231.5</v>
      </c>
      <c r="E25" s="34">
        <f t="shared" si="7"/>
        <v>12.700582997297133</v>
      </c>
      <c r="F25" s="34">
        <v>1130.5999999999999</v>
      </c>
      <c r="G25" s="34">
        <v>0</v>
      </c>
      <c r="H25" s="34">
        <v>0</v>
      </c>
      <c r="I25" s="34">
        <v>44767.5</v>
      </c>
      <c r="J25" s="34">
        <v>5209.8999999999996</v>
      </c>
      <c r="K25" s="34">
        <f t="shared" si="8"/>
        <v>11.637683587423911</v>
      </c>
      <c r="L25" s="34">
        <v>9998.2999999999993</v>
      </c>
      <c r="M25" s="34">
        <v>944.4</v>
      </c>
      <c r="N25" s="34">
        <f t="shared" si="9"/>
        <v>9.4456057529780058</v>
      </c>
      <c r="O25" s="34"/>
      <c r="P25" s="34"/>
      <c r="Q25" s="34"/>
      <c r="R25" s="34">
        <v>6406.9000000000005</v>
      </c>
      <c r="S25" s="34">
        <v>0</v>
      </c>
      <c r="T25" s="34">
        <v>0</v>
      </c>
      <c r="U25" s="34"/>
      <c r="V25" s="34"/>
      <c r="W25" s="48"/>
      <c r="X25" s="34">
        <v>4998.3</v>
      </c>
      <c r="Y25" s="34">
        <v>0</v>
      </c>
      <c r="Z25" s="34">
        <v>0</v>
      </c>
      <c r="AA25" s="34"/>
      <c r="AB25" s="34"/>
      <c r="AC25" s="34"/>
      <c r="AD25" s="34">
        <v>6675.2</v>
      </c>
      <c r="AE25" s="34">
        <v>0</v>
      </c>
      <c r="AF25" s="34">
        <v>0</v>
      </c>
      <c r="AG25" s="34">
        <v>7972.2</v>
      </c>
      <c r="AH25" s="34">
        <v>0</v>
      </c>
      <c r="AI25" s="34">
        <v>0</v>
      </c>
      <c r="AJ25" s="34">
        <v>10.8</v>
      </c>
      <c r="AK25" s="34">
        <v>0</v>
      </c>
      <c r="AL25" s="34">
        <v>0</v>
      </c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>
        <v>2919.3</v>
      </c>
      <c r="BC25" s="34">
        <v>0</v>
      </c>
      <c r="BD25" s="34">
        <v>0</v>
      </c>
      <c r="BE25" s="34">
        <v>3000</v>
      </c>
      <c r="BF25" s="34">
        <v>0</v>
      </c>
      <c r="BG25" s="34">
        <v>0</v>
      </c>
      <c r="BH25" s="34">
        <v>150</v>
      </c>
      <c r="BI25" s="34">
        <v>0</v>
      </c>
      <c r="BJ25" s="34">
        <v>0</v>
      </c>
      <c r="BK25" s="34"/>
      <c r="BL25" s="34"/>
      <c r="BM25" s="34"/>
      <c r="BN25" s="34"/>
      <c r="BO25" s="34"/>
      <c r="BP25" s="34"/>
      <c r="BQ25" s="34">
        <v>2273.1999999999998</v>
      </c>
      <c r="BR25" s="34">
        <v>0</v>
      </c>
      <c r="BS25" s="34">
        <v>0</v>
      </c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>
        <v>1180.4000000000001</v>
      </c>
      <c r="CG25" s="34">
        <v>0</v>
      </c>
      <c r="CH25" s="34">
        <v>0</v>
      </c>
      <c r="CI25" s="34">
        <v>549</v>
      </c>
      <c r="CJ25" s="34">
        <v>0</v>
      </c>
      <c r="CK25" s="34">
        <v>0</v>
      </c>
      <c r="CL25" s="34">
        <v>2833.3</v>
      </c>
      <c r="CM25" s="34">
        <v>0</v>
      </c>
      <c r="CN25" s="34">
        <v>0</v>
      </c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>
        <v>4600</v>
      </c>
      <c r="DB25" s="34">
        <v>0</v>
      </c>
      <c r="DC25" s="34">
        <v>0</v>
      </c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>
        <v>18605.400000000001</v>
      </c>
      <c r="FJ25" s="34">
        <v>0</v>
      </c>
      <c r="FK25" s="34">
        <v>0</v>
      </c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>
        <v>64846.400000000001</v>
      </c>
      <c r="IS25" s="34">
        <v>17077.2</v>
      </c>
      <c r="IT25" s="34">
        <v>0</v>
      </c>
      <c r="IU25" s="34"/>
      <c r="IV25" s="34"/>
      <c r="IW25" s="34"/>
      <c r="IX25" s="34"/>
      <c r="IY25" s="34"/>
      <c r="IZ25" s="34"/>
      <c r="JA25" s="34"/>
      <c r="JB25" s="34"/>
      <c r="JC25" s="34"/>
    </row>
    <row r="26" spans="1:263" ht="15">
      <c r="A26" s="38">
        <v>20</v>
      </c>
      <c r="B26" s="39" t="s">
        <v>105</v>
      </c>
      <c r="C26" s="34">
        <f t="shared" si="6"/>
        <v>82506.600000000006</v>
      </c>
      <c r="D26" s="34">
        <f t="shared" si="6"/>
        <v>3471.5</v>
      </c>
      <c r="E26" s="34">
        <f t="shared" si="7"/>
        <v>4.2075421845040273</v>
      </c>
      <c r="F26" s="34">
        <v>294.3</v>
      </c>
      <c r="G26" s="34">
        <v>0</v>
      </c>
      <c r="H26" s="34">
        <v>0</v>
      </c>
      <c r="I26" s="34">
        <v>44330.5</v>
      </c>
      <c r="J26" s="34">
        <v>3138.3</v>
      </c>
      <c r="K26" s="34">
        <f t="shared" si="8"/>
        <v>7.0793246184906549</v>
      </c>
      <c r="L26" s="34">
        <v>7644.1</v>
      </c>
      <c r="M26" s="34">
        <v>333.2</v>
      </c>
      <c r="N26" s="34">
        <f t="shared" si="9"/>
        <v>4.3589173349380559</v>
      </c>
      <c r="O26" s="34"/>
      <c r="P26" s="34"/>
      <c r="Q26" s="34"/>
      <c r="R26" s="34">
        <v>4165.7000000000007</v>
      </c>
      <c r="S26" s="34">
        <v>0</v>
      </c>
      <c r="T26" s="34">
        <v>0</v>
      </c>
      <c r="U26" s="34"/>
      <c r="V26" s="34"/>
      <c r="W26" s="48"/>
      <c r="X26" s="34">
        <v>7441.2</v>
      </c>
      <c r="Y26" s="34">
        <v>0</v>
      </c>
      <c r="Z26" s="34">
        <v>0</v>
      </c>
      <c r="AA26" s="34"/>
      <c r="AB26" s="34"/>
      <c r="AC26" s="34"/>
      <c r="AD26" s="34">
        <v>3107.3</v>
      </c>
      <c r="AE26" s="34">
        <v>0</v>
      </c>
      <c r="AF26" s="34">
        <v>0</v>
      </c>
      <c r="AG26" s="34">
        <v>4225.5</v>
      </c>
      <c r="AH26" s="34">
        <v>0</v>
      </c>
      <c r="AI26" s="34">
        <v>0</v>
      </c>
      <c r="AJ26" s="34">
        <v>7.2</v>
      </c>
      <c r="AK26" s="34">
        <v>0</v>
      </c>
      <c r="AL26" s="34">
        <v>0</v>
      </c>
      <c r="AM26" s="34"/>
      <c r="AN26" s="34"/>
      <c r="AO26" s="34"/>
      <c r="AP26" s="34"/>
      <c r="AQ26" s="34"/>
      <c r="AR26" s="34"/>
      <c r="AS26" s="34">
        <v>2060.1</v>
      </c>
      <c r="AT26" s="34">
        <v>0</v>
      </c>
      <c r="AU26" s="34">
        <v>0</v>
      </c>
      <c r="AV26" s="34"/>
      <c r="AW26" s="34"/>
      <c r="AX26" s="34"/>
      <c r="AY26" s="34"/>
      <c r="AZ26" s="34"/>
      <c r="BA26" s="34"/>
      <c r="BB26" s="34">
        <v>970</v>
      </c>
      <c r="BC26" s="34">
        <v>0</v>
      </c>
      <c r="BD26" s="34">
        <v>0</v>
      </c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>
        <v>1972.8</v>
      </c>
      <c r="BR26" s="34">
        <v>0</v>
      </c>
      <c r="BS26" s="34">
        <v>0</v>
      </c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>
        <v>1411.5</v>
      </c>
      <c r="CG26" s="34">
        <v>0</v>
      </c>
      <c r="CH26" s="34">
        <v>0</v>
      </c>
      <c r="CI26" s="34">
        <v>375.5</v>
      </c>
      <c r="CJ26" s="34">
        <v>0</v>
      </c>
      <c r="CK26" s="34">
        <v>0</v>
      </c>
      <c r="CL26" s="34">
        <v>4500.8999999999996</v>
      </c>
      <c r="CM26" s="34">
        <v>0</v>
      </c>
      <c r="CN26" s="34">
        <v>0</v>
      </c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4"/>
      <c r="IV26" s="34"/>
      <c r="IW26" s="34"/>
      <c r="IX26" s="34"/>
      <c r="IY26" s="34"/>
      <c r="IZ26" s="34"/>
      <c r="JA26" s="34"/>
      <c r="JB26" s="34"/>
      <c r="JC26" s="34"/>
    </row>
    <row r="27" spans="1:263" ht="12.75" customHeight="1">
      <c r="A27" s="38">
        <v>21</v>
      </c>
      <c r="B27" s="39" t="s">
        <v>106</v>
      </c>
      <c r="C27" s="34">
        <f t="shared" si="6"/>
        <v>97660.800000000003</v>
      </c>
      <c r="D27" s="34">
        <f t="shared" si="6"/>
        <v>2870.2</v>
      </c>
      <c r="E27" s="34">
        <f t="shared" si="7"/>
        <v>2.9389478685409087</v>
      </c>
      <c r="F27" s="34">
        <v>329.4</v>
      </c>
      <c r="G27" s="34">
        <v>0</v>
      </c>
      <c r="H27" s="34">
        <v>0</v>
      </c>
      <c r="I27" s="34">
        <v>39289.300000000003</v>
      </c>
      <c r="J27" s="34">
        <v>1625.7</v>
      </c>
      <c r="K27" s="34">
        <f t="shared" si="8"/>
        <v>4.1377677891945126</v>
      </c>
      <c r="L27" s="34">
        <v>9338.4</v>
      </c>
      <c r="M27" s="34">
        <v>1244.5</v>
      </c>
      <c r="N27" s="34">
        <f t="shared" si="9"/>
        <v>13.326694080356377</v>
      </c>
      <c r="O27" s="34"/>
      <c r="P27" s="34"/>
      <c r="Q27" s="34"/>
      <c r="R27" s="34">
        <v>4165.7</v>
      </c>
      <c r="S27" s="34">
        <v>0</v>
      </c>
      <c r="T27" s="34">
        <v>0</v>
      </c>
      <c r="U27" s="34"/>
      <c r="V27" s="34"/>
      <c r="W27" s="48"/>
      <c r="X27" s="34">
        <v>4919.5</v>
      </c>
      <c r="Y27" s="34">
        <v>0</v>
      </c>
      <c r="Z27" s="34">
        <v>0</v>
      </c>
      <c r="AA27" s="34"/>
      <c r="AB27" s="34"/>
      <c r="AC27" s="34"/>
      <c r="AD27" s="34">
        <v>8859.6</v>
      </c>
      <c r="AE27" s="34">
        <v>0</v>
      </c>
      <c r="AF27" s="34">
        <v>0</v>
      </c>
      <c r="AG27" s="34">
        <v>3845.2</v>
      </c>
      <c r="AH27" s="34">
        <v>0</v>
      </c>
      <c r="AI27" s="34">
        <v>0</v>
      </c>
      <c r="AJ27" s="34">
        <v>6.1</v>
      </c>
      <c r="AK27" s="34">
        <v>0</v>
      </c>
      <c r="AL27" s="34">
        <v>0</v>
      </c>
      <c r="AM27" s="34"/>
      <c r="AN27" s="34"/>
      <c r="AO27" s="34"/>
      <c r="AP27" s="34"/>
      <c r="AQ27" s="34"/>
      <c r="AR27" s="34"/>
      <c r="AS27" s="34"/>
      <c r="AT27" s="34"/>
      <c r="AU27" s="34"/>
      <c r="AV27" s="34">
        <v>21685.599999999999</v>
      </c>
      <c r="AW27" s="34">
        <v>0</v>
      </c>
      <c r="AX27" s="34">
        <v>0</v>
      </c>
      <c r="AY27" s="34"/>
      <c r="AZ27" s="34"/>
      <c r="BA27" s="34"/>
      <c r="BB27" s="34">
        <v>1940</v>
      </c>
      <c r="BC27" s="34">
        <v>0</v>
      </c>
      <c r="BD27" s="34">
        <v>0</v>
      </c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>
        <v>1487.7</v>
      </c>
      <c r="BR27" s="34">
        <v>0</v>
      </c>
      <c r="BS27" s="34">
        <v>0</v>
      </c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>
        <v>1035.7</v>
      </c>
      <c r="CG27" s="34">
        <v>0</v>
      </c>
      <c r="CH27" s="34">
        <v>0</v>
      </c>
      <c r="CI27" s="34">
        <v>378.4</v>
      </c>
      <c r="CJ27" s="34">
        <v>0</v>
      </c>
      <c r="CK27" s="34">
        <v>0</v>
      </c>
      <c r="CL27" s="34">
        <v>380.2</v>
      </c>
      <c r="CM27" s="34">
        <v>0</v>
      </c>
      <c r="CN27" s="34">
        <v>0</v>
      </c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</row>
    <row r="28" spans="1:263" s="30" customFormat="1" ht="28.5" customHeight="1">
      <c r="A28" s="41"/>
      <c r="B28" s="42" t="s">
        <v>419</v>
      </c>
      <c r="C28" s="37">
        <f>SUM(C29:C33)</f>
        <v>4723292.8</v>
      </c>
      <c r="D28" s="37">
        <f>SUM(D29:D33)</f>
        <v>234285.09999999998</v>
      </c>
      <c r="E28" s="37">
        <f t="shared" si="7"/>
        <v>4.9602069979654866</v>
      </c>
      <c r="F28" s="37">
        <f t="shared" ref="F28:BL28" si="10">SUM(F29:F33)</f>
        <v>54325.3</v>
      </c>
      <c r="G28" s="37">
        <f t="shared" si="10"/>
        <v>0</v>
      </c>
      <c r="H28" s="37">
        <v>0</v>
      </c>
      <c r="I28" s="37">
        <f t="shared" si="10"/>
        <v>0</v>
      </c>
      <c r="J28" s="37">
        <f t="shared" si="10"/>
        <v>0</v>
      </c>
      <c r="K28" s="37">
        <v>0</v>
      </c>
      <c r="L28" s="37">
        <f t="shared" si="10"/>
        <v>0</v>
      </c>
      <c r="M28" s="37">
        <f t="shared" si="10"/>
        <v>0</v>
      </c>
      <c r="N28" s="37"/>
      <c r="O28" s="37">
        <f t="shared" si="10"/>
        <v>100000</v>
      </c>
      <c r="P28" s="37">
        <f t="shared" si="10"/>
        <v>0</v>
      </c>
      <c r="Q28" s="37">
        <v>0</v>
      </c>
      <c r="R28" s="37">
        <f t="shared" si="10"/>
        <v>168597.3</v>
      </c>
      <c r="S28" s="37">
        <f t="shared" si="10"/>
        <v>0</v>
      </c>
      <c r="T28" s="37">
        <f t="shared" si="10"/>
        <v>0</v>
      </c>
      <c r="U28" s="37">
        <f t="shared" si="10"/>
        <v>0</v>
      </c>
      <c r="V28" s="37">
        <f t="shared" si="10"/>
        <v>0</v>
      </c>
      <c r="W28" s="37">
        <f t="shared" si="10"/>
        <v>0</v>
      </c>
      <c r="X28" s="37">
        <f t="shared" si="10"/>
        <v>0</v>
      </c>
      <c r="Y28" s="37">
        <f t="shared" si="10"/>
        <v>0</v>
      </c>
      <c r="Z28" s="37">
        <f t="shared" si="10"/>
        <v>0</v>
      </c>
      <c r="AA28" s="37">
        <f t="shared" si="10"/>
        <v>0</v>
      </c>
      <c r="AB28" s="37">
        <f t="shared" si="10"/>
        <v>0</v>
      </c>
      <c r="AC28" s="37">
        <f t="shared" si="10"/>
        <v>0</v>
      </c>
      <c r="AD28" s="37">
        <f t="shared" si="10"/>
        <v>0</v>
      </c>
      <c r="AE28" s="37">
        <f t="shared" si="10"/>
        <v>0</v>
      </c>
      <c r="AF28" s="37">
        <f t="shared" si="10"/>
        <v>0</v>
      </c>
      <c r="AG28" s="37">
        <f t="shared" si="10"/>
        <v>245455.19999999998</v>
      </c>
      <c r="AH28" s="37">
        <f t="shared" si="10"/>
        <v>0</v>
      </c>
      <c r="AI28" s="37">
        <f t="shared" si="10"/>
        <v>0</v>
      </c>
      <c r="AJ28" s="37">
        <f t="shared" si="10"/>
        <v>314.39999999999998</v>
      </c>
      <c r="AK28" s="37">
        <f t="shared" si="10"/>
        <v>0</v>
      </c>
      <c r="AL28" s="37">
        <f t="shared" si="10"/>
        <v>0</v>
      </c>
      <c r="AM28" s="37">
        <f t="shared" si="10"/>
        <v>489649.1</v>
      </c>
      <c r="AN28" s="37">
        <f t="shared" si="10"/>
        <v>0</v>
      </c>
      <c r="AO28" s="37">
        <f t="shared" si="10"/>
        <v>0</v>
      </c>
      <c r="AP28" s="37">
        <f t="shared" si="10"/>
        <v>17673.900000000001</v>
      </c>
      <c r="AQ28" s="37">
        <f t="shared" si="10"/>
        <v>0</v>
      </c>
      <c r="AR28" s="37">
        <f t="shared" si="10"/>
        <v>0</v>
      </c>
      <c r="AS28" s="37">
        <f t="shared" si="10"/>
        <v>24500</v>
      </c>
      <c r="AT28" s="37">
        <f t="shared" si="10"/>
        <v>0</v>
      </c>
      <c r="AU28" s="37">
        <f t="shared" si="10"/>
        <v>0</v>
      </c>
      <c r="AV28" s="37">
        <f t="shared" si="10"/>
        <v>99347.5</v>
      </c>
      <c r="AW28" s="37">
        <f t="shared" si="10"/>
        <v>0</v>
      </c>
      <c r="AX28" s="37">
        <f t="shared" si="10"/>
        <v>0</v>
      </c>
      <c r="AY28" s="37">
        <f t="shared" si="10"/>
        <v>0</v>
      </c>
      <c r="AZ28" s="37">
        <f t="shared" si="10"/>
        <v>0</v>
      </c>
      <c r="BA28" s="37">
        <f t="shared" si="10"/>
        <v>0</v>
      </c>
      <c r="BB28" s="37">
        <f t="shared" si="10"/>
        <v>0</v>
      </c>
      <c r="BC28" s="37">
        <f t="shared" si="10"/>
        <v>0</v>
      </c>
      <c r="BD28" s="37">
        <f t="shared" si="10"/>
        <v>0</v>
      </c>
      <c r="BE28" s="37">
        <f t="shared" si="10"/>
        <v>16000</v>
      </c>
      <c r="BF28" s="37">
        <f t="shared" si="10"/>
        <v>0</v>
      </c>
      <c r="BG28" s="37">
        <f t="shared" si="10"/>
        <v>0</v>
      </c>
      <c r="BH28" s="37">
        <f t="shared" si="10"/>
        <v>0</v>
      </c>
      <c r="BI28" s="37">
        <f t="shared" si="10"/>
        <v>0</v>
      </c>
      <c r="BJ28" s="37">
        <f t="shared" si="10"/>
        <v>0</v>
      </c>
      <c r="BK28" s="37">
        <f t="shared" si="10"/>
        <v>2174.9</v>
      </c>
      <c r="BL28" s="37">
        <f t="shared" si="10"/>
        <v>0</v>
      </c>
      <c r="BM28" s="37">
        <f t="shared" ref="BM28:DU28" si="11">SUM(BM29:BM33)</f>
        <v>0</v>
      </c>
      <c r="BN28" s="37">
        <f t="shared" si="11"/>
        <v>2418.6</v>
      </c>
      <c r="BO28" s="37">
        <f t="shared" si="11"/>
        <v>0</v>
      </c>
      <c r="BP28" s="37">
        <f t="shared" si="11"/>
        <v>0</v>
      </c>
      <c r="BQ28" s="37">
        <f t="shared" si="11"/>
        <v>690</v>
      </c>
      <c r="BR28" s="37">
        <f t="shared" si="11"/>
        <v>0</v>
      </c>
      <c r="BS28" s="37">
        <f t="shared" si="11"/>
        <v>0</v>
      </c>
      <c r="BT28" s="37">
        <f t="shared" si="11"/>
        <v>0</v>
      </c>
      <c r="BU28" s="37">
        <f t="shared" si="11"/>
        <v>0</v>
      </c>
      <c r="BV28" s="37">
        <f t="shared" si="11"/>
        <v>0</v>
      </c>
      <c r="BW28" s="37">
        <f t="shared" si="11"/>
        <v>0</v>
      </c>
      <c r="BX28" s="37">
        <f t="shared" si="11"/>
        <v>0</v>
      </c>
      <c r="BY28" s="37">
        <f t="shared" si="11"/>
        <v>0</v>
      </c>
      <c r="BZ28" s="37">
        <f t="shared" si="11"/>
        <v>0</v>
      </c>
      <c r="CA28" s="37">
        <f t="shared" si="11"/>
        <v>0</v>
      </c>
      <c r="CB28" s="37">
        <f t="shared" si="11"/>
        <v>0</v>
      </c>
      <c r="CC28" s="37">
        <f t="shared" si="11"/>
        <v>50000</v>
      </c>
      <c r="CD28" s="37">
        <f t="shared" si="11"/>
        <v>0</v>
      </c>
      <c r="CE28" s="37">
        <f t="shared" si="11"/>
        <v>0</v>
      </c>
      <c r="CF28" s="37">
        <f t="shared" si="11"/>
        <v>9632.9</v>
      </c>
      <c r="CG28" s="37">
        <f t="shared" si="11"/>
        <v>0</v>
      </c>
      <c r="CH28" s="37">
        <f t="shared" si="11"/>
        <v>0</v>
      </c>
      <c r="CI28" s="37">
        <f t="shared" si="11"/>
        <v>14305.399999999998</v>
      </c>
      <c r="CJ28" s="37">
        <f t="shared" si="11"/>
        <v>0</v>
      </c>
      <c r="CK28" s="37">
        <f t="shared" si="11"/>
        <v>0</v>
      </c>
      <c r="CL28" s="37">
        <f t="shared" si="11"/>
        <v>16217.600000000002</v>
      </c>
      <c r="CM28" s="37">
        <f t="shared" si="11"/>
        <v>0</v>
      </c>
      <c r="CN28" s="37">
        <f t="shared" si="11"/>
        <v>0</v>
      </c>
      <c r="CO28" s="37">
        <f t="shared" si="11"/>
        <v>58169.9</v>
      </c>
      <c r="CP28" s="37">
        <f t="shared" si="11"/>
        <v>0</v>
      </c>
      <c r="CQ28" s="37">
        <f t="shared" si="11"/>
        <v>0</v>
      </c>
      <c r="CR28" s="37">
        <f t="shared" si="11"/>
        <v>0</v>
      </c>
      <c r="CS28" s="37">
        <f t="shared" si="11"/>
        <v>0</v>
      </c>
      <c r="CT28" s="37">
        <f t="shared" si="11"/>
        <v>0</v>
      </c>
      <c r="CU28" s="37">
        <f t="shared" si="11"/>
        <v>67999.899999999994</v>
      </c>
      <c r="CV28" s="37">
        <f t="shared" si="11"/>
        <v>0</v>
      </c>
      <c r="CW28" s="37">
        <f t="shared" si="11"/>
        <v>0</v>
      </c>
      <c r="CX28" s="37">
        <f t="shared" si="11"/>
        <v>110000</v>
      </c>
      <c r="CY28" s="37">
        <f t="shared" si="11"/>
        <v>0</v>
      </c>
      <c r="CZ28" s="37">
        <f t="shared" si="11"/>
        <v>0</v>
      </c>
      <c r="DA28" s="37">
        <f t="shared" si="11"/>
        <v>0</v>
      </c>
      <c r="DB28" s="37">
        <f t="shared" si="11"/>
        <v>0</v>
      </c>
      <c r="DC28" s="37">
        <f t="shared" si="11"/>
        <v>0</v>
      </c>
      <c r="DD28" s="37">
        <f t="shared" si="11"/>
        <v>258819.3</v>
      </c>
      <c r="DE28" s="37">
        <f t="shared" si="11"/>
        <v>0</v>
      </c>
      <c r="DF28" s="37">
        <f t="shared" si="11"/>
        <v>0</v>
      </c>
      <c r="DG28" s="37">
        <f t="shared" si="11"/>
        <v>0</v>
      </c>
      <c r="DH28" s="37">
        <f t="shared" si="11"/>
        <v>0</v>
      </c>
      <c r="DI28" s="37">
        <f t="shared" si="11"/>
        <v>0</v>
      </c>
      <c r="DJ28" s="37">
        <f t="shared" si="11"/>
        <v>0</v>
      </c>
      <c r="DK28" s="37">
        <f t="shared" si="11"/>
        <v>0</v>
      </c>
      <c r="DL28" s="37">
        <f t="shared" si="11"/>
        <v>0</v>
      </c>
      <c r="DM28" s="37">
        <f t="shared" si="11"/>
        <v>37637.5</v>
      </c>
      <c r="DN28" s="37">
        <f t="shared" si="11"/>
        <v>0</v>
      </c>
      <c r="DO28" s="37">
        <f t="shared" si="11"/>
        <v>0</v>
      </c>
      <c r="DP28" s="37">
        <f t="shared" si="11"/>
        <v>0</v>
      </c>
      <c r="DQ28" s="37">
        <f t="shared" si="11"/>
        <v>0</v>
      </c>
      <c r="DR28" s="37">
        <f t="shared" si="11"/>
        <v>0</v>
      </c>
      <c r="DS28" s="37">
        <f t="shared" si="11"/>
        <v>0</v>
      </c>
      <c r="DT28" s="37">
        <f t="shared" si="11"/>
        <v>0</v>
      </c>
      <c r="DU28" s="37">
        <f t="shared" si="11"/>
        <v>0</v>
      </c>
      <c r="DV28" s="37">
        <f t="shared" ref="DV28:GG28" si="12">SUM(DV29:DV33)</f>
        <v>4350</v>
      </c>
      <c r="DW28" s="37">
        <f t="shared" si="12"/>
        <v>0</v>
      </c>
      <c r="DX28" s="37">
        <f t="shared" si="12"/>
        <v>0</v>
      </c>
      <c r="DY28" s="37">
        <f t="shared" si="12"/>
        <v>775</v>
      </c>
      <c r="DZ28" s="37">
        <f t="shared" si="12"/>
        <v>0</v>
      </c>
      <c r="EA28" s="37">
        <f t="shared" si="12"/>
        <v>0</v>
      </c>
      <c r="EB28" s="37">
        <f t="shared" si="12"/>
        <v>5350</v>
      </c>
      <c r="EC28" s="37">
        <f t="shared" si="12"/>
        <v>0</v>
      </c>
      <c r="ED28" s="37">
        <f t="shared" si="12"/>
        <v>0</v>
      </c>
      <c r="EE28" s="37">
        <f t="shared" si="12"/>
        <v>2950</v>
      </c>
      <c r="EF28" s="37">
        <f t="shared" si="12"/>
        <v>0</v>
      </c>
      <c r="EG28" s="37">
        <f t="shared" si="12"/>
        <v>0</v>
      </c>
      <c r="EH28" s="37">
        <f t="shared" si="12"/>
        <v>7800</v>
      </c>
      <c r="EI28" s="37">
        <f t="shared" si="12"/>
        <v>0</v>
      </c>
      <c r="EJ28" s="37">
        <f t="shared" si="12"/>
        <v>0</v>
      </c>
      <c r="EK28" s="37">
        <f t="shared" si="12"/>
        <v>39665.5</v>
      </c>
      <c r="EL28" s="37">
        <f t="shared" si="12"/>
        <v>0</v>
      </c>
      <c r="EM28" s="37">
        <f t="shared" si="12"/>
        <v>0</v>
      </c>
      <c r="EN28" s="37">
        <f t="shared" si="12"/>
        <v>0</v>
      </c>
      <c r="EO28" s="37">
        <f t="shared" si="12"/>
        <v>0</v>
      </c>
      <c r="EP28" s="37">
        <f t="shared" si="12"/>
        <v>0</v>
      </c>
      <c r="EQ28" s="37">
        <f t="shared" si="12"/>
        <v>0</v>
      </c>
      <c r="ER28" s="37">
        <f t="shared" si="12"/>
        <v>0</v>
      </c>
      <c r="ES28" s="37">
        <f t="shared" si="12"/>
        <v>0</v>
      </c>
      <c r="ET28" s="37">
        <f t="shared" si="12"/>
        <v>0</v>
      </c>
      <c r="EU28" s="37">
        <f t="shared" si="12"/>
        <v>0</v>
      </c>
      <c r="EV28" s="37">
        <f t="shared" si="12"/>
        <v>0</v>
      </c>
      <c r="EW28" s="37">
        <f t="shared" si="12"/>
        <v>0</v>
      </c>
      <c r="EX28" s="37">
        <f t="shared" si="12"/>
        <v>0</v>
      </c>
      <c r="EY28" s="37">
        <f t="shared" si="12"/>
        <v>0</v>
      </c>
      <c r="EZ28" s="37">
        <f t="shared" si="12"/>
        <v>0</v>
      </c>
      <c r="FA28" s="37">
        <f t="shared" si="12"/>
        <v>0</v>
      </c>
      <c r="FB28" s="37">
        <f t="shared" si="12"/>
        <v>0</v>
      </c>
      <c r="FC28" s="37">
        <f t="shared" si="12"/>
        <v>0</v>
      </c>
      <c r="FD28" s="37">
        <f t="shared" si="12"/>
        <v>0</v>
      </c>
      <c r="FE28" s="37">
        <f t="shared" si="12"/>
        <v>0</v>
      </c>
      <c r="FF28" s="37">
        <f t="shared" si="12"/>
        <v>0</v>
      </c>
      <c r="FG28" s="37">
        <f t="shared" si="12"/>
        <v>0</v>
      </c>
      <c r="FH28" s="37">
        <f t="shared" si="12"/>
        <v>0</v>
      </c>
      <c r="FI28" s="37">
        <f t="shared" si="12"/>
        <v>0</v>
      </c>
      <c r="FJ28" s="37">
        <f t="shared" si="12"/>
        <v>0</v>
      </c>
      <c r="FK28" s="37">
        <f t="shared" si="12"/>
        <v>0</v>
      </c>
      <c r="FL28" s="37">
        <f t="shared" si="12"/>
        <v>54240.3</v>
      </c>
      <c r="FM28" s="37">
        <f t="shared" si="12"/>
        <v>0</v>
      </c>
      <c r="FN28" s="37">
        <f t="shared" si="12"/>
        <v>0</v>
      </c>
      <c r="FO28" s="37">
        <f t="shared" si="12"/>
        <v>0</v>
      </c>
      <c r="FP28" s="37">
        <f t="shared" si="12"/>
        <v>0</v>
      </c>
      <c r="FQ28" s="37">
        <f t="shared" si="12"/>
        <v>0</v>
      </c>
      <c r="FR28" s="37">
        <f t="shared" si="12"/>
        <v>72158.5</v>
      </c>
      <c r="FS28" s="37">
        <f t="shared" si="12"/>
        <v>3665.5</v>
      </c>
      <c r="FT28" s="37">
        <f t="shared" ref="FT28" si="13">FS28/FR28*100</f>
        <v>5.0797896297733462</v>
      </c>
      <c r="FU28" s="37">
        <f t="shared" si="12"/>
        <v>77987</v>
      </c>
      <c r="FV28" s="37">
        <f t="shared" si="12"/>
        <v>14196.5</v>
      </c>
      <c r="FW28" s="37">
        <f t="shared" ref="FW28" si="14">FV28/FU28*100</f>
        <v>18.203674971469606</v>
      </c>
      <c r="FX28" s="37">
        <f t="shared" si="12"/>
        <v>51415.7</v>
      </c>
      <c r="FY28" s="37">
        <f t="shared" si="12"/>
        <v>12928.2</v>
      </c>
      <c r="FZ28" s="37">
        <f t="shared" ref="FZ28" si="15">FY28/FX28*100</f>
        <v>25.144459766180372</v>
      </c>
      <c r="GA28" s="37">
        <f t="shared" si="12"/>
        <v>70743.199999999997</v>
      </c>
      <c r="GB28" s="37">
        <f t="shared" si="12"/>
        <v>5313.6</v>
      </c>
      <c r="GC28" s="37">
        <f t="shared" ref="GC28" si="16">GB28/GA28*100</f>
        <v>7.5111106085107835</v>
      </c>
      <c r="GD28" s="37">
        <f t="shared" si="12"/>
        <v>84204.1</v>
      </c>
      <c r="GE28" s="37">
        <f t="shared" si="12"/>
        <v>27072</v>
      </c>
      <c r="GF28" s="37">
        <f t="shared" ref="GF28" si="17">GE28/GD28*100</f>
        <v>32.150453481481307</v>
      </c>
      <c r="GG28" s="37">
        <f t="shared" si="12"/>
        <v>57705.9</v>
      </c>
      <c r="GH28" s="37">
        <f t="shared" ref="GH28:IS28" si="18">SUM(GH29:GH33)</f>
        <v>3078.3</v>
      </c>
      <c r="GI28" s="37">
        <f t="shared" ref="GI28" si="19">GH28/GG28*100</f>
        <v>5.3344632004699699</v>
      </c>
      <c r="GJ28" s="37">
        <f t="shared" si="18"/>
        <v>71110.5</v>
      </c>
      <c r="GK28" s="37">
        <f t="shared" si="18"/>
        <v>3076.7</v>
      </c>
      <c r="GL28" s="37">
        <f t="shared" ref="GL28:GL36" si="20">GK28/GJ28*100</f>
        <v>4.3266465571188499</v>
      </c>
      <c r="GM28" s="37">
        <f t="shared" si="18"/>
        <v>68127.600000000006</v>
      </c>
      <c r="GN28" s="37">
        <f t="shared" si="18"/>
        <v>10529.9</v>
      </c>
      <c r="GO28" s="37">
        <f t="shared" ref="GO28" si="21">GN28/GM28*100</f>
        <v>15.456144059089119</v>
      </c>
      <c r="GP28" s="37">
        <f t="shared" si="18"/>
        <v>0</v>
      </c>
      <c r="GQ28" s="37">
        <f t="shared" si="18"/>
        <v>0</v>
      </c>
      <c r="GR28" s="37">
        <f t="shared" si="18"/>
        <v>0</v>
      </c>
      <c r="GS28" s="37">
        <f t="shared" si="18"/>
        <v>198075</v>
      </c>
      <c r="GT28" s="37">
        <f t="shared" si="18"/>
        <v>0</v>
      </c>
      <c r="GU28" s="37">
        <f t="shared" si="18"/>
        <v>0</v>
      </c>
      <c r="GV28" s="37">
        <f t="shared" si="18"/>
        <v>403431.1</v>
      </c>
      <c r="GW28" s="37">
        <f t="shared" si="18"/>
        <v>0</v>
      </c>
      <c r="GX28" s="37">
        <f t="shared" si="18"/>
        <v>0</v>
      </c>
      <c r="GY28" s="37">
        <f t="shared" si="18"/>
        <v>0</v>
      </c>
      <c r="GZ28" s="37">
        <f t="shared" si="18"/>
        <v>0</v>
      </c>
      <c r="HA28" s="37">
        <f t="shared" si="18"/>
        <v>0</v>
      </c>
      <c r="HB28" s="37">
        <f t="shared" si="18"/>
        <v>515957.5</v>
      </c>
      <c r="HC28" s="37">
        <f t="shared" si="18"/>
        <v>0</v>
      </c>
      <c r="HD28" s="37">
        <f t="shared" si="18"/>
        <v>0</v>
      </c>
      <c r="HE28" s="37">
        <f t="shared" si="18"/>
        <v>13950.1</v>
      </c>
      <c r="HF28" s="37">
        <f t="shared" si="18"/>
        <v>0</v>
      </c>
      <c r="HG28" s="37">
        <f t="shared" si="18"/>
        <v>0</v>
      </c>
      <c r="HH28" s="37">
        <f t="shared" si="18"/>
        <v>24983.9</v>
      </c>
      <c r="HI28" s="37">
        <f t="shared" si="18"/>
        <v>0</v>
      </c>
      <c r="HJ28" s="37">
        <f t="shared" si="18"/>
        <v>0</v>
      </c>
      <c r="HK28" s="37">
        <f t="shared" si="18"/>
        <v>32025.3</v>
      </c>
      <c r="HL28" s="37">
        <f t="shared" si="18"/>
        <v>0</v>
      </c>
      <c r="HM28" s="37">
        <f t="shared" si="18"/>
        <v>0</v>
      </c>
      <c r="HN28" s="37">
        <f t="shared" si="18"/>
        <v>94021.3</v>
      </c>
      <c r="HO28" s="37">
        <f t="shared" si="18"/>
        <v>0</v>
      </c>
      <c r="HP28" s="37">
        <f t="shared" si="18"/>
        <v>0</v>
      </c>
      <c r="HQ28" s="37">
        <f t="shared" si="18"/>
        <v>120404.5</v>
      </c>
      <c r="HR28" s="37">
        <f t="shared" si="18"/>
        <v>0</v>
      </c>
      <c r="HS28" s="37">
        <f t="shared" si="18"/>
        <v>0</v>
      </c>
      <c r="HT28" s="37">
        <f t="shared" si="18"/>
        <v>188982.8</v>
      </c>
      <c r="HU28" s="37">
        <f t="shared" si="18"/>
        <v>149910.29999999999</v>
      </c>
      <c r="HV28" s="37">
        <f t="shared" ref="HV28" si="22">HU28/HT28*100</f>
        <v>79.324838027587703</v>
      </c>
      <c r="HW28" s="37">
        <f t="shared" si="18"/>
        <v>26995.599999999999</v>
      </c>
      <c r="HX28" s="37">
        <f t="shared" si="18"/>
        <v>2132.3000000000002</v>
      </c>
      <c r="HY28" s="37">
        <f t="shared" ref="HY28" si="23">HX28/HW28*100</f>
        <v>7.8986946020833031</v>
      </c>
      <c r="HZ28" s="37">
        <f t="shared" si="18"/>
        <v>13374.8</v>
      </c>
      <c r="IA28" s="37">
        <f t="shared" si="18"/>
        <v>2381.8000000000002</v>
      </c>
      <c r="IB28" s="37">
        <f t="shared" ref="IB28" si="24">IA28/HZ28*100</f>
        <v>17.808116756886086</v>
      </c>
      <c r="IC28" s="37">
        <f t="shared" si="18"/>
        <v>12282.3</v>
      </c>
      <c r="ID28" s="37">
        <f t="shared" si="18"/>
        <v>0</v>
      </c>
      <c r="IE28" s="37">
        <f t="shared" si="18"/>
        <v>0</v>
      </c>
      <c r="IF28" s="37">
        <f t="shared" si="18"/>
        <v>0</v>
      </c>
      <c r="IG28" s="37">
        <f t="shared" si="18"/>
        <v>0</v>
      </c>
      <c r="IH28" s="37">
        <f t="shared" si="18"/>
        <v>0</v>
      </c>
      <c r="II28" s="37">
        <f t="shared" si="18"/>
        <v>25000</v>
      </c>
      <c r="IJ28" s="37">
        <f t="shared" si="18"/>
        <v>0</v>
      </c>
      <c r="IK28" s="37">
        <f t="shared" si="18"/>
        <v>0</v>
      </c>
      <c r="IL28" s="37">
        <f t="shared" si="18"/>
        <v>31368.1</v>
      </c>
      <c r="IM28" s="37">
        <f t="shared" si="18"/>
        <v>0</v>
      </c>
      <c r="IN28" s="37">
        <f t="shared" si="18"/>
        <v>0</v>
      </c>
      <c r="IO28" s="37">
        <f t="shared" si="18"/>
        <v>0</v>
      </c>
      <c r="IP28" s="37">
        <f t="shared" si="18"/>
        <v>0</v>
      </c>
      <c r="IQ28" s="37">
        <f t="shared" si="18"/>
        <v>0</v>
      </c>
      <c r="IR28" s="37">
        <f t="shared" si="18"/>
        <v>0</v>
      </c>
      <c r="IS28" s="37">
        <f t="shared" si="18"/>
        <v>0</v>
      </c>
      <c r="IT28" s="37">
        <f t="shared" ref="IT28:JC28" si="25">SUM(IT29:IT33)</f>
        <v>0</v>
      </c>
      <c r="IU28" s="37">
        <f t="shared" si="25"/>
        <v>0</v>
      </c>
      <c r="IV28" s="37">
        <f t="shared" si="25"/>
        <v>0</v>
      </c>
      <c r="IW28" s="37">
        <f t="shared" si="25"/>
        <v>0</v>
      </c>
      <c r="IX28" s="37">
        <f t="shared" si="25"/>
        <v>103977.60000000001</v>
      </c>
      <c r="IY28" s="37">
        <f t="shared" si="25"/>
        <v>0</v>
      </c>
      <c r="IZ28" s="37">
        <f t="shared" si="25"/>
        <v>0</v>
      </c>
      <c r="JA28" s="37">
        <f t="shared" si="25"/>
        <v>405950.9</v>
      </c>
      <c r="JB28" s="37">
        <f t="shared" si="25"/>
        <v>0</v>
      </c>
      <c r="JC28" s="37">
        <f t="shared" si="25"/>
        <v>0</v>
      </c>
    </row>
    <row r="29" spans="1:263" ht="15">
      <c r="A29" s="38">
        <v>22</v>
      </c>
      <c r="B29" s="39" t="s">
        <v>107</v>
      </c>
      <c r="C29" s="34">
        <f t="shared" si="6"/>
        <v>186899.40000000002</v>
      </c>
      <c r="D29" s="34">
        <f t="shared" si="6"/>
        <v>0</v>
      </c>
      <c r="E29" s="34">
        <f t="shared" si="7"/>
        <v>0</v>
      </c>
      <c r="F29" s="34">
        <v>6247.1</v>
      </c>
      <c r="G29" s="34">
        <v>0</v>
      </c>
      <c r="H29" s="34">
        <v>0</v>
      </c>
      <c r="I29" s="34"/>
      <c r="J29" s="34"/>
      <c r="K29" s="34"/>
      <c r="L29" s="34"/>
      <c r="M29" s="34"/>
      <c r="N29" s="34"/>
      <c r="O29" s="34">
        <v>53757.599999999999</v>
      </c>
      <c r="P29" s="34">
        <v>0</v>
      </c>
      <c r="Q29" s="34">
        <v>0</v>
      </c>
      <c r="R29" s="34">
        <v>4165.7</v>
      </c>
      <c r="S29" s="34">
        <v>0</v>
      </c>
      <c r="T29" s="34">
        <v>0</v>
      </c>
      <c r="U29" s="34"/>
      <c r="V29" s="34"/>
      <c r="W29" s="48"/>
      <c r="X29" s="34">
        <v>0</v>
      </c>
      <c r="Y29" s="34">
        <v>0</v>
      </c>
      <c r="Z29" s="34">
        <v>0</v>
      </c>
      <c r="AA29" s="34"/>
      <c r="AB29" s="34"/>
      <c r="AC29" s="34"/>
      <c r="AD29" s="34"/>
      <c r="AE29" s="34"/>
      <c r="AF29" s="34"/>
      <c r="AG29" s="34">
        <v>12445.6</v>
      </c>
      <c r="AH29" s="34">
        <v>0</v>
      </c>
      <c r="AI29" s="34">
        <v>0</v>
      </c>
      <c r="AJ29" s="34">
        <v>14.8</v>
      </c>
      <c r="AK29" s="34">
        <v>0</v>
      </c>
      <c r="AL29" s="34">
        <v>0</v>
      </c>
      <c r="AM29" s="34"/>
      <c r="AN29" s="34"/>
      <c r="AO29" s="34"/>
      <c r="AP29" s="34"/>
      <c r="AQ29" s="34"/>
      <c r="AR29" s="34"/>
      <c r="AS29" s="34"/>
      <c r="AT29" s="34"/>
      <c r="AU29" s="34"/>
      <c r="AV29" s="34">
        <v>19094.3</v>
      </c>
      <c r="AW29" s="34">
        <v>0</v>
      </c>
      <c r="AX29" s="34">
        <v>0</v>
      </c>
      <c r="AY29" s="34"/>
      <c r="AZ29" s="34"/>
      <c r="BA29" s="34"/>
      <c r="BB29" s="34">
        <v>0</v>
      </c>
      <c r="BC29" s="34">
        <v>0</v>
      </c>
      <c r="BD29" s="34">
        <v>0</v>
      </c>
      <c r="BE29" s="34">
        <v>8000</v>
      </c>
      <c r="BF29" s="34">
        <v>0</v>
      </c>
      <c r="BG29" s="34">
        <v>0</v>
      </c>
      <c r="BH29" s="34"/>
      <c r="BI29" s="34"/>
      <c r="BJ29" s="34"/>
      <c r="BK29" s="34"/>
      <c r="BL29" s="34"/>
      <c r="BM29" s="34"/>
      <c r="BN29" s="34"/>
      <c r="BO29" s="34"/>
      <c r="BP29" s="34"/>
      <c r="BQ29" s="34">
        <v>0</v>
      </c>
      <c r="BR29" s="34">
        <v>0</v>
      </c>
      <c r="BS29" s="34">
        <v>0</v>
      </c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>
        <v>1162.8</v>
      </c>
      <c r="CG29" s="34">
        <v>0</v>
      </c>
      <c r="CH29" s="34">
        <v>0</v>
      </c>
      <c r="CI29" s="34">
        <v>1136.3</v>
      </c>
      <c r="CJ29" s="34">
        <v>0</v>
      </c>
      <c r="CK29" s="34">
        <v>0</v>
      </c>
      <c r="CL29" s="34">
        <v>2861.8</v>
      </c>
      <c r="CM29" s="34">
        <v>0</v>
      </c>
      <c r="CN29" s="34">
        <v>0</v>
      </c>
      <c r="CO29" s="34"/>
      <c r="CP29" s="34"/>
      <c r="CQ29" s="34"/>
      <c r="CR29" s="34"/>
      <c r="CS29" s="34"/>
      <c r="CT29" s="34"/>
      <c r="CU29" s="34">
        <v>32212.6</v>
      </c>
      <c r="CV29" s="34">
        <v>0</v>
      </c>
      <c r="CW29" s="34"/>
      <c r="CX29" s="34">
        <v>45800.800000000003</v>
      </c>
      <c r="CY29" s="34">
        <v>0</v>
      </c>
      <c r="CZ29" s="34">
        <v>0</v>
      </c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</row>
    <row r="30" spans="1:263" ht="12.75" customHeight="1">
      <c r="A30" s="38">
        <v>23</v>
      </c>
      <c r="B30" s="39" t="s">
        <v>108</v>
      </c>
      <c r="C30" s="34">
        <f t="shared" si="6"/>
        <v>508353.9</v>
      </c>
      <c r="D30" s="34">
        <f t="shared" si="6"/>
        <v>149910.29999999999</v>
      </c>
      <c r="E30" s="34">
        <f t="shared" si="7"/>
        <v>29.489357709265136</v>
      </c>
      <c r="F30" s="34">
        <v>6770.2</v>
      </c>
      <c r="G30" s="34">
        <v>0</v>
      </c>
      <c r="H30" s="34">
        <v>0</v>
      </c>
      <c r="I30" s="34"/>
      <c r="J30" s="34"/>
      <c r="K30" s="34"/>
      <c r="L30" s="34"/>
      <c r="M30" s="34"/>
      <c r="N30" s="34"/>
      <c r="O30" s="34">
        <v>23856.7</v>
      </c>
      <c r="P30" s="34">
        <v>0</v>
      </c>
      <c r="Q30" s="34">
        <v>0</v>
      </c>
      <c r="R30" s="34">
        <v>28326.7</v>
      </c>
      <c r="S30" s="34">
        <v>0</v>
      </c>
      <c r="T30" s="34">
        <v>0</v>
      </c>
      <c r="U30" s="34"/>
      <c r="V30" s="34"/>
      <c r="W30" s="48"/>
      <c r="X30" s="34">
        <v>0</v>
      </c>
      <c r="Y30" s="34">
        <v>0</v>
      </c>
      <c r="Z30" s="34">
        <v>0</v>
      </c>
      <c r="AA30" s="34"/>
      <c r="AB30" s="34"/>
      <c r="AC30" s="34"/>
      <c r="AD30" s="34"/>
      <c r="AE30" s="34"/>
      <c r="AF30" s="34"/>
      <c r="AG30" s="34">
        <v>20626.7</v>
      </c>
      <c r="AH30" s="34">
        <v>0</v>
      </c>
      <c r="AI30" s="34">
        <v>0</v>
      </c>
      <c r="AJ30" s="34">
        <v>19.3</v>
      </c>
      <c r="AK30" s="34">
        <v>0</v>
      </c>
      <c r="AL30" s="34">
        <v>0</v>
      </c>
      <c r="AM30" s="34"/>
      <c r="AN30" s="34"/>
      <c r="AO30" s="34"/>
      <c r="AP30" s="34"/>
      <c r="AQ30" s="34"/>
      <c r="AR30" s="34"/>
      <c r="AS30" s="34"/>
      <c r="AT30" s="34"/>
      <c r="AU30" s="34"/>
      <c r="AV30" s="34">
        <v>24431.8</v>
      </c>
      <c r="AW30" s="34">
        <v>0</v>
      </c>
      <c r="AX30" s="34">
        <v>0</v>
      </c>
      <c r="AY30" s="34"/>
      <c r="AZ30" s="34"/>
      <c r="BA30" s="34"/>
      <c r="BB30" s="34">
        <v>0</v>
      </c>
      <c r="BC30" s="34">
        <v>0</v>
      </c>
      <c r="BD30" s="34">
        <v>0</v>
      </c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>
        <v>345</v>
      </c>
      <c r="BR30" s="34">
        <v>0</v>
      </c>
      <c r="BS30" s="34">
        <v>0</v>
      </c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>
        <v>807.7</v>
      </c>
      <c r="CG30" s="34">
        <v>0</v>
      </c>
      <c r="CH30" s="34">
        <v>0</v>
      </c>
      <c r="CI30" s="34">
        <v>1549.6</v>
      </c>
      <c r="CJ30" s="34">
        <v>0</v>
      </c>
      <c r="CK30" s="34">
        <v>0</v>
      </c>
      <c r="CL30" s="34">
        <v>443.8</v>
      </c>
      <c r="CM30" s="34">
        <v>0</v>
      </c>
      <c r="CN30" s="34">
        <v>0</v>
      </c>
      <c r="CO30" s="34"/>
      <c r="CP30" s="34"/>
      <c r="CQ30" s="34"/>
      <c r="CR30" s="34"/>
      <c r="CS30" s="34"/>
      <c r="CT30" s="34"/>
      <c r="CU30" s="34"/>
      <c r="CV30" s="34"/>
      <c r="CW30" s="34"/>
      <c r="CX30" s="34">
        <v>37548.800000000003</v>
      </c>
      <c r="CY30" s="34">
        <v>0</v>
      </c>
      <c r="CZ30" s="34">
        <v>0</v>
      </c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>
        <v>54240.3</v>
      </c>
      <c r="FM30" s="34">
        <v>0</v>
      </c>
      <c r="FN30" s="34">
        <v>0</v>
      </c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>
        <v>120404.5</v>
      </c>
      <c r="HR30" s="34">
        <v>0</v>
      </c>
      <c r="HS30" s="34">
        <v>0</v>
      </c>
      <c r="HT30" s="34">
        <v>188982.8</v>
      </c>
      <c r="HU30" s="34">
        <v>149910.29999999999</v>
      </c>
      <c r="HV30" s="34">
        <f>HU30/HT30*100</f>
        <v>79.324838027587703</v>
      </c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</row>
    <row r="31" spans="1:263" ht="16.5" customHeight="1">
      <c r="A31" s="38">
        <v>24</v>
      </c>
      <c r="B31" s="39" t="s">
        <v>109</v>
      </c>
      <c r="C31" s="34">
        <f t="shared" si="6"/>
        <v>287923.59999999998</v>
      </c>
      <c r="D31" s="34">
        <f t="shared" si="6"/>
        <v>0</v>
      </c>
      <c r="E31" s="34">
        <f t="shared" si="7"/>
        <v>0</v>
      </c>
      <c r="F31" s="34">
        <v>10919.1</v>
      </c>
      <c r="G31" s="34">
        <v>0</v>
      </c>
      <c r="H31" s="34">
        <v>0</v>
      </c>
      <c r="I31" s="34"/>
      <c r="J31" s="34"/>
      <c r="K31" s="34"/>
      <c r="L31" s="34"/>
      <c r="M31" s="34"/>
      <c r="N31" s="34"/>
      <c r="O31" s="34"/>
      <c r="P31" s="34"/>
      <c r="Q31" s="34">
        <v>0</v>
      </c>
      <c r="R31" s="34">
        <v>43906.400000000001</v>
      </c>
      <c r="S31" s="34">
        <v>0</v>
      </c>
      <c r="T31" s="34">
        <v>0</v>
      </c>
      <c r="U31" s="34"/>
      <c r="V31" s="34"/>
      <c r="W31" s="48"/>
      <c r="X31" s="34">
        <v>0</v>
      </c>
      <c r="Y31" s="34">
        <v>0</v>
      </c>
      <c r="Z31" s="34">
        <v>0</v>
      </c>
      <c r="AA31" s="34"/>
      <c r="AB31" s="34"/>
      <c r="AC31" s="34"/>
      <c r="AD31" s="34"/>
      <c r="AE31" s="34"/>
      <c r="AF31" s="34"/>
      <c r="AG31" s="34">
        <v>41818.199999999997</v>
      </c>
      <c r="AH31" s="34">
        <v>0</v>
      </c>
      <c r="AI31" s="34">
        <v>0</v>
      </c>
      <c r="AJ31" s="34">
        <v>54</v>
      </c>
      <c r="AK31" s="34">
        <v>0</v>
      </c>
      <c r="AL31" s="34">
        <v>0</v>
      </c>
      <c r="AM31" s="34">
        <v>108000</v>
      </c>
      <c r="AN31" s="34">
        <v>0</v>
      </c>
      <c r="AO31" s="34">
        <v>0</v>
      </c>
      <c r="AP31" s="34"/>
      <c r="AQ31" s="34"/>
      <c r="AR31" s="34"/>
      <c r="AS31" s="34"/>
      <c r="AT31" s="34"/>
      <c r="AU31" s="34"/>
      <c r="AV31" s="34">
        <v>15443.8</v>
      </c>
      <c r="AW31" s="34">
        <v>0</v>
      </c>
      <c r="AX31" s="34">
        <v>0</v>
      </c>
      <c r="AY31" s="34"/>
      <c r="AZ31" s="34"/>
      <c r="BA31" s="34"/>
      <c r="BB31" s="34">
        <v>0</v>
      </c>
      <c r="BC31" s="34">
        <v>0</v>
      </c>
      <c r="BD31" s="34">
        <v>0</v>
      </c>
      <c r="BE31" s="34">
        <v>8000</v>
      </c>
      <c r="BF31" s="34">
        <v>0</v>
      </c>
      <c r="BG31" s="34">
        <v>0</v>
      </c>
      <c r="BH31" s="34"/>
      <c r="BI31" s="34"/>
      <c r="BJ31" s="34"/>
      <c r="BK31" s="34"/>
      <c r="BL31" s="34"/>
      <c r="BM31" s="34"/>
      <c r="BN31" s="34">
        <v>1209.3</v>
      </c>
      <c r="BO31" s="34">
        <v>0</v>
      </c>
      <c r="BP31" s="34">
        <v>0</v>
      </c>
      <c r="BQ31" s="34">
        <v>0</v>
      </c>
      <c r="BR31" s="34">
        <v>0</v>
      </c>
      <c r="BS31" s="34">
        <v>0</v>
      </c>
      <c r="BT31" s="34"/>
      <c r="BU31" s="34"/>
      <c r="BV31" s="34"/>
      <c r="BW31" s="34"/>
      <c r="BX31" s="34"/>
      <c r="BY31" s="34"/>
      <c r="BZ31" s="34"/>
      <c r="CA31" s="34"/>
      <c r="CB31" s="34"/>
      <c r="CC31" s="34">
        <v>3292.6</v>
      </c>
      <c r="CD31" s="34">
        <v>0</v>
      </c>
      <c r="CE31" s="34">
        <v>0</v>
      </c>
      <c r="CF31" s="34">
        <v>3114.8</v>
      </c>
      <c r="CG31" s="34">
        <v>0</v>
      </c>
      <c r="CH31" s="34">
        <v>0</v>
      </c>
      <c r="CI31" s="34">
        <v>4270.7</v>
      </c>
      <c r="CJ31" s="34">
        <v>0</v>
      </c>
      <c r="CK31" s="34">
        <v>0</v>
      </c>
      <c r="CL31" s="34">
        <v>4244.3</v>
      </c>
      <c r="CM31" s="34">
        <v>0</v>
      </c>
      <c r="CN31" s="34">
        <v>0</v>
      </c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>
        <v>12282.3</v>
      </c>
      <c r="ID31" s="34">
        <v>0</v>
      </c>
      <c r="IE31" s="34">
        <v>0</v>
      </c>
      <c r="IF31" s="34"/>
      <c r="IG31" s="34"/>
      <c r="IH31" s="34"/>
      <c r="II31" s="34"/>
      <c r="IJ31" s="34"/>
      <c r="IK31" s="34"/>
      <c r="IL31" s="34">
        <v>31368.1</v>
      </c>
      <c r="IM31" s="34">
        <v>0</v>
      </c>
      <c r="IN31" s="34">
        <v>0</v>
      </c>
      <c r="IO31" s="34"/>
      <c r="IP31" s="34"/>
      <c r="IQ31" s="34"/>
      <c r="IR31" s="34"/>
      <c r="IS31" s="34"/>
      <c r="IT31" s="34"/>
      <c r="IU31" s="34"/>
      <c r="IV31" s="34"/>
      <c r="IW31" s="34"/>
      <c r="IX31" s="34"/>
      <c r="IY31" s="34"/>
      <c r="IZ31" s="34"/>
      <c r="JA31" s="34"/>
      <c r="JB31" s="34"/>
      <c r="JC31" s="34"/>
    </row>
    <row r="32" spans="1:263" s="2" customFormat="1" ht="18" customHeight="1">
      <c r="A32" s="38">
        <v>26</v>
      </c>
      <c r="B32" s="39" t="s">
        <v>110</v>
      </c>
      <c r="C32" s="34">
        <f>SUM(F32+I32+L32+O32+R32+U32+X32+AA32+AD32+AG32+AJ32+AM32+AP32+AS32+AV32+AY32+BB32+BE32+BH32+BK32+BN32+BQ32+BT32+BW32+BZ32+CC32+CF32+CI32+CL32+CO32+CR32+CU32+CX32+DA32+DD32+DG32+DJ32+DM32+DP32+DS32+DV32+DY32+EB32+EE32+EH32+EK32+EN32+EQ32+ET32+EW32+EZ32+FC32+FF32+FI32+FL32+FO32+FR32+FU32+FX32+GA32+GD32+GG32+GJ32+GM32+GP32+GV32+GY32+HB32+HE32+HH32+HK32+HN32+HQ32+HT32+HW32+HZ32+IC32+IF32+II32+IL32+IO32+IR32+IU32+IX32+JA32+GS32)</f>
        <v>3597333.8999999994</v>
      </c>
      <c r="D32" s="34">
        <f t="shared" si="6"/>
        <v>84374.8</v>
      </c>
      <c r="E32" s="34">
        <f t="shared" si="7"/>
        <v>2.345481468928976</v>
      </c>
      <c r="F32" s="34">
        <v>26085.9</v>
      </c>
      <c r="G32" s="34">
        <v>0</v>
      </c>
      <c r="H32" s="34">
        <v>0</v>
      </c>
      <c r="I32" s="34"/>
      <c r="J32" s="34"/>
      <c r="K32" s="34"/>
      <c r="L32" s="34"/>
      <c r="M32" s="34"/>
      <c r="N32" s="34"/>
      <c r="O32" s="34"/>
      <c r="P32" s="34"/>
      <c r="Q32" s="34">
        <v>0</v>
      </c>
      <c r="R32" s="34">
        <v>74982.599999999991</v>
      </c>
      <c r="S32" s="34">
        <v>0</v>
      </c>
      <c r="T32" s="34">
        <v>0</v>
      </c>
      <c r="U32" s="34"/>
      <c r="V32" s="34"/>
      <c r="W32" s="48"/>
      <c r="X32" s="34">
        <v>0</v>
      </c>
      <c r="Y32" s="34">
        <v>0</v>
      </c>
      <c r="Z32" s="34">
        <v>0</v>
      </c>
      <c r="AA32" s="34"/>
      <c r="AB32" s="34"/>
      <c r="AC32" s="34"/>
      <c r="AD32" s="34"/>
      <c r="AE32" s="34"/>
      <c r="AF32" s="34"/>
      <c r="AG32" s="34">
        <v>156591.79999999999</v>
      </c>
      <c r="AH32" s="34">
        <v>0</v>
      </c>
      <c r="AI32" s="34">
        <v>0</v>
      </c>
      <c r="AJ32" s="34">
        <v>213.9</v>
      </c>
      <c r="AK32" s="34">
        <v>0</v>
      </c>
      <c r="AL32" s="34">
        <v>0</v>
      </c>
      <c r="AM32" s="34">
        <v>381649.1</v>
      </c>
      <c r="AN32" s="34">
        <v>0</v>
      </c>
      <c r="AO32" s="34">
        <v>0</v>
      </c>
      <c r="AP32" s="34">
        <v>17673.900000000001</v>
      </c>
      <c r="AQ32" s="34">
        <v>0</v>
      </c>
      <c r="AR32" s="34">
        <v>0</v>
      </c>
      <c r="AS32" s="34">
        <v>24500</v>
      </c>
      <c r="AT32" s="34">
        <v>0</v>
      </c>
      <c r="AU32" s="34">
        <v>0</v>
      </c>
      <c r="AV32" s="34">
        <v>21746.1</v>
      </c>
      <c r="AW32" s="34">
        <v>0</v>
      </c>
      <c r="AX32" s="34">
        <v>0</v>
      </c>
      <c r="AY32" s="34"/>
      <c r="AZ32" s="34"/>
      <c r="BA32" s="34"/>
      <c r="BB32" s="34">
        <v>0</v>
      </c>
      <c r="BC32" s="34">
        <v>0</v>
      </c>
      <c r="BD32" s="34">
        <v>0</v>
      </c>
      <c r="BE32" s="34"/>
      <c r="BF32" s="34"/>
      <c r="BG32" s="34"/>
      <c r="BH32" s="34"/>
      <c r="BI32" s="34"/>
      <c r="BJ32" s="34"/>
      <c r="BK32" s="34">
        <v>2174.9</v>
      </c>
      <c r="BL32" s="34">
        <v>0</v>
      </c>
      <c r="BM32" s="34">
        <v>0</v>
      </c>
      <c r="BN32" s="34">
        <v>1209.3</v>
      </c>
      <c r="BO32" s="34">
        <v>0</v>
      </c>
      <c r="BP32" s="34">
        <v>0</v>
      </c>
      <c r="BQ32" s="34">
        <v>0</v>
      </c>
      <c r="BR32" s="34">
        <v>0</v>
      </c>
      <c r="BS32" s="34">
        <v>0</v>
      </c>
      <c r="BT32" s="34"/>
      <c r="BU32" s="34"/>
      <c r="BV32" s="34"/>
      <c r="BW32" s="34"/>
      <c r="BX32" s="34"/>
      <c r="BY32" s="34"/>
      <c r="BZ32" s="34"/>
      <c r="CA32" s="34"/>
      <c r="CB32" s="34"/>
      <c r="CC32" s="34">
        <v>46707.4</v>
      </c>
      <c r="CD32" s="34">
        <v>0</v>
      </c>
      <c r="CE32" s="34">
        <v>0</v>
      </c>
      <c r="CF32" s="34">
        <v>3680.7</v>
      </c>
      <c r="CG32" s="34">
        <v>0</v>
      </c>
      <c r="CH32" s="34">
        <v>0</v>
      </c>
      <c r="CI32" s="34">
        <v>6464.5</v>
      </c>
      <c r="CJ32" s="34">
        <v>0</v>
      </c>
      <c r="CK32" s="34">
        <v>0</v>
      </c>
      <c r="CL32" s="34">
        <v>6941</v>
      </c>
      <c r="CM32" s="34">
        <v>0</v>
      </c>
      <c r="CN32" s="34">
        <v>0</v>
      </c>
      <c r="CO32" s="34">
        <v>58169.9</v>
      </c>
      <c r="CP32" s="34">
        <v>0</v>
      </c>
      <c r="CQ32" s="34">
        <v>0</v>
      </c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>
        <v>258819.3</v>
      </c>
      <c r="DE32" s="34">
        <v>0</v>
      </c>
      <c r="DF32" s="34">
        <v>0</v>
      </c>
      <c r="DG32" s="34"/>
      <c r="DH32" s="34"/>
      <c r="DI32" s="34"/>
      <c r="DJ32" s="34"/>
      <c r="DK32" s="34"/>
      <c r="DL32" s="34"/>
      <c r="DM32" s="34">
        <v>37637.5</v>
      </c>
      <c r="DN32" s="34">
        <v>0</v>
      </c>
      <c r="DO32" s="34">
        <v>0</v>
      </c>
      <c r="DP32" s="34"/>
      <c r="DQ32" s="34"/>
      <c r="DR32" s="34"/>
      <c r="DS32" s="34"/>
      <c r="DT32" s="34"/>
      <c r="DU32" s="34"/>
      <c r="DV32" s="34">
        <v>4350</v>
      </c>
      <c r="DW32" s="34">
        <v>0</v>
      </c>
      <c r="DX32" s="34">
        <v>0</v>
      </c>
      <c r="DY32" s="34">
        <v>775</v>
      </c>
      <c r="DZ32" s="34">
        <v>0</v>
      </c>
      <c r="EA32" s="34">
        <v>0</v>
      </c>
      <c r="EB32" s="34">
        <v>5350</v>
      </c>
      <c r="EC32" s="34">
        <v>0</v>
      </c>
      <c r="ED32" s="34">
        <v>0</v>
      </c>
      <c r="EE32" s="34">
        <v>2950</v>
      </c>
      <c r="EF32" s="34">
        <v>0</v>
      </c>
      <c r="EG32" s="34">
        <v>0</v>
      </c>
      <c r="EH32" s="34">
        <v>7800</v>
      </c>
      <c r="EI32" s="34">
        <v>0</v>
      </c>
      <c r="EJ32" s="34">
        <v>0</v>
      </c>
      <c r="EK32" s="34">
        <v>39665.5</v>
      </c>
      <c r="EL32" s="34">
        <v>0</v>
      </c>
      <c r="EM32" s="34">
        <v>0</v>
      </c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>
        <v>72158.5</v>
      </c>
      <c r="FS32" s="34">
        <v>3665.5</v>
      </c>
      <c r="FT32" s="34">
        <f>FS32/FR32*100</f>
        <v>5.0797896297733462</v>
      </c>
      <c r="FU32" s="34">
        <v>77987</v>
      </c>
      <c r="FV32" s="34">
        <v>14196.5</v>
      </c>
      <c r="FW32" s="34">
        <f>FV32/FU32*100</f>
        <v>18.203674971469606</v>
      </c>
      <c r="FX32" s="34">
        <v>51415.7</v>
      </c>
      <c r="FY32" s="34">
        <v>12928.2</v>
      </c>
      <c r="FZ32" s="34">
        <f>FY32/FX32*100</f>
        <v>25.144459766180372</v>
      </c>
      <c r="GA32" s="34">
        <v>70743.199999999997</v>
      </c>
      <c r="GB32" s="34">
        <v>5313.6</v>
      </c>
      <c r="GC32" s="34">
        <f>GB32/GA32*100</f>
        <v>7.5111106085107835</v>
      </c>
      <c r="GD32" s="34">
        <v>84204.1</v>
      </c>
      <c r="GE32" s="34">
        <v>27072</v>
      </c>
      <c r="GF32" s="34">
        <f>GE32/GD32*100</f>
        <v>32.150453481481307</v>
      </c>
      <c r="GG32" s="34">
        <v>57705.9</v>
      </c>
      <c r="GH32" s="34">
        <v>3078.3</v>
      </c>
      <c r="GI32" s="34">
        <f>GH32/GG32*100</f>
        <v>5.3344632004699699</v>
      </c>
      <c r="GJ32" s="34">
        <v>71110.5</v>
      </c>
      <c r="GK32" s="34">
        <v>3076.7</v>
      </c>
      <c r="GL32" s="34">
        <f t="shared" si="20"/>
        <v>4.3266465571188499</v>
      </c>
      <c r="GM32" s="34">
        <v>68127.600000000006</v>
      </c>
      <c r="GN32" s="34">
        <v>10529.9</v>
      </c>
      <c r="GO32" s="34">
        <f>GN32/GM32*100</f>
        <v>15.456144059089119</v>
      </c>
      <c r="GP32" s="34"/>
      <c r="GQ32" s="34"/>
      <c r="GR32" s="34"/>
      <c r="GS32" s="34">
        <v>198075</v>
      </c>
      <c r="GT32" s="34">
        <v>0</v>
      </c>
      <c r="GU32" s="34">
        <v>0</v>
      </c>
      <c r="GV32" s="34">
        <v>403431.1</v>
      </c>
      <c r="GW32" s="34">
        <v>0</v>
      </c>
      <c r="GX32" s="34">
        <v>0</v>
      </c>
      <c r="GY32" s="34"/>
      <c r="GZ32" s="34"/>
      <c r="HA32" s="34"/>
      <c r="HB32" s="34">
        <v>515957.5</v>
      </c>
      <c r="HC32" s="34">
        <v>0</v>
      </c>
      <c r="HD32" s="34">
        <v>0</v>
      </c>
      <c r="HE32" s="34">
        <v>13950.1</v>
      </c>
      <c r="HF32" s="34">
        <v>0</v>
      </c>
      <c r="HG32" s="34">
        <v>0</v>
      </c>
      <c r="HH32" s="34">
        <v>24983.9</v>
      </c>
      <c r="HI32" s="34">
        <v>0</v>
      </c>
      <c r="HJ32" s="34">
        <v>0</v>
      </c>
      <c r="HK32" s="34">
        <v>32025.3</v>
      </c>
      <c r="HL32" s="34">
        <v>0</v>
      </c>
      <c r="HM32" s="34">
        <v>0</v>
      </c>
      <c r="HN32" s="34">
        <v>94021.3</v>
      </c>
      <c r="HO32" s="34">
        <v>0</v>
      </c>
      <c r="HP32" s="34">
        <v>0</v>
      </c>
      <c r="HQ32" s="34"/>
      <c r="HR32" s="34"/>
      <c r="HS32" s="34"/>
      <c r="HT32" s="34"/>
      <c r="HU32" s="34"/>
      <c r="HV32" s="34"/>
      <c r="HW32" s="34">
        <v>26995.599999999999</v>
      </c>
      <c r="HX32" s="34">
        <v>2132.3000000000002</v>
      </c>
      <c r="HY32" s="34">
        <f>HX32/HW32*100</f>
        <v>7.8986946020833031</v>
      </c>
      <c r="HZ32" s="34">
        <v>13374.8</v>
      </c>
      <c r="IA32" s="34">
        <v>2381.8000000000002</v>
      </c>
      <c r="IB32" s="34">
        <f>IA32/HZ32*100</f>
        <v>17.808116756886086</v>
      </c>
      <c r="IC32" s="34"/>
      <c r="ID32" s="34"/>
      <c r="IE32" s="34"/>
      <c r="IF32" s="34"/>
      <c r="IG32" s="34"/>
      <c r="IH32" s="34"/>
      <c r="II32" s="34">
        <v>25000</v>
      </c>
      <c r="IJ32" s="34">
        <v>0</v>
      </c>
      <c r="IK32" s="34">
        <v>0</v>
      </c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>
        <v>103977.60000000001</v>
      </c>
      <c r="IY32" s="34">
        <v>0</v>
      </c>
      <c r="IZ32" s="34">
        <v>0</v>
      </c>
      <c r="JA32" s="34">
        <v>405950.9</v>
      </c>
      <c r="JB32" s="34">
        <v>0</v>
      </c>
      <c r="JC32" s="34">
        <v>0</v>
      </c>
    </row>
    <row r="33" spans="1:263" ht="15">
      <c r="A33" s="38">
        <v>25</v>
      </c>
      <c r="B33" s="39" t="s">
        <v>111</v>
      </c>
      <c r="C33" s="34">
        <f t="shared" si="6"/>
        <v>142782</v>
      </c>
      <c r="D33" s="34">
        <f t="shared" si="6"/>
        <v>0</v>
      </c>
      <c r="E33" s="34">
        <f t="shared" si="7"/>
        <v>0</v>
      </c>
      <c r="F33" s="34">
        <v>4303</v>
      </c>
      <c r="G33" s="34">
        <v>0</v>
      </c>
      <c r="H33" s="34">
        <v>0</v>
      </c>
      <c r="I33" s="34"/>
      <c r="J33" s="34"/>
      <c r="K33" s="34"/>
      <c r="L33" s="34"/>
      <c r="M33" s="34"/>
      <c r="N33" s="34"/>
      <c r="O33" s="34">
        <v>22385.7</v>
      </c>
      <c r="P33" s="34">
        <v>0</v>
      </c>
      <c r="Q33" s="34">
        <v>0</v>
      </c>
      <c r="R33" s="34">
        <v>17215.899999999998</v>
      </c>
      <c r="S33" s="34">
        <v>0</v>
      </c>
      <c r="T33" s="34">
        <v>0</v>
      </c>
      <c r="U33" s="34"/>
      <c r="V33" s="34"/>
      <c r="W33" s="48"/>
      <c r="X33" s="34">
        <v>0</v>
      </c>
      <c r="Y33" s="34">
        <v>0</v>
      </c>
      <c r="Z33" s="34">
        <v>0</v>
      </c>
      <c r="AA33" s="34"/>
      <c r="AB33" s="34"/>
      <c r="AC33" s="34"/>
      <c r="AD33" s="34"/>
      <c r="AE33" s="34"/>
      <c r="AF33" s="34"/>
      <c r="AG33" s="34">
        <v>13972.9</v>
      </c>
      <c r="AH33" s="34">
        <v>0</v>
      </c>
      <c r="AI33" s="34">
        <v>0</v>
      </c>
      <c r="AJ33" s="34">
        <v>12.4</v>
      </c>
      <c r="AK33" s="34">
        <v>0</v>
      </c>
      <c r="AL33" s="34">
        <v>0</v>
      </c>
      <c r="AM33" s="34"/>
      <c r="AN33" s="34"/>
      <c r="AO33" s="34"/>
      <c r="AP33" s="34"/>
      <c r="AQ33" s="34"/>
      <c r="AR33" s="34"/>
      <c r="AS33" s="34"/>
      <c r="AT33" s="34"/>
      <c r="AU33" s="34"/>
      <c r="AV33" s="34">
        <v>18631.5</v>
      </c>
      <c r="AW33" s="34">
        <v>0</v>
      </c>
      <c r="AX33" s="34">
        <v>0</v>
      </c>
      <c r="AY33" s="34"/>
      <c r="AZ33" s="34"/>
      <c r="BA33" s="34"/>
      <c r="BB33" s="34">
        <v>0</v>
      </c>
      <c r="BC33" s="34">
        <v>0</v>
      </c>
      <c r="BD33" s="34">
        <v>0</v>
      </c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>
        <v>345</v>
      </c>
      <c r="BR33" s="34">
        <v>0</v>
      </c>
      <c r="BS33" s="34">
        <v>0</v>
      </c>
      <c r="BT33" s="34"/>
      <c r="BU33" s="34"/>
      <c r="BV33" s="34"/>
      <c r="BW33" s="34"/>
      <c r="BX33" s="34"/>
      <c r="BY33" s="34"/>
      <c r="BZ33" s="34"/>
      <c r="CA33" s="34"/>
      <c r="CB33" s="34"/>
      <c r="CC33" s="34">
        <v>0</v>
      </c>
      <c r="CD33" s="34">
        <v>0</v>
      </c>
      <c r="CE33" s="34">
        <v>0</v>
      </c>
      <c r="CF33" s="34">
        <v>866.9</v>
      </c>
      <c r="CG33" s="34">
        <v>0</v>
      </c>
      <c r="CH33" s="34">
        <v>0</v>
      </c>
      <c r="CI33" s="34">
        <v>884.3</v>
      </c>
      <c r="CJ33" s="34">
        <v>0</v>
      </c>
      <c r="CK33" s="34">
        <v>0</v>
      </c>
      <c r="CL33" s="34">
        <v>1726.7</v>
      </c>
      <c r="CM33" s="34">
        <v>0</v>
      </c>
      <c r="CN33" s="34">
        <v>0</v>
      </c>
      <c r="CO33" s="34"/>
      <c r="CP33" s="34"/>
      <c r="CQ33" s="34"/>
      <c r="CR33" s="34"/>
      <c r="CS33" s="34"/>
      <c r="CT33" s="34"/>
      <c r="CU33" s="34">
        <v>35787.300000000003</v>
      </c>
      <c r="CV33" s="34">
        <v>0</v>
      </c>
      <c r="CW33" s="34"/>
      <c r="CX33" s="34">
        <v>26650.400000000001</v>
      </c>
      <c r="CY33" s="34">
        <v>0</v>
      </c>
      <c r="CZ33" s="34">
        <v>0</v>
      </c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7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  <c r="IW33" s="34"/>
      <c r="IX33" s="34"/>
      <c r="IY33" s="34"/>
      <c r="IZ33" s="34"/>
      <c r="JA33" s="34"/>
      <c r="JB33" s="34"/>
      <c r="JC33" s="34"/>
    </row>
    <row r="34" spans="1:263" ht="15">
      <c r="A34" s="38"/>
      <c r="B34" s="39"/>
      <c r="C34" s="37"/>
      <c r="D34" s="34">
        <f t="shared" si="6"/>
        <v>0</v>
      </c>
      <c r="E34" s="3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>
        <v>0</v>
      </c>
      <c r="R34" s="34"/>
      <c r="S34" s="34"/>
      <c r="T34" s="34"/>
      <c r="U34" s="34"/>
      <c r="V34" s="34"/>
      <c r="W34" s="48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7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  <c r="JA34" s="34"/>
      <c r="JB34" s="34"/>
      <c r="JC34" s="34"/>
    </row>
    <row r="35" spans="1:263" s="47" customFormat="1" ht="25.5" customHeight="1">
      <c r="A35" s="87" t="s">
        <v>423</v>
      </c>
      <c r="B35" s="87"/>
      <c r="C35" s="37">
        <f t="shared" si="6"/>
        <v>428167.8</v>
      </c>
      <c r="D35" s="37">
        <f t="shared" si="6"/>
        <v>0</v>
      </c>
      <c r="E35" s="37">
        <f t="shared" si="7"/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20172.599999999999</v>
      </c>
      <c r="AE35" s="37">
        <v>0</v>
      </c>
      <c r="AF35" s="37">
        <v>0</v>
      </c>
      <c r="AG35" s="50">
        <v>1154.2</v>
      </c>
      <c r="AH35" s="51">
        <v>0</v>
      </c>
      <c r="AI35" s="37">
        <v>0</v>
      </c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>
        <v>192082.3</v>
      </c>
      <c r="AZ35" s="37">
        <v>0</v>
      </c>
      <c r="BA35" s="37">
        <v>0</v>
      </c>
      <c r="BB35" s="37"/>
      <c r="BC35" s="37"/>
      <c r="BD35" s="37"/>
      <c r="BE35" s="37"/>
      <c r="BF35" s="37"/>
      <c r="BG35" s="37"/>
      <c r="BH35" s="37"/>
      <c r="BI35" s="37"/>
      <c r="BJ35" s="37"/>
      <c r="BK35" s="37">
        <v>1145.5</v>
      </c>
      <c r="BL35" s="37">
        <v>0</v>
      </c>
      <c r="BM35" s="37">
        <v>0</v>
      </c>
      <c r="BN35" s="37">
        <v>74.8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150</v>
      </c>
      <c r="BU35" s="37">
        <v>0</v>
      </c>
      <c r="BV35" s="37">
        <v>0</v>
      </c>
      <c r="BW35" s="37">
        <v>150</v>
      </c>
      <c r="BX35" s="37">
        <v>0</v>
      </c>
      <c r="BY35" s="37">
        <v>0</v>
      </c>
      <c r="BZ35" s="37">
        <v>300</v>
      </c>
      <c r="CA35" s="37">
        <v>0</v>
      </c>
      <c r="CB35" s="37">
        <v>0</v>
      </c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>
        <v>26734.6</v>
      </c>
      <c r="CS35" s="37">
        <v>0</v>
      </c>
      <c r="CT35" s="37">
        <v>0</v>
      </c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>
        <v>30000</v>
      </c>
      <c r="DH35" s="37">
        <v>0</v>
      </c>
      <c r="DI35" s="37">
        <v>0</v>
      </c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>
        <v>23745.3</v>
      </c>
      <c r="HR35" s="37">
        <v>0</v>
      </c>
      <c r="HS35" s="37">
        <v>0</v>
      </c>
      <c r="HT35" s="37">
        <v>132458.5</v>
      </c>
      <c r="HU35" s="37">
        <v>0</v>
      </c>
      <c r="HV35" s="37">
        <v>0</v>
      </c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</row>
    <row r="36" spans="1:263" s="10" customFormat="1" ht="33.75" customHeight="1">
      <c r="A36" s="69" t="s">
        <v>112</v>
      </c>
      <c r="B36" s="69"/>
      <c r="C36" s="37">
        <f>SUM(C6+C28+C35)</f>
        <v>7975427.0999999987</v>
      </c>
      <c r="D36" s="37">
        <f>SUM(D6+D28+D35)</f>
        <v>338738.4</v>
      </c>
      <c r="E36" s="37">
        <f t="shared" si="7"/>
        <v>4.2472759860095781</v>
      </c>
      <c r="F36" s="37">
        <f t="shared" ref="F36:BL36" si="26">SUM(F6+F28+F35)</f>
        <v>80000</v>
      </c>
      <c r="G36" s="37">
        <f t="shared" si="26"/>
        <v>0</v>
      </c>
      <c r="H36" s="37">
        <v>0</v>
      </c>
      <c r="I36" s="37">
        <f t="shared" si="26"/>
        <v>685668.00000000012</v>
      </c>
      <c r="J36" s="37">
        <f t="shared" si="26"/>
        <v>63514.299999999996</v>
      </c>
      <c r="K36" s="37">
        <f t="shared" si="8"/>
        <v>9.2631273444290798</v>
      </c>
      <c r="L36" s="37">
        <f t="shared" si="26"/>
        <v>299999.99999999994</v>
      </c>
      <c r="M36" s="37">
        <f t="shared" si="26"/>
        <v>11263.6</v>
      </c>
      <c r="N36" s="37">
        <f t="shared" si="9"/>
        <v>3.7545333333333342</v>
      </c>
      <c r="O36" s="37">
        <f t="shared" si="26"/>
        <v>100000</v>
      </c>
      <c r="P36" s="37">
        <f t="shared" si="26"/>
        <v>0</v>
      </c>
      <c r="Q36" s="37">
        <v>0</v>
      </c>
      <c r="R36" s="37">
        <f t="shared" si="26"/>
        <v>354721.6</v>
      </c>
      <c r="S36" s="37">
        <f t="shared" si="26"/>
        <v>0</v>
      </c>
      <c r="T36" s="37">
        <f t="shared" si="26"/>
        <v>0</v>
      </c>
      <c r="U36" s="37">
        <f t="shared" si="26"/>
        <v>6550.8</v>
      </c>
      <c r="V36" s="37">
        <f t="shared" si="26"/>
        <v>0</v>
      </c>
      <c r="W36" s="37">
        <f t="shared" si="26"/>
        <v>0</v>
      </c>
      <c r="X36" s="37">
        <f t="shared" si="26"/>
        <v>112574.40000000001</v>
      </c>
      <c r="Y36" s="37">
        <f t="shared" si="26"/>
        <v>0</v>
      </c>
      <c r="Z36" s="37">
        <f t="shared" si="26"/>
        <v>0</v>
      </c>
      <c r="AA36" s="37">
        <f t="shared" si="26"/>
        <v>680.4</v>
      </c>
      <c r="AB36" s="37">
        <f t="shared" si="26"/>
        <v>0</v>
      </c>
      <c r="AC36" s="37">
        <f t="shared" si="26"/>
        <v>0</v>
      </c>
      <c r="AD36" s="37">
        <f t="shared" si="26"/>
        <v>227276.50000000003</v>
      </c>
      <c r="AE36" s="37">
        <f t="shared" si="26"/>
        <v>0</v>
      </c>
      <c r="AF36" s="37">
        <f t="shared" si="26"/>
        <v>0</v>
      </c>
      <c r="AG36" s="37">
        <f t="shared" si="26"/>
        <v>386952.8</v>
      </c>
      <c r="AH36" s="37">
        <f t="shared" si="26"/>
        <v>0</v>
      </c>
      <c r="AI36" s="37">
        <f t="shared" si="26"/>
        <v>0</v>
      </c>
      <c r="AJ36" s="37">
        <f t="shared" si="26"/>
        <v>523.70000000000005</v>
      </c>
      <c r="AK36" s="37">
        <f t="shared" si="26"/>
        <v>0</v>
      </c>
      <c r="AL36" s="37">
        <f t="shared" si="26"/>
        <v>0</v>
      </c>
      <c r="AM36" s="37">
        <f t="shared" si="26"/>
        <v>597109.1</v>
      </c>
      <c r="AN36" s="37">
        <f t="shared" si="26"/>
        <v>0</v>
      </c>
      <c r="AO36" s="37">
        <f t="shared" si="26"/>
        <v>0</v>
      </c>
      <c r="AP36" s="37">
        <f t="shared" si="26"/>
        <v>17673.900000000001</v>
      </c>
      <c r="AQ36" s="37">
        <f t="shared" si="26"/>
        <v>0</v>
      </c>
      <c r="AR36" s="37">
        <f t="shared" si="26"/>
        <v>0</v>
      </c>
      <c r="AS36" s="37">
        <f t="shared" si="26"/>
        <v>47280</v>
      </c>
      <c r="AT36" s="37">
        <f t="shared" si="26"/>
        <v>0</v>
      </c>
      <c r="AU36" s="37">
        <f t="shared" si="26"/>
        <v>0</v>
      </c>
      <c r="AV36" s="37">
        <f t="shared" si="26"/>
        <v>242974.59999999998</v>
      </c>
      <c r="AW36" s="37">
        <f t="shared" si="26"/>
        <v>0</v>
      </c>
      <c r="AX36" s="37">
        <f t="shared" si="26"/>
        <v>0</v>
      </c>
      <c r="AY36" s="37">
        <f t="shared" si="26"/>
        <v>192082.3</v>
      </c>
      <c r="AZ36" s="37">
        <f t="shared" si="26"/>
        <v>0</v>
      </c>
      <c r="BA36" s="37">
        <f t="shared" si="26"/>
        <v>0</v>
      </c>
      <c r="BB36" s="37">
        <f t="shared" si="26"/>
        <v>29152.600000000002</v>
      </c>
      <c r="BC36" s="37">
        <f t="shared" si="26"/>
        <v>0</v>
      </c>
      <c r="BD36" s="37">
        <f t="shared" si="26"/>
        <v>0</v>
      </c>
      <c r="BE36" s="37">
        <f t="shared" si="26"/>
        <v>115300</v>
      </c>
      <c r="BF36" s="37">
        <f t="shared" si="26"/>
        <v>0</v>
      </c>
      <c r="BG36" s="37">
        <f t="shared" si="26"/>
        <v>0</v>
      </c>
      <c r="BH36" s="37">
        <f t="shared" si="26"/>
        <v>3600</v>
      </c>
      <c r="BI36" s="37">
        <f t="shared" si="26"/>
        <v>0</v>
      </c>
      <c r="BJ36" s="37">
        <f t="shared" si="26"/>
        <v>0</v>
      </c>
      <c r="BK36" s="37">
        <f t="shared" si="26"/>
        <v>3320.4</v>
      </c>
      <c r="BL36" s="37">
        <f t="shared" si="26"/>
        <v>0</v>
      </c>
      <c r="BM36" s="37">
        <f t="shared" ref="BM36:DU36" si="27">SUM(BM6+BM28+BM35)</f>
        <v>0</v>
      </c>
      <c r="BN36" s="37">
        <f t="shared" si="27"/>
        <v>2493.4</v>
      </c>
      <c r="BO36" s="37">
        <f t="shared" si="27"/>
        <v>0</v>
      </c>
      <c r="BP36" s="37">
        <f t="shared" si="27"/>
        <v>0</v>
      </c>
      <c r="BQ36" s="37">
        <f t="shared" si="27"/>
        <v>38036.100000000006</v>
      </c>
      <c r="BR36" s="37">
        <f t="shared" si="27"/>
        <v>0</v>
      </c>
      <c r="BS36" s="37">
        <f t="shared" si="27"/>
        <v>0</v>
      </c>
      <c r="BT36" s="37">
        <f t="shared" si="27"/>
        <v>150</v>
      </c>
      <c r="BU36" s="37">
        <f t="shared" si="27"/>
        <v>0</v>
      </c>
      <c r="BV36" s="37">
        <f t="shared" si="27"/>
        <v>0</v>
      </c>
      <c r="BW36" s="37">
        <f t="shared" si="27"/>
        <v>150</v>
      </c>
      <c r="BX36" s="37">
        <f t="shared" si="27"/>
        <v>0</v>
      </c>
      <c r="BY36" s="37">
        <f t="shared" si="27"/>
        <v>0</v>
      </c>
      <c r="BZ36" s="37">
        <f t="shared" si="27"/>
        <v>300</v>
      </c>
      <c r="CA36" s="37">
        <f t="shared" si="27"/>
        <v>0</v>
      </c>
      <c r="CB36" s="37">
        <f t="shared" si="27"/>
        <v>0</v>
      </c>
      <c r="CC36" s="37">
        <f t="shared" si="27"/>
        <v>50000</v>
      </c>
      <c r="CD36" s="37">
        <f t="shared" si="27"/>
        <v>0</v>
      </c>
      <c r="CE36" s="37">
        <f t="shared" si="27"/>
        <v>0</v>
      </c>
      <c r="CF36" s="37">
        <f t="shared" si="27"/>
        <v>39372.9</v>
      </c>
      <c r="CG36" s="37">
        <f t="shared" si="27"/>
        <v>0</v>
      </c>
      <c r="CH36" s="37">
        <f t="shared" si="27"/>
        <v>0</v>
      </c>
      <c r="CI36" s="37">
        <f t="shared" si="27"/>
        <v>24491.1</v>
      </c>
      <c r="CJ36" s="37">
        <f t="shared" si="27"/>
        <v>0</v>
      </c>
      <c r="CK36" s="37">
        <f t="shared" si="27"/>
        <v>0</v>
      </c>
      <c r="CL36" s="37">
        <f t="shared" si="27"/>
        <v>96101.4</v>
      </c>
      <c r="CM36" s="37">
        <f t="shared" si="27"/>
        <v>0</v>
      </c>
      <c r="CN36" s="37">
        <f t="shared" si="27"/>
        <v>0</v>
      </c>
      <c r="CO36" s="37">
        <f t="shared" si="27"/>
        <v>58169.9</v>
      </c>
      <c r="CP36" s="37">
        <f t="shared" si="27"/>
        <v>0</v>
      </c>
      <c r="CQ36" s="37">
        <f t="shared" si="27"/>
        <v>0</v>
      </c>
      <c r="CR36" s="37">
        <f t="shared" si="27"/>
        <v>26734.6</v>
      </c>
      <c r="CS36" s="37">
        <f t="shared" si="27"/>
        <v>0</v>
      </c>
      <c r="CT36" s="37">
        <f t="shared" si="27"/>
        <v>0</v>
      </c>
      <c r="CU36" s="37">
        <f t="shared" si="27"/>
        <v>80174.599999999991</v>
      </c>
      <c r="CV36" s="37">
        <f t="shared" si="27"/>
        <v>0</v>
      </c>
      <c r="CW36" s="37">
        <f t="shared" si="27"/>
        <v>0</v>
      </c>
      <c r="CX36" s="37">
        <f t="shared" si="27"/>
        <v>110000</v>
      </c>
      <c r="CY36" s="37">
        <f t="shared" si="27"/>
        <v>0</v>
      </c>
      <c r="CZ36" s="37">
        <f t="shared" si="27"/>
        <v>0</v>
      </c>
      <c r="DA36" s="37">
        <f t="shared" si="27"/>
        <v>17260.400000000001</v>
      </c>
      <c r="DB36" s="37">
        <f t="shared" si="27"/>
        <v>0</v>
      </c>
      <c r="DC36" s="37">
        <f t="shared" si="27"/>
        <v>0</v>
      </c>
      <c r="DD36" s="37">
        <f t="shared" si="27"/>
        <v>258819.3</v>
      </c>
      <c r="DE36" s="37">
        <f t="shared" si="27"/>
        <v>0</v>
      </c>
      <c r="DF36" s="37">
        <f t="shared" si="27"/>
        <v>0</v>
      </c>
      <c r="DG36" s="37">
        <f t="shared" si="27"/>
        <v>30000</v>
      </c>
      <c r="DH36" s="37">
        <f t="shared" si="27"/>
        <v>0</v>
      </c>
      <c r="DI36" s="37">
        <f t="shared" si="27"/>
        <v>0</v>
      </c>
      <c r="DJ36" s="37">
        <f t="shared" si="27"/>
        <v>25907.5</v>
      </c>
      <c r="DK36" s="37">
        <f t="shared" si="27"/>
        <v>0</v>
      </c>
      <c r="DL36" s="37">
        <f t="shared" si="27"/>
        <v>0</v>
      </c>
      <c r="DM36" s="37">
        <f t="shared" si="27"/>
        <v>37637.5</v>
      </c>
      <c r="DN36" s="37">
        <f t="shared" si="27"/>
        <v>0</v>
      </c>
      <c r="DO36" s="37">
        <f t="shared" si="27"/>
        <v>0</v>
      </c>
      <c r="DP36" s="37">
        <f t="shared" si="27"/>
        <v>37769.800000000003</v>
      </c>
      <c r="DQ36" s="37">
        <f t="shared" si="27"/>
        <v>0</v>
      </c>
      <c r="DR36" s="37">
        <f t="shared" si="27"/>
        <v>0</v>
      </c>
      <c r="DS36" s="37">
        <f t="shared" si="27"/>
        <v>2720.9</v>
      </c>
      <c r="DT36" s="37">
        <f t="shared" si="27"/>
        <v>0</v>
      </c>
      <c r="DU36" s="37">
        <f t="shared" si="27"/>
        <v>0</v>
      </c>
      <c r="DV36" s="37">
        <f t="shared" ref="DV36:GG36" si="28">SUM(DV6+DV28+DV35)</f>
        <v>4350</v>
      </c>
      <c r="DW36" s="37">
        <f t="shared" si="28"/>
        <v>0</v>
      </c>
      <c r="DX36" s="37">
        <f t="shared" si="28"/>
        <v>0</v>
      </c>
      <c r="DY36" s="37">
        <f t="shared" si="28"/>
        <v>775</v>
      </c>
      <c r="DZ36" s="37">
        <f t="shared" si="28"/>
        <v>0</v>
      </c>
      <c r="EA36" s="37">
        <f t="shared" si="28"/>
        <v>0</v>
      </c>
      <c r="EB36" s="37">
        <f t="shared" si="28"/>
        <v>5350</v>
      </c>
      <c r="EC36" s="37">
        <f t="shared" si="28"/>
        <v>0</v>
      </c>
      <c r="ED36" s="37">
        <f t="shared" si="28"/>
        <v>0</v>
      </c>
      <c r="EE36" s="37">
        <f t="shared" si="28"/>
        <v>2950</v>
      </c>
      <c r="EF36" s="37">
        <f t="shared" si="28"/>
        <v>0</v>
      </c>
      <c r="EG36" s="37">
        <f t="shared" si="28"/>
        <v>0</v>
      </c>
      <c r="EH36" s="37">
        <f t="shared" si="28"/>
        <v>7800</v>
      </c>
      <c r="EI36" s="37">
        <f t="shared" si="28"/>
        <v>0</v>
      </c>
      <c r="EJ36" s="37">
        <f t="shared" si="28"/>
        <v>0</v>
      </c>
      <c r="EK36" s="37">
        <f t="shared" si="28"/>
        <v>39665.5</v>
      </c>
      <c r="EL36" s="37">
        <f t="shared" si="28"/>
        <v>0</v>
      </c>
      <c r="EM36" s="37">
        <f t="shared" si="28"/>
        <v>0</v>
      </c>
      <c r="EN36" s="37">
        <f t="shared" si="28"/>
        <v>9421.9</v>
      </c>
      <c r="EO36" s="37">
        <f t="shared" si="28"/>
        <v>0</v>
      </c>
      <c r="EP36" s="37">
        <f t="shared" si="28"/>
        <v>0</v>
      </c>
      <c r="EQ36" s="37">
        <f t="shared" si="28"/>
        <v>21325.599999999999</v>
      </c>
      <c r="ER36" s="37">
        <f t="shared" si="28"/>
        <v>0</v>
      </c>
      <c r="ES36" s="37">
        <f t="shared" si="28"/>
        <v>0</v>
      </c>
      <c r="ET36" s="37">
        <f t="shared" si="28"/>
        <v>42734</v>
      </c>
      <c r="EU36" s="37">
        <f t="shared" si="28"/>
        <v>0</v>
      </c>
      <c r="EV36" s="37">
        <f t="shared" si="28"/>
        <v>0</v>
      </c>
      <c r="EW36" s="37">
        <f t="shared" si="28"/>
        <v>23018.5</v>
      </c>
      <c r="EX36" s="37">
        <f t="shared" si="28"/>
        <v>0</v>
      </c>
      <c r="EY36" s="37">
        <f t="shared" si="28"/>
        <v>0</v>
      </c>
      <c r="EZ36" s="37">
        <f t="shared" si="28"/>
        <v>14250</v>
      </c>
      <c r="FA36" s="37">
        <f t="shared" si="28"/>
        <v>0</v>
      </c>
      <c r="FB36" s="37">
        <f t="shared" si="28"/>
        <v>0</v>
      </c>
      <c r="FC36" s="37">
        <f t="shared" si="28"/>
        <v>14250</v>
      </c>
      <c r="FD36" s="37">
        <f t="shared" si="28"/>
        <v>0</v>
      </c>
      <c r="FE36" s="37">
        <f t="shared" si="28"/>
        <v>0</v>
      </c>
      <c r="FF36" s="37">
        <f t="shared" si="28"/>
        <v>14053.1</v>
      </c>
      <c r="FG36" s="37">
        <f t="shared" si="28"/>
        <v>0</v>
      </c>
      <c r="FH36" s="37">
        <f t="shared" si="28"/>
        <v>0</v>
      </c>
      <c r="FI36" s="37">
        <f t="shared" si="28"/>
        <v>18605.400000000001</v>
      </c>
      <c r="FJ36" s="37">
        <f t="shared" si="28"/>
        <v>0</v>
      </c>
      <c r="FK36" s="37">
        <f t="shared" si="28"/>
        <v>0</v>
      </c>
      <c r="FL36" s="37">
        <f t="shared" si="28"/>
        <v>54240.3</v>
      </c>
      <c r="FM36" s="37">
        <f t="shared" si="28"/>
        <v>0</v>
      </c>
      <c r="FN36" s="37">
        <f t="shared" si="28"/>
        <v>0</v>
      </c>
      <c r="FO36" s="37">
        <f t="shared" si="28"/>
        <v>45434.6</v>
      </c>
      <c r="FP36" s="37">
        <f t="shared" si="28"/>
        <v>12598.2</v>
      </c>
      <c r="FQ36" s="37">
        <f>SUM(FP36/FO36*100)</f>
        <v>27.728207137291843</v>
      </c>
      <c r="FR36" s="37">
        <f t="shared" si="28"/>
        <v>72158.5</v>
      </c>
      <c r="FS36" s="37">
        <f t="shared" si="28"/>
        <v>3665.5</v>
      </c>
      <c r="FT36" s="37">
        <f t="shared" ref="FT36" si="29">FS36/FR36*100</f>
        <v>5.0797896297733462</v>
      </c>
      <c r="FU36" s="37">
        <f t="shared" si="28"/>
        <v>77987</v>
      </c>
      <c r="FV36" s="37">
        <f t="shared" si="28"/>
        <v>14196.5</v>
      </c>
      <c r="FW36" s="37">
        <f t="shared" ref="FW36" si="30">FV36/FU36*100</f>
        <v>18.203674971469606</v>
      </c>
      <c r="FX36" s="37">
        <f t="shared" si="28"/>
        <v>51415.7</v>
      </c>
      <c r="FY36" s="37">
        <f t="shared" si="28"/>
        <v>12928.2</v>
      </c>
      <c r="FZ36" s="37">
        <f t="shared" ref="FZ36" si="31">FY36/FX36*100</f>
        <v>25.144459766180372</v>
      </c>
      <c r="GA36" s="37">
        <f t="shared" si="28"/>
        <v>70743.199999999997</v>
      </c>
      <c r="GB36" s="37">
        <f t="shared" si="28"/>
        <v>5313.6</v>
      </c>
      <c r="GC36" s="37">
        <f t="shared" ref="GC36" si="32">GB36/GA36*100</f>
        <v>7.5111106085107835</v>
      </c>
      <c r="GD36" s="37">
        <f t="shared" si="28"/>
        <v>84204.1</v>
      </c>
      <c r="GE36" s="37">
        <f t="shared" si="28"/>
        <v>27072</v>
      </c>
      <c r="GF36" s="37">
        <f t="shared" ref="GF36" si="33">GE36/GD36*100</f>
        <v>32.150453481481307</v>
      </c>
      <c r="GG36" s="37">
        <f t="shared" si="28"/>
        <v>57705.9</v>
      </c>
      <c r="GH36" s="37">
        <f t="shared" ref="GH36:IS36" si="34">SUM(GH6+GH28+GH35)</f>
        <v>3078.3</v>
      </c>
      <c r="GI36" s="37">
        <f t="shared" ref="GI36" si="35">GH36/GG36*100</f>
        <v>5.3344632004699699</v>
      </c>
      <c r="GJ36" s="37">
        <f t="shared" si="34"/>
        <v>71110.5</v>
      </c>
      <c r="GK36" s="37">
        <f t="shared" si="34"/>
        <v>3076.7</v>
      </c>
      <c r="GL36" s="37">
        <f t="shared" si="20"/>
        <v>4.3266465571188499</v>
      </c>
      <c r="GM36" s="37">
        <f t="shared" si="34"/>
        <v>68127.600000000006</v>
      </c>
      <c r="GN36" s="37">
        <f t="shared" si="34"/>
        <v>10529.9</v>
      </c>
      <c r="GO36" s="37">
        <f t="shared" ref="GO36" si="36">GN36/GM36*100</f>
        <v>15.456144059089119</v>
      </c>
      <c r="GP36" s="37">
        <f t="shared" si="34"/>
        <v>42872.6</v>
      </c>
      <c r="GQ36" s="37">
        <f t="shared" si="34"/>
        <v>0</v>
      </c>
      <c r="GR36" s="37">
        <f t="shared" si="34"/>
        <v>0</v>
      </c>
      <c r="GS36" s="37">
        <f t="shared" si="34"/>
        <v>198075</v>
      </c>
      <c r="GT36" s="37">
        <f t="shared" si="34"/>
        <v>0</v>
      </c>
      <c r="GU36" s="37">
        <f t="shared" si="34"/>
        <v>0</v>
      </c>
      <c r="GV36" s="37">
        <f t="shared" si="34"/>
        <v>403431.1</v>
      </c>
      <c r="GW36" s="37">
        <f t="shared" si="34"/>
        <v>0</v>
      </c>
      <c r="GX36" s="37">
        <f t="shared" si="34"/>
        <v>0</v>
      </c>
      <c r="GY36" s="37">
        <f t="shared" si="34"/>
        <v>13975.4</v>
      </c>
      <c r="GZ36" s="37">
        <f t="shared" si="34"/>
        <v>0</v>
      </c>
      <c r="HA36" s="37">
        <f t="shared" si="34"/>
        <v>0</v>
      </c>
      <c r="HB36" s="37">
        <f t="shared" si="34"/>
        <v>515957.5</v>
      </c>
      <c r="HC36" s="37">
        <f t="shared" si="34"/>
        <v>0</v>
      </c>
      <c r="HD36" s="37">
        <f t="shared" si="34"/>
        <v>0</v>
      </c>
      <c r="HE36" s="37">
        <f t="shared" si="34"/>
        <v>13950.1</v>
      </c>
      <c r="HF36" s="37">
        <f t="shared" si="34"/>
        <v>0</v>
      </c>
      <c r="HG36" s="37">
        <f t="shared" si="34"/>
        <v>0</v>
      </c>
      <c r="HH36" s="37">
        <f t="shared" si="34"/>
        <v>24983.9</v>
      </c>
      <c r="HI36" s="37">
        <f t="shared" si="34"/>
        <v>0</v>
      </c>
      <c r="HJ36" s="37">
        <f t="shared" si="34"/>
        <v>0</v>
      </c>
      <c r="HK36" s="37">
        <f t="shared" si="34"/>
        <v>32025.3</v>
      </c>
      <c r="HL36" s="37">
        <f t="shared" si="34"/>
        <v>0</v>
      </c>
      <c r="HM36" s="37">
        <f t="shared" si="34"/>
        <v>0</v>
      </c>
      <c r="HN36" s="37">
        <f t="shared" si="34"/>
        <v>94021.3</v>
      </c>
      <c r="HO36" s="37">
        <f t="shared" si="34"/>
        <v>0</v>
      </c>
      <c r="HP36" s="37">
        <f t="shared" si="34"/>
        <v>0</v>
      </c>
      <c r="HQ36" s="37">
        <f t="shared" si="34"/>
        <v>144149.79999999999</v>
      </c>
      <c r="HR36" s="37">
        <f t="shared" si="34"/>
        <v>0</v>
      </c>
      <c r="HS36" s="37">
        <f t="shared" si="34"/>
        <v>0</v>
      </c>
      <c r="HT36" s="37">
        <f t="shared" si="34"/>
        <v>321441.3</v>
      </c>
      <c r="HU36" s="37">
        <f t="shared" si="34"/>
        <v>149910.29999999999</v>
      </c>
      <c r="HV36" s="37">
        <f>SUM(HU36/HT36*100)</f>
        <v>46.636913178238139</v>
      </c>
      <c r="HW36" s="37">
        <f t="shared" si="34"/>
        <v>26995.599999999999</v>
      </c>
      <c r="HX36" s="37">
        <f t="shared" si="34"/>
        <v>2132.3000000000002</v>
      </c>
      <c r="HY36" s="37">
        <f>SUM(HX36/HW36*100)</f>
        <v>7.8986946020833031</v>
      </c>
      <c r="HZ36" s="37">
        <f t="shared" si="34"/>
        <v>13374.8</v>
      </c>
      <c r="IA36" s="37">
        <f t="shared" si="34"/>
        <v>2381.8000000000002</v>
      </c>
      <c r="IB36" s="37">
        <f t="shared" ref="IB36" si="37">IA36/HZ36*100</f>
        <v>17.808116756886086</v>
      </c>
      <c r="IC36" s="37">
        <f t="shared" si="34"/>
        <v>12282.3</v>
      </c>
      <c r="ID36" s="37">
        <f t="shared" si="34"/>
        <v>0</v>
      </c>
      <c r="IE36" s="37">
        <f t="shared" si="34"/>
        <v>0</v>
      </c>
      <c r="IF36" s="37">
        <f t="shared" si="34"/>
        <v>37662.800000000003</v>
      </c>
      <c r="IG36" s="37">
        <f t="shared" si="34"/>
        <v>0</v>
      </c>
      <c r="IH36" s="37">
        <f t="shared" si="34"/>
        <v>0</v>
      </c>
      <c r="II36" s="37">
        <f t="shared" si="34"/>
        <v>25000</v>
      </c>
      <c r="IJ36" s="37">
        <f t="shared" si="34"/>
        <v>0</v>
      </c>
      <c r="IK36" s="37">
        <f t="shared" si="34"/>
        <v>0</v>
      </c>
      <c r="IL36" s="37">
        <f t="shared" si="34"/>
        <v>31368.1</v>
      </c>
      <c r="IM36" s="37">
        <f t="shared" si="34"/>
        <v>0</v>
      </c>
      <c r="IN36" s="37">
        <f t="shared" si="34"/>
        <v>0</v>
      </c>
      <c r="IO36" s="37">
        <f t="shared" si="34"/>
        <v>28483</v>
      </c>
      <c r="IP36" s="37">
        <f t="shared" si="34"/>
        <v>0</v>
      </c>
      <c r="IQ36" s="37">
        <f t="shared" si="34"/>
        <v>0</v>
      </c>
      <c r="IR36" s="37">
        <f t="shared" si="34"/>
        <v>64846.400000000001</v>
      </c>
      <c r="IS36" s="37">
        <f t="shared" si="34"/>
        <v>17077.2</v>
      </c>
      <c r="IT36" s="37">
        <f t="shared" ref="IT36:JC36" si="38">SUM(IT6+IT28+IT35)</f>
        <v>0</v>
      </c>
      <c r="IU36" s="37">
        <f t="shared" si="38"/>
        <v>109195.4</v>
      </c>
      <c r="IV36" s="37">
        <f t="shared" si="38"/>
        <v>0</v>
      </c>
      <c r="IW36" s="37">
        <f t="shared" si="38"/>
        <v>0</v>
      </c>
      <c r="IX36" s="37">
        <f t="shared" si="38"/>
        <v>103977.60000000001</v>
      </c>
      <c r="IY36" s="37">
        <f t="shared" si="38"/>
        <v>0</v>
      </c>
      <c r="IZ36" s="37">
        <f t="shared" si="38"/>
        <v>0</v>
      </c>
      <c r="JA36" s="37">
        <f t="shared" si="38"/>
        <v>405950.9</v>
      </c>
      <c r="JB36" s="37">
        <f t="shared" si="38"/>
        <v>0</v>
      </c>
      <c r="JC36" s="37">
        <f t="shared" si="38"/>
        <v>0</v>
      </c>
    </row>
    <row r="37" spans="1:263" ht="15">
      <c r="A37" s="52"/>
      <c r="B37" s="53"/>
      <c r="C37" s="54"/>
      <c r="D37" s="54"/>
      <c r="E37" s="54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</row>
    <row r="38" spans="1:263" ht="15">
      <c r="A38" s="52"/>
      <c r="B38" s="53"/>
      <c r="C38" s="54"/>
      <c r="D38" s="54"/>
      <c r="E38" s="54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</row>
  </sheetData>
  <mergeCells count="98">
    <mergeCell ref="A35:B35"/>
    <mergeCell ref="A36:B36"/>
    <mergeCell ref="B4:B5"/>
    <mergeCell ref="A4:A5"/>
    <mergeCell ref="IU4:IW4"/>
    <mergeCell ref="HK4:HM4"/>
    <mergeCell ref="HN4:HP4"/>
    <mergeCell ref="HQ4:HS4"/>
    <mergeCell ref="HT4:HV4"/>
    <mergeCell ref="HW4:HY4"/>
    <mergeCell ref="HZ4:IB4"/>
    <mergeCell ref="GS4:GU4"/>
    <mergeCell ref="GV4:GX4"/>
    <mergeCell ref="GY4:HA4"/>
    <mergeCell ref="HB4:HD4"/>
    <mergeCell ref="HE4:HG4"/>
    <mergeCell ref="IX4:IZ4"/>
    <mergeCell ref="JA4:JC4"/>
    <mergeCell ref="IC4:IE4"/>
    <mergeCell ref="IF4:IH4"/>
    <mergeCell ref="II4:IK4"/>
    <mergeCell ref="IL4:IN4"/>
    <mergeCell ref="IO4:IQ4"/>
    <mergeCell ref="IR4:IT4"/>
    <mergeCell ref="HH4:HJ4"/>
    <mergeCell ref="GA4:GC4"/>
    <mergeCell ref="GD4:GF4"/>
    <mergeCell ref="GG4:GI4"/>
    <mergeCell ref="GJ4:GL4"/>
    <mergeCell ref="GM4:GO4"/>
    <mergeCell ref="GP4:GR4"/>
    <mergeCell ref="FX4:FZ4"/>
    <mergeCell ref="EQ4:ES4"/>
    <mergeCell ref="ET4:EV4"/>
    <mergeCell ref="EW4:EY4"/>
    <mergeCell ref="EZ4:FB4"/>
    <mergeCell ref="FC4:FE4"/>
    <mergeCell ref="FF4:FH4"/>
    <mergeCell ref="FI4:FK4"/>
    <mergeCell ref="FL4:FN4"/>
    <mergeCell ref="FO4:FQ4"/>
    <mergeCell ref="FR4:FT4"/>
    <mergeCell ref="FU4:FW4"/>
    <mergeCell ref="EN4:EP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H4:EJ4"/>
    <mergeCell ref="EK4:EM4"/>
    <mergeCell ref="CR4:CT4"/>
    <mergeCell ref="CU4:CW4"/>
    <mergeCell ref="CX4:CZ4"/>
    <mergeCell ref="DA4:DC4"/>
    <mergeCell ref="DD4:DF4"/>
    <mergeCell ref="CO4:CQ4"/>
    <mergeCell ref="BH4:BJ4"/>
    <mergeCell ref="BK4:BM4"/>
    <mergeCell ref="BN4:BP4"/>
    <mergeCell ref="BQ4:BS4"/>
    <mergeCell ref="BT4:BV4"/>
    <mergeCell ref="BW4:BY4"/>
    <mergeCell ref="BZ4:CB4"/>
    <mergeCell ref="CC4:CE4"/>
    <mergeCell ref="CF4:CH4"/>
    <mergeCell ref="CI4:CK4"/>
    <mergeCell ref="CL4:CN4"/>
    <mergeCell ref="AP4:AR4"/>
    <mergeCell ref="AS4:AU4"/>
    <mergeCell ref="AV4:AX4"/>
    <mergeCell ref="AY4:BA4"/>
    <mergeCell ref="BB4:BD4"/>
    <mergeCell ref="AA4:AC4"/>
    <mergeCell ref="AD4:AF4"/>
    <mergeCell ref="AG4:AI4"/>
    <mergeCell ref="AJ4:AL4"/>
    <mergeCell ref="AM4:AO4"/>
    <mergeCell ref="U4:W4"/>
    <mergeCell ref="C4:E4"/>
    <mergeCell ref="C1:W1"/>
    <mergeCell ref="HE2:HK2"/>
    <mergeCell ref="W3:Z3"/>
    <mergeCell ref="AD3:AF3"/>
    <mergeCell ref="AS3:AV3"/>
    <mergeCell ref="C2:Q2"/>
    <mergeCell ref="P3:Q3"/>
    <mergeCell ref="F4:H4"/>
    <mergeCell ref="I4:K4"/>
    <mergeCell ref="L4:N4"/>
    <mergeCell ref="O4:Q4"/>
    <mergeCell ref="R4:T4"/>
    <mergeCell ref="BE4:BG4"/>
    <mergeCell ref="X4:Z4"/>
  </mergeCells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RowHeight="12.75"/>
  <cols>
    <col min="1" max="1" width="4.85546875" style="1" customWidth="1"/>
    <col min="2" max="2" width="19" style="2" customWidth="1"/>
    <col min="3" max="3" width="14" style="2" customWidth="1"/>
    <col min="4" max="4" width="15" style="2" customWidth="1"/>
    <col min="5" max="5" width="13.5703125" style="2" customWidth="1"/>
    <col min="6" max="6" width="14.5703125" style="2" customWidth="1"/>
    <col min="7" max="7" width="14.28515625" style="2" customWidth="1"/>
    <col min="8" max="8" width="13.140625" style="2" customWidth="1"/>
    <col min="9" max="9" width="13.42578125" style="2" customWidth="1"/>
    <col min="10" max="10" width="14" style="2" customWidth="1"/>
    <col min="11" max="11" width="11.5703125" style="2" customWidth="1"/>
    <col min="12" max="12" width="13.140625" style="2" customWidth="1"/>
    <col min="13" max="13" width="12.85546875" style="2" customWidth="1"/>
    <col min="14" max="14" width="12.7109375" style="2" customWidth="1"/>
    <col min="15" max="15" width="16" style="2" customWidth="1"/>
    <col min="16" max="16" width="12.7109375" style="2" customWidth="1"/>
    <col min="17" max="17" width="12.42578125" style="2" customWidth="1"/>
    <col min="18" max="19" width="14.42578125" style="2" customWidth="1"/>
    <col min="20" max="20" width="12.85546875" style="2" customWidth="1"/>
    <col min="21" max="22" width="16.42578125" style="2" customWidth="1"/>
    <col min="23" max="23" width="11" style="2" customWidth="1"/>
    <col min="24" max="24" width="14" style="2" customWidth="1"/>
    <col min="25" max="25" width="15.140625" style="2" customWidth="1"/>
    <col min="26" max="26" width="11.5703125" style="2" customWidth="1"/>
    <col min="27" max="27" width="14.140625" style="2" customWidth="1"/>
    <col min="28" max="28" width="12.42578125" style="2" customWidth="1"/>
    <col min="29" max="29" width="11.42578125" style="2" customWidth="1"/>
    <col min="30" max="30" width="14.28515625" style="2" customWidth="1"/>
    <col min="31" max="31" width="12.28515625" style="2" customWidth="1"/>
    <col min="32" max="32" width="12" style="2" customWidth="1"/>
    <col min="33" max="33" width="16.140625" style="2" customWidth="1"/>
    <col min="34" max="34" width="14.140625" style="2" customWidth="1"/>
    <col min="35" max="35" width="11.28515625" style="2" customWidth="1"/>
    <col min="36" max="37" width="16.42578125" style="2" customWidth="1"/>
    <col min="38" max="38" width="12" style="2" customWidth="1"/>
    <col min="39" max="39" width="14.42578125" style="2" customWidth="1"/>
    <col min="40" max="40" width="13.5703125" style="2" customWidth="1"/>
    <col min="41" max="41" width="11.7109375" style="2" customWidth="1"/>
    <col min="42" max="43" width="12.7109375" style="2" customWidth="1"/>
    <col min="44" max="44" width="11.140625" style="2" customWidth="1"/>
    <col min="45" max="45" width="14.140625" style="2" customWidth="1"/>
    <col min="46" max="46" width="12" style="2" customWidth="1"/>
    <col min="47" max="47" width="11.28515625" style="2" customWidth="1"/>
    <col min="48" max="48" width="13.85546875" style="2" customWidth="1"/>
    <col min="49" max="49" width="13.5703125" style="2" customWidth="1"/>
    <col min="50" max="50" width="11.5703125" style="2" customWidth="1"/>
    <col min="51" max="52" width="14.7109375" style="2" customWidth="1"/>
    <col min="53" max="53" width="12.28515625" style="2" customWidth="1"/>
    <col min="54" max="55" width="14.42578125" style="2" customWidth="1"/>
    <col min="56" max="56" width="11.140625" style="2" customWidth="1"/>
    <col min="57" max="58" width="13.85546875" style="2" customWidth="1"/>
    <col min="59" max="59" width="11" style="2" customWidth="1"/>
    <col min="60" max="61" width="15.7109375" style="2" customWidth="1"/>
    <col min="62" max="62" width="11" style="2" customWidth="1"/>
    <col min="63" max="63" width="14.42578125" style="2" customWidth="1"/>
    <col min="64" max="64" width="13.5703125" style="2" customWidth="1"/>
    <col min="65" max="65" width="11.85546875" style="2" customWidth="1"/>
    <col min="66" max="67" width="14.85546875" style="2" customWidth="1"/>
    <col min="68" max="68" width="11.140625" style="2" customWidth="1"/>
    <col min="69" max="16384" width="9.140625" style="5"/>
  </cols>
  <sheetData>
    <row r="1" spans="1:68" ht="26.25" hidden="1" customHeight="1">
      <c r="A1" s="1" t="s">
        <v>0</v>
      </c>
      <c r="F1" s="3"/>
      <c r="G1" s="3"/>
      <c r="H1" s="3"/>
      <c r="L1" s="57"/>
      <c r="M1" s="4"/>
      <c r="N1" s="4"/>
      <c r="O1" s="4"/>
      <c r="P1" s="4"/>
    </row>
    <row r="2" spans="1:68" ht="53.25" customHeight="1">
      <c r="A2" s="1" t="s">
        <v>1</v>
      </c>
      <c r="C2" s="92" t="s">
        <v>436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68" ht="38.25" customHeight="1">
      <c r="P3" s="79" t="s">
        <v>418</v>
      </c>
      <c r="Q3" s="79"/>
    </row>
    <row r="4" spans="1:68" ht="207.75" customHeight="1">
      <c r="A4" s="90" t="s">
        <v>114</v>
      </c>
      <c r="B4" s="88" t="s">
        <v>421</v>
      </c>
      <c r="C4" s="73" t="s">
        <v>432</v>
      </c>
      <c r="D4" s="74"/>
      <c r="E4" s="75"/>
      <c r="F4" s="70" t="s">
        <v>60</v>
      </c>
      <c r="G4" s="71"/>
      <c r="H4" s="72"/>
      <c r="I4" s="70" t="s">
        <v>382</v>
      </c>
      <c r="J4" s="71"/>
      <c r="K4" s="71"/>
      <c r="L4" s="86" t="s">
        <v>61</v>
      </c>
      <c r="M4" s="86"/>
      <c r="N4" s="86"/>
      <c r="O4" s="70" t="s">
        <v>62</v>
      </c>
      <c r="P4" s="71"/>
      <c r="Q4" s="71"/>
      <c r="R4" s="96" t="s">
        <v>63</v>
      </c>
      <c r="S4" s="97"/>
      <c r="T4" s="98"/>
      <c r="U4" s="70" t="s">
        <v>64</v>
      </c>
      <c r="V4" s="71"/>
      <c r="W4" s="71"/>
      <c r="X4" s="70" t="s">
        <v>65</v>
      </c>
      <c r="Y4" s="71"/>
      <c r="Z4" s="72"/>
      <c r="AA4" s="70" t="s">
        <v>66</v>
      </c>
      <c r="AB4" s="71"/>
      <c r="AC4" s="72"/>
      <c r="AD4" s="70" t="s">
        <v>67</v>
      </c>
      <c r="AE4" s="71"/>
      <c r="AF4" s="71"/>
      <c r="AG4" s="70" t="s">
        <v>68</v>
      </c>
      <c r="AH4" s="71"/>
      <c r="AI4" s="72"/>
      <c r="AJ4" s="70" t="s">
        <v>69</v>
      </c>
      <c r="AK4" s="71"/>
      <c r="AL4" s="72"/>
      <c r="AM4" s="70" t="s">
        <v>70</v>
      </c>
      <c r="AN4" s="71"/>
      <c r="AO4" s="72"/>
      <c r="AP4" s="70" t="s">
        <v>71</v>
      </c>
      <c r="AQ4" s="71"/>
      <c r="AR4" s="71"/>
      <c r="AS4" s="70" t="s">
        <v>397</v>
      </c>
      <c r="AT4" s="71"/>
      <c r="AU4" s="72"/>
      <c r="AV4" s="70" t="s">
        <v>72</v>
      </c>
      <c r="AW4" s="71"/>
      <c r="AX4" s="72"/>
      <c r="AY4" s="70" t="s">
        <v>73</v>
      </c>
      <c r="AZ4" s="71"/>
      <c r="BA4" s="72"/>
      <c r="BB4" s="70" t="s">
        <v>74</v>
      </c>
      <c r="BC4" s="71"/>
      <c r="BD4" s="72"/>
      <c r="BE4" s="70" t="s">
        <v>75</v>
      </c>
      <c r="BF4" s="71"/>
      <c r="BG4" s="72"/>
      <c r="BH4" s="70" t="s">
        <v>76</v>
      </c>
      <c r="BI4" s="71"/>
      <c r="BJ4" s="72"/>
      <c r="BK4" s="70" t="s">
        <v>77</v>
      </c>
      <c r="BL4" s="71"/>
      <c r="BM4" s="72"/>
      <c r="BN4" s="93" t="s">
        <v>405</v>
      </c>
      <c r="BO4" s="94"/>
      <c r="BP4" s="95"/>
    </row>
    <row r="5" spans="1:68" s="45" customFormat="1" ht="63.75" customHeight="1">
      <c r="A5" s="91"/>
      <c r="B5" s="89"/>
      <c r="C5" s="44" t="s">
        <v>415</v>
      </c>
      <c r="D5" s="44" t="s">
        <v>416</v>
      </c>
      <c r="E5" s="44" t="s">
        <v>417</v>
      </c>
      <c r="F5" s="44" t="s">
        <v>415</v>
      </c>
      <c r="G5" s="44" t="s">
        <v>416</v>
      </c>
      <c r="H5" s="44" t="s">
        <v>417</v>
      </c>
      <c r="I5" s="44" t="s">
        <v>415</v>
      </c>
      <c r="J5" s="44" t="s">
        <v>416</v>
      </c>
      <c r="K5" s="44" t="s">
        <v>417</v>
      </c>
      <c r="L5" s="44" t="s">
        <v>415</v>
      </c>
      <c r="M5" s="44" t="s">
        <v>416</v>
      </c>
      <c r="N5" s="44" t="s">
        <v>417</v>
      </c>
      <c r="O5" s="44" t="s">
        <v>415</v>
      </c>
      <c r="P5" s="44" t="s">
        <v>416</v>
      </c>
      <c r="Q5" s="44" t="s">
        <v>417</v>
      </c>
      <c r="R5" s="44" t="s">
        <v>415</v>
      </c>
      <c r="S5" s="44" t="s">
        <v>416</v>
      </c>
      <c r="T5" s="44" t="s">
        <v>417</v>
      </c>
      <c r="U5" s="44" t="s">
        <v>415</v>
      </c>
      <c r="V5" s="44" t="s">
        <v>416</v>
      </c>
      <c r="W5" s="44" t="s">
        <v>417</v>
      </c>
      <c r="X5" s="44" t="s">
        <v>415</v>
      </c>
      <c r="Y5" s="44" t="s">
        <v>416</v>
      </c>
      <c r="Z5" s="44" t="s">
        <v>417</v>
      </c>
      <c r="AA5" s="44" t="s">
        <v>415</v>
      </c>
      <c r="AB5" s="44" t="s">
        <v>416</v>
      </c>
      <c r="AC5" s="44" t="s">
        <v>417</v>
      </c>
      <c r="AD5" s="44" t="s">
        <v>415</v>
      </c>
      <c r="AE5" s="44" t="s">
        <v>416</v>
      </c>
      <c r="AF5" s="44" t="s">
        <v>417</v>
      </c>
      <c r="AG5" s="44" t="s">
        <v>415</v>
      </c>
      <c r="AH5" s="44" t="s">
        <v>416</v>
      </c>
      <c r="AI5" s="44" t="s">
        <v>417</v>
      </c>
      <c r="AJ5" s="44" t="s">
        <v>415</v>
      </c>
      <c r="AK5" s="44" t="s">
        <v>416</v>
      </c>
      <c r="AL5" s="44" t="s">
        <v>417</v>
      </c>
      <c r="AM5" s="44" t="s">
        <v>415</v>
      </c>
      <c r="AN5" s="44" t="s">
        <v>416</v>
      </c>
      <c r="AO5" s="44" t="s">
        <v>417</v>
      </c>
      <c r="AP5" s="44" t="s">
        <v>415</v>
      </c>
      <c r="AQ5" s="44" t="s">
        <v>416</v>
      </c>
      <c r="AR5" s="44" t="s">
        <v>417</v>
      </c>
      <c r="AS5" s="44" t="s">
        <v>415</v>
      </c>
      <c r="AT5" s="44" t="s">
        <v>416</v>
      </c>
      <c r="AU5" s="44" t="s">
        <v>417</v>
      </c>
      <c r="AV5" s="44" t="s">
        <v>415</v>
      </c>
      <c r="AW5" s="44" t="s">
        <v>416</v>
      </c>
      <c r="AX5" s="44" t="s">
        <v>417</v>
      </c>
      <c r="AY5" s="44" t="s">
        <v>415</v>
      </c>
      <c r="AZ5" s="44" t="s">
        <v>416</v>
      </c>
      <c r="BA5" s="44" t="s">
        <v>417</v>
      </c>
      <c r="BB5" s="44" t="s">
        <v>415</v>
      </c>
      <c r="BC5" s="44" t="s">
        <v>416</v>
      </c>
      <c r="BD5" s="44" t="s">
        <v>417</v>
      </c>
      <c r="BE5" s="44" t="s">
        <v>415</v>
      </c>
      <c r="BF5" s="44" t="s">
        <v>416</v>
      </c>
      <c r="BG5" s="44" t="s">
        <v>417</v>
      </c>
      <c r="BH5" s="44" t="s">
        <v>415</v>
      </c>
      <c r="BI5" s="44" t="s">
        <v>416</v>
      </c>
      <c r="BJ5" s="44" t="s">
        <v>417</v>
      </c>
      <c r="BK5" s="44" t="s">
        <v>415</v>
      </c>
      <c r="BL5" s="44" t="s">
        <v>416</v>
      </c>
      <c r="BM5" s="44" t="s">
        <v>417</v>
      </c>
      <c r="BN5" s="44" t="s">
        <v>415</v>
      </c>
      <c r="BO5" s="44" t="s">
        <v>416</v>
      </c>
      <c r="BP5" s="44" t="s">
        <v>417</v>
      </c>
    </row>
    <row r="6" spans="1:68" s="8" customFormat="1" ht="35.25" customHeight="1">
      <c r="A6" s="35"/>
      <c r="B6" s="36" t="s">
        <v>422</v>
      </c>
      <c r="C6" s="58">
        <f>SUM(C7:C27)</f>
        <v>4619477.1000000006</v>
      </c>
      <c r="D6" s="58">
        <f t="shared" ref="D6:BO6" si="0">SUM(D7:D27)</f>
        <v>1132728.5000000005</v>
      </c>
      <c r="E6" s="37">
        <f t="shared" ref="E6:E34" si="1">D6/C6*100</f>
        <v>24.520708198769949</v>
      </c>
      <c r="F6" s="58">
        <f t="shared" si="0"/>
        <v>33.9</v>
      </c>
      <c r="G6" s="58">
        <f t="shared" si="0"/>
        <v>1.1000000000000001</v>
      </c>
      <c r="H6" s="58">
        <f>G6/F6*100</f>
        <v>3.2448377581120948</v>
      </c>
      <c r="I6" s="58">
        <f t="shared" si="0"/>
        <v>38739.099999999991</v>
      </c>
      <c r="J6" s="58">
        <f t="shared" si="0"/>
        <v>5884.1</v>
      </c>
      <c r="K6" s="58">
        <f>J6/I6*100</f>
        <v>15.189046725401473</v>
      </c>
      <c r="L6" s="58">
        <f t="shared" si="0"/>
        <v>810.6</v>
      </c>
      <c r="M6" s="58">
        <f t="shared" si="0"/>
        <v>0</v>
      </c>
      <c r="N6" s="58">
        <f t="shared" si="0"/>
        <v>0</v>
      </c>
      <c r="O6" s="58">
        <f t="shared" si="0"/>
        <v>69820.600000000006</v>
      </c>
      <c r="P6" s="58">
        <f t="shared" si="0"/>
        <v>0</v>
      </c>
      <c r="Q6" s="58">
        <f t="shared" si="0"/>
        <v>0</v>
      </c>
      <c r="R6" s="58">
        <f t="shared" si="0"/>
        <v>52.100000000000009</v>
      </c>
      <c r="S6" s="58">
        <f t="shared" si="0"/>
        <v>0</v>
      </c>
      <c r="T6" s="58">
        <f t="shared" si="0"/>
        <v>0</v>
      </c>
      <c r="U6" s="58">
        <f t="shared" si="0"/>
        <v>72294.7</v>
      </c>
      <c r="V6" s="58">
        <f t="shared" si="0"/>
        <v>2891.8</v>
      </c>
      <c r="W6" s="58">
        <f>V6/U6*100</f>
        <v>4.0000165987271545</v>
      </c>
      <c r="X6" s="58">
        <f t="shared" si="0"/>
        <v>1273.7</v>
      </c>
      <c r="Y6" s="58">
        <f t="shared" si="0"/>
        <v>178.09999999999997</v>
      </c>
      <c r="Z6" s="58">
        <f>Y6/X6*100</f>
        <v>13.982884509696159</v>
      </c>
      <c r="AA6" s="58">
        <f t="shared" si="0"/>
        <v>9795.2999999999956</v>
      </c>
      <c r="AB6" s="58">
        <f t="shared" si="0"/>
        <v>1772.8999999999999</v>
      </c>
      <c r="AC6" s="58">
        <f>AB6/AA6*100</f>
        <v>18.099496697395697</v>
      </c>
      <c r="AD6" s="58">
        <f t="shared" si="0"/>
        <v>14288.999999999996</v>
      </c>
      <c r="AE6" s="58">
        <f t="shared" si="0"/>
        <v>2551.0000000000005</v>
      </c>
      <c r="AF6" s="58">
        <f t="shared" ref="AF6:AF9" si="2">AE6/AD6*100</f>
        <v>17.85289383441809</v>
      </c>
      <c r="AG6" s="58">
        <f t="shared" si="0"/>
        <v>917070.8</v>
      </c>
      <c r="AH6" s="58">
        <f t="shared" si="0"/>
        <v>230587.89999999997</v>
      </c>
      <c r="AI6" s="58">
        <f>AH6/AG6*100</f>
        <v>25.143958350871049</v>
      </c>
      <c r="AJ6" s="58">
        <f t="shared" si="0"/>
        <v>2910288.9</v>
      </c>
      <c r="AK6" s="58">
        <f t="shared" si="0"/>
        <v>751353.7</v>
      </c>
      <c r="AL6" s="58">
        <f>AK6/AJ6*100</f>
        <v>25.817151692397271</v>
      </c>
      <c r="AM6" s="58">
        <f t="shared" si="0"/>
        <v>10228.700000000003</v>
      </c>
      <c r="AN6" s="58">
        <f t="shared" si="0"/>
        <v>1674</v>
      </c>
      <c r="AO6" s="58">
        <f>AN6/AM6*100</f>
        <v>16.365716073401305</v>
      </c>
      <c r="AP6" s="58">
        <f t="shared" si="0"/>
        <v>911.29999999999984</v>
      </c>
      <c r="AQ6" s="58">
        <f t="shared" si="0"/>
        <v>0</v>
      </c>
      <c r="AR6" s="58">
        <v>0</v>
      </c>
      <c r="AS6" s="58">
        <f t="shared" si="0"/>
        <v>32920.300000000003</v>
      </c>
      <c r="AT6" s="58">
        <f t="shared" si="0"/>
        <v>8127.3</v>
      </c>
      <c r="AU6" s="58">
        <f>AT6/AS6*100</f>
        <v>24.687806611725893</v>
      </c>
      <c r="AV6" s="58">
        <f t="shared" si="0"/>
        <v>3058.900000000001</v>
      </c>
      <c r="AW6" s="58">
        <f t="shared" si="0"/>
        <v>687.0999999999998</v>
      </c>
      <c r="AX6" s="58">
        <f>AW6/AV6*100</f>
        <v>22.462323057308168</v>
      </c>
      <c r="AY6" s="58">
        <f t="shared" si="0"/>
        <v>3750</v>
      </c>
      <c r="AZ6" s="58">
        <f t="shared" si="0"/>
        <v>0</v>
      </c>
      <c r="BA6" s="58">
        <f t="shared" si="0"/>
        <v>0</v>
      </c>
      <c r="BB6" s="58">
        <f t="shared" si="0"/>
        <v>84195.9</v>
      </c>
      <c r="BC6" s="58">
        <f t="shared" si="0"/>
        <v>16590.099999999999</v>
      </c>
      <c r="BD6" s="58">
        <f>BC6/BB6*100</f>
        <v>19.704166117352507</v>
      </c>
      <c r="BE6" s="58">
        <f t="shared" si="0"/>
        <v>19472.8</v>
      </c>
      <c r="BF6" s="58">
        <f t="shared" si="0"/>
        <v>2850.0000000000005</v>
      </c>
      <c r="BG6" s="58">
        <f>BF6/BE6*100</f>
        <v>14.635799679553022</v>
      </c>
      <c r="BH6" s="58">
        <f t="shared" si="0"/>
        <v>430320</v>
      </c>
      <c r="BI6" s="58">
        <f t="shared" si="0"/>
        <v>107579.40000000001</v>
      </c>
      <c r="BJ6" s="58">
        <f>BI6/BH6*100</f>
        <v>24.999860568878976</v>
      </c>
      <c r="BK6" s="58">
        <f t="shared" si="0"/>
        <v>150.49999999999997</v>
      </c>
      <c r="BL6" s="58">
        <f t="shared" si="0"/>
        <v>0</v>
      </c>
      <c r="BM6" s="58">
        <f>BL6/BK6*100</f>
        <v>0</v>
      </c>
      <c r="BN6" s="58">
        <f t="shared" si="0"/>
        <v>0</v>
      </c>
      <c r="BO6" s="58">
        <f t="shared" si="0"/>
        <v>0</v>
      </c>
      <c r="BP6" s="58">
        <v>0</v>
      </c>
    </row>
    <row r="7" spans="1:68" ht="17.25" customHeight="1">
      <c r="A7" s="38">
        <v>1</v>
      </c>
      <c r="B7" s="39" t="s">
        <v>86</v>
      </c>
      <c r="C7" s="34">
        <f t="shared" ref="C7:D33" si="3">F7+I7+L7+O7+R7+X7+AA7+AD7+AG7+AJ7+AM7+AP7+AS7+AV7+AY7+BB7+BE7+BH7+BK7+BN7+U7</f>
        <v>143231.99999999997</v>
      </c>
      <c r="D7" s="34">
        <f t="shared" si="3"/>
        <v>35034.000000000007</v>
      </c>
      <c r="E7" s="34">
        <f t="shared" si="1"/>
        <v>24.459617962466499</v>
      </c>
      <c r="F7" s="59">
        <v>0.4</v>
      </c>
      <c r="G7" s="59">
        <v>0</v>
      </c>
      <c r="H7" s="59">
        <f>G7/F7*100</f>
        <v>0</v>
      </c>
      <c r="I7" s="59">
        <v>0</v>
      </c>
      <c r="J7" s="59">
        <v>0</v>
      </c>
      <c r="K7" s="59">
        <v>0</v>
      </c>
      <c r="L7" s="59"/>
      <c r="M7" s="59"/>
      <c r="N7" s="59"/>
      <c r="O7" s="59">
        <v>10723.4</v>
      </c>
      <c r="P7" s="59">
        <v>0</v>
      </c>
      <c r="Q7" s="59">
        <v>0</v>
      </c>
      <c r="R7" s="59">
        <v>1.4</v>
      </c>
      <c r="S7" s="59">
        <v>0</v>
      </c>
      <c r="T7" s="59">
        <f>S7/R7*100</f>
        <v>0</v>
      </c>
      <c r="U7" s="59">
        <v>2891.8</v>
      </c>
      <c r="V7" s="59">
        <v>0</v>
      </c>
      <c r="W7" s="59">
        <f>V7/U7*100</f>
        <v>0</v>
      </c>
      <c r="X7" s="59">
        <v>55.3</v>
      </c>
      <c r="Y7" s="59">
        <v>6.7</v>
      </c>
      <c r="Z7" s="59">
        <f>Y7/X7*100</f>
        <v>12.115732368896927</v>
      </c>
      <c r="AA7" s="59">
        <v>310.39999999999998</v>
      </c>
      <c r="AB7" s="59">
        <v>54.1</v>
      </c>
      <c r="AC7" s="59">
        <f>AB7/AA7*100</f>
        <v>17.429123711340207</v>
      </c>
      <c r="AD7" s="59">
        <v>310</v>
      </c>
      <c r="AE7" s="59">
        <v>61.1</v>
      </c>
      <c r="AF7" s="59">
        <f t="shared" si="2"/>
        <v>19.70967741935484</v>
      </c>
      <c r="AG7" s="59">
        <v>7135.4</v>
      </c>
      <c r="AH7" s="59">
        <v>2322.8000000000002</v>
      </c>
      <c r="AI7" s="61">
        <f>AH7/AG7*100</f>
        <v>32.553185525688818</v>
      </c>
      <c r="AJ7" s="59">
        <v>104032.6</v>
      </c>
      <c r="AK7" s="59">
        <v>28319.7</v>
      </c>
      <c r="AL7" s="59">
        <f>AK7/AJ7*100</f>
        <v>27.221947735613643</v>
      </c>
      <c r="AM7" s="59">
        <v>103.4</v>
      </c>
      <c r="AN7" s="59">
        <v>14.4</v>
      </c>
      <c r="AO7" s="59">
        <f>AN7/AM7*100</f>
        <v>13.926499032882012</v>
      </c>
      <c r="AP7" s="59">
        <v>0</v>
      </c>
      <c r="AQ7" s="59">
        <v>0</v>
      </c>
      <c r="AR7" s="59">
        <v>0</v>
      </c>
      <c r="AS7" s="59">
        <v>1439.1</v>
      </c>
      <c r="AT7" s="59">
        <v>355.7</v>
      </c>
      <c r="AU7" s="59">
        <f>AT7/AS7*100</f>
        <v>24.716836911958865</v>
      </c>
      <c r="AV7" s="59">
        <v>122.4</v>
      </c>
      <c r="AW7" s="59">
        <v>50.3</v>
      </c>
      <c r="AX7" s="59">
        <f>AW7/AV7*100</f>
        <v>41.094771241830067</v>
      </c>
      <c r="AY7" s="59">
        <v>300</v>
      </c>
      <c r="AZ7" s="59">
        <v>0</v>
      </c>
      <c r="BA7" s="59">
        <f>AZ7/AY7*100</f>
        <v>0</v>
      </c>
      <c r="BB7" s="59">
        <v>2215.6999999999998</v>
      </c>
      <c r="BC7" s="59">
        <v>499.5</v>
      </c>
      <c r="BD7" s="59">
        <f>BC7/BB7*100</f>
        <v>22.543665658708314</v>
      </c>
      <c r="BE7" s="59">
        <v>489.5</v>
      </c>
      <c r="BF7" s="59">
        <v>74.900000000000006</v>
      </c>
      <c r="BG7" s="59">
        <f>BF7/BE7*100</f>
        <v>15.301327885597548</v>
      </c>
      <c r="BH7" s="59">
        <v>13099.4</v>
      </c>
      <c r="BI7" s="59">
        <v>3274.8</v>
      </c>
      <c r="BJ7" s="59">
        <f>BI7/BH7*100</f>
        <v>24.99961830312839</v>
      </c>
      <c r="BK7" s="59">
        <v>1.8</v>
      </c>
      <c r="BL7" s="59">
        <v>0</v>
      </c>
      <c r="BM7" s="59">
        <f>BL7/BK7*100</f>
        <v>0</v>
      </c>
      <c r="BN7" s="59"/>
      <c r="BO7" s="59"/>
      <c r="BP7" s="59"/>
    </row>
    <row r="8" spans="1:68" ht="17.25" customHeight="1">
      <c r="A8" s="38">
        <v>2</v>
      </c>
      <c r="B8" s="39" t="s">
        <v>87</v>
      </c>
      <c r="C8" s="34">
        <f t="shared" si="3"/>
        <v>154073.79999999996</v>
      </c>
      <c r="D8" s="34">
        <f t="shared" si="3"/>
        <v>37799.4</v>
      </c>
      <c r="E8" s="34">
        <f t="shared" si="1"/>
        <v>24.533308064057621</v>
      </c>
      <c r="F8" s="59">
        <v>0.2</v>
      </c>
      <c r="G8" s="59">
        <v>0</v>
      </c>
      <c r="H8" s="59">
        <f t="shared" ref="H8:H34" si="4">G8/F8*100</f>
        <v>0</v>
      </c>
      <c r="I8" s="59">
        <v>2893.4</v>
      </c>
      <c r="J8" s="59">
        <v>355</v>
      </c>
      <c r="K8" s="59">
        <f t="shared" ref="K8:K34" si="5">J8/I8*100</f>
        <v>12.269302550632473</v>
      </c>
      <c r="L8" s="59"/>
      <c r="M8" s="59"/>
      <c r="N8" s="59"/>
      <c r="O8" s="59">
        <v>5503.4</v>
      </c>
      <c r="P8" s="59">
        <v>0</v>
      </c>
      <c r="Q8" s="59">
        <v>0</v>
      </c>
      <c r="R8" s="59">
        <v>1.9</v>
      </c>
      <c r="S8" s="59">
        <v>0</v>
      </c>
      <c r="T8" s="59">
        <f t="shared" ref="T8:T33" si="6">S8/R8*100</f>
        <v>0</v>
      </c>
      <c r="U8" s="59">
        <v>2891.8</v>
      </c>
      <c r="V8" s="59">
        <v>0</v>
      </c>
      <c r="W8" s="59">
        <f t="shared" ref="W8:W32" si="7">V8/U8*100</f>
        <v>0</v>
      </c>
      <c r="X8" s="59">
        <v>55.4</v>
      </c>
      <c r="Y8" s="59">
        <v>10</v>
      </c>
      <c r="Z8" s="59">
        <f t="shared" ref="Z8:Z34" si="8">Y8/X8*100</f>
        <v>18.050541516245488</v>
      </c>
      <c r="AA8" s="59">
        <v>310.39999999999998</v>
      </c>
      <c r="AB8" s="59">
        <v>17.600000000000001</v>
      </c>
      <c r="AC8" s="59">
        <f t="shared" ref="AC8:AC34" si="9">AB8/AA8*100</f>
        <v>5.6701030927835054</v>
      </c>
      <c r="AD8" s="59">
        <v>576.79999999999995</v>
      </c>
      <c r="AE8" s="59">
        <v>142</v>
      </c>
      <c r="AF8" s="59">
        <f t="shared" si="2"/>
        <v>24.618585298196951</v>
      </c>
      <c r="AG8" s="59">
        <v>20413.8</v>
      </c>
      <c r="AH8" s="59">
        <v>5369.5</v>
      </c>
      <c r="AI8" s="59">
        <f t="shared" ref="AI8:AI34" si="10">AH8/AG8*100</f>
        <v>26.30328503267398</v>
      </c>
      <c r="AJ8" s="59">
        <v>100992.2</v>
      </c>
      <c r="AK8" s="59">
        <v>27065.9</v>
      </c>
      <c r="AL8" s="59">
        <f t="shared" ref="AL8:AL34" si="11">AK8/AJ8*100</f>
        <v>26.799990494315406</v>
      </c>
      <c r="AM8" s="59">
        <v>479.3</v>
      </c>
      <c r="AN8" s="59">
        <v>83.9</v>
      </c>
      <c r="AO8" s="59">
        <f t="shared" ref="AO8:AO34" si="12">AN8/AM8*100</f>
        <v>17.504694345921134</v>
      </c>
      <c r="AP8" s="59">
        <v>101.5</v>
      </c>
      <c r="AQ8" s="59">
        <v>0</v>
      </c>
      <c r="AR8" s="59">
        <f t="shared" ref="AR8:AR34" si="13">AQ8/AP8*100</f>
        <v>0</v>
      </c>
      <c r="AS8" s="59">
        <v>1619</v>
      </c>
      <c r="AT8" s="59">
        <v>400.1</v>
      </c>
      <c r="AU8" s="59">
        <f t="shared" ref="AU8:AU27" si="14">AT8/AS8*100</f>
        <v>24.71278567016677</v>
      </c>
      <c r="AV8" s="59">
        <v>209.8</v>
      </c>
      <c r="AW8" s="59">
        <v>16.7</v>
      </c>
      <c r="AX8" s="59">
        <f t="shared" ref="AX8:AX34" si="15">AW8/AV8*100</f>
        <v>7.9599618684461388</v>
      </c>
      <c r="AY8" s="59"/>
      <c r="AZ8" s="59"/>
      <c r="BA8" s="59"/>
      <c r="BB8" s="59">
        <v>3196.9</v>
      </c>
      <c r="BC8" s="59">
        <v>724.8</v>
      </c>
      <c r="BD8" s="59">
        <f t="shared" ref="BD8:BD28" si="16">BC8/BB8*100</f>
        <v>22.671963464606335</v>
      </c>
      <c r="BE8" s="59">
        <v>940.9</v>
      </c>
      <c r="BF8" s="59">
        <v>143.5</v>
      </c>
      <c r="BG8" s="59">
        <f t="shared" ref="BG8:BG34" si="17">BF8/BE8*100</f>
        <v>15.251355085556382</v>
      </c>
      <c r="BH8" s="59">
        <v>13881.5</v>
      </c>
      <c r="BI8" s="59">
        <v>3470.4</v>
      </c>
      <c r="BJ8" s="59">
        <f t="shared" ref="BJ8:BJ34" si="18">BI8/BH8*100</f>
        <v>25.000180095810968</v>
      </c>
      <c r="BK8" s="59">
        <v>5.6</v>
      </c>
      <c r="BL8" s="59">
        <v>0</v>
      </c>
      <c r="BM8" s="59">
        <f t="shared" ref="BM8:BM34" si="19">BL8/BK8*100</f>
        <v>0</v>
      </c>
      <c r="BN8" s="59"/>
      <c r="BO8" s="59"/>
      <c r="BP8" s="59"/>
    </row>
    <row r="9" spans="1:68" ht="17.25" customHeight="1">
      <c r="A9" s="38">
        <v>3</v>
      </c>
      <c r="B9" s="39" t="s">
        <v>88</v>
      </c>
      <c r="C9" s="34">
        <f t="shared" si="3"/>
        <v>385769.60000000003</v>
      </c>
      <c r="D9" s="34">
        <f t="shared" si="3"/>
        <v>99642.400000000023</v>
      </c>
      <c r="E9" s="34">
        <f t="shared" si="1"/>
        <v>25.829510671654791</v>
      </c>
      <c r="F9" s="59">
        <v>3.4</v>
      </c>
      <c r="G9" s="59">
        <v>0.3</v>
      </c>
      <c r="H9" s="59">
        <f t="shared" si="4"/>
        <v>8.8235294117647065</v>
      </c>
      <c r="I9" s="59">
        <v>2930.9</v>
      </c>
      <c r="J9" s="59">
        <v>303.3</v>
      </c>
      <c r="K9" s="59">
        <f t="shared" si="5"/>
        <v>10.348357159916748</v>
      </c>
      <c r="L9" s="59">
        <v>300</v>
      </c>
      <c r="M9" s="59">
        <v>0</v>
      </c>
      <c r="N9" s="59">
        <f>M9/L9*100</f>
        <v>0</v>
      </c>
      <c r="O9" s="59">
        <v>4993.6000000000004</v>
      </c>
      <c r="P9" s="59">
        <v>0</v>
      </c>
      <c r="Q9" s="59">
        <v>0</v>
      </c>
      <c r="R9" s="59">
        <v>4</v>
      </c>
      <c r="S9" s="59">
        <v>0</v>
      </c>
      <c r="T9" s="59">
        <f t="shared" si="6"/>
        <v>0</v>
      </c>
      <c r="U9" s="59">
        <v>2891.7</v>
      </c>
      <c r="V9" s="59">
        <v>0</v>
      </c>
      <c r="W9" s="59">
        <f t="shared" si="7"/>
        <v>0</v>
      </c>
      <c r="X9" s="59">
        <v>83</v>
      </c>
      <c r="Y9" s="59">
        <v>9.8000000000000007</v>
      </c>
      <c r="Z9" s="59">
        <f t="shared" si="8"/>
        <v>11.807228915662652</v>
      </c>
      <c r="AA9" s="59">
        <v>620.9</v>
      </c>
      <c r="AB9" s="59">
        <v>119</v>
      </c>
      <c r="AC9" s="59">
        <f t="shared" si="9"/>
        <v>19.165727170236753</v>
      </c>
      <c r="AD9" s="59">
        <v>843.4</v>
      </c>
      <c r="AE9" s="59">
        <v>166.5</v>
      </c>
      <c r="AF9" s="59">
        <f t="shared" si="2"/>
        <v>19.741522409295708</v>
      </c>
      <c r="AG9" s="59">
        <v>67579.8</v>
      </c>
      <c r="AH9" s="59">
        <v>18693.2</v>
      </c>
      <c r="AI9" s="59">
        <f t="shared" si="10"/>
        <v>27.660928265546808</v>
      </c>
      <c r="AJ9" s="59">
        <v>261341.1</v>
      </c>
      <c r="AK9" s="59">
        <v>70364.3</v>
      </c>
      <c r="AL9" s="59">
        <f t="shared" si="11"/>
        <v>26.924314621772083</v>
      </c>
      <c r="AM9" s="59">
        <v>908</v>
      </c>
      <c r="AN9" s="59">
        <v>183.1</v>
      </c>
      <c r="AO9" s="59">
        <f t="shared" si="12"/>
        <v>20.165198237885463</v>
      </c>
      <c r="AP9" s="59">
        <v>117.4</v>
      </c>
      <c r="AQ9" s="59">
        <v>0</v>
      </c>
      <c r="AR9" s="59">
        <f t="shared" si="13"/>
        <v>0</v>
      </c>
      <c r="AS9" s="59">
        <v>2428.5</v>
      </c>
      <c r="AT9" s="59">
        <v>600.6</v>
      </c>
      <c r="AU9" s="59">
        <f t="shared" si="14"/>
        <v>24.731315626930204</v>
      </c>
      <c r="AV9" s="59">
        <v>87.4</v>
      </c>
      <c r="AW9" s="59">
        <v>50.3</v>
      </c>
      <c r="AX9" s="59">
        <f t="shared" si="15"/>
        <v>57.55148741418764</v>
      </c>
      <c r="AY9" s="59">
        <v>675</v>
      </c>
      <c r="AZ9" s="59">
        <v>0</v>
      </c>
      <c r="BA9" s="59">
        <f t="shared" ref="BA9:BA34" si="20">AZ9/AY9*100</f>
        <v>0</v>
      </c>
      <c r="BB9" s="59">
        <v>8198</v>
      </c>
      <c r="BC9" s="59">
        <v>1352</v>
      </c>
      <c r="BD9" s="59">
        <f t="shared" si="16"/>
        <v>16.491827274945109</v>
      </c>
      <c r="BE9" s="59">
        <v>1468.6</v>
      </c>
      <c r="BF9" s="59">
        <v>228.9</v>
      </c>
      <c r="BG9" s="59">
        <f t="shared" si="17"/>
        <v>15.586272640610105</v>
      </c>
      <c r="BH9" s="59">
        <v>30285</v>
      </c>
      <c r="BI9" s="59">
        <v>7571.1</v>
      </c>
      <c r="BJ9" s="59">
        <f t="shared" si="18"/>
        <v>24.999504705299653</v>
      </c>
      <c r="BK9" s="59">
        <v>9.9</v>
      </c>
      <c r="BL9" s="59">
        <v>0</v>
      </c>
      <c r="BM9" s="59">
        <f t="shared" si="19"/>
        <v>0</v>
      </c>
      <c r="BN9" s="59"/>
      <c r="BO9" s="59"/>
      <c r="BP9" s="59"/>
    </row>
    <row r="10" spans="1:68" ht="17.25" customHeight="1">
      <c r="A10" s="38">
        <v>4</v>
      </c>
      <c r="B10" s="39" t="s">
        <v>89</v>
      </c>
      <c r="C10" s="34">
        <f t="shared" si="3"/>
        <v>302720.59999999998</v>
      </c>
      <c r="D10" s="34">
        <f t="shared" si="3"/>
        <v>74236.700000000012</v>
      </c>
      <c r="E10" s="34">
        <f t="shared" si="1"/>
        <v>24.523174174469798</v>
      </c>
      <c r="F10" s="59">
        <v>1.1000000000000001</v>
      </c>
      <c r="G10" s="59">
        <v>0</v>
      </c>
      <c r="H10" s="59">
        <f t="shared" si="4"/>
        <v>0</v>
      </c>
      <c r="I10" s="59">
        <v>2853.7</v>
      </c>
      <c r="J10" s="59">
        <v>390</v>
      </c>
      <c r="K10" s="59">
        <f t="shared" si="5"/>
        <v>13.666468094053336</v>
      </c>
      <c r="L10" s="59"/>
      <c r="M10" s="59"/>
      <c r="N10" s="59"/>
      <c r="O10" s="59">
        <v>6855</v>
      </c>
      <c r="P10" s="59">
        <v>0</v>
      </c>
      <c r="Q10" s="59">
        <v>0</v>
      </c>
      <c r="R10" s="59">
        <v>3.7</v>
      </c>
      <c r="S10" s="59">
        <v>0</v>
      </c>
      <c r="T10" s="59">
        <f t="shared" si="6"/>
        <v>0</v>
      </c>
      <c r="U10" s="59">
        <v>3855.7</v>
      </c>
      <c r="V10" s="59">
        <v>0</v>
      </c>
      <c r="W10" s="59">
        <f t="shared" si="7"/>
        <v>0</v>
      </c>
      <c r="X10" s="59">
        <v>69.2</v>
      </c>
      <c r="Y10" s="59">
        <v>7.8</v>
      </c>
      <c r="Z10" s="59">
        <f t="shared" si="8"/>
        <v>11.271676300578035</v>
      </c>
      <c r="AA10" s="59">
        <v>620.9</v>
      </c>
      <c r="AB10" s="59">
        <v>86.8</v>
      </c>
      <c r="AC10" s="59">
        <f t="shared" si="9"/>
        <v>13.979706877113868</v>
      </c>
      <c r="AD10" s="59">
        <v>1110</v>
      </c>
      <c r="AE10" s="59">
        <v>163.1</v>
      </c>
      <c r="AF10" s="59">
        <f>AE10/AD10*100</f>
        <v>14.693693693693694</v>
      </c>
      <c r="AG10" s="59">
        <v>54345</v>
      </c>
      <c r="AH10" s="59">
        <v>15664.9</v>
      </c>
      <c r="AI10" s="59">
        <f t="shared" si="10"/>
        <v>28.824914895574572</v>
      </c>
      <c r="AJ10" s="59">
        <v>195162.5</v>
      </c>
      <c r="AK10" s="59">
        <v>48833.1</v>
      </c>
      <c r="AL10" s="59">
        <f t="shared" si="11"/>
        <v>25.021763914686478</v>
      </c>
      <c r="AM10" s="59">
        <v>521.20000000000005</v>
      </c>
      <c r="AN10" s="59">
        <v>53</v>
      </c>
      <c r="AO10" s="59">
        <f t="shared" si="12"/>
        <v>10.168841135840367</v>
      </c>
      <c r="AP10" s="59">
        <v>42.4</v>
      </c>
      <c r="AQ10" s="59">
        <v>0</v>
      </c>
      <c r="AR10" s="59">
        <f t="shared" si="13"/>
        <v>0</v>
      </c>
      <c r="AS10" s="59">
        <v>2068.8000000000002</v>
      </c>
      <c r="AT10" s="59">
        <v>511.4</v>
      </c>
      <c r="AU10" s="59">
        <f t="shared" si="14"/>
        <v>24.719644238205721</v>
      </c>
      <c r="AV10" s="59">
        <v>157.30000000000001</v>
      </c>
      <c r="AW10" s="59">
        <v>83.8</v>
      </c>
      <c r="AX10" s="59">
        <f t="shared" si="15"/>
        <v>53.273998728544179</v>
      </c>
      <c r="AY10" s="59"/>
      <c r="AZ10" s="59"/>
      <c r="BA10" s="59"/>
      <c r="BB10" s="59">
        <v>6374.8</v>
      </c>
      <c r="BC10" s="59">
        <v>1437.6</v>
      </c>
      <c r="BD10" s="59">
        <f t="shared" si="16"/>
        <v>22.551295726924764</v>
      </c>
      <c r="BE10" s="59">
        <v>1538.5</v>
      </c>
      <c r="BF10" s="59">
        <v>223.1</v>
      </c>
      <c r="BG10" s="59">
        <f t="shared" si="17"/>
        <v>14.501137471563212</v>
      </c>
      <c r="BH10" s="59">
        <v>27128.2</v>
      </c>
      <c r="BI10" s="59">
        <v>6782.1</v>
      </c>
      <c r="BJ10" s="59">
        <f t="shared" si="18"/>
        <v>25.000184310053747</v>
      </c>
      <c r="BK10" s="59">
        <v>12.6</v>
      </c>
      <c r="BL10" s="59">
        <v>0</v>
      </c>
      <c r="BM10" s="59">
        <f t="shared" si="19"/>
        <v>0</v>
      </c>
      <c r="BN10" s="59"/>
      <c r="BO10" s="59"/>
      <c r="BP10" s="59"/>
    </row>
    <row r="11" spans="1:68" ht="17.25" customHeight="1">
      <c r="A11" s="38">
        <v>5</v>
      </c>
      <c r="B11" s="39" t="s">
        <v>90</v>
      </c>
      <c r="C11" s="34">
        <f t="shared" si="3"/>
        <v>214559.10000000003</v>
      </c>
      <c r="D11" s="34">
        <f t="shared" si="3"/>
        <v>45653.2</v>
      </c>
      <c r="E11" s="34">
        <f t="shared" si="1"/>
        <v>21.277680601754941</v>
      </c>
      <c r="F11" s="59">
        <v>2.8</v>
      </c>
      <c r="G11" s="59">
        <v>0</v>
      </c>
      <c r="H11" s="59">
        <f t="shared" si="4"/>
        <v>0</v>
      </c>
      <c r="I11" s="59">
        <v>1885.9</v>
      </c>
      <c r="J11" s="59">
        <v>372</v>
      </c>
      <c r="K11" s="59">
        <f t="shared" si="5"/>
        <v>19.725330081128373</v>
      </c>
      <c r="L11" s="59"/>
      <c r="M11" s="59"/>
      <c r="N11" s="59"/>
      <c r="O11" s="59">
        <v>1694.3</v>
      </c>
      <c r="P11" s="59">
        <v>0</v>
      </c>
      <c r="Q11" s="59">
        <v>0</v>
      </c>
      <c r="R11" s="59">
        <v>3.2</v>
      </c>
      <c r="S11" s="59">
        <v>0</v>
      </c>
      <c r="T11" s="59">
        <f t="shared" si="6"/>
        <v>0</v>
      </c>
      <c r="U11" s="59">
        <v>3855.7000000000003</v>
      </c>
      <c r="V11" s="59">
        <v>0</v>
      </c>
      <c r="W11" s="59">
        <f t="shared" si="7"/>
        <v>0</v>
      </c>
      <c r="X11" s="59">
        <v>55.4</v>
      </c>
      <c r="Y11" s="59">
        <v>13.8</v>
      </c>
      <c r="Z11" s="59">
        <f t="shared" si="8"/>
        <v>24.909747292418775</v>
      </c>
      <c r="AA11" s="59">
        <v>620.9</v>
      </c>
      <c r="AB11" s="59">
        <v>155.1</v>
      </c>
      <c r="AC11" s="59">
        <f t="shared" si="9"/>
        <v>24.979867933644709</v>
      </c>
      <c r="AD11" s="59">
        <v>576.79999999999995</v>
      </c>
      <c r="AE11" s="59">
        <v>104.8</v>
      </c>
      <c r="AF11" s="59">
        <f t="shared" ref="AF11:AF34" si="21">AE11/AD11*100</f>
        <v>18.169209431345354</v>
      </c>
      <c r="AG11" s="59">
        <v>47430.8</v>
      </c>
      <c r="AH11" s="59">
        <v>10191</v>
      </c>
      <c r="AI11" s="59">
        <f t="shared" si="10"/>
        <v>21.486038607824451</v>
      </c>
      <c r="AJ11" s="59">
        <v>130369.1</v>
      </c>
      <c r="AK11" s="59">
        <v>28053</v>
      </c>
      <c r="AL11" s="59">
        <f t="shared" si="11"/>
        <v>21.518135815925703</v>
      </c>
      <c r="AM11" s="59">
        <v>389.1</v>
      </c>
      <c r="AN11" s="59">
        <v>100.3</v>
      </c>
      <c r="AO11" s="59">
        <f t="shared" si="12"/>
        <v>25.777435106656384</v>
      </c>
      <c r="AP11" s="59">
        <v>49.5</v>
      </c>
      <c r="AQ11" s="59">
        <v>0</v>
      </c>
      <c r="AR11" s="59">
        <f t="shared" si="13"/>
        <v>0</v>
      </c>
      <c r="AS11" s="59">
        <v>1169.2</v>
      </c>
      <c r="AT11" s="59">
        <v>289.10000000000002</v>
      </c>
      <c r="AU11" s="59">
        <f t="shared" si="14"/>
        <v>24.726308587068083</v>
      </c>
      <c r="AV11" s="59">
        <v>122.4</v>
      </c>
      <c r="AW11" s="59">
        <v>16.7</v>
      </c>
      <c r="AX11" s="59">
        <f t="shared" si="15"/>
        <v>13.643790849673202</v>
      </c>
      <c r="AY11" s="59"/>
      <c r="AZ11" s="59"/>
      <c r="BA11" s="59"/>
      <c r="BB11" s="59">
        <v>4596</v>
      </c>
      <c r="BC11" s="59">
        <v>1032.3</v>
      </c>
      <c r="BD11" s="59">
        <f t="shared" si="16"/>
        <v>22.460835509138381</v>
      </c>
      <c r="BE11" s="59">
        <v>1036.3</v>
      </c>
      <c r="BF11" s="59">
        <v>151.9</v>
      </c>
      <c r="BG11" s="59">
        <f t="shared" si="17"/>
        <v>14.657917591431055</v>
      </c>
      <c r="BH11" s="59">
        <v>20693</v>
      </c>
      <c r="BI11" s="59">
        <v>5173.2</v>
      </c>
      <c r="BJ11" s="59">
        <f t="shared" si="18"/>
        <v>24.99975837239646</v>
      </c>
      <c r="BK11" s="59">
        <v>8.6999999999999993</v>
      </c>
      <c r="BL11" s="59">
        <v>0</v>
      </c>
      <c r="BM11" s="59">
        <f t="shared" si="19"/>
        <v>0</v>
      </c>
      <c r="BN11" s="59"/>
      <c r="BO11" s="59"/>
      <c r="BP11" s="59"/>
    </row>
    <row r="12" spans="1:68" ht="17.25" customHeight="1">
      <c r="A12" s="38">
        <v>6</v>
      </c>
      <c r="B12" s="39" t="s">
        <v>91</v>
      </c>
      <c r="C12" s="34">
        <f t="shared" si="3"/>
        <v>333206.60000000009</v>
      </c>
      <c r="D12" s="34">
        <f t="shared" si="3"/>
        <v>94613.400000000009</v>
      </c>
      <c r="E12" s="34">
        <f t="shared" si="1"/>
        <v>28.39481570893253</v>
      </c>
      <c r="F12" s="59">
        <v>0.7</v>
      </c>
      <c r="G12" s="59">
        <v>0</v>
      </c>
      <c r="H12" s="59">
        <f t="shared" si="4"/>
        <v>0</v>
      </c>
      <c r="I12" s="59">
        <v>0</v>
      </c>
      <c r="J12" s="59">
        <v>0</v>
      </c>
      <c r="K12" s="59">
        <v>0</v>
      </c>
      <c r="L12" s="59"/>
      <c r="M12" s="59"/>
      <c r="N12" s="59"/>
      <c r="O12" s="59">
        <v>2030.2</v>
      </c>
      <c r="P12" s="59">
        <v>0</v>
      </c>
      <c r="Q12" s="59">
        <v>0</v>
      </c>
      <c r="R12" s="59">
        <v>2</v>
      </c>
      <c r="S12" s="59">
        <v>0</v>
      </c>
      <c r="T12" s="59">
        <f t="shared" si="6"/>
        <v>0</v>
      </c>
      <c r="U12" s="59">
        <v>6747.5</v>
      </c>
      <c r="V12" s="59">
        <v>0</v>
      </c>
      <c r="W12" s="59">
        <f t="shared" si="7"/>
        <v>0</v>
      </c>
      <c r="X12" s="59">
        <v>55.4</v>
      </c>
      <c r="Y12" s="59">
        <v>9.1</v>
      </c>
      <c r="Z12" s="59">
        <f t="shared" si="8"/>
        <v>16.425992779783392</v>
      </c>
      <c r="AA12" s="59">
        <v>620.9</v>
      </c>
      <c r="AB12" s="59">
        <v>104.3</v>
      </c>
      <c r="AC12" s="59">
        <f t="shared" si="9"/>
        <v>16.798196166854567</v>
      </c>
      <c r="AD12" s="59">
        <v>843.4</v>
      </c>
      <c r="AE12" s="59">
        <v>110.3</v>
      </c>
      <c r="AF12" s="59">
        <f t="shared" si="21"/>
        <v>13.078017548019918</v>
      </c>
      <c r="AG12" s="59">
        <v>61134.7</v>
      </c>
      <c r="AH12" s="59">
        <v>23079.7</v>
      </c>
      <c r="AI12" s="59">
        <f t="shared" si="10"/>
        <v>37.752209465328207</v>
      </c>
      <c r="AJ12" s="59">
        <v>218156.4</v>
      </c>
      <c r="AK12" s="59">
        <v>60850.3</v>
      </c>
      <c r="AL12" s="59">
        <f t="shared" si="11"/>
        <v>27.892970364380787</v>
      </c>
      <c r="AM12" s="59">
        <v>1140.2</v>
      </c>
      <c r="AN12" s="59">
        <v>112.8</v>
      </c>
      <c r="AO12" s="59">
        <f t="shared" si="12"/>
        <v>9.8930012278547608</v>
      </c>
      <c r="AP12" s="59">
        <v>96.2</v>
      </c>
      <c r="AQ12" s="59">
        <v>0</v>
      </c>
      <c r="AR12" s="59">
        <f t="shared" si="13"/>
        <v>0</v>
      </c>
      <c r="AS12" s="59">
        <v>2608.5</v>
      </c>
      <c r="AT12" s="59">
        <v>689.7</v>
      </c>
      <c r="AU12" s="59">
        <f t="shared" si="14"/>
        <v>26.440483036227718</v>
      </c>
      <c r="AV12" s="59">
        <v>192.3</v>
      </c>
      <c r="AW12" s="59">
        <v>83.8</v>
      </c>
      <c r="AX12" s="59">
        <f t="shared" si="15"/>
        <v>43.577743109724388</v>
      </c>
      <c r="AY12" s="59">
        <v>300</v>
      </c>
      <c r="AZ12" s="59">
        <v>0</v>
      </c>
      <c r="BA12" s="59">
        <f t="shared" si="20"/>
        <v>0</v>
      </c>
      <c r="BB12" s="59">
        <v>6052</v>
      </c>
      <c r="BC12" s="59">
        <v>1428.5</v>
      </c>
      <c r="BD12" s="59">
        <f t="shared" si="16"/>
        <v>23.603767349636485</v>
      </c>
      <c r="BE12" s="59">
        <v>1544.9</v>
      </c>
      <c r="BF12" s="59">
        <v>227.9</v>
      </c>
      <c r="BG12" s="59">
        <f t="shared" si="17"/>
        <v>14.751763868211535</v>
      </c>
      <c r="BH12" s="59">
        <v>31668.9</v>
      </c>
      <c r="BI12" s="59">
        <v>7917</v>
      </c>
      <c r="BJ12" s="59">
        <f t="shared" si="18"/>
        <v>24.999289523791479</v>
      </c>
      <c r="BK12" s="59">
        <v>12.4</v>
      </c>
      <c r="BL12" s="59">
        <v>0</v>
      </c>
      <c r="BM12" s="59">
        <f t="shared" si="19"/>
        <v>0</v>
      </c>
      <c r="BN12" s="59"/>
      <c r="BO12" s="59"/>
      <c r="BP12" s="59"/>
    </row>
    <row r="13" spans="1:68" ht="17.25" customHeight="1">
      <c r="A13" s="38">
        <v>7</v>
      </c>
      <c r="B13" s="39" t="s">
        <v>92</v>
      </c>
      <c r="C13" s="34">
        <f t="shared" si="3"/>
        <v>156326.79999999999</v>
      </c>
      <c r="D13" s="34">
        <f t="shared" si="3"/>
        <v>41902.9</v>
      </c>
      <c r="E13" s="34">
        <f t="shared" si="1"/>
        <v>26.804680963212963</v>
      </c>
      <c r="F13" s="59">
        <v>3.3</v>
      </c>
      <c r="G13" s="59">
        <v>0</v>
      </c>
      <c r="H13" s="59">
        <f t="shared" si="4"/>
        <v>0</v>
      </c>
      <c r="I13" s="59">
        <v>1620.4</v>
      </c>
      <c r="J13" s="59">
        <v>285</v>
      </c>
      <c r="K13" s="59">
        <f t="shared" si="5"/>
        <v>17.588249814860525</v>
      </c>
      <c r="L13" s="59"/>
      <c r="M13" s="59"/>
      <c r="N13" s="59"/>
      <c r="O13" s="59"/>
      <c r="P13" s="59"/>
      <c r="Q13" s="59"/>
      <c r="R13" s="59">
        <v>3</v>
      </c>
      <c r="S13" s="59">
        <v>0</v>
      </c>
      <c r="T13" s="59">
        <f t="shared" si="6"/>
        <v>0</v>
      </c>
      <c r="U13" s="59">
        <v>1927.9</v>
      </c>
      <c r="V13" s="59">
        <v>0</v>
      </c>
      <c r="W13" s="59">
        <f t="shared" si="7"/>
        <v>0</v>
      </c>
      <c r="X13" s="59">
        <v>55.4</v>
      </c>
      <c r="Y13" s="59">
        <v>3.1</v>
      </c>
      <c r="Z13" s="59">
        <f t="shared" si="8"/>
        <v>5.5956678700361016</v>
      </c>
      <c r="AA13" s="59">
        <v>310.39999999999998</v>
      </c>
      <c r="AB13" s="59">
        <v>29.3</v>
      </c>
      <c r="AC13" s="59">
        <f t="shared" si="9"/>
        <v>9.4394329896907223</v>
      </c>
      <c r="AD13" s="59">
        <v>843.4</v>
      </c>
      <c r="AE13" s="59">
        <v>143.4</v>
      </c>
      <c r="AF13" s="59">
        <f t="shared" si="21"/>
        <v>17.002608489447475</v>
      </c>
      <c r="AG13" s="59">
        <v>34007.9</v>
      </c>
      <c r="AH13" s="59">
        <v>9107.1</v>
      </c>
      <c r="AI13" s="59">
        <f t="shared" si="10"/>
        <v>26.779365970847952</v>
      </c>
      <c r="AJ13" s="59">
        <v>97054.8</v>
      </c>
      <c r="AK13" s="59">
        <v>27286.400000000001</v>
      </c>
      <c r="AL13" s="59">
        <f t="shared" si="11"/>
        <v>28.114426076814336</v>
      </c>
      <c r="AM13" s="59">
        <v>344.4</v>
      </c>
      <c r="AN13" s="59">
        <v>68</v>
      </c>
      <c r="AO13" s="59">
        <f t="shared" si="12"/>
        <v>19.744483159117308</v>
      </c>
      <c r="AP13" s="59">
        <v>41.5</v>
      </c>
      <c r="AQ13" s="59">
        <v>0</v>
      </c>
      <c r="AR13" s="59">
        <f t="shared" si="13"/>
        <v>0</v>
      </c>
      <c r="AS13" s="59">
        <v>1259.3</v>
      </c>
      <c r="AT13" s="59">
        <v>333.6</v>
      </c>
      <c r="AU13" s="59">
        <f t="shared" si="14"/>
        <v>26.490907647105537</v>
      </c>
      <c r="AV13" s="59">
        <v>139.80000000000001</v>
      </c>
      <c r="AW13" s="59">
        <v>83.8</v>
      </c>
      <c r="AX13" s="59">
        <f t="shared" si="15"/>
        <v>59.942775393419168</v>
      </c>
      <c r="AY13" s="59"/>
      <c r="AZ13" s="59"/>
      <c r="BA13" s="59"/>
      <c r="BB13" s="59">
        <v>1696.6</v>
      </c>
      <c r="BC13" s="59">
        <v>371.9</v>
      </c>
      <c r="BD13" s="59">
        <f t="shared" si="16"/>
        <v>21.920311210656607</v>
      </c>
      <c r="BE13" s="59">
        <v>604</v>
      </c>
      <c r="BF13" s="59">
        <v>89.7</v>
      </c>
      <c r="BG13" s="59">
        <f t="shared" si="17"/>
        <v>14.850993377483443</v>
      </c>
      <c r="BH13" s="59">
        <v>16406</v>
      </c>
      <c r="BI13" s="59">
        <v>4101.6000000000004</v>
      </c>
      <c r="BJ13" s="59">
        <f t="shared" si="18"/>
        <v>25.000609533097652</v>
      </c>
      <c r="BK13" s="59">
        <v>8.6999999999999993</v>
      </c>
      <c r="BL13" s="59">
        <v>0</v>
      </c>
      <c r="BM13" s="59">
        <f t="shared" si="19"/>
        <v>0</v>
      </c>
      <c r="BN13" s="59"/>
      <c r="BO13" s="59"/>
      <c r="BP13" s="59"/>
    </row>
    <row r="14" spans="1:68" ht="17.25" customHeight="1">
      <c r="A14" s="38">
        <v>8</v>
      </c>
      <c r="B14" s="39" t="s">
        <v>93</v>
      </c>
      <c r="C14" s="34">
        <f t="shared" si="3"/>
        <v>233402.8</v>
      </c>
      <c r="D14" s="34">
        <f t="shared" si="3"/>
        <v>49850.899999999994</v>
      </c>
      <c r="E14" s="34">
        <f t="shared" si="1"/>
        <v>21.358312753745885</v>
      </c>
      <c r="F14" s="59">
        <v>0.3</v>
      </c>
      <c r="G14" s="59">
        <v>0</v>
      </c>
      <c r="H14" s="59">
        <f t="shared" si="4"/>
        <v>0</v>
      </c>
      <c r="I14" s="59">
        <v>1629.6</v>
      </c>
      <c r="J14" s="59">
        <v>300</v>
      </c>
      <c r="K14" s="59">
        <f t="shared" si="5"/>
        <v>18.409425625920473</v>
      </c>
      <c r="L14" s="59"/>
      <c r="M14" s="59"/>
      <c r="N14" s="59"/>
      <c r="O14" s="59">
        <v>3297.9</v>
      </c>
      <c r="P14" s="59">
        <v>0</v>
      </c>
      <c r="Q14" s="59">
        <v>0</v>
      </c>
      <c r="R14" s="59">
        <v>1.9</v>
      </c>
      <c r="S14" s="59">
        <v>0</v>
      </c>
      <c r="T14" s="59">
        <f t="shared" si="6"/>
        <v>0</v>
      </c>
      <c r="U14" s="59">
        <v>1927.8</v>
      </c>
      <c r="V14" s="59">
        <v>0</v>
      </c>
      <c r="W14" s="59">
        <f t="shared" si="7"/>
        <v>0</v>
      </c>
      <c r="X14" s="59">
        <v>55.4</v>
      </c>
      <c r="Y14" s="59">
        <v>11.6</v>
      </c>
      <c r="Z14" s="59">
        <f t="shared" si="8"/>
        <v>20.938628158844764</v>
      </c>
      <c r="AA14" s="59">
        <v>574.70000000000005</v>
      </c>
      <c r="AB14" s="59">
        <v>90.5</v>
      </c>
      <c r="AC14" s="59">
        <f t="shared" si="9"/>
        <v>15.747346441621715</v>
      </c>
      <c r="AD14" s="59">
        <v>576.79999999999995</v>
      </c>
      <c r="AE14" s="59">
        <v>102</v>
      </c>
      <c r="AF14" s="59">
        <f t="shared" si="21"/>
        <v>17.683772538141472</v>
      </c>
      <c r="AG14" s="59">
        <v>30479.8</v>
      </c>
      <c r="AH14" s="59">
        <v>6462.4</v>
      </c>
      <c r="AI14" s="59">
        <f t="shared" si="10"/>
        <v>21.202238859835038</v>
      </c>
      <c r="AJ14" s="59">
        <v>164370.5</v>
      </c>
      <c r="AK14" s="59">
        <v>35547.5</v>
      </c>
      <c r="AL14" s="59">
        <f t="shared" si="11"/>
        <v>21.626447568146354</v>
      </c>
      <c r="AM14" s="59">
        <v>249.1</v>
      </c>
      <c r="AN14" s="59">
        <v>82.5</v>
      </c>
      <c r="AO14" s="59">
        <f t="shared" si="12"/>
        <v>33.119229225210759</v>
      </c>
      <c r="AP14" s="59">
        <v>68</v>
      </c>
      <c r="AQ14" s="59">
        <v>0</v>
      </c>
      <c r="AR14" s="59">
        <f t="shared" si="13"/>
        <v>0</v>
      </c>
      <c r="AS14" s="59">
        <v>1259.3</v>
      </c>
      <c r="AT14" s="59">
        <v>333.6</v>
      </c>
      <c r="AU14" s="59">
        <f t="shared" si="14"/>
        <v>26.490907647105537</v>
      </c>
      <c r="AV14" s="59">
        <v>87.4</v>
      </c>
      <c r="AW14" s="59">
        <v>16.7</v>
      </c>
      <c r="AX14" s="59">
        <f t="shared" si="15"/>
        <v>19.107551487414185</v>
      </c>
      <c r="AY14" s="59">
        <v>600</v>
      </c>
      <c r="AZ14" s="59">
        <v>0</v>
      </c>
      <c r="BA14" s="59">
        <f t="shared" si="20"/>
        <v>0</v>
      </c>
      <c r="BB14" s="59">
        <v>5355.6</v>
      </c>
      <c r="BC14" s="59">
        <v>1256</v>
      </c>
      <c r="BD14" s="59">
        <f t="shared" si="16"/>
        <v>23.452087534543281</v>
      </c>
      <c r="BE14" s="59">
        <v>743.8</v>
      </c>
      <c r="BF14" s="59">
        <v>117.6</v>
      </c>
      <c r="BG14" s="59">
        <f t="shared" si="17"/>
        <v>15.81070180155956</v>
      </c>
      <c r="BH14" s="59">
        <v>22121.7</v>
      </c>
      <c r="BI14" s="59">
        <v>5530.5</v>
      </c>
      <c r="BJ14" s="59">
        <f t="shared" si="18"/>
        <v>25.000339033618573</v>
      </c>
      <c r="BK14" s="59">
        <v>3.2</v>
      </c>
      <c r="BL14" s="59">
        <v>0</v>
      </c>
      <c r="BM14" s="59">
        <f t="shared" si="19"/>
        <v>0</v>
      </c>
      <c r="BN14" s="59"/>
      <c r="BO14" s="59"/>
      <c r="BP14" s="59"/>
    </row>
    <row r="15" spans="1:68" ht="17.25" customHeight="1">
      <c r="A15" s="38">
        <v>9</v>
      </c>
      <c r="B15" s="39" t="s">
        <v>94</v>
      </c>
      <c r="C15" s="34">
        <f t="shared" si="3"/>
        <v>134959.69999999998</v>
      </c>
      <c r="D15" s="34">
        <f t="shared" si="3"/>
        <v>36190.200000000004</v>
      </c>
      <c r="E15" s="34">
        <f t="shared" si="1"/>
        <v>26.815560496948354</v>
      </c>
      <c r="F15" s="59">
        <v>0.6</v>
      </c>
      <c r="G15" s="59">
        <v>0.2</v>
      </c>
      <c r="H15" s="59">
        <f t="shared" si="4"/>
        <v>33.333333333333336</v>
      </c>
      <c r="I15" s="59">
        <v>1844.1</v>
      </c>
      <c r="J15" s="59">
        <v>300</v>
      </c>
      <c r="K15" s="59">
        <f t="shared" si="5"/>
        <v>16.268098259313486</v>
      </c>
      <c r="L15" s="59"/>
      <c r="M15" s="59"/>
      <c r="N15" s="59"/>
      <c r="O15" s="59">
        <v>1542.4</v>
      </c>
      <c r="P15" s="59">
        <v>0</v>
      </c>
      <c r="Q15" s="59">
        <v>0</v>
      </c>
      <c r="R15" s="59">
        <v>1.1000000000000001</v>
      </c>
      <c r="S15" s="59">
        <v>0</v>
      </c>
      <c r="T15" s="59">
        <f t="shared" si="6"/>
        <v>0</v>
      </c>
      <c r="U15" s="59">
        <v>2891.8</v>
      </c>
      <c r="V15" s="59">
        <v>1927.9</v>
      </c>
      <c r="W15" s="59">
        <f t="shared" si="7"/>
        <v>66.667819351269102</v>
      </c>
      <c r="X15" s="59">
        <v>55.4</v>
      </c>
      <c r="Y15" s="59">
        <v>4.5999999999999996</v>
      </c>
      <c r="Z15" s="59">
        <f t="shared" si="8"/>
        <v>8.3032490974729249</v>
      </c>
      <c r="AA15" s="59">
        <v>310.39999999999998</v>
      </c>
      <c r="AB15" s="59">
        <v>69.3</v>
      </c>
      <c r="AC15" s="59">
        <f t="shared" si="9"/>
        <v>22.326030927835053</v>
      </c>
      <c r="AD15" s="59">
        <v>576.79999999999995</v>
      </c>
      <c r="AE15" s="59">
        <v>89.3</v>
      </c>
      <c r="AF15" s="59">
        <f t="shared" si="21"/>
        <v>15.481969486823857</v>
      </c>
      <c r="AG15" s="59">
        <v>26230.1</v>
      </c>
      <c r="AH15" s="59">
        <v>6389.3</v>
      </c>
      <c r="AI15" s="59">
        <f t="shared" si="10"/>
        <v>24.35865665780916</v>
      </c>
      <c r="AJ15" s="59">
        <v>84578.1</v>
      </c>
      <c r="AK15" s="59">
        <v>23393.1</v>
      </c>
      <c r="AL15" s="59">
        <f t="shared" si="11"/>
        <v>27.658578284449515</v>
      </c>
      <c r="AM15" s="59">
        <v>318.5</v>
      </c>
      <c r="AN15" s="59">
        <v>29.4</v>
      </c>
      <c r="AO15" s="59">
        <f t="shared" si="12"/>
        <v>9.2307692307692299</v>
      </c>
      <c r="AP15" s="59">
        <v>14.1</v>
      </c>
      <c r="AQ15" s="59">
        <v>0</v>
      </c>
      <c r="AR15" s="59">
        <f t="shared" si="13"/>
        <v>0</v>
      </c>
      <c r="AS15" s="59">
        <v>899.5</v>
      </c>
      <c r="AT15" s="59">
        <v>222.3</v>
      </c>
      <c r="AU15" s="59">
        <f t="shared" si="14"/>
        <v>24.713729849916621</v>
      </c>
      <c r="AV15" s="59">
        <v>104.9</v>
      </c>
      <c r="AW15" s="59">
        <v>33.5</v>
      </c>
      <c r="AX15" s="59">
        <f t="shared" si="15"/>
        <v>31.935176358436607</v>
      </c>
      <c r="AY15" s="59"/>
      <c r="AZ15" s="59"/>
      <c r="BA15" s="59"/>
      <c r="BB15" s="59">
        <v>3038.6</v>
      </c>
      <c r="BC15" s="59">
        <v>665.2</v>
      </c>
      <c r="BD15" s="59">
        <f t="shared" si="16"/>
        <v>21.891660633186337</v>
      </c>
      <c r="BE15" s="59">
        <v>661.2</v>
      </c>
      <c r="BF15" s="59">
        <v>94.9</v>
      </c>
      <c r="BG15" s="59">
        <f t="shared" si="17"/>
        <v>14.352692075015124</v>
      </c>
      <c r="BH15" s="59">
        <v>11884.7</v>
      </c>
      <c r="BI15" s="59">
        <v>2971.2</v>
      </c>
      <c r="BJ15" s="59">
        <f t="shared" si="18"/>
        <v>25.000210354489383</v>
      </c>
      <c r="BK15" s="59">
        <v>7.4</v>
      </c>
      <c r="BL15" s="59">
        <v>0</v>
      </c>
      <c r="BM15" s="59">
        <f t="shared" si="19"/>
        <v>0</v>
      </c>
      <c r="BN15" s="59"/>
      <c r="BO15" s="59"/>
      <c r="BP15" s="59"/>
    </row>
    <row r="16" spans="1:68" ht="17.25" customHeight="1">
      <c r="A16" s="38">
        <v>10</v>
      </c>
      <c r="B16" s="39" t="s">
        <v>95</v>
      </c>
      <c r="C16" s="34">
        <f t="shared" si="3"/>
        <v>133137.9</v>
      </c>
      <c r="D16" s="34">
        <f t="shared" si="3"/>
        <v>34135.1</v>
      </c>
      <c r="E16" s="34">
        <f t="shared" si="1"/>
        <v>25.638905225334035</v>
      </c>
      <c r="F16" s="59">
        <v>0.7</v>
      </c>
      <c r="G16" s="59">
        <v>0</v>
      </c>
      <c r="H16" s="59">
        <f t="shared" si="4"/>
        <v>0</v>
      </c>
      <c r="I16" s="59">
        <v>1932.3</v>
      </c>
      <c r="J16" s="59">
        <v>370</v>
      </c>
      <c r="K16" s="59">
        <f t="shared" si="5"/>
        <v>19.148165398747608</v>
      </c>
      <c r="L16" s="59"/>
      <c r="M16" s="59"/>
      <c r="N16" s="59"/>
      <c r="O16" s="59"/>
      <c r="P16" s="59"/>
      <c r="Q16" s="59"/>
      <c r="R16" s="59">
        <v>0.5</v>
      </c>
      <c r="S16" s="59">
        <v>0</v>
      </c>
      <c r="T16" s="59">
        <f t="shared" si="6"/>
        <v>0</v>
      </c>
      <c r="U16" s="59">
        <v>4819.5999999999995</v>
      </c>
      <c r="V16" s="59">
        <v>0</v>
      </c>
      <c r="W16" s="59">
        <f t="shared" si="7"/>
        <v>0</v>
      </c>
      <c r="X16" s="59">
        <v>55.4</v>
      </c>
      <c r="Y16" s="59">
        <v>8.6</v>
      </c>
      <c r="Z16" s="59">
        <f t="shared" si="8"/>
        <v>15.523465703971118</v>
      </c>
      <c r="AA16" s="59">
        <v>310.39999999999998</v>
      </c>
      <c r="AB16" s="59">
        <v>55.6</v>
      </c>
      <c r="AC16" s="59">
        <f t="shared" si="9"/>
        <v>17.912371134020621</v>
      </c>
      <c r="AD16" s="59">
        <v>576.79999999999995</v>
      </c>
      <c r="AE16" s="59">
        <v>97.9</v>
      </c>
      <c r="AF16" s="59">
        <f t="shared" si="21"/>
        <v>16.972954230235786</v>
      </c>
      <c r="AG16" s="59">
        <v>23775.5</v>
      </c>
      <c r="AH16" s="59">
        <v>6120.7</v>
      </c>
      <c r="AI16" s="59">
        <f t="shared" si="10"/>
        <v>25.743727787007632</v>
      </c>
      <c r="AJ16" s="59">
        <v>83654.3</v>
      </c>
      <c r="AK16" s="59">
        <v>23473.9</v>
      </c>
      <c r="AL16" s="59">
        <f t="shared" si="11"/>
        <v>28.060601786160426</v>
      </c>
      <c r="AM16" s="59">
        <v>253.6</v>
      </c>
      <c r="AN16" s="59">
        <v>54.1</v>
      </c>
      <c r="AO16" s="59">
        <f t="shared" si="12"/>
        <v>21.33280757097792</v>
      </c>
      <c r="AP16" s="59">
        <v>0</v>
      </c>
      <c r="AQ16" s="59">
        <v>0</v>
      </c>
      <c r="AR16" s="59">
        <v>0</v>
      </c>
      <c r="AS16" s="59">
        <v>1079.4000000000001</v>
      </c>
      <c r="AT16" s="59">
        <v>267</v>
      </c>
      <c r="AU16" s="59">
        <f t="shared" si="14"/>
        <v>24.735964424680375</v>
      </c>
      <c r="AV16" s="59">
        <v>139.80000000000001</v>
      </c>
      <c r="AW16" s="59">
        <v>16.8</v>
      </c>
      <c r="AX16" s="59">
        <f t="shared" si="15"/>
        <v>12.017167381974248</v>
      </c>
      <c r="AY16" s="59">
        <v>375</v>
      </c>
      <c r="AZ16" s="59">
        <v>0</v>
      </c>
      <c r="BA16" s="59">
        <f t="shared" si="20"/>
        <v>0</v>
      </c>
      <c r="BB16" s="59">
        <v>2874.1</v>
      </c>
      <c r="BC16" s="59">
        <v>452.5</v>
      </c>
      <c r="BD16" s="59">
        <f t="shared" si="16"/>
        <v>15.744059009776972</v>
      </c>
      <c r="BE16" s="59">
        <v>839.2</v>
      </c>
      <c r="BF16" s="59">
        <v>106.4</v>
      </c>
      <c r="BG16" s="59">
        <f t="shared" si="17"/>
        <v>12.678741658722592</v>
      </c>
      <c r="BH16" s="59">
        <v>12447</v>
      </c>
      <c r="BI16" s="59">
        <v>3111.6</v>
      </c>
      <c r="BJ16" s="59">
        <f t="shared" si="18"/>
        <v>24.99879489033502</v>
      </c>
      <c r="BK16" s="59">
        <v>4.3</v>
      </c>
      <c r="BL16" s="59">
        <v>0</v>
      </c>
      <c r="BM16" s="59">
        <f t="shared" si="19"/>
        <v>0</v>
      </c>
      <c r="BN16" s="59"/>
      <c r="BO16" s="59"/>
      <c r="BP16" s="59"/>
    </row>
    <row r="17" spans="1:68" ht="17.25" customHeight="1">
      <c r="A17" s="38">
        <v>11</v>
      </c>
      <c r="B17" s="39" t="s">
        <v>96</v>
      </c>
      <c r="C17" s="34">
        <f t="shared" si="3"/>
        <v>186636.90000000002</v>
      </c>
      <c r="D17" s="34">
        <f t="shared" si="3"/>
        <v>38588.6</v>
      </c>
      <c r="E17" s="34">
        <f t="shared" si="1"/>
        <v>20.675761331226568</v>
      </c>
      <c r="F17" s="59">
        <v>2.2999999999999998</v>
      </c>
      <c r="G17" s="59">
        <v>0</v>
      </c>
      <c r="H17" s="59">
        <f t="shared" si="4"/>
        <v>0</v>
      </c>
      <c r="I17" s="59">
        <v>2116.1</v>
      </c>
      <c r="J17" s="59">
        <v>198.3</v>
      </c>
      <c r="K17" s="59">
        <f t="shared" si="5"/>
        <v>9.3710127120646476</v>
      </c>
      <c r="L17" s="59"/>
      <c r="M17" s="59"/>
      <c r="N17" s="59"/>
      <c r="O17" s="59">
        <v>4980.5</v>
      </c>
      <c r="P17" s="59">
        <v>0</v>
      </c>
      <c r="Q17" s="59">
        <v>0</v>
      </c>
      <c r="R17" s="59">
        <v>2.9</v>
      </c>
      <c r="S17" s="59">
        <v>0</v>
      </c>
      <c r="T17" s="59">
        <f t="shared" si="6"/>
        <v>0</v>
      </c>
      <c r="U17" s="59">
        <v>3855.7000000000003</v>
      </c>
      <c r="V17" s="59">
        <v>0</v>
      </c>
      <c r="W17" s="59">
        <f t="shared" si="7"/>
        <v>0</v>
      </c>
      <c r="X17" s="59">
        <v>55.4</v>
      </c>
      <c r="Y17" s="59">
        <v>0</v>
      </c>
      <c r="Z17" s="59">
        <f t="shared" si="8"/>
        <v>0</v>
      </c>
      <c r="AA17" s="59">
        <v>310.39999999999998</v>
      </c>
      <c r="AB17" s="59">
        <v>51.4</v>
      </c>
      <c r="AC17" s="59">
        <f t="shared" si="9"/>
        <v>16.559278350515463</v>
      </c>
      <c r="AD17" s="59">
        <v>576.79999999999995</v>
      </c>
      <c r="AE17" s="59">
        <v>56.5</v>
      </c>
      <c r="AF17" s="59">
        <f t="shared" si="21"/>
        <v>9.7954230235783655</v>
      </c>
      <c r="AG17" s="59">
        <v>39828.300000000003</v>
      </c>
      <c r="AH17" s="59">
        <v>8900.2000000000007</v>
      </c>
      <c r="AI17" s="59">
        <f t="shared" si="10"/>
        <v>22.346422016505851</v>
      </c>
      <c r="AJ17" s="59">
        <v>110014.7</v>
      </c>
      <c r="AK17" s="59">
        <v>23219.1</v>
      </c>
      <c r="AL17" s="59">
        <f t="shared" si="11"/>
        <v>21.105452271378276</v>
      </c>
      <c r="AM17" s="59">
        <v>350.5</v>
      </c>
      <c r="AN17" s="59">
        <v>95.7</v>
      </c>
      <c r="AO17" s="59">
        <f t="shared" si="12"/>
        <v>27.303851640513553</v>
      </c>
      <c r="AP17" s="59">
        <v>34.4</v>
      </c>
      <c r="AQ17" s="59">
        <v>0</v>
      </c>
      <c r="AR17" s="59">
        <f t="shared" si="13"/>
        <v>0</v>
      </c>
      <c r="AS17" s="59">
        <v>1799</v>
      </c>
      <c r="AT17" s="59">
        <v>444.9</v>
      </c>
      <c r="AU17" s="59">
        <f t="shared" si="14"/>
        <v>24.730405780989436</v>
      </c>
      <c r="AV17" s="59">
        <v>244.7</v>
      </c>
      <c r="AW17" s="59">
        <v>67</v>
      </c>
      <c r="AX17" s="59">
        <f t="shared" si="15"/>
        <v>27.380465876583571</v>
      </c>
      <c r="AY17" s="59"/>
      <c r="AZ17" s="59"/>
      <c r="BA17" s="59"/>
      <c r="BB17" s="59">
        <v>2127</v>
      </c>
      <c r="BC17" s="59">
        <v>546.5</v>
      </c>
      <c r="BD17" s="59">
        <f t="shared" si="16"/>
        <v>25.693464974141982</v>
      </c>
      <c r="BE17" s="59">
        <v>705.7</v>
      </c>
      <c r="BF17" s="59">
        <v>103.4</v>
      </c>
      <c r="BG17" s="59">
        <f t="shared" si="17"/>
        <v>14.652118463936517</v>
      </c>
      <c r="BH17" s="59">
        <v>19623.099999999999</v>
      </c>
      <c r="BI17" s="59">
        <v>4905.6000000000004</v>
      </c>
      <c r="BJ17" s="59">
        <f t="shared" si="18"/>
        <v>24.999108193914317</v>
      </c>
      <c r="BK17" s="59">
        <v>9.4</v>
      </c>
      <c r="BL17" s="59">
        <v>0</v>
      </c>
      <c r="BM17" s="59">
        <f t="shared" si="19"/>
        <v>0</v>
      </c>
      <c r="BN17" s="59"/>
      <c r="BO17" s="59"/>
      <c r="BP17" s="59"/>
    </row>
    <row r="18" spans="1:68" ht="17.25" customHeight="1">
      <c r="A18" s="38">
        <v>12</v>
      </c>
      <c r="B18" s="39" t="s">
        <v>97</v>
      </c>
      <c r="C18" s="34">
        <f t="shared" si="3"/>
        <v>328936.5</v>
      </c>
      <c r="D18" s="34">
        <f t="shared" si="3"/>
        <v>81572.5</v>
      </c>
      <c r="E18" s="34">
        <f t="shared" si="1"/>
        <v>24.798859354313066</v>
      </c>
      <c r="F18" s="59">
        <v>1.9</v>
      </c>
      <c r="G18" s="59">
        <v>0</v>
      </c>
      <c r="H18" s="59">
        <f t="shared" si="4"/>
        <v>0</v>
      </c>
      <c r="I18" s="59">
        <v>1808.2</v>
      </c>
      <c r="J18" s="59">
        <v>350</v>
      </c>
      <c r="K18" s="59">
        <f t="shared" si="5"/>
        <v>19.356265899789847</v>
      </c>
      <c r="L18" s="59">
        <v>510.6</v>
      </c>
      <c r="M18" s="59">
        <v>0</v>
      </c>
      <c r="N18" s="59">
        <f t="shared" ref="N18:N30" si="22">M18/L18*100</f>
        <v>0</v>
      </c>
      <c r="O18" s="59"/>
      <c r="P18" s="59"/>
      <c r="Q18" s="59"/>
      <c r="R18" s="59">
        <v>3.8</v>
      </c>
      <c r="S18" s="59">
        <v>0</v>
      </c>
      <c r="T18" s="59">
        <f t="shared" si="6"/>
        <v>0</v>
      </c>
      <c r="U18" s="59">
        <v>3855.7000000000003</v>
      </c>
      <c r="V18" s="59">
        <v>0</v>
      </c>
      <c r="W18" s="59">
        <f t="shared" si="7"/>
        <v>0</v>
      </c>
      <c r="X18" s="59">
        <v>55.4</v>
      </c>
      <c r="Y18" s="59">
        <v>9.6999999999999993</v>
      </c>
      <c r="Z18" s="59">
        <f t="shared" si="8"/>
        <v>17.509025270758123</v>
      </c>
      <c r="AA18" s="59">
        <v>620.9</v>
      </c>
      <c r="AB18" s="59">
        <v>118.3</v>
      </c>
      <c r="AC18" s="59">
        <f t="shared" si="9"/>
        <v>19.052987598647125</v>
      </c>
      <c r="AD18" s="59">
        <v>843.4</v>
      </c>
      <c r="AE18" s="59">
        <v>133</v>
      </c>
      <c r="AF18" s="59">
        <f t="shared" si="21"/>
        <v>15.769504387004979</v>
      </c>
      <c r="AG18" s="59">
        <v>76871.7</v>
      </c>
      <c r="AH18" s="59">
        <v>19240.3</v>
      </c>
      <c r="AI18" s="59">
        <f t="shared" si="10"/>
        <v>25.029106940525576</v>
      </c>
      <c r="AJ18" s="59">
        <v>203928.6</v>
      </c>
      <c r="AK18" s="59">
        <v>52615.4</v>
      </c>
      <c r="AL18" s="59">
        <f t="shared" si="11"/>
        <v>25.800893057668222</v>
      </c>
      <c r="AM18" s="59">
        <v>986.6</v>
      </c>
      <c r="AN18" s="59">
        <v>130</v>
      </c>
      <c r="AO18" s="59">
        <f t="shared" si="12"/>
        <v>13.176565984188121</v>
      </c>
      <c r="AP18" s="59">
        <v>43.3</v>
      </c>
      <c r="AQ18" s="59">
        <v>0</v>
      </c>
      <c r="AR18" s="59">
        <f t="shared" si="13"/>
        <v>0</v>
      </c>
      <c r="AS18" s="59">
        <v>2158.6999999999998</v>
      </c>
      <c r="AT18" s="59">
        <v>534</v>
      </c>
      <c r="AU18" s="59">
        <f t="shared" si="14"/>
        <v>24.737110297864458</v>
      </c>
      <c r="AV18" s="59">
        <v>87.4</v>
      </c>
      <c r="AW18" s="59">
        <v>16.8</v>
      </c>
      <c r="AX18" s="59">
        <f t="shared" si="15"/>
        <v>19.221967963386728</v>
      </c>
      <c r="AY18" s="59">
        <v>300</v>
      </c>
      <c r="AZ18" s="59">
        <v>0</v>
      </c>
      <c r="BA18" s="59">
        <f t="shared" si="20"/>
        <v>0</v>
      </c>
      <c r="BB18" s="59">
        <v>7191.5</v>
      </c>
      <c r="BC18" s="59">
        <v>1137.4000000000001</v>
      </c>
      <c r="BD18" s="59">
        <f t="shared" si="16"/>
        <v>15.815893763470765</v>
      </c>
      <c r="BE18" s="59">
        <v>1233.3</v>
      </c>
      <c r="BF18" s="59">
        <v>181.5</v>
      </c>
      <c r="BG18" s="59">
        <f t="shared" si="17"/>
        <v>14.71661396253953</v>
      </c>
      <c r="BH18" s="59">
        <v>28425</v>
      </c>
      <c r="BI18" s="59">
        <v>7106.1</v>
      </c>
      <c r="BJ18" s="59">
        <f t="shared" si="18"/>
        <v>24.999472295514515</v>
      </c>
      <c r="BK18" s="59">
        <v>10.5</v>
      </c>
      <c r="BL18" s="59">
        <v>0</v>
      </c>
      <c r="BM18" s="59">
        <f t="shared" si="19"/>
        <v>0</v>
      </c>
      <c r="BN18" s="59"/>
      <c r="BO18" s="59"/>
      <c r="BP18" s="59"/>
    </row>
    <row r="19" spans="1:68" ht="17.25" customHeight="1">
      <c r="A19" s="38">
        <v>13</v>
      </c>
      <c r="B19" s="39" t="s">
        <v>98</v>
      </c>
      <c r="C19" s="34">
        <f t="shared" si="3"/>
        <v>96225.39999999998</v>
      </c>
      <c r="D19" s="34">
        <f t="shared" si="3"/>
        <v>22384.600000000002</v>
      </c>
      <c r="E19" s="34">
        <f t="shared" si="1"/>
        <v>23.262672849372418</v>
      </c>
      <c r="F19" s="59">
        <v>1.9</v>
      </c>
      <c r="G19" s="59">
        <v>0</v>
      </c>
      <c r="H19" s="59">
        <f t="shared" si="4"/>
        <v>0</v>
      </c>
      <c r="I19" s="59">
        <v>1791.7</v>
      </c>
      <c r="J19" s="59">
        <v>310</v>
      </c>
      <c r="K19" s="59">
        <f t="shared" si="5"/>
        <v>17.302003683652398</v>
      </c>
      <c r="L19" s="59"/>
      <c r="M19" s="59"/>
      <c r="N19" s="59"/>
      <c r="O19" s="59">
        <v>4732.1000000000004</v>
      </c>
      <c r="P19" s="59">
        <v>0</v>
      </c>
      <c r="Q19" s="59">
        <v>0</v>
      </c>
      <c r="R19" s="59">
        <v>2.1</v>
      </c>
      <c r="S19" s="59">
        <v>0</v>
      </c>
      <c r="T19" s="59">
        <f t="shared" si="6"/>
        <v>0</v>
      </c>
      <c r="U19" s="59">
        <v>1927.8</v>
      </c>
      <c r="V19" s="59">
        <v>0</v>
      </c>
      <c r="W19" s="59">
        <f t="shared" si="7"/>
        <v>0</v>
      </c>
      <c r="X19" s="59">
        <v>55.4</v>
      </c>
      <c r="Y19" s="59">
        <v>8.4</v>
      </c>
      <c r="Z19" s="59">
        <f t="shared" si="8"/>
        <v>15.162454873646212</v>
      </c>
      <c r="AA19" s="59">
        <v>310.39999999999998</v>
      </c>
      <c r="AB19" s="59">
        <v>54.1</v>
      </c>
      <c r="AC19" s="59">
        <f t="shared" si="9"/>
        <v>17.429123711340207</v>
      </c>
      <c r="AD19" s="59">
        <v>310</v>
      </c>
      <c r="AE19" s="59">
        <v>48.2</v>
      </c>
      <c r="AF19" s="59">
        <f t="shared" si="21"/>
        <v>15.548387096774194</v>
      </c>
      <c r="AG19" s="59">
        <v>14101</v>
      </c>
      <c r="AH19" s="59">
        <v>3045.4</v>
      </c>
      <c r="AI19" s="59">
        <f t="shared" si="10"/>
        <v>21.597049854620241</v>
      </c>
      <c r="AJ19" s="59">
        <v>57924.1</v>
      </c>
      <c r="AK19" s="59">
        <v>15419.9</v>
      </c>
      <c r="AL19" s="59">
        <f t="shared" si="11"/>
        <v>26.620871105463873</v>
      </c>
      <c r="AM19" s="59">
        <v>147.69999999999999</v>
      </c>
      <c r="AN19" s="59">
        <v>40</v>
      </c>
      <c r="AO19" s="59">
        <f t="shared" si="12"/>
        <v>27.081922816519977</v>
      </c>
      <c r="AP19" s="59">
        <v>16.8</v>
      </c>
      <c r="AQ19" s="59">
        <v>0</v>
      </c>
      <c r="AR19" s="59">
        <f t="shared" si="13"/>
        <v>0</v>
      </c>
      <c r="AS19" s="59">
        <v>1169.2</v>
      </c>
      <c r="AT19" s="59">
        <v>186.4</v>
      </c>
      <c r="AU19" s="59">
        <f t="shared" si="14"/>
        <v>15.942524803284297</v>
      </c>
      <c r="AV19" s="59">
        <v>87.4</v>
      </c>
      <c r="AW19" s="59">
        <v>0</v>
      </c>
      <c r="AX19" s="59">
        <f t="shared" si="15"/>
        <v>0</v>
      </c>
      <c r="AY19" s="59"/>
      <c r="AZ19" s="59"/>
      <c r="BA19" s="59"/>
      <c r="BB19" s="59">
        <v>2095.4</v>
      </c>
      <c r="BC19" s="59">
        <v>461</v>
      </c>
      <c r="BD19" s="59">
        <f t="shared" si="16"/>
        <v>22.000572683019946</v>
      </c>
      <c r="BE19" s="59">
        <v>743.8</v>
      </c>
      <c r="BF19" s="59">
        <v>109.7</v>
      </c>
      <c r="BG19" s="59">
        <f t="shared" si="17"/>
        <v>14.748588330196291</v>
      </c>
      <c r="BH19" s="59">
        <v>10805.7</v>
      </c>
      <c r="BI19" s="59">
        <v>2701.5</v>
      </c>
      <c r="BJ19" s="59">
        <f t="shared" si="18"/>
        <v>25.000694078125431</v>
      </c>
      <c r="BK19" s="59">
        <v>2.9</v>
      </c>
      <c r="BL19" s="59">
        <v>0</v>
      </c>
      <c r="BM19" s="59">
        <f t="shared" si="19"/>
        <v>0</v>
      </c>
      <c r="BN19" s="59"/>
      <c r="BO19" s="59"/>
      <c r="BP19" s="59"/>
    </row>
    <row r="20" spans="1:68" ht="17.25" customHeight="1">
      <c r="A20" s="38">
        <v>14</v>
      </c>
      <c r="B20" s="39" t="s">
        <v>99</v>
      </c>
      <c r="C20" s="34">
        <f t="shared" si="3"/>
        <v>224421.69999999998</v>
      </c>
      <c r="D20" s="34">
        <f t="shared" si="3"/>
        <v>55116.099999999991</v>
      </c>
      <c r="E20" s="34">
        <f t="shared" si="1"/>
        <v>24.559166961127197</v>
      </c>
      <c r="F20" s="59">
        <v>3.1</v>
      </c>
      <c r="G20" s="59">
        <v>0</v>
      </c>
      <c r="H20" s="59">
        <f t="shared" si="4"/>
        <v>0</v>
      </c>
      <c r="I20" s="59">
        <v>1727.7</v>
      </c>
      <c r="J20" s="59">
        <v>211.6</v>
      </c>
      <c r="K20" s="59">
        <f t="shared" si="5"/>
        <v>12.247496671875904</v>
      </c>
      <c r="L20" s="59"/>
      <c r="M20" s="59"/>
      <c r="N20" s="59"/>
      <c r="O20" s="59">
        <v>7977.6</v>
      </c>
      <c r="P20" s="59">
        <v>0</v>
      </c>
      <c r="Q20" s="59">
        <v>0</v>
      </c>
      <c r="R20" s="59">
        <v>1.6</v>
      </c>
      <c r="S20" s="59">
        <v>0</v>
      </c>
      <c r="T20" s="59">
        <f t="shared" si="6"/>
        <v>0</v>
      </c>
      <c r="U20" s="59">
        <v>4819.5999999999995</v>
      </c>
      <c r="V20" s="59">
        <v>0</v>
      </c>
      <c r="W20" s="59">
        <f t="shared" si="7"/>
        <v>0</v>
      </c>
      <c r="X20" s="59">
        <v>55.4</v>
      </c>
      <c r="Y20" s="59">
        <v>7.2</v>
      </c>
      <c r="Z20" s="59">
        <f t="shared" si="8"/>
        <v>12.996389891696753</v>
      </c>
      <c r="AA20" s="59">
        <v>574.70000000000005</v>
      </c>
      <c r="AB20" s="59">
        <v>101.9</v>
      </c>
      <c r="AC20" s="59">
        <f t="shared" si="9"/>
        <v>17.730990081781801</v>
      </c>
      <c r="AD20" s="59">
        <v>843.4</v>
      </c>
      <c r="AE20" s="59">
        <v>152.6</v>
      </c>
      <c r="AF20" s="59">
        <f t="shared" si="21"/>
        <v>18.093431349300452</v>
      </c>
      <c r="AG20" s="59">
        <v>38666.699999999997</v>
      </c>
      <c r="AH20" s="59">
        <v>10338.4</v>
      </c>
      <c r="AI20" s="59">
        <f t="shared" si="10"/>
        <v>26.737218329984199</v>
      </c>
      <c r="AJ20" s="59">
        <v>141496.1</v>
      </c>
      <c r="AK20" s="59">
        <v>37499.599999999999</v>
      </c>
      <c r="AL20" s="59">
        <f t="shared" si="11"/>
        <v>26.502214548669539</v>
      </c>
      <c r="AM20" s="59">
        <v>527.5</v>
      </c>
      <c r="AN20" s="59">
        <v>58.2</v>
      </c>
      <c r="AO20" s="59">
        <f t="shared" si="12"/>
        <v>11.033175355450238</v>
      </c>
      <c r="AP20" s="59">
        <v>7.1</v>
      </c>
      <c r="AQ20" s="59">
        <v>0</v>
      </c>
      <c r="AR20" s="59">
        <f t="shared" si="13"/>
        <v>0</v>
      </c>
      <c r="AS20" s="59">
        <v>1619</v>
      </c>
      <c r="AT20" s="59">
        <v>400.5</v>
      </c>
      <c r="AU20" s="59">
        <f t="shared" si="14"/>
        <v>24.737492279184682</v>
      </c>
      <c r="AV20" s="59">
        <v>174.8</v>
      </c>
      <c r="AW20" s="59">
        <v>0</v>
      </c>
      <c r="AX20" s="59">
        <f t="shared" si="15"/>
        <v>0</v>
      </c>
      <c r="AY20" s="59"/>
      <c r="AZ20" s="59"/>
      <c r="BA20" s="59"/>
      <c r="BB20" s="59">
        <v>4906.2</v>
      </c>
      <c r="BC20" s="59">
        <v>1179</v>
      </c>
      <c r="BD20" s="59">
        <f t="shared" si="16"/>
        <v>24.030818148465208</v>
      </c>
      <c r="BE20" s="59">
        <v>890</v>
      </c>
      <c r="BF20" s="59">
        <v>136.1</v>
      </c>
      <c r="BG20" s="59">
        <f t="shared" si="17"/>
        <v>15.292134831460674</v>
      </c>
      <c r="BH20" s="59">
        <v>20124.900000000001</v>
      </c>
      <c r="BI20" s="59">
        <v>5031</v>
      </c>
      <c r="BJ20" s="59">
        <f t="shared" si="18"/>
        <v>24.998881982022269</v>
      </c>
      <c r="BK20" s="59">
        <v>6.3</v>
      </c>
      <c r="BL20" s="59">
        <v>0</v>
      </c>
      <c r="BM20" s="59">
        <f t="shared" si="19"/>
        <v>0</v>
      </c>
      <c r="BN20" s="59"/>
      <c r="BO20" s="59"/>
      <c r="BP20" s="59"/>
    </row>
    <row r="21" spans="1:68" ht="17.25" customHeight="1">
      <c r="A21" s="38">
        <v>15</v>
      </c>
      <c r="B21" s="39" t="s">
        <v>100</v>
      </c>
      <c r="C21" s="34">
        <f t="shared" si="3"/>
        <v>332482.5</v>
      </c>
      <c r="D21" s="34">
        <f t="shared" si="3"/>
        <v>82584.700000000012</v>
      </c>
      <c r="E21" s="34">
        <f t="shared" si="1"/>
        <v>24.838811065244041</v>
      </c>
      <c r="F21" s="59">
        <v>3.6</v>
      </c>
      <c r="G21" s="59">
        <v>0</v>
      </c>
      <c r="H21" s="59">
        <f t="shared" si="4"/>
        <v>0</v>
      </c>
      <c r="I21" s="59">
        <v>2299</v>
      </c>
      <c r="J21" s="59">
        <v>332.3</v>
      </c>
      <c r="K21" s="59">
        <f t="shared" si="5"/>
        <v>14.454110482818617</v>
      </c>
      <c r="L21" s="59"/>
      <c r="M21" s="59"/>
      <c r="N21" s="59"/>
      <c r="O21" s="59">
        <v>1778.4</v>
      </c>
      <c r="P21" s="59">
        <v>0</v>
      </c>
      <c r="Q21" s="59">
        <v>0</v>
      </c>
      <c r="R21" s="59">
        <v>4.5</v>
      </c>
      <c r="S21" s="59">
        <v>0</v>
      </c>
      <c r="T21" s="59">
        <f t="shared" si="6"/>
        <v>0</v>
      </c>
      <c r="U21" s="59">
        <v>2891.8</v>
      </c>
      <c r="V21" s="59">
        <v>0</v>
      </c>
      <c r="W21" s="59">
        <f t="shared" si="7"/>
        <v>0</v>
      </c>
      <c r="X21" s="59">
        <v>69.2</v>
      </c>
      <c r="Y21" s="59">
        <v>12</v>
      </c>
      <c r="Z21" s="59">
        <f t="shared" si="8"/>
        <v>17.341040462427745</v>
      </c>
      <c r="AA21" s="59">
        <v>620.9</v>
      </c>
      <c r="AB21" s="59">
        <v>109.9</v>
      </c>
      <c r="AC21" s="59">
        <f t="shared" si="9"/>
        <v>17.70011273957159</v>
      </c>
      <c r="AD21" s="59">
        <v>843.4</v>
      </c>
      <c r="AE21" s="59">
        <v>191.3</v>
      </c>
      <c r="AF21" s="59">
        <f t="shared" si="21"/>
        <v>22.68200142281243</v>
      </c>
      <c r="AG21" s="59">
        <v>106489.60000000001</v>
      </c>
      <c r="AH21" s="59">
        <v>24205.4</v>
      </c>
      <c r="AI21" s="59">
        <f t="shared" si="10"/>
        <v>22.730294789350321</v>
      </c>
      <c r="AJ21" s="59">
        <v>179710.6</v>
      </c>
      <c r="AK21" s="59">
        <v>48921</v>
      </c>
      <c r="AL21" s="59">
        <f t="shared" si="11"/>
        <v>27.22210042145538</v>
      </c>
      <c r="AM21" s="59">
        <v>804.4</v>
      </c>
      <c r="AN21" s="59">
        <v>181.1</v>
      </c>
      <c r="AO21" s="59">
        <f t="shared" si="12"/>
        <v>22.513674788662357</v>
      </c>
      <c r="AP21" s="59">
        <v>20.3</v>
      </c>
      <c r="AQ21" s="59">
        <v>0</v>
      </c>
      <c r="AR21" s="59">
        <f t="shared" si="13"/>
        <v>0</v>
      </c>
      <c r="AS21" s="59">
        <v>1619</v>
      </c>
      <c r="AT21" s="59">
        <v>400.5</v>
      </c>
      <c r="AU21" s="59">
        <f t="shared" si="14"/>
        <v>24.737492279184682</v>
      </c>
      <c r="AV21" s="59">
        <v>139.80000000000001</v>
      </c>
      <c r="AW21" s="59">
        <v>16.8</v>
      </c>
      <c r="AX21" s="59">
        <f t="shared" si="15"/>
        <v>12.017167381974248</v>
      </c>
      <c r="AY21" s="59">
        <v>600</v>
      </c>
      <c r="AZ21" s="59">
        <v>0</v>
      </c>
      <c r="BA21" s="59">
        <f t="shared" si="20"/>
        <v>0</v>
      </c>
      <c r="BB21" s="59">
        <v>3177.9</v>
      </c>
      <c r="BC21" s="59">
        <v>482.7</v>
      </c>
      <c r="BD21" s="59">
        <f t="shared" si="16"/>
        <v>15.189275936939486</v>
      </c>
      <c r="BE21" s="59">
        <v>1055.3</v>
      </c>
      <c r="BF21" s="59">
        <v>145.6</v>
      </c>
      <c r="BG21" s="59">
        <f t="shared" si="17"/>
        <v>13.797024542784042</v>
      </c>
      <c r="BH21" s="59">
        <v>30344.3</v>
      </c>
      <c r="BI21" s="59">
        <v>7586.1</v>
      </c>
      <c r="BJ21" s="59">
        <f t="shared" si="18"/>
        <v>25.000082387796063</v>
      </c>
      <c r="BK21" s="59">
        <v>10.5</v>
      </c>
      <c r="BL21" s="59">
        <v>0</v>
      </c>
      <c r="BM21" s="59">
        <f t="shared" si="19"/>
        <v>0</v>
      </c>
      <c r="BN21" s="59"/>
      <c r="BO21" s="59"/>
      <c r="BP21" s="59"/>
    </row>
    <row r="22" spans="1:68" ht="17.25" customHeight="1">
      <c r="A22" s="38">
        <v>16</v>
      </c>
      <c r="B22" s="39" t="s">
        <v>101</v>
      </c>
      <c r="C22" s="34">
        <f t="shared" si="3"/>
        <v>535192.10000000009</v>
      </c>
      <c r="D22" s="34">
        <f t="shared" si="3"/>
        <v>124131.3</v>
      </c>
      <c r="E22" s="34">
        <f t="shared" si="1"/>
        <v>23.193784063703479</v>
      </c>
      <c r="F22" s="59">
        <v>2.4</v>
      </c>
      <c r="G22" s="59">
        <v>0</v>
      </c>
      <c r="H22" s="59">
        <f t="shared" si="4"/>
        <v>0</v>
      </c>
      <c r="I22" s="59">
        <v>3080.3</v>
      </c>
      <c r="J22" s="59">
        <v>592.79999999999995</v>
      </c>
      <c r="K22" s="59">
        <f t="shared" si="5"/>
        <v>19.244878745576727</v>
      </c>
      <c r="L22" s="59"/>
      <c r="M22" s="59"/>
      <c r="N22" s="59"/>
      <c r="O22" s="59">
        <v>8237.6</v>
      </c>
      <c r="P22" s="59">
        <v>0</v>
      </c>
      <c r="Q22" s="59">
        <v>0</v>
      </c>
      <c r="R22" s="59">
        <v>6</v>
      </c>
      <c r="S22" s="59">
        <v>0</v>
      </c>
      <c r="T22" s="59">
        <f t="shared" si="6"/>
        <v>0</v>
      </c>
      <c r="U22" s="59">
        <v>7711.4</v>
      </c>
      <c r="V22" s="59">
        <v>0</v>
      </c>
      <c r="W22" s="59">
        <f t="shared" si="7"/>
        <v>0</v>
      </c>
      <c r="X22" s="59">
        <v>83</v>
      </c>
      <c r="Y22" s="59">
        <v>13.3</v>
      </c>
      <c r="Z22" s="59">
        <f t="shared" si="8"/>
        <v>16.024096385542169</v>
      </c>
      <c r="AA22" s="59">
        <v>885.2</v>
      </c>
      <c r="AB22" s="59">
        <v>201.2</v>
      </c>
      <c r="AC22" s="59">
        <f t="shared" si="9"/>
        <v>22.729326705829187</v>
      </c>
      <c r="AD22" s="59">
        <v>1420.8</v>
      </c>
      <c r="AE22" s="59">
        <v>292.8</v>
      </c>
      <c r="AF22" s="59">
        <f t="shared" si="21"/>
        <v>20.608108108108109</v>
      </c>
      <c r="AG22" s="59">
        <v>154005.20000000001</v>
      </c>
      <c r="AH22" s="59">
        <v>34902.400000000001</v>
      </c>
      <c r="AI22" s="59">
        <f t="shared" si="10"/>
        <v>22.663130855321768</v>
      </c>
      <c r="AJ22" s="59">
        <v>292686.90000000002</v>
      </c>
      <c r="AK22" s="59">
        <v>72881</v>
      </c>
      <c r="AL22" s="59">
        <f t="shared" si="11"/>
        <v>24.900670306733918</v>
      </c>
      <c r="AM22" s="59">
        <v>1220.2</v>
      </c>
      <c r="AN22" s="59">
        <v>38</v>
      </c>
      <c r="AO22" s="59">
        <f t="shared" si="12"/>
        <v>3.1142435666284216</v>
      </c>
      <c r="AP22" s="59">
        <v>118.3</v>
      </c>
      <c r="AQ22" s="59">
        <v>0</v>
      </c>
      <c r="AR22" s="59">
        <f t="shared" si="13"/>
        <v>0</v>
      </c>
      <c r="AS22" s="59">
        <v>2698.5</v>
      </c>
      <c r="AT22" s="59">
        <v>667.2</v>
      </c>
      <c r="AU22" s="59">
        <f t="shared" si="14"/>
        <v>24.7248471372985</v>
      </c>
      <c r="AV22" s="59">
        <v>314.60000000000002</v>
      </c>
      <c r="AW22" s="59">
        <v>67</v>
      </c>
      <c r="AX22" s="59">
        <f t="shared" si="15"/>
        <v>21.29688493324857</v>
      </c>
      <c r="AY22" s="59"/>
      <c r="AZ22" s="59"/>
      <c r="BA22" s="59"/>
      <c r="BB22" s="59">
        <v>8318.2999999999993</v>
      </c>
      <c r="BC22" s="59">
        <v>1053.8</v>
      </c>
      <c r="BD22" s="59">
        <f t="shared" si="16"/>
        <v>12.668453890819038</v>
      </c>
      <c r="BE22" s="59">
        <v>1684.7</v>
      </c>
      <c r="BF22" s="59">
        <v>245.8</v>
      </c>
      <c r="BG22" s="59">
        <f t="shared" si="17"/>
        <v>14.59013474209058</v>
      </c>
      <c r="BH22" s="59">
        <v>52703.9</v>
      </c>
      <c r="BI22" s="59">
        <v>13176</v>
      </c>
      <c r="BJ22" s="59">
        <f t="shared" si="18"/>
        <v>25.000047434819813</v>
      </c>
      <c r="BK22" s="59">
        <v>14.8</v>
      </c>
      <c r="BL22" s="59">
        <v>0</v>
      </c>
      <c r="BM22" s="59">
        <f t="shared" si="19"/>
        <v>0</v>
      </c>
      <c r="BN22" s="59"/>
      <c r="BO22" s="59"/>
      <c r="BP22" s="59"/>
    </row>
    <row r="23" spans="1:68" ht="17.25" customHeight="1">
      <c r="A23" s="38">
        <v>17</v>
      </c>
      <c r="B23" s="39" t="s">
        <v>102</v>
      </c>
      <c r="C23" s="34">
        <f t="shared" si="3"/>
        <v>131659.20000000001</v>
      </c>
      <c r="D23" s="34">
        <f t="shared" si="3"/>
        <v>27549.4</v>
      </c>
      <c r="E23" s="34">
        <f t="shared" si="1"/>
        <v>20.92478155723261</v>
      </c>
      <c r="F23" s="59">
        <v>1.4</v>
      </c>
      <c r="G23" s="59">
        <v>0.3</v>
      </c>
      <c r="H23" s="59">
        <f t="shared" si="4"/>
        <v>21.428571428571431</v>
      </c>
      <c r="I23" s="59">
        <v>2487.3000000000002</v>
      </c>
      <c r="J23" s="59">
        <v>342</v>
      </c>
      <c r="K23" s="59">
        <f t="shared" si="5"/>
        <v>13.749849234109274</v>
      </c>
      <c r="L23" s="59"/>
      <c r="M23" s="59"/>
      <c r="N23" s="59"/>
      <c r="O23" s="59"/>
      <c r="P23" s="59"/>
      <c r="Q23" s="59"/>
      <c r="R23" s="59">
        <v>1.2</v>
      </c>
      <c r="S23" s="59">
        <v>0</v>
      </c>
      <c r="T23" s="59">
        <f t="shared" si="6"/>
        <v>0</v>
      </c>
      <c r="U23" s="59">
        <v>2891.9</v>
      </c>
      <c r="V23" s="59">
        <v>0</v>
      </c>
      <c r="W23" s="59">
        <f t="shared" si="7"/>
        <v>0</v>
      </c>
      <c r="X23" s="59">
        <v>55.4</v>
      </c>
      <c r="Y23" s="59">
        <v>8.1999999999999993</v>
      </c>
      <c r="Z23" s="59">
        <f t="shared" si="8"/>
        <v>14.801444043321299</v>
      </c>
      <c r="AA23" s="59">
        <v>310.39999999999998</v>
      </c>
      <c r="AB23" s="59">
        <v>69.3</v>
      </c>
      <c r="AC23" s="59">
        <f t="shared" si="9"/>
        <v>22.326030927835053</v>
      </c>
      <c r="AD23" s="59">
        <v>310</v>
      </c>
      <c r="AE23" s="59">
        <v>52.2</v>
      </c>
      <c r="AF23" s="59">
        <f t="shared" si="21"/>
        <v>16.838709677419356</v>
      </c>
      <c r="AG23" s="59">
        <v>19996.400000000001</v>
      </c>
      <c r="AH23" s="59">
        <v>4205.5</v>
      </c>
      <c r="AI23" s="59">
        <f t="shared" si="10"/>
        <v>21.031285631413652</v>
      </c>
      <c r="AJ23" s="59">
        <v>90192.9</v>
      </c>
      <c r="AK23" s="59">
        <v>19201.900000000001</v>
      </c>
      <c r="AL23" s="59">
        <f t="shared" si="11"/>
        <v>21.289813277985299</v>
      </c>
      <c r="AM23" s="59">
        <v>111.6</v>
      </c>
      <c r="AN23" s="59">
        <v>44.7</v>
      </c>
      <c r="AO23" s="59">
        <f t="shared" si="12"/>
        <v>40.053763440860216</v>
      </c>
      <c r="AP23" s="59">
        <v>0</v>
      </c>
      <c r="AQ23" s="59">
        <v>0</v>
      </c>
      <c r="AR23" s="59">
        <v>0</v>
      </c>
      <c r="AS23" s="59">
        <v>989.4</v>
      </c>
      <c r="AT23" s="59">
        <v>244.8</v>
      </c>
      <c r="AU23" s="59">
        <f t="shared" si="14"/>
        <v>24.742268041237114</v>
      </c>
      <c r="AV23" s="59">
        <v>157.30000000000001</v>
      </c>
      <c r="AW23" s="59">
        <v>16.8</v>
      </c>
      <c r="AX23" s="59">
        <f t="shared" si="15"/>
        <v>10.680228862047043</v>
      </c>
      <c r="AY23" s="59"/>
      <c r="AZ23" s="59"/>
      <c r="BA23" s="59"/>
      <c r="BB23" s="59">
        <v>2671.5</v>
      </c>
      <c r="BC23" s="59">
        <v>540.20000000000005</v>
      </c>
      <c r="BD23" s="59">
        <f t="shared" si="16"/>
        <v>20.220849709900808</v>
      </c>
      <c r="BE23" s="59">
        <v>476.8</v>
      </c>
      <c r="BF23" s="59">
        <v>72.8</v>
      </c>
      <c r="BG23" s="59">
        <f t="shared" si="17"/>
        <v>15.268456375838927</v>
      </c>
      <c r="BH23" s="59">
        <v>11003</v>
      </c>
      <c r="BI23" s="59">
        <v>2750.7</v>
      </c>
      <c r="BJ23" s="59">
        <f t="shared" si="18"/>
        <v>24.999545578478596</v>
      </c>
      <c r="BK23" s="59">
        <v>2.7</v>
      </c>
      <c r="BL23" s="59">
        <v>0</v>
      </c>
      <c r="BM23" s="59">
        <f t="shared" si="19"/>
        <v>0</v>
      </c>
      <c r="BN23" s="59"/>
      <c r="BO23" s="59"/>
      <c r="BP23" s="59"/>
    </row>
    <row r="24" spans="1:68" ht="17.25" customHeight="1">
      <c r="A24" s="38">
        <v>18</v>
      </c>
      <c r="B24" s="39" t="s">
        <v>103</v>
      </c>
      <c r="C24" s="34">
        <f t="shared" si="3"/>
        <v>61995.100000000006</v>
      </c>
      <c r="D24" s="34">
        <f t="shared" si="3"/>
        <v>17878.8</v>
      </c>
      <c r="E24" s="34">
        <f t="shared" si="1"/>
        <v>28.839053409059744</v>
      </c>
      <c r="F24" s="59">
        <v>0.1</v>
      </c>
      <c r="G24" s="59">
        <v>0</v>
      </c>
      <c r="H24" s="59">
        <f t="shared" si="4"/>
        <v>0</v>
      </c>
      <c r="I24" s="59">
        <v>0</v>
      </c>
      <c r="J24" s="59">
        <v>0</v>
      </c>
      <c r="K24" s="59">
        <v>0</v>
      </c>
      <c r="L24" s="59"/>
      <c r="M24" s="59"/>
      <c r="N24" s="59"/>
      <c r="O24" s="59"/>
      <c r="P24" s="59"/>
      <c r="Q24" s="59"/>
      <c r="R24" s="59">
        <v>1</v>
      </c>
      <c r="S24" s="59">
        <v>0</v>
      </c>
      <c r="T24" s="59">
        <f t="shared" si="6"/>
        <v>0</v>
      </c>
      <c r="U24" s="59">
        <v>1927.9</v>
      </c>
      <c r="V24" s="59">
        <v>963.9</v>
      </c>
      <c r="W24" s="59">
        <f t="shared" si="7"/>
        <v>49.99740650448674</v>
      </c>
      <c r="X24" s="59">
        <v>55.4</v>
      </c>
      <c r="Y24" s="59">
        <v>7.7</v>
      </c>
      <c r="Z24" s="59">
        <f t="shared" si="8"/>
        <v>13.898916967509026</v>
      </c>
      <c r="AA24" s="59">
        <v>310.39999999999998</v>
      </c>
      <c r="AB24" s="59">
        <v>71.3</v>
      </c>
      <c r="AC24" s="59">
        <f t="shared" si="9"/>
        <v>22.970360824742269</v>
      </c>
      <c r="AD24" s="59">
        <v>310</v>
      </c>
      <c r="AE24" s="59">
        <v>67.3</v>
      </c>
      <c r="AF24" s="59">
        <f t="shared" si="21"/>
        <v>21.709677419354836</v>
      </c>
      <c r="AG24" s="59">
        <v>0</v>
      </c>
      <c r="AH24" s="59">
        <v>0</v>
      </c>
      <c r="AI24" s="59">
        <v>0</v>
      </c>
      <c r="AJ24" s="59">
        <v>47903.8</v>
      </c>
      <c r="AK24" s="59">
        <v>14122.2</v>
      </c>
      <c r="AL24" s="59">
        <f t="shared" si="11"/>
        <v>29.480333501726374</v>
      </c>
      <c r="AM24" s="59">
        <v>212.7</v>
      </c>
      <c r="AN24" s="59">
        <v>34.5</v>
      </c>
      <c r="AO24" s="59">
        <f t="shared" si="12"/>
        <v>16.220028208744711</v>
      </c>
      <c r="AP24" s="59">
        <v>11.5</v>
      </c>
      <c r="AQ24" s="59">
        <v>0</v>
      </c>
      <c r="AR24" s="59">
        <f t="shared" si="13"/>
        <v>0</v>
      </c>
      <c r="AS24" s="59">
        <v>989.4</v>
      </c>
      <c r="AT24" s="59">
        <v>244.8</v>
      </c>
      <c r="AU24" s="59">
        <f t="shared" si="14"/>
        <v>24.742268041237114</v>
      </c>
      <c r="AV24" s="59">
        <v>69.900000000000006</v>
      </c>
      <c r="AW24" s="59">
        <v>0</v>
      </c>
      <c r="AX24" s="59">
        <f t="shared" si="15"/>
        <v>0</v>
      </c>
      <c r="AY24" s="59">
        <v>300</v>
      </c>
      <c r="AZ24" s="59">
        <v>0</v>
      </c>
      <c r="BA24" s="59">
        <f t="shared" si="20"/>
        <v>0</v>
      </c>
      <c r="BB24" s="59">
        <v>1443.3</v>
      </c>
      <c r="BC24" s="59">
        <v>292.5</v>
      </c>
      <c r="BD24" s="59">
        <f t="shared" si="16"/>
        <v>20.266056952816463</v>
      </c>
      <c r="BE24" s="59">
        <v>457.7</v>
      </c>
      <c r="BF24" s="59">
        <v>74.5</v>
      </c>
      <c r="BG24" s="59">
        <f t="shared" si="17"/>
        <v>16.277037360716626</v>
      </c>
      <c r="BH24" s="59">
        <v>7999.8</v>
      </c>
      <c r="BI24" s="59">
        <v>2000.1</v>
      </c>
      <c r="BJ24" s="59">
        <f t="shared" si="18"/>
        <v>25.001875046876172</v>
      </c>
      <c r="BK24" s="59">
        <v>2.2000000000000002</v>
      </c>
      <c r="BL24" s="59">
        <v>0</v>
      </c>
      <c r="BM24" s="59">
        <f t="shared" si="19"/>
        <v>0</v>
      </c>
      <c r="BN24" s="59"/>
      <c r="BO24" s="59"/>
      <c r="BP24" s="59"/>
    </row>
    <row r="25" spans="1:68" ht="17.25" customHeight="1">
      <c r="A25" s="38">
        <v>19</v>
      </c>
      <c r="B25" s="39" t="s">
        <v>104</v>
      </c>
      <c r="C25" s="34">
        <f t="shared" si="3"/>
        <v>236353.69999999995</v>
      </c>
      <c r="D25" s="34">
        <f t="shared" si="3"/>
        <v>61404.2</v>
      </c>
      <c r="E25" s="34">
        <f t="shared" si="1"/>
        <v>25.979792150493097</v>
      </c>
      <c r="F25" s="59">
        <v>3.1</v>
      </c>
      <c r="G25" s="59">
        <v>0.3</v>
      </c>
      <c r="H25" s="59">
        <f t="shared" si="4"/>
        <v>9.67741935483871</v>
      </c>
      <c r="I25" s="59">
        <v>2213.1999999999998</v>
      </c>
      <c r="J25" s="59">
        <v>370</v>
      </c>
      <c r="K25" s="59">
        <f t="shared" si="5"/>
        <v>16.717874570757278</v>
      </c>
      <c r="L25" s="59"/>
      <c r="M25" s="59"/>
      <c r="N25" s="59"/>
      <c r="O25" s="59">
        <v>5474.2</v>
      </c>
      <c r="P25" s="59">
        <v>0</v>
      </c>
      <c r="Q25" s="59">
        <v>0</v>
      </c>
      <c r="R25" s="59">
        <v>2.7</v>
      </c>
      <c r="S25" s="59">
        <v>0</v>
      </c>
      <c r="T25" s="59">
        <f t="shared" si="6"/>
        <v>0</v>
      </c>
      <c r="U25" s="59">
        <v>2891.8</v>
      </c>
      <c r="V25" s="59">
        <v>0</v>
      </c>
      <c r="W25" s="59">
        <f t="shared" si="7"/>
        <v>0</v>
      </c>
      <c r="X25" s="59">
        <v>83</v>
      </c>
      <c r="Y25" s="59">
        <v>12.8</v>
      </c>
      <c r="Z25" s="59">
        <f t="shared" si="8"/>
        <v>15.421686746987953</v>
      </c>
      <c r="AA25" s="59">
        <v>620.9</v>
      </c>
      <c r="AB25" s="59">
        <v>93.5</v>
      </c>
      <c r="AC25" s="59">
        <f t="shared" si="9"/>
        <v>15.058785633757449</v>
      </c>
      <c r="AD25" s="59">
        <v>843.4</v>
      </c>
      <c r="AE25" s="59">
        <v>140.1</v>
      </c>
      <c r="AF25" s="59">
        <f t="shared" si="21"/>
        <v>16.611335072326298</v>
      </c>
      <c r="AG25" s="59">
        <v>52694.5</v>
      </c>
      <c r="AH25" s="59">
        <v>13583.6</v>
      </c>
      <c r="AI25" s="59">
        <f t="shared" si="10"/>
        <v>25.778022374251581</v>
      </c>
      <c r="AJ25" s="59">
        <v>144134.79999999999</v>
      </c>
      <c r="AK25" s="59">
        <v>40713.599999999999</v>
      </c>
      <c r="AL25" s="59">
        <f t="shared" si="11"/>
        <v>28.246891104715864</v>
      </c>
      <c r="AM25" s="59">
        <v>319.39999999999998</v>
      </c>
      <c r="AN25" s="59">
        <v>168</v>
      </c>
      <c r="AO25" s="59">
        <f t="shared" si="12"/>
        <v>52.59862241703194</v>
      </c>
      <c r="AP25" s="59">
        <v>80.400000000000006</v>
      </c>
      <c r="AQ25" s="59">
        <v>0</v>
      </c>
      <c r="AR25" s="59">
        <f t="shared" si="13"/>
        <v>0</v>
      </c>
      <c r="AS25" s="59">
        <v>1619</v>
      </c>
      <c r="AT25" s="59">
        <v>400.5</v>
      </c>
      <c r="AU25" s="59">
        <f t="shared" si="14"/>
        <v>24.737492279184682</v>
      </c>
      <c r="AV25" s="59">
        <v>104.9</v>
      </c>
      <c r="AW25" s="59">
        <v>0</v>
      </c>
      <c r="AX25" s="59">
        <f t="shared" si="15"/>
        <v>0</v>
      </c>
      <c r="AY25" s="59">
        <v>300</v>
      </c>
      <c r="AZ25" s="59">
        <v>0</v>
      </c>
      <c r="BA25" s="59">
        <f t="shared" si="20"/>
        <v>0</v>
      </c>
      <c r="BB25" s="59">
        <v>2392.9</v>
      </c>
      <c r="BC25" s="59">
        <v>348.2</v>
      </c>
      <c r="BD25" s="59">
        <f t="shared" si="16"/>
        <v>14.55138116929249</v>
      </c>
      <c r="BE25" s="59">
        <v>667.5</v>
      </c>
      <c r="BF25" s="59">
        <v>99.2</v>
      </c>
      <c r="BG25" s="59">
        <f t="shared" si="17"/>
        <v>14.861423220973782</v>
      </c>
      <c r="BH25" s="59">
        <v>21897.5</v>
      </c>
      <c r="BI25" s="59">
        <v>5474.4</v>
      </c>
      <c r="BJ25" s="59">
        <f t="shared" si="18"/>
        <v>25.00011416828405</v>
      </c>
      <c r="BK25" s="59">
        <v>10.5</v>
      </c>
      <c r="BL25" s="59">
        <v>0</v>
      </c>
      <c r="BM25" s="59">
        <f t="shared" si="19"/>
        <v>0</v>
      </c>
      <c r="BN25" s="59"/>
      <c r="BO25" s="59"/>
      <c r="BP25" s="59"/>
    </row>
    <row r="26" spans="1:68" ht="17.25" customHeight="1">
      <c r="A26" s="38">
        <v>20</v>
      </c>
      <c r="B26" s="39" t="s">
        <v>105</v>
      </c>
      <c r="C26" s="34">
        <f t="shared" si="3"/>
        <v>155398.69999999998</v>
      </c>
      <c r="D26" s="34">
        <f t="shared" si="3"/>
        <v>41267.600000000006</v>
      </c>
      <c r="E26" s="34">
        <f t="shared" si="1"/>
        <v>26.555949309743266</v>
      </c>
      <c r="F26" s="59">
        <v>0.2</v>
      </c>
      <c r="G26" s="59">
        <v>0</v>
      </c>
      <c r="H26" s="59">
        <f t="shared" si="4"/>
        <v>0</v>
      </c>
      <c r="I26" s="59">
        <v>1847.7</v>
      </c>
      <c r="J26" s="59">
        <v>276.60000000000002</v>
      </c>
      <c r="K26" s="59">
        <f t="shared" si="5"/>
        <v>14.969962656275371</v>
      </c>
      <c r="L26" s="59"/>
      <c r="M26" s="59"/>
      <c r="N26" s="59"/>
      <c r="O26" s="59"/>
      <c r="P26" s="59"/>
      <c r="Q26" s="59"/>
      <c r="R26" s="59">
        <v>2.6</v>
      </c>
      <c r="S26" s="59">
        <v>0</v>
      </c>
      <c r="T26" s="59">
        <f t="shared" si="6"/>
        <v>0</v>
      </c>
      <c r="U26" s="59">
        <v>1927.9</v>
      </c>
      <c r="V26" s="59">
        <v>0</v>
      </c>
      <c r="W26" s="59">
        <f t="shared" si="7"/>
        <v>0</v>
      </c>
      <c r="X26" s="59">
        <v>55.4</v>
      </c>
      <c r="Y26" s="59">
        <v>6.1</v>
      </c>
      <c r="Z26" s="59">
        <f t="shared" si="8"/>
        <v>11.010830324909747</v>
      </c>
      <c r="AA26" s="59">
        <v>310.39999999999998</v>
      </c>
      <c r="AB26" s="59">
        <v>59.6</v>
      </c>
      <c r="AC26" s="59">
        <f t="shared" si="9"/>
        <v>19.201030927835053</v>
      </c>
      <c r="AD26" s="59">
        <v>576.79999999999995</v>
      </c>
      <c r="AE26" s="59">
        <v>104.3</v>
      </c>
      <c r="AF26" s="59">
        <f t="shared" si="21"/>
        <v>18.082524271844662</v>
      </c>
      <c r="AG26" s="59">
        <v>12925.6</v>
      </c>
      <c r="AH26" s="59">
        <v>2977.8</v>
      </c>
      <c r="AI26" s="59">
        <f t="shared" si="10"/>
        <v>23.038002104351055</v>
      </c>
      <c r="AJ26" s="59">
        <v>116246.2</v>
      </c>
      <c r="AK26" s="59">
        <v>33036.800000000003</v>
      </c>
      <c r="AL26" s="59">
        <f t="shared" si="11"/>
        <v>28.419681675616065</v>
      </c>
      <c r="AM26" s="59">
        <v>562.20000000000005</v>
      </c>
      <c r="AN26" s="59">
        <v>84.6</v>
      </c>
      <c r="AO26" s="59">
        <f t="shared" si="12"/>
        <v>15.048025613660618</v>
      </c>
      <c r="AP26" s="59">
        <v>15.9</v>
      </c>
      <c r="AQ26" s="59">
        <v>0</v>
      </c>
      <c r="AR26" s="59">
        <f t="shared" si="13"/>
        <v>0</v>
      </c>
      <c r="AS26" s="59">
        <v>1349.1</v>
      </c>
      <c r="AT26" s="59">
        <v>333.6</v>
      </c>
      <c r="AU26" s="59">
        <f t="shared" si="14"/>
        <v>24.727596175227934</v>
      </c>
      <c r="AV26" s="59">
        <v>157.30000000000001</v>
      </c>
      <c r="AW26" s="59">
        <v>16.8</v>
      </c>
      <c r="AX26" s="59">
        <f t="shared" si="15"/>
        <v>10.680228862047043</v>
      </c>
      <c r="AY26" s="59"/>
      <c r="AZ26" s="59"/>
      <c r="BA26" s="59"/>
      <c r="BB26" s="59">
        <v>3583.1</v>
      </c>
      <c r="BC26" s="59">
        <v>527.5</v>
      </c>
      <c r="BD26" s="59">
        <f t="shared" si="16"/>
        <v>14.72188886718205</v>
      </c>
      <c r="BE26" s="59">
        <v>966.3</v>
      </c>
      <c r="BF26" s="59">
        <v>126.6</v>
      </c>
      <c r="BG26" s="59">
        <f t="shared" si="17"/>
        <v>13.101521266687364</v>
      </c>
      <c r="BH26" s="59">
        <v>14868.8</v>
      </c>
      <c r="BI26" s="59">
        <v>3717.3</v>
      </c>
      <c r="BJ26" s="59">
        <f t="shared" si="18"/>
        <v>25.000672549230607</v>
      </c>
      <c r="BK26" s="59">
        <v>3.2</v>
      </c>
      <c r="BL26" s="59">
        <v>0</v>
      </c>
      <c r="BM26" s="59">
        <f t="shared" si="19"/>
        <v>0</v>
      </c>
      <c r="BN26" s="59"/>
      <c r="BO26" s="59"/>
      <c r="BP26" s="59"/>
    </row>
    <row r="27" spans="1:68" ht="17.25" customHeight="1">
      <c r="A27" s="38">
        <v>21</v>
      </c>
      <c r="B27" s="39" t="s">
        <v>106</v>
      </c>
      <c r="C27" s="34">
        <f t="shared" si="3"/>
        <v>138786.4</v>
      </c>
      <c r="D27" s="34">
        <f t="shared" si="3"/>
        <v>31192.5</v>
      </c>
      <c r="E27" s="34">
        <f t="shared" si="1"/>
        <v>22.475184888432871</v>
      </c>
      <c r="F27" s="59">
        <v>0.4</v>
      </c>
      <c r="G27" s="59">
        <v>0</v>
      </c>
      <c r="H27" s="59">
        <f t="shared" si="4"/>
        <v>0</v>
      </c>
      <c r="I27" s="59">
        <v>1777.6</v>
      </c>
      <c r="J27" s="59">
        <v>225.2</v>
      </c>
      <c r="K27" s="59">
        <f t="shared" si="5"/>
        <v>12.668766876687668</v>
      </c>
      <c r="L27" s="59"/>
      <c r="M27" s="59"/>
      <c r="N27" s="59"/>
      <c r="O27" s="59"/>
      <c r="P27" s="59"/>
      <c r="Q27" s="59"/>
      <c r="R27" s="59">
        <v>1</v>
      </c>
      <c r="S27" s="59">
        <v>0</v>
      </c>
      <c r="T27" s="59">
        <f t="shared" si="6"/>
        <v>0</v>
      </c>
      <c r="U27" s="59">
        <v>2891.9</v>
      </c>
      <c r="V27" s="59">
        <v>0</v>
      </c>
      <c r="W27" s="59">
        <f t="shared" si="7"/>
        <v>0</v>
      </c>
      <c r="X27" s="59">
        <v>55.4</v>
      </c>
      <c r="Y27" s="59">
        <v>7.6</v>
      </c>
      <c r="Z27" s="59">
        <f t="shared" si="8"/>
        <v>13.718411552346572</v>
      </c>
      <c r="AA27" s="59">
        <v>310.39999999999998</v>
      </c>
      <c r="AB27" s="59">
        <v>60.8</v>
      </c>
      <c r="AC27" s="59">
        <f t="shared" si="9"/>
        <v>19.587628865979383</v>
      </c>
      <c r="AD27" s="59">
        <v>576.79999999999995</v>
      </c>
      <c r="AE27" s="59">
        <v>132.30000000000001</v>
      </c>
      <c r="AF27" s="59">
        <f t="shared" si="21"/>
        <v>22.9368932038835</v>
      </c>
      <c r="AG27" s="59">
        <v>28959</v>
      </c>
      <c r="AH27" s="59">
        <v>5788.3</v>
      </c>
      <c r="AI27" s="59">
        <f t="shared" si="10"/>
        <v>19.987913947304811</v>
      </c>
      <c r="AJ27" s="59">
        <v>86338.6</v>
      </c>
      <c r="AK27" s="59">
        <v>20536</v>
      </c>
      <c r="AL27" s="59">
        <f t="shared" si="11"/>
        <v>23.785421584320339</v>
      </c>
      <c r="AM27" s="59">
        <v>279.10000000000002</v>
      </c>
      <c r="AN27" s="59">
        <v>17.7</v>
      </c>
      <c r="AO27" s="59">
        <f t="shared" si="12"/>
        <v>6.3418129702615538</v>
      </c>
      <c r="AP27" s="59">
        <v>32.700000000000003</v>
      </c>
      <c r="AQ27" s="59">
        <v>0</v>
      </c>
      <c r="AR27" s="59">
        <f t="shared" si="13"/>
        <v>0</v>
      </c>
      <c r="AS27" s="59">
        <v>1079.4000000000001</v>
      </c>
      <c r="AT27" s="59">
        <v>267</v>
      </c>
      <c r="AU27" s="59">
        <f t="shared" si="14"/>
        <v>24.735964424680375</v>
      </c>
      <c r="AV27" s="59">
        <v>157.30000000000001</v>
      </c>
      <c r="AW27" s="59">
        <v>33.5</v>
      </c>
      <c r="AX27" s="59">
        <f t="shared" si="15"/>
        <v>21.29688493324857</v>
      </c>
      <c r="AY27" s="59"/>
      <c r="AZ27" s="59"/>
      <c r="BA27" s="59"/>
      <c r="BB27" s="59">
        <v>2690.5</v>
      </c>
      <c r="BC27" s="59">
        <v>801</v>
      </c>
      <c r="BD27" s="59">
        <f t="shared" si="16"/>
        <v>29.771417952053518</v>
      </c>
      <c r="BE27" s="59">
        <v>724.8</v>
      </c>
      <c r="BF27" s="59">
        <v>96</v>
      </c>
      <c r="BG27" s="59">
        <f t="shared" si="17"/>
        <v>13.245033112582782</v>
      </c>
      <c r="BH27" s="59">
        <v>12908.6</v>
      </c>
      <c r="BI27" s="59">
        <v>3227.1</v>
      </c>
      <c r="BJ27" s="59">
        <f t="shared" si="18"/>
        <v>24.999612661326555</v>
      </c>
      <c r="BK27" s="59">
        <v>2.9</v>
      </c>
      <c r="BL27" s="59">
        <v>0</v>
      </c>
      <c r="BM27" s="59">
        <f t="shared" si="19"/>
        <v>0</v>
      </c>
      <c r="BN27" s="59"/>
      <c r="BO27" s="59"/>
      <c r="BP27" s="59"/>
    </row>
    <row r="28" spans="1:68" s="8" customFormat="1" ht="21.75" customHeight="1">
      <c r="A28" s="41"/>
      <c r="B28" s="42" t="s">
        <v>419</v>
      </c>
      <c r="C28" s="37">
        <f>SUM(C29:C33)</f>
        <v>5743110.2000000011</v>
      </c>
      <c r="D28" s="37">
        <f t="shared" ref="D28:BO28" si="23">SUM(D29:D33)</f>
        <v>1417057.2</v>
      </c>
      <c r="E28" s="37">
        <f t="shared" si="1"/>
        <v>24.674038119623749</v>
      </c>
      <c r="F28" s="37">
        <f t="shared" si="23"/>
        <v>181.89999999999998</v>
      </c>
      <c r="G28" s="37">
        <f t="shared" si="23"/>
        <v>5.6000000000000005</v>
      </c>
      <c r="H28" s="60">
        <f t="shared" si="4"/>
        <v>3.0786146234194618</v>
      </c>
      <c r="I28" s="37">
        <f t="shared" si="23"/>
        <v>33053.599999999999</v>
      </c>
      <c r="J28" s="37">
        <f t="shared" si="23"/>
        <v>5224.2</v>
      </c>
      <c r="K28" s="37">
        <f t="shared" si="5"/>
        <v>15.805237553549386</v>
      </c>
      <c r="L28" s="37">
        <f t="shared" si="23"/>
        <v>129.4</v>
      </c>
      <c r="M28" s="37">
        <f t="shared" si="23"/>
        <v>0</v>
      </c>
      <c r="N28" s="37">
        <f t="shared" si="23"/>
        <v>0</v>
      </c>
      <c r="O28" s="37">
        <f t="shared" si="23"/>
        <v>30179.399999999998</v>
      </c>
      <c r="P28" s="37">
        <f t="shared" si="23"/>
        <v>0</v>
      </c>
      <c r="Q28" s="37">
        <f t="shared" si="23"/>
        <v>0</v>
      </c>
      <c r="R28" s="37">
        <f t="shared" si="23"/>
        <v>73.899999999999991</v>
      </c>
      <c r="S28" s="37">
        <f t="shared" si="23"/>
        <v>0</v>
      </c>
      <c r="T28" s="37">
        <f t="shared" si="23"/>
        <v>0</v>
      </c>
      <c r="U28" s="37">
        <f t="shared" si="23"/>
        <v>82671.3</v>
      </c>
      <c r="V28" s="37">
        <f t="shared" si="23"/>
        <v>0</v>
      </c>
      <c r="W28" s="37">
        <f t="shared" si="23"/>
        <v>0</v>
      </c>
      <c r="X28" s="37">
        <f t="shared" si="23"/>
        <v>701.59999999999991</v>
      </c>
      <c r="Y28" s="37">
        <f t="shared" si="23"/>
        <v>141.19999999999999</v>
      </c>
      <c r="Z28" s="37">
        <f t="shared" si="8"/>
        <v>20.125427594070697</v>
      </c>
      <c r="AA28" s="37">
        <f t="shared" si="23"/>
        <v>6387</v>
      </c>
      <c r="AB28" s="37">
        <f t="shared" si="23"/>
        <v>1126.7</v>
      </c>
      <c r="AC28" s="37">
        <f t="shared" si="9"/>
        <v>17.640519805855646</v>
      </c>
      <c r="AD28" s="37">
        <f t="shared" si="23"/>
        <v>13325.2</v>
      </c>
      <c r="AE28" s="37">
        <f t="shared" si="23"/>
        <v>2423</v>
      </c>
      <c r="AF28" s="37">
        <f t="shared" si="21"/>
        <v>18.183591991114579</v>
      </c>
      <c r="AG28" s="37">
        <f t="shared" si="23"/>
        <v>2717936.4000000004</v>
      </c>
      <c r="AH28" s="37">
        <f t="shared" si="23"/>
        <v>695162.1</v>
      </c>
      <c r="AI28" s="37">
        <f t="shared" si="10"/>
        <v>25.576834689730042</v>
      </c>
      <c r="AJ28" s="37">
        <f t="shared" si="23"/>
        <v>2829296</v>
      </c>
      <c r="AK28" s="37">
        <f t="shared" si="23"/>
        <v>708084.89999999991</v>
      </c>
      <c r="AL28" s="37">
        <f t="shared" si="11"/>
        <v>25.026893615938377</v>
      </c>
      <c r="AM28" s="37">
        <f t="shared" si="23"/>
        <v>19955.599999999999</v>
      </c>
      <c r="AN28" s="37">
        <f t="shared" si="23"/>
        <v>3389.1000000000004</v>
      </c>
      <c r="AO28" s="37">
        <f t="shared" si="12"/>
        <v>16.98320271001624</v>
      </c>
      <c r="AP28" s="37">
        <f t="shared" si="23"/>
        <v>854.49999999999989</v>
      </c>
      <c r="AQ28" s="37">
        <f t="shared" si="23"/>
        <v>0</v>
      </c>
      <c r="AR28" s="37">
        <f t="shared" si="13"/>
        <v>0</v>
      </c>
      <c r="AS28" s="37">
        <f t="shared" si="23"/>
        <v>0</v>
      </c>
      <c r="AT28" s="37">
        <f t="shared" si="23"/>
        <v>0</v>
      </c>
      <c r="AU28" s="37">
        <f t="shared" si="23"/>
        <v>0</v>
      </c>
      <c r="AV28" s="37">
        <f t="shared" si="23"/>
        <v>2743</v>
      </c>
      <c r="AW28" s="37">
        <f t="shared" si="23"/>
        <v>1021</v>
      </c>
      <c r="AX28" s="37">
        <f t="shared" si="15"/>
        <v>37.22201968647466</v>
      </c>
      <c r="AY28" s="37">
        <f t="shared" si="23"/>
        <v>4275</v>
      </c>
      <c r="AZ28" s="37">
        <f t="shared" si="23"/>
        <v>300</v>
      </c>
      <c r="BA28" s="37">
        <f>AZ28/AY28*100</f>
        <v>7.0175438596491224</v>
      </c>
      <c r="BB28" s="37">
        <f t="shared" si="23"/>
        <v>1019.2</v>
      </c>
      <c r="BC28" s="37">
        <f t="shared" si="23"/>
        <v>162.5</v>
      </c>
      <c r="BD28" s="37">
        <f t="shared" si="16"/>
        <v>15.943877551020408</v>
      </c>
      <c r="BE28" s="37">
        <f t="shared" si="23"/>
        <v>127.2</v>
      </c>
      <c r="BF28" s="37">
        <f t="shared" si="23"/>
        <v>16.899999999999999</v>
      </c>
      <c r="BG28" s="37">
        <f t="shared" si="17"/>
        <v>13.286163522012579</v>
      </c>
      <c r="BH28" s="37">
        <f t="shared" si="23"/>
        <v>0</v>
      </c>
      <c r="BI28" s="37">
        <f t="shared" si="23"/>
        <v>0</v>
      </c>
      <c r="BJ28" s="37">
        <v>0</v>
      </c>
      <c r="BK28" s="37">
        <f t="shared" si="23"/>
        <v>179.8</v>
      </c>
      <c r="BL28" s="37">
        <f t="shared" si="23"/>
        <v>0</v>
      </c>
      <c r="BM28" s="37">
        <f t="shared" si="19"/>
        <v>0</v>
      </c>
      <c r="BN28" s="37">
        <f t="shared" si="23"/>
        <v>20.2</v>
      </c>
      <c r="BO28" s="37">
        <f t="shared" si="23"/>
        <v>0</v>
      </c>
      <c r="BP28" s="37">
        <f>BO28/BN28*100</f>
        <v>0</v>
      </c>
    </row>
    <row r="29" spans="1:68" ht="17.25" customHeight="1">
      <c r="A29" s="38">
        <v>22</v>
      </c>
      <c r="B29" s="39" t="s">
        <v>107</v>
      </c>
      <c r="C29" s="34">
        <f t="shared" si="3"/>
        <v>218942.89999999997</v>
      </c>
      <c r="D29" s="34">
        <f t="shared" si="3"/>
        <v>58292.5</v>
      </c>
      <c r="E29" s="34">
        <f t="shared" si="1"/>
        <v>26.624521736032548</v>
      </c>
      <c r="F29" s="59">
        <v>5.6</v>
      </c>
      <c r="G29" s="59">
        <v>0</v>
      </c>
      <c r="H29" s="59">
        <f t="shared" si="4"/>
        <v>0</v>
      </c>
      <c r="I29" s="59">
        <v>4180.3999999999996</v>
      </c>
      <c r="J29" s="59">
        <v>560</v>
      </c>
      <c r="K29" s="59">
        <f t="shared" si="5"/>
        <v>13.395847287340926</v>
      </c>
      <c r="L29" s="59"/>
      <c r="M29" s="59"/>
      <c r="N29" s="59"/>
      <c r="O29" s="59"/>
      <c r="P29" s="59"/>
      <c r="Q29" s="59"/>
      <c r="R29" s="59">
        <v>1.8</v>
      </c>
      <c r="S29" s="59">
        <v>0</v>
      </c>
      <c r="T29" s="59">
        <f t="shared" si="6"/>
        <v>0</v>
      </c>
      <c r="U29" s="59">
        <v>1984</v>
      </c>
      <c r="V29" s="59">
        <v>0</v>
      </c>
      <c r="W29" s="59">
        <f t="shared" si="7"/>
        <v>0</v>
      </c>
      <c r="X29" s="59">
        <v>83</v>
      </c>
      <c r="Y29" s="59">
        <v>10.4</v>
      </c>
      <c r="Z29" s="59">
        <f t="shared" si="8"/>
        <v>12.530120481927712</v>
      </c>
      <c r="AA29" s="59">
        <v>620.9</v>
      </c>
      <c r="AB29" s="59">
        <v>89</v>
      </c>
      <c r="AC29" s="59">
        <f t="shared" si="9"/>
        <v>14.334031244966983</v>
      </c>
      <c r="AD29" s="59">
        <v>576.79999999999995</v>
      </c>
      <c r="AE29" s="59">
        <v>99.6</v>
      </c>
      <c r="AF29" s="59">
        <f t="shared" si="21"/>
        <v>17.267683772538142</v>
      </c>
      <c r="AG29" s="59">
        <v>87430.3</v>
      </c>
      <c r="AH29" s="59">
        <v>23336.5</v>
      </c>
      <c r="AI29" s="59">
        <f t="shared" si="10"/>
        <v>26.691547438359471</v>
      </c>
      <c r="AJ29" s="59">
        <v>122708</v>
      </c>
      <c r="AK29" s="59">
        <v>34107.699999999997</v>
      </c>
      <c r="AL29" s="59">
        <f t="shared" si="11"/>
        <v>27.795824233138834</v>
      </c>
      <c r="AM29" s="59">
        <v>1161.4000000000001</v>
      </c>
      <c r="AN29" s="59">
        <v>55.8</v>
      </c>
      <c r="AO29" s="59">
        <f t="shared" si="12"/>
        <v>4.8045462372998102</v>
      </c>
      <c r="AP29" s="59">
        <v>16.8</v>
      </c>
      <c r="AQ29" s="59">
        <v>0</v>
      </c>
      <c r="AR29" s="59">
        <f t="shared" si="13"/>
        <v>0</v>
      </c>
      <c r="AS29" s="59"/>
      <c r="AT29" s="59"/>
      <c r="AU29" s="59"/>
      <c r="AV29" s="59">
        <v>168.5</v>
      </c>
      <c r="AW29" s="59">
        <v>33.5</v>
      </c>
      <c r="AX29" s="59">
        <f t="shared" si="15"/>
        <v>19.881305637982198</v>
      </c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>
        <v>5.0999999999999996</v>
      </c>
      <c r="BL29" s="59">
        <v>0</v>
      </c>
      <c r="BM29" s="59">
        <f t="shared" si="19"/>
        <v>0</v>
      </c>
      <c r="BN29" s="59">
        <v>0.3</v>
      </c>
      <c r="BO29" s="59">
        <v>0</v>
      </c>
      <c r="BP29" s="34">
        <f t="shared" ref="BP29:BP34" si="24">BO29/BN29*100</f>
        <v>0</v>
      </c>
    </row>
    <row r="30" spans="1:68" ht="17.25" customHeight="1">
      <c r="A30" s="38">
        <v>23</v>
      </c>
      <c r="B30" s="39" t="s">
        <v>108</v>
      </c>
      <c r="C30" s="34">
        <f t="shared" si="3"/>
        <v>371408.9</v>
      </c>
      <c r="D30" s="34">
        <f t="shared" si="3"/>
        <v>89487.500000000015</v>
      </c>
      <c r="E30" s="34">
        <f t="shared" si="1"/>
        <v>24.094064520263249</v>
      </c>
      <c r="F30" s="59">
        <v>11.2</v>
      </c>
      <c r="G30" s="59">
        <v>0.9</v>
      </c>
      <c r="H30" s="59">
        <f t="shared" si="4"/>
        <v>8.0357142857142865</v>
      </c>
      <c r="I30" s="59">
        <v>5630.4</v>
      </c>
      <c r="J30" s="59">
        <v>955</v>
      </c>
      <c r="K30" s="59">
        <f t="shared" si="5"/>
        <v>16.961494742824669</v>
      </c>
      <c r="L30" s="59">
        <v>129.4</v>
      </c>
      <c r="M30" s="59">
        <v>0</v>
      </c>
      <c r="N30" s="59">
        <f t="shared" si="22"/>
        <v>0</v>
      </c>
      <c r="O30" s="59">
        <v>3381.1</v>
      </c>
      <c r="P30" s="59">
        <v>0</v>
      </c>
      <c r="Q30" s="59">
        <v>0</v>
      </c>
      <c r="R30" s="59">
        <v>5.0999999999999996</v>
      </c>
      <c r="S30" s="59">
        <v>0</v>
      </c>
      <c r="T30" s="59">
        <f t="shared" si="6"/>
        <v>0</v>
      </c>
      <c r="U30" s="59">
        <v>3967.9</v>
      </c>
      <c r="V30" s="59">
        <v>0</v>
      </c>
      <c r="W30" s="59">
        <f t="shared" si="7"/>
        <v>0</v>
      </c>
      <c r="X30" s="59">
        <v>83</v>
      </c>
      <c r="Y30" s="59">
        <v>20.8</v>
      </c>
      <c r="Z30" s="59">
        <f t="shared" si="8"/>
        <v>25.060240963855424</v>
      </c>
      <c r="AA30" s="59">
        <v>620.9</v>
      </c>
      <c r="AB30" s="59">
        <v>155.1</v>
      </c>
      <c r="AC30" s="59">
        <f t="shared" si="9"/>
        <v>24.979867933644709</v>
      </c>
      <c r="AD30" s="59">
        <v>886.9</v>
      </c>
      <c r="AE30" s="59">
        <v>225.4</v>
      </c>
      <c r="AF30" s="59">
        <f t="shared" si="21"/>
        <v>25.414364640883981</v>
      </c>
      <c r="AG30" s="59">
        <v>135325.6</v>
      </c>
      <c r="AH30" s="59">
        <v>38670.5</v>
      </c>
      <c r="AI30" s="59">
        <f t="shared" si="10"/>
        <v>28.575893991971952</v>
      </c>
      <c r="AJ30" s="59">
        <v>218692.4</v>
      </c>
      <c r="AK30" s="59">
        <v>49140.4</v>
      </c>
      <c r="AL30" s="59">
        <f t="shared" si="11"/>
        <v>22.470099555357205</v>
      </c>
      <c r="AM30" s="59">
        <v>1721.9</v>
      </c>
      <c r="AN30" s="59">
        <v>235.6</v>
      </c>
      <c r="AO30" s="59">
        <f t="shared" si="12"/>
        <v>13.682559962831755</v>
      </c>
      <c r="AP30" s="59">
        <v>66.2</v>
      </c>
      <c r="AQ30" s="59">
        <v>0</v>
      </c>
      <c r="AR30" s="59">
        <f t="shared" si="13"/>
        <v>0</v>
      </c>
      <c r="AS30" s="59"/>
      <c r="AT30" s="59"/>
      <c r="AU30" s="59"/>
      <c r="AV30" s="59">
        <v>262.2</v>
      </c>
      <c r="AW30" s="59">
        <v>83.8</v>
      </c>
      <c r="AX30" s="59">
        <f t="shared" si="15"/>
        <v>31.960335621662857</v>
      </c>
      <c r="AY30" s="59">
        <v>600</v>
      </c>
      <c r="AZ30" s="59">
        <v>0</v>
      </c>
      <c r="BA30" s="59">
        <f t="shared" si="20"/>
        <v>0</v>
      </c>
      <c r="BB30" s="59"/>
      <c r="BC30" s="59"/>
      <c r="BD30" s="59"/>
      <c r="BE30" s="59"/>
      <c r="BF30" s="59"/>
      <c r="BG30" s="59"/>
      <c r="BH30" s="59"/>
      <c r="BI30" s="59"/>
      <c r="BJ30" s="59"/>
      <c r="BK30" s="59">
        <v>22.6</v>
      </c>
      <c r="BL30" s="59">
        <v>0</v>
      </c>
      <c r="BM30" s="59">
        <f t="shared" si="19"/>
        <v>0</v>
      </c>
      <c r="BN30" s="59">
        <v>2.1</v>
      </c>
      <c r="BO30" s="59">
        <v>0</v>
      </c>
      <c r="BP30" s="34">
        <f t="shared" si="24"/>
        <v>0</v>
      </c>
    </row>
    <row r="31" spans="1:68" ht="17.25" customHeight="1">
      <c r="A31" s="38">
        <v>24</v>
      </c>
      <c r="B31" s="39" t="s">
        <v>109</v>
      </c>
      <c r="C31" s="34">
        <f t="shared" si="3"/>
        <v>1019928.3999999999</v>
      </c>
      <c r="D31" s="34">
        <f t="shared" si="3"/>
        <v>263854.7</v>
      </c>
      <c r="E31" s="34">
        <f t="shared" si="1"/>
        <v>25.869923810338065</v>
      </c>
      <c r="F31" s="59">
        <v>18.7</v>
      </c>
      <c r="G31" s="59">
        <v>4.7</v>
      </c>
      <c r="H31" s="59">
        <f t="shared" si="4"/>
        <v>25.133689839572192</v>
      </c>
      <c r="I31" s="59">
        <v>5090.5</v>
      </c>
      <c r="J31" s="59">
        <v>987</v>
      </c>
      <c r="K31" s="59">
        <f t="shared" si="5"/>
        <v>19.389058049307533</v>
      </c>
      <c r="L31" s="59"/>
      <c r="M31" s="59"/>
      <c r="N31" s="59"/>
      <c r="O31" s="59">
        <v>5269.9</v>
      </c>
      <c r="P31" s="59">
        <v>0</v>
      </c>
      <c r="Q31" s="59">
        <v>0</v>
      </c>
      <c r="R31" s="59">
        <v>23.6</v>
      </c>
      <c r="S31" s="59">
        <v>0</v>
      </c>
      <c r="T31" s="59">
        <f t="shared" si="6"/>
        <v>0</v>
      </c>
      <c r="U31" s="59">
        <v>7861.4</v>
      </c>
      <c r="V31" s="59">
        <v>0</v>
      </c>
      <c r="W31" s="59">
        <f t="shared" si="7"/>
        <v>0</v>
      </c>
      <c r="X31" s="59">
        <v>138.4</v>
      </c>
      <c r="Y31" s="59">
        <v>32.200000000000003</v>
      </c>
      <c r="Z31" s="59">
        <f t="shared" si="8"/>
        <v>23.265895953757227</v>
      </c>
      <c r="AA31" s="59">
        <v>931.3</v>
      </c>
      <c r="AB31" s="59">
        <v>153.69999999999999</v>
      </c>
      <c r="AC31" s="59">
        <f t="shared" si="9"/>
        <v>16.503811875872437</v>
      </c>
      <c r="AD31" s="59">
        <v>2195.9</v>
      </c>
      <c r="AE31" s="59">
        <v>457.3</v>
      </c>
      <c r="AF31" s="59">
        <f t="shared" si="21"/>
        <v>20.825174188259936</v>
      </c>
      <c r="AG31" s="59">
        <v>488465.4</v>
      </c>
      <c r="AH31" s="59">
        <v>140756.70000000001</v>
      </c>
      <c r="AI31" s="59">
        <f t="shared" si="10"/>
        <v>28.816104477410278</v>
      </c>
      <c r="AJ31" s="59">
        <v>503362</v>
      </c>
      <c r="AK31" s="59">
        <v>120114.4</v>
      </c>
      <c r="AL31" s="59">
        <f t="shared" si="11"/>
        <v>23.862429027220966</v>
      </c>
      <c r="AM31" s="59">
        <v>4878.7</v>
      </c>
      <c r="AN31" s="59">
        <v>981.7</v>
      </c>
      <c r="AO31" s="59">
        <f t="shared" si="12"/>
        <v>20.122163691147232</v>
      </c>
      <c r="AP31" s="59">
        <v>260.39999999999998</v>
      </c>
      <c r="AQ31" s="59">
        <v>0</v>
      </c>
      <c r="AR31" s="59">
        <f t="shared" si="13"/>
        <v>0</v>
      </c>
      <c r="AS31" s="59"/>
      <c r="AT31" s="59"/>
      <c r="AU31" s="59"/>
      <c r="AV31" s="59">
        <v>500.6</v>
      </c>
      <c r="AW31" s="59">
        <v>67</v>
      </c>
      <c r="AX31" s="59">
        <f t="shared" si="15"/>
        <v>13.383939272872553</v>
      </c>
      <c r="AY31" s="59">
        <v>900</v>
      </c>
      <c r="AZ31" s="59">
        <v>300</v>
      </c>
      <c r="BA31" s="59">
        <f t="shared" si="20"/>
        <v>33.333333333333329</v>
      </c>
      <c r="BB31" s="59"/>
      <c r="BC31" s="59"/>
      <c r="BD31" s="59"/>
      <c r="BE31" s="59"/>
      <c r="BF31" s="59"/>
      <c r="BG31" s="59"/>
      <c r="BH31" s="59"/>
      <c r="BI31" s="59"/>
      <c r="BJ31" s="59"/>
      <c r="BK31" s="59">
        <v>30.7</v>
      </c>
      <c r="BL31" s="59">
        <v>0</v>
      </c>
      <c r="BM31" s="59">
        <f t="shared" si="19"/>
        <v>0</v>
      </c>
      <c r="BN31" s="59">
        <v>0.9</v>
      </c>
      <c r="BO31" s="59">
        <v>0</v>
      </c>
      <c r="BP31" s="34">
        <f t="shared" si="24"/>
        <v>0</v>
      </c>
    </row>
    <row r="32" spans="1:68" s="2" customFormat="1" ht="17.25" customHeight="1">
      <c r="A32" s="38">
        <v>26</v>
      </c>
      <c r="B32" s="39" t="s">
        <v>110</v>
      </c>
      <c r="C32" s="34">
        <f t="shared" si="3"/>
        <v>3915214.1000000006</v>
      </c>
      <c r="D32" s="34">
        <f t="shared" si="3"/>
        <v>951378.99999999988</v>
      </c>
      <c r="E32" s="34">
        <f t="shared" si="1"/>
        <v>24.299539583288681</v>
      </c>
      <c r="F32" s="59">
        <v>141.69999999999999</v>
      </c>
      <c r="G32" s="59">
        <v>0</v>
      </c>
      <c r="H32" s="59">
        <f t="shared" si="4"/>
        <v>0</v>
      </c>
      <c r="I32" s="59">
        <v>14613.3</v>
      </c>
      <c r="J32" s="59">
        <v>2244.5</v>
      </c>
      <c r="K32" s="59">
        <f t="shared" si="5"/>
        <v>15.359295983795585</v>
      </c>
      <c r="L32" s="59"/>
      <c r="M32" s="59"/>
      <c r="N32" s="59"/>
      <c r="O32" s="59">
        <v>18701.599999999999</v>
      </c>
      <c r="P32" s="59">
        <v>0</v>
      </c>
      <c r="Q32" s="59">
        <v>0</v>
      </c>
      <c r="R32" s="59">
        <v>36.799999999999997</v>
      </c>
      <c r="S32" s="59">
        <v>0</v>
      </c>
      <c r="T32" s="59">
        <f t="shared" si="6"/>
        <v>0</v>
      </c>
      <c r="U32" s="59">
        <v>64890.100000000006</v>
      </c>
      <c r="V32" s="59">
        <v>0</v>
      </c>
      <c r="W32" s="59">
        <f t="shared" si="7"/>
        <v>0</v>
      </c>
      <c r="X32" s="59">
        <v>314.2</v>
      </c>
      <c r="Y32" s="59">
        <v>57.1</v>
      </c>
      <c r="Z32" s="59">
        <f t="shared" si="8"/>
        <v>18.173138128580526</v>
      </c>
      <c r="AA32" s="59">
        <v>3593</v>
      </c>
      <c r="AB32" s="59">
        <v>588.6</v>
      </c>
      <c r="AC32" s="59">
        <f t="shared" si="9"/>
        <v>16.381853604230447</v>
      </c>
      <c r="AD32" s="59">
        <v>8822.2000000000007</v>
      </c>
      <c r="AE32" s="59">
        <v>1472.5</v>
      </c>
      <c r="AF32" s="59">
        <f t="shared" si="21"/>
        <v>16.690848087778555</v>
      </c>
      <c r="AG32" s="59">
        <v>1918449.6</v>
      </c>
      <c r="AH32" s="59">
        <v>466133.3</v>
      </c>
      <c r="AI32" s="59">
        <f t="shared" si="10"/>
        <v>24.297396189089355</v>
      </c>
      <c r="AJ32" s="59">
        <v>1868577.6</v>
      </c>
      <c r="AK32" s="59">
        <v>477868.2</v>
      </c>
      <c r="AL32" s="59">
        <f t="shared" si="11"/>
        <v>25.57390177426937</v>
      </c>
      <c r="AM32" s="59">
        <v>11564</v>
      </c>
      <c r="AN32" s="59">
        <v>1998.7</v>
      </c>
      <c r="AO32" s="59">
        <f t="shared" si="12"/>
        <v>17.283811829816674</v>
      </c>
      <c r="AP32" s="59">
        <v>355.7</v>
      </c>
      <c r="AQ32" s="59">
        <v>0</v>
      </c>
      <c r="AR32" s="59">
        <f t="shared" si="13"/>
        <v>0</v>
      </c>
      <c r="AS32" s="59"/>
      <c r="AT32" s="59"/>
      <c r="AU32" s="59"/>
      <c r="AV32" s="59">
        <v>1706.8</v>
      </c>
      <c r="AW32" s="59">
        <v>836.7</v>
      </c>
      <c r="AX32" s="59">
        <f t="shared" si="15"/>
        <v>49.021560815561287</v>
      </c>
      <c r="AY32" s="59">
        <v>2175</v>
      </c>
      <c r="AZ32" s="59">
        <v>0</v>
      </c>
      <c r="BA32" s="59">
        <f t="shared" si="20"/>
        <v>0</v>
      </c>
      <c r="BB32" s="59">
        <v>1019.2</v>
      </c>
      <c r="BC32" s="59">
        <v>162.5</v>
      </c>
      <c r="BD32" s="59">
        <f t="shared" ref="BD32:BD34" si="25">BC32/BB32*100</f>
        <v>15.943877551020408</v>
      </c>
      <c r="BE32" s="59">
        <v>127.2</v>
      </c>
      <c r="BF32" s="59">
        <v>16.899999999999999</v>
      </c>
      <c r="BG32" s="59">
        <f t="shared" si="17"/>
        <v>13.286163522012579</v>
      </c>
      <c r="BH32" s="59"/>
      <c r="BI32" s="59"/>
      <c r="BJ32" s="59"/>
      <c r="BK32" s="59">
        <v>111.7</v>
      </c>
      <c r="BL32" s="59">
        <v>0</v>
      </c>
      <c r="BM32" s="59">
        <f t="shared" si="19"/>
        <v>0</v>
      </c>
      <c r="BN32" s="59">
        <v>14.4</v>
      </c>
      <c r="BO32" s="59">
        <v>0</v>
      </c>
      <c r="BP32" s="34">
        <f t="shared" si="24"/>
        <v>0</v>
      </c>
    </row>
    <row r="33" spans="1:68" ht="17.25" customHeight="1">
      <c r="A33" s="38">
        <v>25</v>
      </c>
      <c r="B33" s="39" t="s">
        <v>111</v>
      </c>
      <c r="C33" s="34">
        <f t="shared" si="3"/>
        <v>217615.9</v>
      </c>
      <c r="D33" s="34">
        <f t="shared" si="3"/>
        <v>54043.5</v>
      </c>
      <c r="E33" s="34">
        <f t="shared" si="1"/>
        <v>24.834352636916694</v>
      </c>
      <c r="F33" s="59">
        <v>4.7</v>
      </c>
      <c r="G33" s="59">
        <v>0</v>
      </c>
      <c r="H33" s="59">
        <f t="shared" si="4"/>
        <v>0</v>
      </c>
      <c r="I33" s="59">
        <v>3539</v>
      </c>
      <c r="J33" s="59">
        <v>477.7</v>
      </c>
      <c r="K33" s="59">
        <f t="shared" si="5"/>
        <v>13.498163322972589</v>
      </c>
      <c r="L33" s="59"/>
      <c r="M33" s="59"/>
      <c r="N33" s="59"/>
      <c r="O33" s="59">
        <v>2826.8</v>
      </c>
      <c r="P33" s="59">
        <v>0</v>
      </c>
      <c r="Q33" s="59">
        <v>0</v>
      </c>
      <c r="R33" s="59">
        <v>6.6</v>
      </c>
      <c r="S33" s="59">
        <v>0</v>
      </c>
      <c r="T33" s="59">
        <f t="shared" si="6"/>
        <v>0</v>
      </c>
      <c r="U33" s="59">
        <v>3967.9</v>
      </c>
      <c r="V33" s="59">
        <v>0</v>
      </c>
      <c r="W33" s="59">
        <f>V33/U33*100</f>
        <v>0</v>
      </c>
      <c r="X33" s="59">
        <v>83</v>
      </c>
      <c r="Y33" s="59">
        <v>20.7</v>
      </c>
      <c r="Z33" s="59">
        <f t="shared" si="8"/>
        <v>24.939759036144576</v>
      </c>
      <c r="AA33" s="59">
        <v>620.9</v>
      </c>
      <c r="AB33" s="59">
        <v>140.30000000000001</v>
      </c>
      <c r="AC33" s="59">
        <f t="shared" si="9"/>
        <v>22.59623127717829</v>
      </c>
      <c r="AD33" s="59">
        <v>843.4</v>
      </c>
      <c r="AE33" s="59">
        <v>168.2</v>
      </c>
      <c r="AF33" s="59">
        <f t="shared" si="21"/>
        <v>19.94308750296419</v>
      </c>
      <c r="AG33" s="59">
        <v>88265.5</v>
      </c>
      <c r="AH33" s="59">
        <v>26265.1</v>
      </c>
      <c r="AI33" s="59">
        <f t="shared" si="10"/>
        <v>29.756926545479264</v>
      </c>
      <c r="AJ33" s="59">
        <v>115956</v>
      </c>
      <c r="AK33" s="59">
        <v>26854.2</v>
      </c>
      <c r="AL33" s="59">
        <f t="shared" si="11"/>
        <v>23.158956845700093</v>
      </c>
      <c r="AM33" s="59">
        <v>629.6</v>
      </c>
      <c r="AN33" s="59">
        <v>117.3</v>
      </c>
      <c r="AO33" s="59">
        <f t="shared" si="12"/>
        <v>18.630876747141041</v>
      </c>
      <c r="AP33" s="59">
        <v>155.4</v>
      </c>
      <c r="AQ33" s="59">
        <v>0</v>
      </c>
      <c r="AR33" s="59">
        <f t="shared" si="13"/>
        <v>0</v>
      </c>
      <c r="AS33" s="59"/>
      <c r="AT33" s="59"/>
      <c r="AU33" s="59"/>
      <c r="AV33" s="59">
        <v>104.9</v>
      </c>
      <c r="AW33" s="59">
        <v>0</v>
      </c>
      <c r="AX33" s="59">
        <f t="shared" si="15"/>
        <v>0</v>
      </c>
      <c r="AY33" s="59">
        <v>600</v>
      </c>
      <c r="AZ33" s="59">
        <v>0</v>
      </c>
      <c r="BA33" s="59">
        <f t="shared" si="20"/>
        <v>0</v>
      </c>
      <c r="BB33" s="59"/>
      <c r="BC33" s="59"/>
      <c r="BD33" s="59"/>
      <c r="BE33" s="59"/>
      <c r="BF33" s="59"/>
      <c r="BG33" s="59"/>
      <c r="BH33" s="59"/>
      <c r="BI33" s="59"/>
      <c r="BJ33" s="59"/>
      <c r="BK33" s="59">
        <v>9.6999999999999993</v>
      </c>
      <c r="BL33" s="59">
        <v>0</v>
      </c>
      <c r="BM33" s="59">
        <f t="shared" si="19"/>
        <v>0</v>
      </c>
      <c r="BN33" s="59">
        <v>2.5</v>
      </c>
      <c r="BO33" s="59">
        <v>0</v>
      </c>
      <c r="BP33" s="34">
        <f t="shared" si="24"/>
        <v>0</v>
      </c>
    </row>
    <row r="34" spans="1:68" s="10" customFormat="1" ht="33.75" customHeight="1">
      <c r="A34" s="69" t="s">
        <v>112</v>
      </c>
      <c r="B34" s="69"/>
      <c r="C34" s="37">
        <f>SUM(C6+C28)</f>
        <v>10362587.300000001</v>
      </c>
      <c r="D34" s="37">
        <f t="shared" ref="D34:BO34" si="26">SUM(D6+D28)</f>
        <v>2549785.7000000002</v>
      </c>
      <c r="E34" s="37">
        <f t="shared" si="1"/>
        <v>24.605686072241824</v>
      </c>
      <c r="F34" s="37">
        <f t="shared" si="26"/>
        <v>215.79999999999998</v>
      </c>
      <c r="G34" s="37">
        <f t="shared" si="26"/>
        <v>6.7000000000000011</v>
      </c>
      <c r="H34" s="37">
        <f t="shared" si="4"/>
        <v>3.104726598702503</v>
      </c>
      <c r="I34" s="37">
        <f t="shared" si="26"/>
        <v>71792.699999999983</v>
      </c>
      <c r="J34" s="37">
        <f t="shared" si="26"/>
        <v>11108.3</v>
      </c>
      <c r="K34" s="37">
        <f t="shared" si="5"/>
        <v>15.47274305047728</v>
      </c>
      <c r="L34" s="37">
        <f t="shared" si="26"/>
        <v>940</v>
      </c>
      <c r="M34" s="37">
        <f t="shared" si="26"/>
        <v>0</v>
      </c>
      <c r="N34" s="37">
        <f t="shared" si="26"/>
        <v>0</v>
      </c>
      <c r="O34" s="37">
        <f t="shared" si="26"/>
        <v>100000</v>
      </c>
      <c r="P34" s="37">
        <f t="shared" si="26"/>
        <v>0</v>
      </c>
      <c r="Q34" s="37">
        <f t="shared" si="26"/>
        <v>0</v>
      </c>
      <c r="R34" s="37">
        <f t="shared" si="26"/>
        <v>126</v>
      </c>
      <c r="S34" s="37">
        <f t="shared" si="26"/>
        <v>0</v>
      </c>
      <c r="T34" s="37">
        <f t="shared" si="26"/>
        <v>0</v>
      </c>
      <c r="U34" s="37">
        <f t="shared" si="26"/>
        <v>154966</v>
      </c>
      <c r="V34" s="37">
        <f t="shared" si="26"/>
        <v>2891.8</v>
      </c>
      <c r="W34" s="60">
        <f>V34/U34*100</f>
        <v>1.8660867545138935</v>
      </c>
      <c r="X34" s="37">
        <f t="shared" si="26"/>
        <v>1975.3</v>
      </c>
      <c r="Y34" s="37">
        <f t="shared" si="26"/>
        <v>319.29999999999995</v>
      </c>
      <c r="Z34" s="37">
        <f t="shared" si="8"/>
        <v>16.164633220270336</v>
      </c>
      <c r="AA34" s="37">
        <f t="shared" si="26"/>
        <v>16182.299999999996</v>
      </c>
      <c r="AB34" s="37">
        <f t="shared" si="26"/>
        <v>2899.6</v>
      </c>
      <c r="AC34" s="37">
        <f t="shared" si="9"/>
        <v>17.91834288080187</v>
      </c>
      <c r="AD34" s="37">
        <f t="shared" si="26"/>
        <v>27614.199999999997</v>
      </c>
      <c r="AE34" s="37">
        <f t="shared" si="26"/>
        <v>4974</v>
      </c>
      <c r="AF34" s="37">
        <f t="shared" si="21"/>
        <v>18.012471844196103</v>
      </c>
      <c r="AG34" s="37">
        <f t="shared" si="26"/>
        <v>3635007.2</v>
      </c>
      <c r="AH34" s="37">
        <f t="shared" si="26"/>
        <v>925750</v>
      </c>
      <c r="AI34" s="37">
        <f t="shared" si="10"/>
        <v>25.467624933452676</v>
      </c>
      <c r="AJ34" s="37">
        <f t="shared" si="26"/>
        <v>5739584.9000000004</v>
      </c>
      <c r="AK34" s="37">
        <f t="shared" si="26"/>
        <v>1459438.5999999999</v>
      </c>
      <c r="AL34" s="37">
        <f t="shared" si="11"/>
        <v>25.427598431377845</v>
      </c>
      <c r="AM34" s="37">
        <f t="shared" si="26"/>
        <v>30184.300000000003</v>
      </c>
      <c r="AN34" s="37">
        <f t="shared" si="26"/>
        <v>5063.1000000000004</v>
      </c>
      <c r="AO34" s="37">
        <f t="shared" si="12"/>
        <v>16.773952021415106</v>
      </c>
      <c r="AP34" s="37">
        <f t="shared" si="26"/>
        <v>1765.7999999999997</v>
      </c>
      <c r="AQ34" s="37">
        <f t="shared" si="26"/>
        <v>0</v>
      </c>
      <c r="AR34" s="37">
        <f t="shared" si="13"/>
        <v>0</v>
      </c>
      <c r="AS34" s="37">
        <f t="shared" si="26"/>
        <v>32920.300000000003</v>
      </c>
      <c r="AT34" s="37">
        <f t="shared" si="26"/>
        <v>8127.3</v>
      </c>
      <c r="AU34" s="37">
        <f>AT34/AS34*100</f>
        <v>24.687806611725893</v>
      </c>
      <c r="AV34" s="37">
        <f t="shared" si="26"/>
        <v>5801.9000000000015</v>
      </c>
      <c r="AW34" s="37">
        <f t="shared" si="26"/>
        <v>1708.1</v>
      </c>
      <c r="AX34" s="37">
        <f t="shared" si="15"/>
        <v>29.440355745531626</v>
      </c>
      <c r="AY34" s="37">
        <f t="shared" si="26"/>
        <v>8025</v>
      </c>
      <c r="AZ34" s="37">
        <f t="shared" si="26"/>
        <v>300</v>
      </c>
      <c r="BA34" s="37">
        <f t="shared" si="20"/>
        <v>3.7383177570093453</v>
      </c>
      <c r="BB34" s="37">
        <f t="shared" si="26"/>
        <v>85215.099999999991</v>
      </c>
      <c r="BC34" s="37">
        <f t="shared" si="26"/>
        <v>16752.599999999999</v>
      </c>
      <c r="BD34" s="37">
        <f t="shared" si="25"/>
        <v>19.659191856842273</v>
      </c>
      <c r="BE34" s="37">
        <f t="shared" si="26"/>
        <v>19600</v>
      </c>
      <c r="BF34" s="37">
        <f t="shared" si="26"/>
        <v>2866.9000000000005</v>
      </c>
      <c r="BG34" s="37">
        <f t="shared" si="17"/>
        <v>14.627040816326534</v>
      </c>
      <c r="BH34" s="37">
        <f t="shared" si="26"/>
        <v>430320</v>
      </c>
      <c r="BI34" s="37">
        <f t="shared" si="26"/>
        <v>107579.40000000001</v>
      </c>
      <c r="BJ34" s="37">
        <f t="shared" si="18"/>
        <v>24.999860568878976</v>
      </c>
      <c r="BK34" s="37">
        <f t="shared" si="26"/>
        <v>330.29999999999995</v>
      </c>
      <c r="BL34" s="37">
        <f t="shared" si="26"/>
        <v>0</v>
      </c>
      <c r="BM34" s="37">
        <f t="shared" si="19"/>
        <v>0</v>
      </c>
      <c r="BN34" s="37">
        <f t="shared" si="26"/>
        <v>20.2</v>
      </c>
      <c r="BO34" s="37">
        <f t="shared" si="26"/>
        <v>0</v>
      </c>
      <c r="BP34" s="37">
        <f t="shared" si="24"/>
        <v>0</v>
      </c>
    </row>
  </sheetData>
  <mergeCells count="27">
    <mergeCell ref="A34:B34"/>
    <mergeCell ref="B4:B5"/>
    <mergeCell ref="A4:A5"/>
    <mergeCell ref="AY4:BA4"/>
    <mergeCell ref="BB4:BD4"/>
    <mergeCell ref="O4:Q4"/>
    <mergeCell ref="R4:T4"/>
    <mergeCell ref="U4:W4"/>
    <mergeCell ref="X4:Z4"/>
    <mergeCell ref="AA4:AC4"/>
    <mergeCell ref="AD4:AF4"/>
    <mergeCell ref="F4:H4"/>
    <mergeCell ref="I4:K4"/>
    <mergeCell ref="L4:N4"/>
    <mergeCell ref="C4:E4"/>
    <mergeCell ref="BN4:BP4"/>
    <mergeCell ref="AG4:AI4"/>
    <mergeCell ref="AJ4:AL4"/>
    <mergeCell ref="AM4:AO4"/>
    <mergeCell ref="AP4:AR4"/>
    <mergeCell ref="AS4:AU4"/>
    <mergeCell ref="AV4:AX4"/>
    <mergeCell ref="P3:Q3"/>
    <mergeCell ref="C2:Q2"/>
    <mergeCell ref="BE4:BG4"/>
    <mergeCell ref="BH4:BJ4"/>
    <mergeCell ref="BK4:BM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B3" sqref="B3"/>
    </sheetView>
  </sheetViews>
  <sheetFormatPr defaultRowHeight="12.75"/>
  <cols>
    <col min="1" max="1" width="4.85546875" style="1" customWidth="1"/>
    <col min="2" max="2" width="18.5703125" style="2" customWidth="1"/>
    <col min="3" max="3" width="15.5703125" style="11" customWidth="1"/>
    <col min="4" max="4" width="15.28515625" style="11" customWidth="1"/>
    <col min="5" max="5" width="12.140625" style="11" customWidth="1"/>
    <col min="6" max="7" width="12.85546875" style="5" customWidth="1"/>
    <col min="8" max="8" width="12" style="5" customWidth="1"/>
    <col min="9" max="10" width="12.85546875" style="2" customWidth="1"/>
    <col min="11" max="11" width="11.5703125" style="2" customWidth="1"/>
    <col min="12" max="13" width="12.85546875" style="5" customWidth="1"/>
    <col min="14" max="14" width="12" style="5" customWidth="1"/>
    <col min="15" max="15" width="16" style="5" customWidth="1"/>
    <col min="16" max="16" width="12.42578125" style="5" customWidth="1"/>
    <col min="17" max="17" width="11" style="5" customWidth="1"/>
    <col min="18" max="18" width="14" style="5" customWidth="1"/>
    <col min="19" max="19" width="13.5703125" style="5" customWidth="1"/>
    <col min="20" max="20" width="12.7109375" style="5" customWidth="1"/>
    <col min="21" max="21" width="12" style="5" customWidth="1"/>
    <col min="22" max="22" width="12.5703125" style="5" customWidth="1"/>
    <col min="23" max="23" width="11.42578125" style="5" customWidth="1"/>
    <col min="24" max="24" width="13.28515625" style="5" customWidth="1"/>
    <col min="25" max="25" width="12.42578125" style="5" customWidth="1"/>
    <col min="26" max="26" width="11.28515625" style="5" customWidth="1"/>
    <col min="27" max="16384" width="9.140625" style="5"/>
  </cols>
  <sheetData>
    <row r="1" spans="1:26" ht="26.25" hidden="1" customHeight="1">
      <c r="A1" s="1" t="s">
        <v>0</v>
      </c>
      <c r="C1" s="2"/>
      <c r="D1" s="2"/>
      <c r="E1" s="2"/>
    </row>
    <row r="2" spans="1:26" ht="59.25" customHeight="1">
      <c r="A2" s="52" t="s">
        <v>1</v>
      </c>
      <c r="B2" s="53"/>
      <c r="C2" s="92" t="s">
        <v>437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62"/>
      <c r="S2" s="62"/>
      <c r="T2" s="62"/>
      <c r="U2" s="62"/>
      <c r="V2" s="62"/>
      <c r="W2" s="62"/>
      <c r="X2" s="62"/>
      <c r="Y2" s="62"/>
      <c r="Z2" s="62"/>
    </row>
    <row r="3" spans="1:26" ht="30" customHeight="1">
      <c r="A3" s="52"/>
      <c r="B3" s="53"/>
      <c r="C3" s="62"/>
      <c r="D3" s="62"/>
      <c r="E3" s="62"/>
      <c r="F3" s="62"/>
      <c r="G3" s="62"/>
      <c r="H3" s="62"/>
      <c r="I3" s="53"/>
      <c r="J3" s="53"/>
      <c r="K3" s="53"/>
      <c r="L3" s="62"/>
      <c r="M3" s="62"/>
      <c r="N3" s="62"/>
      <c r="O3" s="62"/>
      <c r="P3" s="99" t="s">
        <v>418</v>
      </c>
      <c r="Q3" s="99"/>
      <c r="R3" s="62"/>
      <c r="S3" s="62"/>
      <c r="T3" s="62"/>
      <c r="U3" s="62"/>
      <c r="V3" s="62"/>
      <c r="W3" s="62"/>
      <c r="X3" s="62"/>
      <c r="Y3" s="62"/>
      <c r="Z3" s="62"/>
    </row>
    <row r="4" spans="1:26" ht="151.5" customHeight="1">
      <c r="A4" s="32" t="s">
        <v>114</v>
      </c>
      <c r="B4" s="33" t="s">
        <v>421</v>
      </c>
      <c r="C4" s="73" t="s">
        <v>78</v>
      </c>
      <c r="D4" s="74"/>
      <c r="E4" s="75"/>
      <c r="F4" s="70" t="s">
        <v>79</v>
      </c>
      <c r="G4" s="71"/>
      <c r="H4" s="72"/>
      <c r="I4" s="70" t="s">
        <v>80</v>
      </c>
      <c r="J4" s="71"/>
      <c r="K4" s="72"/>
      <c r="L4" s="93" t="s">
        <v>81</v>
      </c>
      <c r="M4" s="94"/>
      <c r="N4" s="95"/>
      <c r="O4" s="70" t="s">
        <v>82</v>
      </c>
      <c r="P4" s="71"/>
      <c r="Q4" s="72"/>
      <c r="R4" s="80" t="s">
        <v>83</v>
      </c>
      <c r="S4" s="81"/>
      <c r="T4" s="82"/>
      <c r="U4" s="70" t="s">
        <v>84</v>
      </c>
      <c r="V4" s="71"/>
      <c r="W4" s="72"/>
      <c r="X4" s="70" t="s">
        <v>433</v>
      </c>
      <c r="Y4" s="71"/>
      <c r="Z4" s="72"/>
    </row>
    <row r="5" spans="1:26" ht="66.75" customHeight="1">
      <c r="A5" s="32"/>
      <c r="B5" s="33"/>
      <c r="C5" s="44" t="s">
        <v>415</v>
      </c>
      <c r="D5" s="44" t="s">
        <v>416</v>
      </c>
      <c r="E5" s="44" t="s">
        <v>417</v>
      </c>
      <c r="F5" s="44" t="s">
        <v>415</v>
      </c>
      <c r="G5" s="44" t="s">
        <v>416</v>
      </c>
      <c r="H5" s="44" t="s">
        <v>417</v>
      </c>
      <c r="I5" s="44" t="s">
        <v>415</v>
      </c>
      <c r="J5" s="44" t="s">
        <v>416</v>
      </c>
      <c r="K5" s="44" t="s">
        <v>417</v>
      </c>
      <c r="L5" s="44" t="s">
        <v>415</v>
      </c>
      <c r="M5" s="44" t="s">
        <v>416</v>
      </c>
      <c r="N5" s="44" t="s">
        <v>417</v>
      </c>
      <c r="O5" s="44" t="s">
        <v>415</v>
      </c>
      <c r="P5" s="44" t="s">
        <v>416</v>
      </c>
      <c r="Q5" s="44" t="s">
        <v>417</v>
      </c>
      <c r="R5" s="44" t="s">
        <v>415</v>
      </c>
      <c r="S5" s="44" t="s">
        <v>416</v>
      </c>
      <c r="T5" s="44" t="s">
        <v>417</v>
      </c>
      <c r="U5" s="44" t="s">
        <v>415</v>
      </c>
      <c r="V5" s="44" t="s">
        <v>416</v>
      </c>
      <c r="W5" s="44" t="s">
        <v>417</v>
      </c>
      <c r="X5" s="44" t="s">
        <v>415</v>
      </c>
      <c r="Y5" s="44" t="s">
        <v>416</v>
      </c>
      <c r="Z5" s="44" t="s">
        <v>417</v>
      </c>
    </row>
    <row r="6" spans="1:26" ht="31.5" customHeight="1">
      <c r="A6" s="32"/>
      <c r="B6" s="55" t="s">
        <v>434</v>
      </c>
      <c r="C6" s="58">
        <f>SUM(C7:C27)</f>
        <v>10208.800000000001</v>
      </c>
      <c r="D6" s="58">
        <f t="shared" ref="D6:Z6" si="0">SUM(D7:D27)</f>
        <v>2.8</v>
      </c>
      <c r="E6" s="58">
        <f>D6/C6*100</f>
        <v>2.7427317608337901E-2</v>
      </c>
      <c r="F6" s="58">
        <f t="shared" si="0"/>
        <v>0</v>
      </c>
      <c r="G6" s="58">
        <f t="shared" si="0"/>
        <v>0</v>
      </c>
      <c r="H6" s="58">
        <f t="shared" si="0"/>
        <v>0</v>
      </c>
      <c r="I6" s="58">
        <f t="shared" si="0"/>
        <v>10000</v>
      </c>
      <c r="J6" s="58">
        <f t="shared" si="0"/>
        <v>0</v>
      </c>
      <c r="K6" s="58">
        <f t="shared" si="0"/>
        <v>0</v>
      </c>
      <c r="L6" s="58">
        <f t="shared" si="0"/>
        <v>0</v>
      </c>
      <c r="M6" s="58">
        <f t="shared" si="0"/>
        <v>0</v>
      </c>
      <c r="N6" s="58">
        <f t="shared" si="0"/>
        <v>0</v>
      </c>
      <c r="O6" s="58">
        <f t="shared" si="0"/>
        <v>0</v>
      </c>
      <c r="P6" s="58">
        <f t="shared" si="0"/>
        <v>0</v>
      </c>
      <c r="Q6" s="58">
        <f t="shared" si="0"/>
        <v>0</v>
      </c>
      <c r="R6" s="58">
        <f t="shared" si="0"/>
        <v>208.79999999999998</v>
      </c>
      <c r="S6" s="58">
        <f t="shared" si="0"/>
        <v>2.8</v>
      </c>
      <c r="T6" s="58">
        <f t="shared" ref="T6:T35" si="1">S6/R6*100</f>
        <v>1.3409961685823755</v>
      </c>
      <c r="U6" s="58">
        <f t="shared" si="0"/>
        <v>0</v>
      </c>
      <c r="V6" s="58">
        <f t="shared" si="0"/>
        <v>0</v>
      </c>
      <c r="W6" s="58">
        <f t="shared" si="0"/>
        <v>0</v>
      </c>
      <c r="X6" s="58">
        <f t="shared" si="0"/>
        <v>0</v>
      </c>
      <c r="Y6" s="58">
        <f t="shared" si="0"/>
        <v>0</v>
      </c>
      <c r="Z6" s="58">
        <f t="shared" si="0"/>
        <v>0</v>
      </c>
    </row>
    <row r="7" spans="1:26" ht="18.75" customHeight="1">
      <c r="A7" s="38">
        <v>1</v>
      </c>
      <c r="B7" s="39" t="s">
        <v>86</v>
      </c>
      <c r="C7" s="59">
        <f>SUM(F7+I7+L7+O7+R7+U7+X7)</f>
        <v>10000</v>
      </c>
      <c r="D7" s="59">
        <f>SUM(G7+J7+M7+P7+S7+V7+Y7)</f>
        <v>0</v>
      </c>
      <c r="E7" s="59">
        <f>D7/C7*100</f>
        <v>0</v>
      </c>
      <c r="F7" s="63"/>
      <c r="G7" s="63"/>
      <c r="H7" s="63"/>
      <c r="I7" s="63">
        <v>10000</v>
      </c>
      <c r="J7" s="63">
        <v>0</v>
      </c>
      <c r="K7" s="63">
        <v>0</v>
      </c>
      <c r="L7" s="63"/>
      <c r="M7" s="63"/>
      <c r="N7" s="63"/>
      <c r="O7" s="63"/>
      <c r="P7" s="63"/>
      <c r="Q7" s="63"/>
      <c r="R7" s="63">
        <v>0</v>
      </c>
      <c r="S7" s="63">
        <v>0</v>
      </c>
      <c r="T7" s="63"/>
      <c r="U7" s="63"/>
      <c r="V7" s="63"/>
      <c r="W7" s="63"/>
      <c r="X7" s="63"/>
      <c r="Y7" s="63"/>
      <c r="Z7" s="63"/>
    </row>
    <row r="8" spans="1:26" ht="18.75" customHeight="1">
      <c r="A8" s="38">
        <v>2</v>
      </c>
      <c r="B8" s="39" t="s">
        <v>87</v>
      </c>
      <c r="C8" s="59">
        <f t="shared" ref="C8:D33" si="2">SUM(F8+I8+L8+O8+R8+U8+X8)</f>
        <v>13.9</v>
      </c>
      <c r="D8" s="59">
        <f t="shared" si="2"/>
        <v>1.7</v>
      </c>
      <c r="E8" s="59">
        <f t="shared" ref="E8:E35" si="3">D8/C8*100</f>
        <v>12.230215827338128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>
        <v>13.9</v>
      </c>
      <c r="S8" s="63">
        <v>1.7</v>
      </c>
      <c r="T8" s="63">
        <f t="shared" si="1"/>
        <v>12.230215827338128</v>
      </c>
      <c r="U8" s="63"/>
      <c r="V8" s="63"/>
      <c r="W8" s="63"/>
      <c r="X8" s="63"/>
      <c r="Y8" s="63"/>
      <c r="Z8" s="63"/>
    </row>
    <row r="9" spans="1:26" ht="18.75" customHeight="1">
      <c r="A9" s="38">
        <v>3</v>
      </c>
      <c r="B9" s="39" t="s">
        <v>88</v>
      </c>
      <c r="C9" s="59">
        <f t="shared" si="2"/>
        <v>0</v>
      </c>
      <c r="D9" s="59">
        <f t="shared" si="2"/>
        <v>0</v>
      </c>
      <c r="E9" s="59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0</v>
      </c>
      <c r="S9" s="63">
        <v>0</v>
      </c>
      <c r="T9" s="63"/>
      <c r="U9" s="63"/>
      <c r="V9" s="63"/>
      <c r="W9" s="63"/>
      <c r="X9" s="63"/>
      <c r="Y9" s="63"/>
      <c r="Z9" s="63"/>
    </row>
    <row r="10" spans="1:26" ht="18.75" customHeight="1">
      <c r="A10" s="38">
        <v>4</v>
      </c>
      <c r="B10" s="39" t="s">
        <v>89</v>
      </c>
      <c r="C10" s="59">
        <f t="shared" si="2"/>
        <v>4.5999999999999996</v>
      </c>
      <c r="D10" s="59">
        <f t="shared" si="2"/>
        <v>0</v>
      </c>
      <c r="E10" s="59">
        <f t="shared" si="3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>
        <v>4.5999999999999996</v>
      </c>
      <c r="S10" s="63">
        <v>0</v>
      </c>
      <c r="T10" s="63">
        <f t="shared" si="1"/>
        <v>0</v>
      </c>
      <c r="U10" s="63"/>
      <c r="V10" s="63"/>
      <c r="W10" s="63"/>
      <c r="X10" s="63"/>
      <c r="Y10" s="63"/>
      <c r="Z10" s="63"/>
    </row>
    <row r="11" spans="1:26" ht="18.75" customHeight="1">
      <c r="A11" s="38">
        <v>5</v>
      </c>
      <c r="B11" s="39" t="s">
        <v>90</v>
      </c>
      <c r="C11" s="59">
        <f t="shared" si="2"/>
        <v>4.5999999999999996</v>
      </c>
      <c r="D11" s="59">
        <f t="shared" si="2"/>
        <v>0</v>
      </c>
      <c r="E11" s="59">
        <f t="shared" si="3"/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>
        <v>4.5999999999999996</v>
      </c>
      <c r="S11" s="63">
        <v>0</v>
      </c>
      <c r="T11" s="63">
        <f t="shared" si="1"/>
        <v>0</v>
      </c>
      <c r="U11" s="63"/>
      <c r="V11" s="63"/>
      <c r="W11" s="63"/>
      <c r="X11" s="63"/>
      <c r="Y11" s="63"/>
      <c r="Z11" s="63"/>
    </row>
    <row r="12" spans="1:26" ht="18.75" customHeight="1">
      <c r="A12" s="38">
        <v>6</v>
      </c>
      <c r="B12" s="39" t="s">
        <v>91</v>
      </c>
      <c r="C12" s="59">
        <f t="shared" si="2"/>
        <v>18.600000000000001</v>
      </c>
      <c r="D12" s="59">
        <f t="shared" si="2"/>
        <v>0</v>
      </c>
      <c r="E12" s="59">
        <f t="shared" si="3"/>
        <v>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>
        <v>18.600000000000001</v>
      </c>
      <c r="S12" s="63">
        <v>0</v>
      </c>
      <c r="T12" s="63">
        <f t="shared" si="1"/>
        <v>0</v>
      </c>
      <c r="U12" s="63"/>
      <c r="V12" s="63"/>
      <c r="W12" s="63"/>
      <c r="X12" s="63"/>
      <c r="Y12" s="63"/>
      <c r="Z12" s="63"/>
    </row>
    <row r="13" spans="1:26" ht="18.75" customHeight="1">
      <c r="A13" s="38">
        <v>7</v>
      </c>
      <c r="B13" s="39" t="s">
        <v>92</v>
      </c>
      <c r="C13" s="59">
        <f t="shared" si="2"/>
        <v>88.3</v>
      </c>
      <c r="D13" s="59">
        <f t="shared" si="2"/>
        <v>0</v>
      </c>
      <c r="E13" s="59">
        <f t="shared" si="3"/>
        <v>0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>
        <v>88.3</v>
      </c>
      <c r="S13" s="63">
        <v>0</v>
      </c>
      <c r="T13" s="63">
        <f t="shared" si="1"/>
        <v>0</v>
      </c>
      <c r="U13" s="63"/>
      <c r="V13" s="63"/>
      <c r="W13" s="63"/>
      <c r="X13" s="63"/>
      <c r="Y13" s="63"/>
      <c r="Z13" s="63"/>
    </row>
    <row r="14" spans="1:26" ht="18.75" customHeight="1">
      <c r="A14" s="38">
        <v>8</v>
      </c>
      <c r="B14" s="39" t="s">
        <v>93</v>
      </c>
      <c r="C14" s="59">
        <f t="shared" si="2"/>
        <v>0</v>
      </c>
      <c r="D14" s="59">
        <f t="shared" si="2"/>
        <v>0</v>
      </c>
      <c r="E14" s="59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18.75" customHeight="1">
      <c r="A15" s="38">
        <v>9</v>
      </c>
      <c r="B15" s="39" t="s">
        <v>94</v>
      </c>
      <c r="C15" s="59">
        <f t="shared" si="2"/>
        <v>4.5999999999999996</v>
      </c>
      <c r="D15" s="59">
        <f t="shared" si="2"/>
        <v>0</v>
      </c>
      <c r="E15" s="59">
        <f t="shared" si="3"/>
        <v>0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>
        <v>4.5999999999999996</v>
      </c>
      <c r="S15" s="63">
        <v>0</v>
      </c>
      <c r="T15" s="63">
        <f t="shared" si="1"/>
        <v>0</v>
      </c>
      <c r="U15" s="63"/>
      <c r="V15" s="63"/>
      <c r="W15" s="63"/>
      <c r="X15" s="63"/>
      <c r="Y15" s="63"/>
      <c r="Z15" s="63"/>
    </row>
    <row r="16" spans="1:26" ht="18.75" customHeight="1">
      <c r="A16" s="38">
        <v>10</v>
      </c>
      <c r="B16" s="39" t="s">
        <v>95</v>
      </c>
      <c r="C16" s="59">
        <f t="shared" si="2"/>
        <v>0</v>
      </c>
      <c r="D16" s="59">
        <f t="shared" si="2"/>
        <v>0</v>
      </c>
      <c r="E16" s="59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18.75" customHeight="1">
      <c r="A17" s="38">
        <v>11</v>
      </c>
      <c r="B17" s="39" t="s">
        <v>96</v>
      </c>
      <c r="C17" s="59">
        <f t="shared" si="2"/>
        <v>4.5999999999999996</v>
      </c>
      <c r="D17" s="59">
        <f t="shared" si="2"/>
        <v>0</v>
      </c>
      <c r="E17" s="59">
        <f t="shared" si="3"/>
        <v>0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>
        <v>4.5999999999999996</v>
      </c>
      <c r="S17" s="63">
        <v>0</v>
      </c>
      <c r="T17" s="63">
        <f t="shared" si="1"/>
        <v>0</v>
      </c>
      <c r="U17" s="63"/>
      <c r="V17" s="63"/>
      <c r="W17" s="63"/>
      <c r="X17" s="63"/>
      <c r="Y17" s="63"/>
      <c r="Z17" s="63"/>
    </row>
    <row r="18" spans="1:26" ht="18.75" customHeight="1">
      <c r="A18" s="38">
        <v>12</v>
      </c>
      <c r="B18" s="39" t="s">
        <v>97</v>
      </c>
      <c r="C18" s="59">
        <f t="shared" si="2"/>
        <v>0</v>
      </c>
      <c r="D18" s="59">
        <f t="shared" si="2"/>
        <v>0</v>
      </c>
      <c r="E18" s="59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8.75" customHeight="1">
      <c r="A19" s="38">
        <v>13</v>
      </c>
      <c r="B19" s="39" t="s">
        <v>98</v>
      </c>
      <c r="C19" s="59">
        <f t="shared" si="2"/>
        <v>0</v>
      </c>
      <c r="D19" s="59">
        <f t="shared" si="2"/>
        <v>0</v>
      </c>
      <c r="E19" s="59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8.75" customHeight="1">
      <c r="A20" s="38">
        <v>14</v>
      </c>
      <c r="B20" s="39" t="s">
        <v>99</v>
      </c>
      <c r="C20" s="59">
        <f t="shared" si="2"/>
        <v>13.9</v>
      </c>
      <c r="D20" s="59">
        <f t="shared" si="2"/>
        <v>0</v>
      </c>
      <c r="E20" s="59">
        <f t="shared" si="3"/>
        <v>0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>
        <v>13.9</v>
      </c>
      <c r="S20" s="63">
        <v>0</v>
      </c>
      <c r="T20" s="63">
        <f t="shared" si="1"/>
        <v>0</v>
      </c>
      <c r="U20" s="63"/>
      <c r="V20" s="63"/>
      <c r="W20" s="63"/>
      <c r="X20" s="63"/>
      <c r="Y20" s="63"/>
      <c r="Z20" s="63"/>
    </row>
    <row r="21" spans="1:26" ht="18.75" customHeight="1">
      <c r="A21" s="38">
        <v>15</v>
      </c>
      <c r="B21" s="39" t="s">
        <v>100</v>
      </c>
      <c r="C21" s="59">
        <f t="shared" si="2"/>
        <v>4.5999999999999996</v>
      </c>
      <c r="D21" s="59">
        <f t="shared" si="2"/>
        <v>0</v>
      </c>
      <c r="E21" s="59">
        <f t="shared" si="3"/>
        <v>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>
        <v>4.5999999999999996</v>
      </c>
      <c r="S21" s="63">
        <v>0</v>
      </c>
      <c r="T21" s="63">
        <f t="shared" si="1"/>
        <v>0</v>
      </c>
      <c r="U21" s="63"/>
      <c r="V21" s="63"/>
      <c r="W21" s="63"/>
      <c r="X21" s="63"/>
      <c r="Y21" s="63"/>
      <c r="Z21" s="63"/>
    </row>
    <row r="22" spans="1:26" ht="18.75" customHeight="1">
      <c r="A22" s="38">
        <v>16</v>
      </c>
      <c r="B22" s="39" t="s">
        <v>101</v>
      </c>
      <c r="C22" s="59">
        <f t="shared" si="2"/>
        <v>0</v>
      </c>
      <c r="D22" s="59">
        <f t="shared" si="2"/>
        <v>0</v>
      </c>
      <c r="E22" s="59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18.75" customHeight="1">
      <c r="A23" s="38">
        <v>17</v>
      </c>
      <c r="B23" s="39" t="s">
        <v>102</v>
      </c>
      <c r="C23" s="59">
        <f t="shared" si="2"/>
        <v>0</v>
      </c>
      <c r="D23" s="59">
        <f t="shared" si="2"/>
        <v>0</v>
      </c>
      <c r="E23" s="59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18.75" customHeight="1">
      <c r="A24" s="38">
        <v>18</v>
      </c>
      <c r="B24" s="39" t="s">
        <v>103</v>
      </c>
      <c r="C24" s="59">
        <f t="shared" si="2"/>
        <v>0</v>
      </c>
      <c r="D24" s="59">
        <f t="shared" si="2"/>
        <v>0</v>
      </c>
      <c r="E24" s="59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18.75" customHeight="1">
      <c r="A25" s="38">
        <v>19</v>
      </c>
      <c r="B25" s="39" t="s">
        <v>104</v>
      </c>
      <c r="C25" s="59">
        <f t="shared" si="2"/>
        <v>37.200000000000003</v>
      </c>
      <c r="D25" s="59">
        <f t="shared" si="2"/>
        <v>1.1000000000000001</v>
      </c>
      <c r="E25" s="59">
        <f t="shared" si="3"/>
        <v>2.956989247311828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>
        <v>37.200000000000003</v>
      </c>
      <c r="S25" s="63">
        <v>1.1000000000000001</v>
      </c>
      <c r="T25" s="63">
        <f t="shared" si="1"/>
        <v>2.956989247311828</v>
      </c>
      <c r="U25" s="63"/>
      <c r="V25" s="63"/>
      <c r="W25" s="63"/>
      <c r="X25" s="63"/>
      <c r="Y25" s="63"/>
      <c r="Z25" s="63"/>
    </row>
    <row r="26" spans="1:26" ht="18.75" customHeight="1">
      <c r="A26" s="38">
        <v>20</v>
      </c>
      <c r="B26" s="39" t="s">
        <v>105</v>
      </c>
      <c r="C26" s="59">
        <f t="shared" si="2"/>
        <v>0</v>
      </c>
      <c r="D26" s="59">
        <f t="shared" si="2"/>
        <v>0</v>
      </c>
      <c r="E26" s="59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8.75" customHeight="1">
      <c r="A27" s="38">
        <v>21</v>
      </c>
      <c r="B27" s="39" t="s">
        <v>106</v>
      </c>
      <c r="C27" s="59">
        <f t="shared" si="2"/>
        <v>13.9</v>
      </c>
      <c r="D27" s="59">
        <f t="shared" si="2"/>
        <v>0</v>
      </c>
      <c r="E27" s="59">
        <f t="shared" si="3"/>
        <v>0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>
        <v>13.9</v>
      </c>
      <c r="S27" s="63">
        <v>0</v>
      </c>
      <c r="T27" s="63">
        <f t="shared" si="1"/>
        <v>0</v>
      </c>
      <c r="U27" s="63"/>
      <c r="V27" s="63"/>
      <c r="W27" s="63"/>
      <c r="X27" s="63"/>
      <c r="Y27" s="63"/>
      <c r="Z27" s="63"/>
    </row>
    <row r="28" spans="1:26" ht="24" customHeight="1">
      <c r="A28" s="38"/>
      <c r="B28" s="39" t="s">
        <v>419</v>
      </c>
      <c r="C28" s="58">
        <f>SUM(C29:C33)</f>
        <v>13245</v>
      </c>
      <c r="D28" s="58">
        <f t="shared" ref="D28:Z28" si="4">SUM(D29:D33)</f>
        <v>563.1</v>
      </c>
      <c r="E28" s="58">
        <f t="shared" si="3"/>
        <v>4.2514156285390712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8">
        <f t="shared" si="4"/>
        <v>0</v>
      </c>
      <c r="J28" s="58">
        <f t="shared" si="4"/>
        <v>0</v>
      </c>
      <c r="K28" s="58">
        <f t="shared" si="4"/>
        <v>0</v>
      </c>
      <c r="L28" s="58">
        <f t="shared" si="4"/>
        <v>0</v>
      </c>
      <c r="M28" s="58">
        <f t="shared" si="4"/>
        <v>0</v>
      </c>
      <c r="N28" s="58">
        <f t="shared" si="4"/>
        <v>0</v>
      </c>
      <c r="O28" s="58">
        <f t="shared" si="4"/>
        <v>0</v>
      </c>
      <c r="P28" s="58">
        <f t="shared" si="4"/>
        <v>0</v>
      </c>
      <c r="Q28" s="58">
        <f t="shared" si="4"/>
        <v>0</v>
      </c>
      <c r="R28" s="58">
        <f t="shared" si="4"/>
        <v>2459.5</v>
      </c>
      <c r="S28" s="58">
        <f t="shared" si="4"/>
        <v>563.1</v>
      </c>
      <c r="T28" s="64">
        <f t="shared" si="1"/>
        <v>22.894897336857088</v>
      </c>
      <c r="U28" s="58">
        <f t="shared" si="4"/>
        <v>0</v>
      </c>
      <c r="V28" s="58">
        <f t="shared" si="4"/>
        <v>0</v>
      </c>
      <c r="W28" s="58">
        <f t="shared" si="4"/>
        <v>0</v>
      </c>
      <c r="X28" s="58">
        <f t="shared" si="4"/>
        <v>10785.5</v>
      </c>
      <c r="Y28" s="58">
        <f t="shared" si="4"/>
        <v>0</v>
      </c>
      <c r="Z28" s="58">
        <f t="shared" si="4"/>
        <v>0</v>
      </c>
    </row>
    <row r="29" spans="1:26" ht="18" customHeight="1">
      <c r="A29" s="38">
        <v>22</v>
      </c>
      <c r="B29" s="39" t="s">
        <v>107</v>
      </c>
      <c r="C29" s="59">
        <f t="shared" si="2"/>
        <v>0</v>
      </c>
      <c r="D29" s="59">
        <f t="shared" si="2"/>
        <v>0</v>
      </c>
      <c r="E29" s="59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8" customHeight="1">
      <c r="A30" s="38">
        <v>23</v>
      </c>
      <c r="B30" s="39" t="s">
        <v>108</v>
      </c>
      <c r="C30" s="59">
        <f t="shared" si="2"/>
        <v>27.9</v>
      </c>
      <c r="D30" s="59">
        <f t="shared" si="2"/>
        <v>0</v>
      </c>
      <c r="E30" s="59">
        <f t="shared" si="3"/>
        <v>0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>
        <v>27.9</v>
      </c>
      <c r="S30" s="63">
        <v>0</v>
      </c>
      <c r="T30" s="63">
        <f t="shared" si="1"/>
        <v>0</v>
      </c>
      <c r="U30" s="63"/>
      <c r="V30" s="63"/>
      <c r="W30" s="63"/>
      <c r="X30" s="63"/>
      <c r="Y30" s="63"/>
      <c r="Z30" s="63"/>
    </row>
    <row r="31" spans="1:26" ht="18" customHeight="1">
      <c r="A31" s="38">
        <v>24</v>
      </c>
      <c r="B31" s="39" t="s">
        <v>109</v>
      </c>
      <c r="C31" s="59">
        <f t="shared" si="2"/>
        <v>190.7</v>
      </c>
      <c r="D31" s="59">
        <f t="shared" si="2"/>
        <v>0</v>
      </c>
      <c r="E31" s="59">
        <f t="shared" si="3"/>
        <v>0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>
        <v>190.7</v>
      </c>
      <c r="S31" s="63">
        <v>0</v>
      </c>
      <c r="T31" s="63">
        <f t="shared" si="1"/>
        <v>0</v>
      </c>
      <c r="U31" s="63"/>
      <c r="V31" s="63"/>
      <c r="W31" s="63"/>
      <c r="X31" s="63"/>
      <c r="Y31" s="63"/>
      <c r="Z31" s="63"/>
    </row>
    <row r="32" spans="1:26" s="2" customFormat="1" ht="18" customHeight="1">
      <c r="A32" s="38">
        <v>26</v>
      </c>
      <c r="B32" s="39" t="s">
        <v>110</v>
      </c>
      <c r="C32" s="59">
        <f t="shared" si="2"/>
        <v>2208.4</v>
      </c>
      <c r="D32" s="59">
        <f t="shared" si="2"/>
        <v>563.1</v>
      </c>
      <c r="E32" s="59">
        <f t="shared" si="3"/>
        <v>25.498098170621265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>
        <v>2208.4</v>
      </c>
      <c r="S32" s="48">
        <v>563.1</v>
      </c>
      <c r="T32" s="63">
        <f t="shared" si="1"/>
        <v>25.498098170621265</v>
      </c>
      <c r="U32" s="48"/>
      <c r="V32" s="48"/>
      <c r="W32" s="48"/>
      <c r="X32" s="48"/>
      <c r="Y32" s="48"/>
      <c r="Z32" s="48"/>
    </row>
    <row r="33" spans="1:26" ht="18" customHeight="1">
      <c r="A33" s="38">
        <v>25</v>
      </c>
      <c r="B33" s="39" t="s">
        <v>111</v>
      </c>
      <c r="C33" s="59">
        <f t="shared" si="2"/>
        <v>10818</v>
      </c>
      <c r="D33" s="59">
        <f t="shared" si="2"/>
        <v>0</v>
      </c>
      <c r="E33" s="59">
        <f t="shared" si="3"/>
        <v>0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>
        <v>32.5</v>
      </c>
      <c r="S33" s="63">
        <v>0</v>
      </c>
      <c r="T33" s="63">
        <f t="shared" si="1"/>
        <v>0</v>
      </c>
      <c r="U33" s="63"/>
      <c r="V33" s="63"/>
      <c r="W33" s="63"/>
      <c r="X33" s="63">
        <v>10785.5</v>
      </c>
      <c r="Y33" s="63">
        <v>0</v>
      </c>
      <c r="Z33" s="63">
        <v>0</v>
      </c>
    </row>
    <row r="34" spans="1:26" s="9" customFormat="1" ht="30.75" customHeight="1">
      <c r="A34" s="87" t="s">
        <v>423</v>
      </c>
      <c r="B34" s="87"/>
      <c r="C34" s="50">
        <f t="shared" ref="C34" si="5">SUM(F34:X34)</f>
        <v>56455</v>
      </c>
      <c r="D34" s="50">
        <v>0</v>
      </c>
      <c r="E34" s="50">
        <f t="shared" si="3"/>
        <v>0</v>
      </c>
      <c r="F34" s="50">
        <v>1200</v>
      </c>
      <c r="G34" s="50">
        <v>0</v>
      </c>
      <c r="H34" s="50">
        <v>0</v>
      </c>
      <c r="I34" s="50"/>
      <c r="J34" s="50"/>
      <c r="K34" s="50"/>
      <c r="L34" s="50">
        <v>5000</v>
      </c>
      <c r="M34" s="50">
        <v>0</v>
      </c>
      <c r="N34" s="50">
        <v>0</v>
      </c>
      <c r="O34" s="50">
        <v>50000</v>
      </c>
      <c r="P34" s="50">
        <v>0</v>
      </c>
      <c r="Q34" s="50">
        <v>0</v>
      </c>
      <c r="R34" s="50"/>
      <c r="S34" s="50"/>
      <c r="T34" s="63"/>
      <c r="U34" s="50">
        <v>255</v>
      </c>
      <c r="V34" s="50">
        <v>0</v>
      </c>
      <c r="W34" s="50">
        <v>0</v>
      </c>
      <c r="X34" s="50"/>
      <c r="Y34" s="50"/>
      <c r="Z34" s="50"/>
    </row>
    <row r="35" spans="1:26" s="10" customFormat="1" ht="26.25" customHeight="1">
      <c r="A35" s="69" t="s">
        <v>112</v>
      </c>
      <c r="B35" s="69"/>
      <c r="C35" s="37">
        <f>SUM(C6+C28+C34)</f>
        <v>79908.800000000003</v>
      </c>
      <c r="D35" s="37">
        <f t="shared" ref="D35:Z35" si="6">SUM(D6+D28+D34)</f>
        <v>565.9</v>
      </c>
      <c r="E35" s="37">
        <f t="shared" si="3"/>
        <v>0.70818232785375324</v>
      </c>
      <c r="F35" s="37">
        <f t="shared" si="6"/>
        <v>1200</v>
      </c>
      <c r="G35" s="37">
        <f t="shared" si="6"/>
        <v>0</v>
      </c>
      <c r="H35" s="37">
        <f t="shared" si="6"/>
        <v>0</v>
      </c>
      <c r="I35" s="37">
        <f t="shared" si="6"/>
        <v>10000</v>
      </c>
      <c r="J35" s="37">
        <f t="shared" si="6"/>
        <v>0</v>
      </c>
      <c r="K35" s="37">
        <f t="shared" si="6"/>
        <v>0</v>
      </c>
      <c r="L35" s="37">
        <f t="shared" si="6"/>
        <v>5000</v>
      </c>
      <c r="M35" s="37">
        <f t="shared" si="6"/>
        <v>0</v>
      </c>
      <c r="N35" s="37">
        <f t="shared" si="6"/>
        <v>0</v>
      </c>
      <c r="O35" s="37">
        <f t="shared" si="6"/>
        <v>50000</v>
      </c>
      <c r="P35" s="37">
        <f t="shared" si="6"/>
        <v>0</v>
      </c>
      <c r="Q35" s="37">
        <f t="shared" si="6"/>
        <v>0</v>
      </c>
      <c r="R35" s="37">
        <f t="shared" si="6"/>
        <v>2668.3</v>
      </c>
      <c r="S35" s="37">
        <f t="shared" si="6"/>
        <v>565.9</v>
      </c>
      <c r="T35" s="37">
        <f t="shared" si="1"/>
        <v>21.208259940786267</v>
      </c>
      <c r="U35" s="37">
        <f t="shared" si="6"/>
        <v>255</v>
      </c>
      <c r="V35" s="37">
        <f t="shared" si="6"/>
        <v>0</v>
      </c>
      <c r="W35" s="37">
        <f t="shared" si="6"/>
        <v>0</v>
      </c>
      <c r="X35" s="37">
        <f t="shared" si="6"/>
        <v>10785.5</v>
      </c>
      <c r="Y35" s="37">
        <f t="shared" si="6"/>
        <v>0</v>
      </c>
      <c r="Z35" s="37">
        <f t="shared" si="6"/>
        <v>0</v>
      </c>
    </row>
    <row r="36" spans="1:26">
      <c r="C36" s="2"/>
      <c r="D36" s="2"/>
      <c r="E36" s="2"/>
    </row>
    <row r="37" spans="1:26">
      <c r="C37" s="2"/>
      <c r="D37" s="2"/>
      <c r="E37" s="2"/>
    </row>
  </sheetData>
  <mergeCells count="12">
    <mergeCell ref="A35:B35"/>
    <mergeCell ref="C4:E4"/>
    <mergeCell ref="F4:H4"/>
    <mergeCell ref="I4:K4"/>
    <mergeCell ref="L4:N4"/>
    <mergeCell ref="C2:Q2"/>
    <mergeCell ref="P3:Q3"/>
    <mergeCell ref="U4:W4"/>
    <mergeCell ref="X4:Z4"/>
    <mergeCell ref="A34:B34"/>
    <mergeCell ref="O4:Q4"/>
    <mergeCell ref="R4:T4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таблица Г5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Г5'!Заголовки_для_печати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  <vt:lpstr>'таблица Г5'!Область_печати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2019-05-14T09:28:09Z</cp:lastPrinted>
  <dcterms:created xsi:type="dcterms:W3CDTF">2019-04-18T08:29:34Z</dcterms:created>
  <dcterms:modified xsi:type="dcterms:W3CDTF">2019-05-14T13:22:57Z</dcterms:modified>
</cp:coreProperties>
</file>