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45" yWindow="1140" windowWidth="11760" windowHeight="10305"/>
  </bookViews>
  <sheets>
    <sheet name="таблица Г5" sheetId="3" r:id="rId1"/>
    <sheet name="дотации" sheetId="1" r:id="rId2"/>
    <sheet name="субсидии" sheetId="11" r:id="rId3"/>
    <sheet name="субвенции" sheetId="12" r:id="rId4"/>
    <sheet name="иные" sheetId="13" r:id="rId5"/>
  </sheets>
  <definedNames>
    <definedName name="Z_2811752A_1DB7_4ADC_935D_28F81DC26D65_.wvu.PrintArea" localSheetId="4" hidden="1">иные!$A$2:$Y$4</definedName>
    <definedName name="Z_2811752A_1DB7_4ADC_935D_28F81DC26D65_.wvu.PrintArea" localSheetId="3" hidden="1">субвенции!$A$2:$BR$4</definedName>
    <definedName name="Z_2811752A_1DB7_4ADC_935D_28F81DC26D65_.wvu.PrintArea" localSheetId="2" hidden="1">субсидии!$A$2:$IG$4</definedName>
    <definedName name="Z_2811752A_1DB7_4ADC_935D_28F81DC26D65_.wvu.PrintTitles" localSheetId="4" hidden="1">иные!$A:$A</definedName>
    <definedName name="Z_2811752A_1DB7_4ADC_935D_28F81DC26D65_.wvu.PrintTitles" localSheetId="3" hidden="1">субвенции!$A:$A</definedName>
    <definedName name="Z_2811752A_1DB7_4ADC_935D_28F81DC26D65_.wvu.PrintTitles" localSheetId="2" hidden="1">субсидии!$A:$A</definedName>
    <definedName name="Z_47AB35C6_9EB1_4F0C_9A00_8C077BA5386E_.wvu.PrintArea" localSheetId="4" hidden="1">иные!$A$2:$Y$4</definedName>
    <definedName name="Z_47AB35C6_9EB1_4F0C_9A00_8C077BA5386E_.wvu.PrintArea" localSheetId="3" hidden="1">субвенции!$A$2:$BR$4</definedName>
    <definedName name="Z_47AB35C6_9EB1_4F0C_9A00_8C077BA5386E_.wvu.PrintArea" localSheetId="2" hidden="1">субсидии!$A$2:$IG$4</definedName>
    <definedName name="Z_47AB35C6_9EB1_4F0C_9A00_8C077BA5386E_.wvu.PrintTitles" localSheetId="4" hidden="1">иные!$A:$A</definedName>
    <definedName name="Z_47AB35C6_9EB1_4F0C_9A00_8C077BA5386E_.wvu.PrintTitles" localSheetId="3" hidden="1">субвенции!$A:$A</definedName>
    <definedName name="Z_47AB35C6_9EB1_4F0C_9A00_8C077BA5386E_.wvu.PrintTitles" localSheetId="2" hidden="1">субсидии!$A:$A</definedName>
    <definedName name="Z_88AC1820_75CF_49C6_A9DB_42EE984A4DCC_.wvu.PrintArea" localSheetId="4" hidden="1">иные!$A$2:$Y$4</definedName>
    <definedName name="Z_88AC1820_75CF_49C6_A9DB_42EE984A4DCC_.wvu.PrintArea" localSheetId="3" hidden="1">субвенции!$A$2:$BR$4</definedName>
    <definedName name="Z_88AC1820_75CF_49C6_A9DB_42EE984A4DCC_.wvu.PrintArea" localSheetId="2" hidden="1">субсидии!$A$2:$IG$4</definedName>
    <definedName name="Z_88AC1820_75CF_49C6_A9DB_42EE984A4DCC_.wvu.PrintTitles" localSheetId="4" hidden="1">иные!$A:$A</definedName>
    <definedName name="Z_88AC1820_75CF_49C6_A9DB_42EE984A4DCC_.wvu.PrintTitles" localSheetId="3" hidden="1">субвенции!$A:$A</definedName>
    <definedName name="Z_88AC1820_75CF_49C6_A9DB_42EE984A4DCC_.wvu.PrintTitles" localSheetId="2" hidden="1">субсидии!$A:$A</definedName>
    <definedName name="_xlnm.Print_Titles" localSheetId="1">дотации!$A:$A</definedName>
    <definedName name="_xlnm.Print_Titles" localSheetId="4">иные!$A:$A</definedName>
    <definedName name="_xlnm.Print_Titles" localSheetId="3">субвенции!$A:$A</definedName>
    <definedName name="_xlnm.Print_Titles" localSheetId="2">субсидии!$A:$A</definedName>
    <definedName name="_xlnm.Print_Titles" localSheetId="0">'таблица Г5'!$A:$A,'таблица Г5'!$4:$5</definedName>
    <definedName name="_xlnm.Print_Area" localSheetId="1">дотации!$A$1:$M$35</definedName>
    <definedName name="_xlnm.Print_Area" localSheetId="4">иные!$A$1:$AW$34</definedName>
    <definedName name="_xlnm.Print_Area" localSheetId="3">субвенции!$A$1:$BR$34</definedName>
    <definedName name="_xlnm.Print_Area" localSheetId="2">субсидии!$A$1:$IG$34</definedName>
    <definedName name="_xlnm.Print_Area" localSheetId="0">'таблица Г5'!$A$1:$F$131</definedName>
  </definedNames>
  <calcPr calcId="145621"/>
</workbook>
</file>

<file path=xl/calcChain.xml><?xml version="1.0" encoding="utf-8"?>
<calcChain xmlns="http://schemas.openxmlformats.org/spreadsheetml/2006/main">
  <c r="E6" i="3" l="1"/>
  <c r="E115" i="3" l="1"/>
  <c r="D115" i="3"/>
  <c r="F124" i="3"/>
  <c r="F125" i="3"/>
  <c r="F126" i="3"/>
  <c r="F127" i="3"/>
  <c r="F128" i="3"/>
  <c r="F129" i="3"/>
  <c r="F130" i="3"/>
  <c r="F131" i="3"/>
  <c r="D7" i="13"/>
  <c r="D8" i="13"/>
  <c r="D9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1" i="13"/>
  <c r="D32" i="13"/>
  <c r="D33" i="13"/>
  <c r="D34" i="13"/>
  <c r="B8" i="13"/>
  <c r="C8" i="13"/>
  <c r="B9" i="13"/>
  <c r="C9" i="13"/>
  <c r="B10" i="13"/>
  <c r="C10" i="13"/>
  <c r="D10" i="13" s="1"/>
  <c r="B11" i="13"/>
  <c r="C11" i="13"/>
  <c r="D11" i="13" s="1"/>
  <c r="B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B21" i="13"/>
  <c r="C21" i="13"/>
  <c r="B22" i="13"/>
  <c r="C22" i="13"/>
  <c r="B23" i="13"/>
  <c r="C23" i="13"/>
  <c r="B24" i="13"/>
  <c r="C24" i="13"/>
  <c r="B25" i="13"/>
  <c r="C25" i="13"/>
  <c r="B26" i="13"/>
  <c r="C26" i="13"/>
  <c r="B27" i="13"/>
  <c r="C27" i="13"/>
  <c r="B28" i="13"/>
  <c r="C28" i="13"/>
  <c r="B29" i="13"/>
  <c r="C29" i="13"/>
  <c r="B30" i="13"/>
  <c r="C30" i="13"/>
  <c r="D30" i="13" s="1"/>
  <c r="B31" i="13"/>
  <c r="C31" i="13"/>
  <c r="B32" i="13"/>
  <c r="C32" i="13"/>
  <c r="B33" i="13"/>
  <c r="C33" i="13"/>
  <c r="B34" i="13"/>
  <c r="C34" i="13"/>
  <c r="C7" i="13"/>
  <c r="B7" i="13"/>
  <c r="AW20" i="13"/>
  <c r="AW31" i="13"/>
  <c r="AW10" i="13"/>
  <c r="AT6" i="13"/>
  <c r="AT9" i="13"/>
  <c r="AT10" i="13"/>
  <c r="AT12" i="13"/>
  <c r="AT15" i="13"/>
  <c r="AT24" i="13"/>
  <c r="AT27" i="13"/>
  <c r="AT29" i="13"/>
  <c r="AT32" i="13"/>
  <c r="AT33" i="13"/>
  <c r="AT5" i="13"/>
  <c r="AQ6" i="13"/>
  <c r="AQ5" i="13"/>
  <c r="AQ10" i="13"/>
  <c r="AN31" i="13"/>
  <c r="AN32" i="13"/>
  <c r="AN33" i="13"/>
  <c r="AN6" i="13"/>
  <c r="AN8" i="13"/>
  <c r="AN9" i="13"/>
  <c r="AN10" i="13"/>
  <c r="AN11" i="13"/>
  <c r="AN12" i="13"/>
  <c r="AN18" i="13"/>
  <c r="AN19" i="13"/>
  <c r="AN24" i="13"/>
  <c r="AN26" i="13"/>
  <c r="AN5" i="13"/>
  <c r="AK8" i="13"/>
  <c r="AK9" i="13"/>
  <c r="AK10" i="13"/>
  <c r="AK11" i="13"/>
  <c r="AK15" i="13"/>
  <c r="AK16" i="13"/>
  <c r="AK23" i="13"/>
  <c r="AK27" i="13"/>
  <c r="AK31" i="13"/>
  <c r="AH6" i="13"/>
  <c r="AH10" i="13"/>
  <c r="AH12" i="13"/>
  <c r="AH13" i="13"/>
  <c r="AH14" i="13"/>
  <c r="AH15" i="13"/>
  <c r="AH17" i="13"/>
  <c r="AH25" i="13"/>
  <c r="AH26" i="13"/>
  <c r="AH27" i="13"/>
  <c r="AH28" i="13"/>
  <c r="AH32" i="13"/>
  <c r="AH33" i="13"/>
  <c r="AH5" i="13"/>
  <c r="AL12" i="13"/>
  <c r="AM12" i="13"/>
  <c r="AO12" i="13"/>
  <c r="AP12" i="13"/>
  <c r="AQ12" i="13"/>
  <c r="AR12" i="13"/>
  <c r="AS12" i="13"/>
  <c r="AU12" i="13"/>
  <c r="AV12" i="13"/>
  <c r="AW12" i="13" s="1"/>
  <c r="AL6" i="13"/>
  <c r="AL5" i="13" s="1"/>
  <c r="AM6" i="13"/>
  <c r="AM5" i="13" s="1"/>
  <c r="AO6" i="13"/>
  <c r="AO5" i="13" s="1"/>
  <c r="AP6" i="13"/>
  <c r="AP5" i="13" s="1"/>
  <c r="AR6" i="13"/>
  <c r="AS6" i="13"/>
  <c r="AS5" i="13" s="1"/>
  <c r="AU6" i="13"/>
  <c r="AV6" i="13"/>
  <c r="AW6" i="13" s="1"/>
  <c r="AE10" i="13"/>
  <c r="AE11" i="13"/>
  <c r="AE12" i="13"/>
  <c r="AE30" i="13"/>
  <c r="AB6" i="13"/>
  <c r="AB11" i="13"/>
  <c r="AB12" i="13"/>
  <c r="AB15" i="13"/>
  <c r="AB17" i="13"/>
  <c r="AB19" i="13"/>
  <c r="AB20" i="13"/>
  <c r="AB22" i="13"/>
  <c r="AB27" i="13"/>
  <c r="AB30" i="13"/>
  <c r="AB32" i="13"/>
  <c r="AB5" i="13"/>
  <c r="AC12" i="13"/>
  <c r="AD12" i="13"/>
  <c r="AD5" i="13" s="1"/>
  <c r="AE5" i="13" s="1"/>
  <c r="AF12" i="13"/>
  <c r="AG12" i="13"/>
  <c r="AI12" i="13"/>
  <c r="AJ12" i="13"/>
  <c r="AC6" i="13"/>
  <c r="AD6" i="13"/>
  <c r="AE6" i="13" s="1"/>
  <c r="AF6" i="13"/>
  <c r="AG6" i="13"/>
  <c r="AI6" i="13"/>
  <c r="AJ6" i="13"/>
  <c r="AK6" i="13" s="1"/>
  <c r="C12" i="13" l="1"/>
  <c r="D12" i="13" s="1"/>
  <c r="AU5" i="13"/>
  <c r="AK12" i="13"/>
  <c r="AJ5" i="13"/>
  <c r="AI5" i="13"/>
  <c r="AV5" i="13"/>
  <c r="AW5" i="13" s="1"/>
  <c r="AR5" i="13"/>
  <c r="AG5" i="13"/>
  <c r="AC5" i="13"/>
  <c r="AF5" i="13"/>
  <c r="Y12" i="13"/>
  <c r="Z12" i="13"/>
  <c r="AA12" i="13"/>
  <c r="Y6" i="13"/>
  <c r="Z6" i="13"/>
  <c r="AA6" i="13"/>
  <c r="Y5" i="13"/>
  <c r="Y26" i="13"/>
  <c r="S7" i="13"/>
  <c r="S10" i="13"/>
  <c r="S21" i="13"/>
  <c r="S22" i="13"/>
  <c r="S24" i="13"/>
  <c r="S28" i="13"/>
  <c r="AG8" i="11"/>
  <c r="AK5" i="13" l="1"/>
  <c r="Z5" i="13"/>
  <c r="AA5" i="13"/>
  <c r="AF10" i="11" l="1"/>
  <c r="B10" i="11" s="1"/>
  <c r="B7" i="11"/>
  <c r="C7" i="11"/>
  <c r="B8" i="11"/>
  <c r="C8" i="11"/>
  <c r="B9" i="11"/>
  <c r="C9" i="11"/>
  <c r="C10" i="11"/>
  <c r="B11" i="11"/>
  <c r="C11" i="11"/>
  <c r="B12" i="11"/>
  <c r="C12" i="11"/>
  <c r="B13" i="11"/>
  <c r="C13" i="11"/>
  <c r="B34" i="11"/>
  <c r="C3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4" i="11"/>
  <c r="C24" i="11"/>
  <c r="B25" i="11"/>
  <c r="C25" i="11"/>
  <c r="B26" i="11"/>
  <c r="C26" i="11"/>
  <c r="B27" i="11"/>
  <c r="C27" i="11"/>
  <c r="B28" i="11"/>
  <c r="C28" i="11"/>
  <c r="B29" i="11"/>
  <c r="C29" i="11"/>
  <c r="B30" i="11"/>
  <c r="C30" i="11"/>
  <c r="B31" i="11"/>
  <c r="C31" i="11"/>
  <c r="B32" i="11"/>
  <c r="C32" i="11"/>
  <c r="B33" i="11"/>
  <c r="C33" i="11"/>
  <c r="C14" i="11"/>
  <c r="B14" i="11"/>
  <c r="ID7" i="11" l="1"/>
  <c r="ID8" i="11"/>
  <c r="ID10" i="11"/>
  <c r="ID11" i="11"/>
  <c r="ID12" i="11"/>
  <c r="ID13" i="11"/>
  <c r="ID14" i="11"/>
  <c r="ID15" i="11"/>
  <c r="ID16" i="11"/>
  <c r="ID17" i="11"/>
  <c r="ID18" i="11"/>
  <c r="ID23" i="11"/>
  <c r="ID24" i="11"/>
  <c r="ID26" i="11"/>
  <c r="ID27" i="11"/>
  <c r="ID31" i="11"/>
  <c r="FD15" i="11"/>
  <c r="FD17" i="11"/>
  <c r="FD19" i="11"/>
  <c r="FD23" i="11"/>
  <c r="FD25" i="11"/>
  <c r="FD26" i="11"/>
  <c r="FD28" i="11"/>
  <c r="FD12" i="11"/>
  <c r="F46" i="3"/>
  <c r="AQ7" i="11" l="1"/>
  <c r="AQ8" i="11"/>
  <c r="AQ9" i="11"/>
  <c r="AQ10" i="11"/>
  <c r="AQ11" i="11"/>
  <c r="AQ14" i="11"/>
  <c r="AQ20" i="11"/>
  <c r="AQ22" i="11"/>
  <c r="AQ24" i="11"/>
  <c r="AQ26" i="11"/>
  <c r="AQ28" i="11"/>
  <c r="AN20" i="11" l="1"/>
  <c r="AN26" i="11"/>
  <c r="AH9" i="11" l="1"/>
  <c r="AH10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P14" i="11" l="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13" i="11"/>
  <c r="J17" i="11"/>
  <c r="J18" i="11"/>
  <c r="J20" i="11"/>
  <c r="J23" i="11"/>
  <c r="J28" i="11"/>
  <c r="J29" i="11"/>
  <c r="J31" i="11"/>
  <c r="C14" i="1"/>
  <c r="C11" i="1"/>
  <c r="C8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B9" i="1"/>
  <c r="C9" i="1"/>
  <c r="B10" i="1"/>
  <c r="C10" i="1"/>
  <c r="B11" i="1"/>
  <c r="B12" i="1"/>
  <c r="C12" i="1"/>
  <c r="C13" i="1" l="1"/>
  <c r="F123" i="3"/>
  <c r="F22" i="3" l="1"/>
  <c r="E13" i="3"/>
  <c r="F90" i="3"/>
  <c r="F89" i="3"/>
  <c r="F88" i="3"/>
  <c r="F85" i="3"/>
  <c r="F84" i="3"/>
  <c r="F83" i="3"/>
  <c r="F82" i="3"/>
  <c r="F77" i="3"/>
  <c r="F78" i="3"/>
  <c r="F79" i="3"/>
  <c r="F80" i="3"/>
  <c r="F81" i="3"/>
  <c r="F86" i="3"/>
  <c r="F87" i="3"/>
  <c r="F76" i="3"/>
  <c r="F75" i="3"/>
  <c r="F74" i="3" l="1"/>
  <c r="F73" i="3"/>
  <c r="F72" i="3"/>
  <c r="F41" i="3"/>
  <c r="F31" i="3" l="1"/>
  <c r="F30" i="3"/>
  <c r="D27" i="3"/>
  <c r="D13" i="3" s="1"/>
  <c r="F21" i="3"/>
  <c r="F23" i="3"/>
  <c r="F24" i="3"/>
  <c r="F25" i="3"/>
  <c r="F26" i="3"/>
  <c r="F27" i="3"/>
  <c r="F28" i="3"/>
  <c r="F29" i="3"/>
  <c r="F32" i="3"/>
  <c r="F33" i="3"/>
  <c r="F34" i="3"/>
  <c r="F35" i="3"/>
  <c r="F36" i="3"/>
  <c r="F37" i="3"/>
  <c r="F38" i="3"/>
  <c r="F39" i="3"/>
  <c r="F40" i="3"/>
  <c r="F42" i="3"/>
  <c r="F43" i="3"/>
  <c r="F44" i="3"/>
  <c r="F45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P8" i="13"/>
  <c r="P15" i="13"/>
  <c r="P21" i="13"/>
  <c r="P27" i="13"/>
  <c r="P32" i="13"/>
  <c r="J8" i="13"/>
  <c r="J9" i="13"/>
  <c r="J10" i="13"/>
  <c r="J11" i="13"/>
  <c r="J14" i="13"/>
  <c r="J17" i="13"/>
  <c r="J18" i="13"/>
  <c r="J19" i="13"/>
  <c r="J21" i="13"/>
  <c r="J26" i="13"/>
  <c r="J27" i="13"/>
  <c r="J31" i="13"/>
  <c r="J33" i="13"/>
  <c r="G21" i="13"/>
  <c r="BR6" i="12"/>
  <c r="BR7" i="12"/>
  <c r="BR8" i="12"/>
  <c r="BR9" i="12"/>
  <c r="BR10" i="12"/>
  <c r="BR11" i="12"/>
  <c r="BO7" i="12"/>
  <c r="BO8" i="12"/>
  <c r="BO9" i="12"/>
  <c r="BO10" i="12"/>
  <c r="BO11" i="12"/>
  <c r="BO13" i="12"/>
  <c r="BO14" i="12"/>
  <c r="BO15" i="12"/>
  <c r="BO16" i="12"/>
  <c r="BO17" i="12"/>
  <c r="BO18" i="12"/>
  <c r="BO19" i="12"/>
  <c r="BO20" i="12"/>
  <c r="BO21" i="12"/>
  <c r="BO22" i="12"/>
  <c r="BO23" i="12"/>
  <c r="BO24" i="12"/>
  <c r="BO25" i="12"/>
  <c r="BO26" i="12"/>
  <c r="BO27" i="12"/>
  <c r="BO28" i="12"/>
  <c r="BO29" i="12"/>
  <c r="BO30" i="12"/>
  <c r="BO31" i="12"/>
  <c r="BO32" i="12"/>
  <c r="BO33" i="12"/>
  <c r="BL10" i="12"/>
  <c r="BI13" i="12"/>
  <c r="BI14" i="12"/>
  <c r="BI15" i="12"/>
  <c r="BI16" i="12"/>
  <c r="BI17" i="12"/>
  <c r="BI18" i="12"/>
  <c r="BI19" i="12"/>
  <c r="BI20" i="12"/>
  <c r="BI21" i="12"/>
  <c r="BI22" i="12"/>
  <c r="BI23" i="12"/>
  <c r="BI24" i="12"/>
  <c r="BI25" i="12"/>
  <c r="BI26" i="12"/>
  <c r="BI27" i="12"/>
  <c r="BI28" i="12"/>
  <c r="BI29" i="12"/>
  <c r="BI30" i="12"/>
  <c r="BI31" i="12"/>
  <c r="BI32" i="12"/>
  <c r="BI33" i="12"/>
  <c r="BF7" i="12"/>
  <c r="BF9" i="12"/>
  <c r="BF10" i="12"/>
  <c r="BF11" i="12"/>
  <c r="BF13" i="12"/>
  <c r="BF15" i="12"/>
  <c r="BF19" i="12"/>
  <c r="BF21" i="12"/>
  <c r="BF25" i="12"/>
  <c r="BF26" i="12"/>
  <c r="BF27" i="12"/>
  <c r="BF28" i="12"/>
  <c r="BF29" i="12"/>
  <c r="BF30" i="12"/>
  <c r="BC7" i="12"/>
  <c r="BC8" i="12"/>
  <c r="BC9" i="12"/>
  <c r="BC10" i="12"/>
  <c r="BC11" i="12"/>
  <c r="BC13" i="12"/>
  <c r="BC14" i="12"/>
  <c r="BC15" i="12"/>
  <c r="BC16" i="12"/>
  <c r="BC17" i="12"/>
  <c r="BC18" i="12"/>
  <c r="BC19" i="12"/>
  <c r="BC20" i="12"/>
  <c r="BC21" i="12"/>
  <c r="BC22" i="12"/>
  <c r="BC23" i="12"/>
  <c r="BC24" i="12"/>
  <c r="BC25" i="12"/>
  <c r="BC26" i="12"/>
  <c r="BC27" i="12"/>
  <c r="BC28" i="12"/>
  <c r="BC29" i="12"/>
  <c r="BC30" i="12"/>
  <c r="BC31" i="12"/>
  <c r="BC32" i="12"/>
  <c r="BC33" i="12"/>
  <c r="AZ7" i="12"/>
  <c r="AZ8" i="12"/>
  <c r="AZ9" i="12"/>
  <c r="AZ10" i="12"/>
  <c r="AZ11" i="12"/>
  <c r="AZ13" i="12"/>
  <c r="AZ14" i="12"/>
  <c r="AZ15" i="12"/>
  <c r="AZ16" i="12"/>
  <c r="AZ17" i="12"/>
  <c r="AZ18" i="12"/>
  <c r="AZ19" i="12"/>
  <c r="AZ20" i="12"/>
  <c r="AZ21" i="12"/>
  <c r="AZ22" i="12"/>
  <c r="AZ23" i="12"/>
  <c r="AZ24" i="12"/>
  <c r="AZ25" i="12"/>
  <c r="AZ26" i="12"/>
  <c r="AZ27" i="12"/>
  <c r="AZ28" i="12"/>
  <c r="AZ29" i="12"/>
  <c r="AZ30" i="12"/>
  <c r="AZ31" i="12"/>
  <c r="AZ32" i="12"/>
  <c r="AZ33" i="12"/>
  <c r="AW9" i="12"/>
  <c r="AW10" i="12"/>
  <c r="AW11" i="12"/>
  <c r="AW15" i="12"/>
  <c r="AW24" i="12"/>
  <c r="AW30" i="12"/>
  <c r="AT13" i="12"/>
  <c r="AT14" i="12"/>
  <c r="AT15" i="12"/>
  <c r="AT16" i="12"/>
  <c r="AT17" i="12"/>
  <c r="AT18" i="12"/>
  <c r="AT19" i="12"/>
  <c r="AT20" i="12"/>
  <c r="AT21" i="12"/>
  <c r="AT22" i="12"/>
  <c r="AT23" i="12"/>
  <c r="AT24" i="12"/>
  <c r="AT25" i="12"/>
  <c r="AT26" i="12"/>
  <c r="AT27" i="12"/>
  <c r="AT28" i="12"/>
  <c r="AT29" i="12"/>
  <c r="AT30" i="12"/>
  <c r="AT31" i="12"/>
  <c r="AT32" i="12"/>
  <c r="AT33" i="12"/>
  <c r="AQ7" i="12"/>
  <c r="AQ8" i="12"/>
  <c r="AQ9" i="12"/>
  <c r="AQ10" i="12"/>
  <c r="AQ11" i="12"/>
  <c r="AQ13" i="12"/>
  <c r="AQ14" i="12"/>
  <c r="AQ15" i="12"/>
  <c r="AQ16" i="12"/>
  <c r="AQ17" i="12"/>
  <c r="AQ18" i="12"/>
  <c r="AQ19" i="12"/>
  <c r="AQ20" i="12"/>
  <c r="AQ21" i="12"/>
  <c r="AQ22" i="12"/>
  <c r="AQ23" i="12"/>
  <c r="AQ24" i="12"/>
  <c r="AQ25" i="12"/>
  <c r="AQ26" i="12"/>
  <c r="AQ27" i="12"/>
  <c r="AQ28" i="12"/>
  <c r="AQ29" i="12"/>
  <c r="AQ30" i="12"/>
  <c r="AQ31" i="12"/>
  <c r="AQ32" i="12"/>
  <c r="AQ33" i="12"/>
  <c r="AN7" i="12"/>
  <c r="AN8" i="12"/>
  <c r="AN9" i="12"/>
  <c r="AN10" i="12"/>
  <c r="AN11" i="12"/>
  <c r="AN13" i="12"/>
  <c r="AN14" i="12"/>
  <c r="AN15" i="12"/>
  <c r="AN16" i="12"/>
  <c r="AN17" i="12"/>
  <c r="AN18" i="12"/>
  <c r="AN19" i="12"/>
  <c r="AN20" i="12"/>
  <c r="AN21" i="12"/>
  <c r="AN22" i="12"/>
  <c r="AN23" i="12"/>
  <c r="AN24" i="12"/>
  <c r="AN25" i="12"/>
  <c r="AN26" i="12"/>
  <c r="AN27" i="12"/>
  <c r="AN28" i="12"/>
  <c r="AN29" i="12"/>
  <c r="AN30" i="12"/>
  <c r="AN31" i="12"/>
  <c r="AN32" i="12"/>
  <c r="AN33" i="12"/>
  <c r="AK7" i="12"/>
  <c r="AK8" i="12"/>
  <c r="AK9" i="12"/>
  <c r="AK10" i="12"/>
  <c r="AK11" i="12"/>
  <c r="AK14" i="12"/>
  <c r="AK15" i="12"/>
  <c r="AK16" i="12"/>
  <c r="AK17" i="12"/>
  <c r="AK19" i="12"/>
  <c r="AK20" i="12"/>
  <c r="AK21" i="12"/>
  <c r="AK22" i="12"/>
  <c r="AK23" i="12"/>
  <c r="AK24" i="12"/>
  <c r="AK25" i="12"/>
  <c r="AK26" i="12"/>
  <c r="AK27" i="12"/>
  <c r="AK28" i="12"/>
  <c r="AK29" i="12"/>
  <c r="AK31" i="12"/>
  <c r="AK32" i="12"/>
  <c r="AK33" i="12"/>
  <c r="AH7" i="12"/>
  <c r="AH8" i="12"/>
  <c r="AH9" i="12"/>
  <c r="AH10" i="12"/>
  <c r="AH11" i="12"/>
  <c r="AH13" i="12"/>
  <c r="AH14" i="12"/>
  <c r="AH15" i="12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AH30" i="12"/>
  <c r="AH31" i="12"/>
  <c r="AH32" i="12"/>
  <c r="AH33" i="12"/>
  <c r="AE7" i="12"/>
  <c r="AE8" i="12"/>
  <c r="AE9" i="12"/>
  <c r="AE10" i="12"/>
  <c r="AE11" i="12"/>
  <c r="AE13" i="12"/>
  <c r="AE14" i="12"/>
  <c r="AE15" i="12"/>
  <c r="AE16" i="12"/>
  <c r="AE17" i="12"/>
  <c r="AE18" i="12"/>
  <c r="AE19" i="12"/>
  <c r="AE20" i="12"/>
  <c r="AE21" i="12"/>
  <c r="AE22" i="12"/>
  <c r="AE23" i="12"/>
  <c r="AE24" i="12"/>
  <c r="AE25" i="12"/>
  <c r="AE26" i="12"/>
  <c r="AE27" i="12"/>
  <c r="AE28" i="12"/>
  <c r="AE29" i="12"/>
  <c r="AE31" i="12"/>
  <c r="AE32" i="12"/>
  <c r="AE33" i="12"/>
  <c r="AB7" i="12"/>
  <c r="AB8" i="12"/>
  <c r="AB9" i="12"/>
  <c r="AB10" i="12"/>
  <c r="AB11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Y8" i="12"/>
  <c r="Y9" i="12"/>
  <c r="Y10" i="12"/>
  <c r="Y13" i="12"/>
  <c r="Y14" i="12"/>
  <c r="Y15" i="12"/>
  <c r="Y16" i="12"/>
  <c r="Y18" i="12"/>
  <c r="Y20" i="12"/>
  <c r="Y28" i="12"/>
  <c r="Y30" i="12"/>
  <c r="Y32" i="12"/>
  <c r="Y33" i="12"/>
  <c r="V7" i="12"/>
  <c r="V8" i="12"/>
  <c r="V9" i="12"/>
  <c r="V10" i="12"/>
  <c r="V11" i="12"/>
  <c r="V13" i="12"/>
  <c r="V14" i="12"/>
  <c r="V15" i="12"/>
  <c r="V16" i="12"/>
  <c r="V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2" i="12"/>
  <c r="V33" i="12"/>
  <c r="S7" i="12"/>
  <c r="S8" i="12"/>
  <c r="S9" i="12"/>
  <c r="S10" i="12"/>
  <c r="S11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P7" i="12"/>
  <c r="P8" i="12"/>
  <c r="P9" i="12"/>
  <c r="P10" i="12"/>
  <c r="P11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M7" i="12"/>
  <c r="M8" i="12"/>
  <c r="M9" i="12"/>
  <c r="M10" i="12"/>
  <c r="M11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J10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G10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HX23" i="11"/>
  <c r="HU25" i="11"/>
  <c r="HR10" i="11"/>
  <c r="HO10" i="11"/>
  <c r="HL10" i="11"/>
  <c r="HI10" i="11"/>
  <c r="HF10" i="11"/>
  <c r="HC10" i="11"/>
  <c r="GZ10" i="11"/>
  <c r="GW10" i="11"/>
  <c r="GT28" i="11"/>
  <c r="GQ9" i="11"/>
  <c r="GQ10" i="11"/>
  <c r="GQ14" i="11"/>
  <c r="GQ15" i="11"/>
  <c r="GQ17" i="11"/>
  <c r="GQ18" i="11"/>
  <c r="GQ19" i="11"/>
  <c r="GQ21" i="11"/>
  <c r="GQ22" i="11"/>
  <c r="GQ24" i="11"/>
  <c r="GQ25" i="11"/>
  <c r="GQ27" i="11"/>
  <c r="GQ28" i="11"/>
  <c r="GQ29" i="11"/>
  <c r="GQ30" i="11"/>
  <c r="GQ31" i="11"/>
  <c r="GQ32" i="11"/>
  <c r="GQ33" i="11"/>
  <c r="GN10" i="11"/>
  <c r="GK10" i="11"/>
  <c r="GH13" i="11"/>
  <c r="GH20" i="11"/>
  <c r="GE20" i="11"/>
  <c r="GB7" i="11"/>
  <c r="GB8" i="11"/>
  <c r="GB9" i="11"/>
  <c r="GB10" i="11"/>
  <c r="GB11" i="11"/>
  <c r="GB13" i="11"/>
  <c r="GB14" i="11"/>
  <c r="GB15" i="11"/>
  <c r="GB16" i="11"/>
  <c r="GB17" i="11"/>
  <c r="GB18" i="11"/>
  <c r="GB19" i="11"/>
  <c r="GB20" i="11"/>
  <c r="GB21" i="11"/>
  <c r="GB22" i="11"/>
  <c r="GB23" i="11"/>
  <c r="GB24" i="11"/>
  <c r="GB25" i="11"/>
  <c r="GB26" i="11"/>
  <c r="GB27" i="11"/>
  <c r="GB28" i="11"/>
  <c r="GB29" i="11"/>
  <c r="GB30" i="11"/>
  <c r="GB31" i="11"/>
  <c r="GB32" i="11"/>
  <c r="GB33" i="11"/>
  <c r="FY16" i="11"/>
  <c r="FY17" i="11"/>
  <c r="FY18" i="11"/>
  <c r="FY19" i="11"/>
  <c r="FY20" i="11"/>
  <c r="FY21" i="11"/>
  <c r="FY22" i="11"/>
  <c r="FY23" i="11"/>
  <c r="FY24" i="11"/>
  <c r="FY26" i="11"/>
  <c r="FY27" i="11"/>
  <c r="FY28" i="11"/>
  <c r="FY29" i="11"/>
  <c r="FY30" i="11"/>
  <c r="FY31" i="11"/>
  <c r="FY32" i="11"/>
  <c r="FY33" i="11"/>
  <c r="FY7" i="11"/>
  <c r="FY8" i="11"/>
  <c r="FY9" i="11"/>
  <c r="FV7" i="11"/>
  <c r="FV8" i="11"/>
  <c r="FV9" i="11"/>
  <c r="FV11" i="11"/>
  <c r="FV13" i="11"/>
  <c r="FV14" i="11"/>
  <c r="FV15" i="11"/>
  <c r="FV16" i="11"/>
  <c r="FV17" i="11"/>
  <c r="FV18" i="11"/>
  <c r="FV19" i="11"/>
  <c r="FV20" i="11"/>
  <c r="FV21" i="11"/>
  <c r="FV22" i="11"/>
  <c r="FV23" i="11"/>
  <c r="FV24" i="11"/>
  <c r="FV25" i="11"/>
  <c r="FV26" i="11"/>
  <c r="FV27" i="11"/>
  <c r="FV28" i="11"/>
  <c r="FV29" i="11"/>
  <c r="FV30" i="11"/>
  <c r="FV31" i="11"/>
  <c r="FV32" i="11"/>
  <c r="FV33" i="11"/>
  <c r="FS7" i="11"/>
  <c r="FS8" i="11"/>
  <c r="FS9" i="11"/>
  <c r="FS11" i="11"/>
  <c r="FS13" i="11"/>
  <c r="FS14" i="11"/>
  <c r="FS15" i="11"/>
  <c r="FS16" i="11"/>
  <c r="FS17" i="11"/>
  <c r="FS18" i="11"/>
  <c r="FS19" i="11"/>
  <c r="FS20" i="11"/>
  <c r="FS21" i="11"/>
  <c r="FS22" i="11"/>
  <c r="FS23" i="11"/>
  <c r="FS24" i="11"/>
  <c r="FS25" i="11"/>
  <c r="FS26" i="11"/>
  <c r="FS27" i="11"/>
  <c r="FS28" i="11"/>
  <c r="FS29" i="11"/>
  <c r="FS30" i="11"/>
  <c r="FS31" i="11"/>
  <c r="FS32" i="11"/>
  <c r="FS33" i="11"/>
  <c r="FP14" i="11"/>
  <c r="FP15" i="11"/>
  <c r="FP16" i="11"/>
  <c r="FP17" i="11"/>
  <c r="FP19" i="11"/>
  <c r="FP22" i="11"/>
  <c r="FP23" i="11"/>
  <c r="FP25" i="11"/>
  <c r="FP28" i="11"/>
  <c r="FP29" i="11"/>
  <c r="FP30" i="11"/>
  <c r="FP31" i="11"/>
  <c r="FM15" i="11"/>
  <c r="FM22" i="11"/>
  <c r="FJ28" i="11"/>
  <c r="FJ10" i="11"/>
  <c r="FG7" i="11"/>
  <c r="FG8" i="11"/>
  <c r="FG9" i="11"/>
  <c r="FG11" i="11"/>
  <c r="FD7" i="11"/>
  <c r="FD8" i="11"/>
  <c r="FD9" i="11"/>
  <c r="FD10" i="11"/>
  <c r="FD11" i="11"/>
  <c r="FA13" i="11"/>
  <c r="FA14" i="11"/>
  <c r="FA15" i="11"/>
  <c r="FA16" i="11"/>
  <c r="FA17" i="11"/>
  <c r="FA18" i="11"/>
  <c r="FA19" i="11"/>
  <c r="FA20" i="11"/>
  <c r="FA21" i="11"/>
  <c r="FA23" i="11"/>
  <c r="FA24" i="11"/>
  <c r="FA25" i="11"/>
  <c r="FA26" i="11"/>
  <c r="FA27" i="11"/>
  <c r="FA28" i="11"/>
  <c r="FA29" i="11"/>
  <c r="FA31" i="11"/>
  <c r="FA32" i="11"/>
  <c r="FA33" i="11"/>
  <c r="EX9" i="11"/>
  <c r="EX10" i="11"/>
  <c r="EU10" i="11"/>
  <c r="ER10" i="11"/>
  <c r="EO9" i="11"/>
  <c r="EL13" i="11"/>
  <c r="EL14" i="11"/>
  <c r="EL15" i="11"/>
  <c r="EL16" i="11"/>
  <c r="EL17" i="11"/>
  <c r="EL18" i="11"/>
  <c r="EL19" i="11"/>
  <c r="EL20" i="11"/>
  <c r="EL21" i="11"/>
  <c r="EL22" i="11"/>
  <c r="EL23" i="11"/>
  <c r="EL24" i="11"/>
  <c r="EL25" i="11"/>
  <c r="EL26" i="11"/>
  <c r="EL27" i="11"/>
  <c r="EL28" i="11"/>
  <c r="EL29" i="11"/>
  <c r="EL30" i="11"/>
  <c r="EL31" i="11"/>
  <c r="EL32" i="11"/>
  <c r="EL33" i="11"/>
  <c r="EI7" i="11"/>
  <c r="EI8" i="11"/>
  <c r="EI9" i="11"/>
  <c r="EI10" i="11"/>
  <c r="EI11" i="11"/>
  <c r="EI13" i="11"/>
  <c r="EI14" i="11"/>
  <c r="EI15" i="11"/>
  <c r="EI16" i="11"/>
  <c r="EI17" i="11"/>
  <c r="EI18" i="11"/>
  <c r="EI19" i="11"/>
  <c r="EI20" i="11"/>
  <c r="EI21" i="11"/>
  <c r="EI22" i="11"/>
  <c r="EI23" i="11"/>
  <c r="EI24" i="11"/>
  <c r="EI25" i="11"/>
  <c r="EI26" i="11"/>
  <c r="EI27" i="11"/>
  <c r="EI28" i="11"/>
  <c r="EI29" i="11"/>
  <c r="EI30" i="11"/>
  <c r="EI31" i="11"/>
  <c r="EI32" i="11"/>
  <c r="EI33" i="11"/>
  <c r="EF13" i="11"/>
  <c r="EF14" i="11"/>
  <c r="EF15" i="11"/>
  <c r="EF16" i="11"/>
  <c r="EF17" i="11"/>
  <c r="EF18" i="11"/>
  <c r="EF19" i="11"/>
  <c r="EF20" i="11"/>
  <c r="EF21" i="11"/>
  <c r="EF22" i="11"/>
  <c r="EF23" i="11"/>
  <c r="EF24" i="11"/>
  <c r="EF25" i="11"/>
  <c r="EF26" i="11"/>
  <c r="EF27" i="11"/>
  <c r="EF28" i="11"/>
  <c r="EF29" i="11"/>
  <c r="EF30" i="11"/>
  <c r="EF31" i="11"/>
  <c r="EF32" i="11"/>
  <c r="EF33" i="11"/>
  <c r="EC18" i="11"/>
  <c r="DZ28" i="11"/>
  <c r="DW25" i="11"/>
  <c r="DT31" i="11"/>
  <c r="DQ27" i="11"/>
  <c r="DN24" i="11"/>
  <c r="DK20" i="11"/>
  <c r="DH17" i="11"/>
  <c r="DE15" i="11"/>
  <c r="DB15" i="11"/>
  <c r="CY14" i="11"/>
  <c r="CV15" i="11"/>
  <c r="CV27" i="11"/>
  <c r="CS10" i="11"/>
  <c r="CP10" i="11"/>
  <c r="CM10" i="11"/>
  <c r="CJ10" i="11"/>
  <c r="CG8" i="11"/>
  <c r="CD27" i="11"/>
  <c r="CA8" i="11"/>
  <c r="BX8" i="11"/>
  <c r="BU8" i="11"/>
  <c r="BR17" i="11"/>
  <c r="BR23" i="11"/>
  <c r="BR24" i="11"/>
  <c r="BO17" i="11"/>
  <c r="BO18" i="11"/>
  <c r="BO23" i="11"/>
  <c r="BO26" i="11"/>
  <c r="BL10" i="11"/>
  <c r="BI10" i="11"/>
  <c r="BF10" i="11"/>
  <c r="BC27" i="11"/>
  <c r="AZ16" i="11"/>
  <c r="AW10" i="11"/>
  <c r="AT17" i="11"/>
  <c r="AH8" i="11"/>
  <c r="AE9" i="11"/>
  <c r="AE10" i="11"/>
  <c r="AE24" i="11"/>
  <c r="AE28" i="11"/>
  <c r="AB7" i="11"/>
  <c r="AB8" i="11"/>
  <c r="AB9" i="11"/>
  <c r="AB10" i="11"/>
  <c r="AB11" i="11"/>
  <c r="Y10" i="11"/>
  <c r="V7" i="11"/>
  <c r="V8" i="11"/>
  <c r="V9" i="11"/>
  <c r="V10" i="11"/>
  <c r="V11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S8" i="11"/>
  <c r="S9" i="11"/>
  <c r="S10" i="11"/>
  <c r="S11" i="11"/>
  <c r="S7" i="11"/>
  <c r="M13" i="11" l="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G7" i="11"/>
  <c r="G8" i="11"/>
  <c r="G9" i="11"/>
  <c r="G10" i="11"/>
  <c r="G11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C34" i="12" l="1"/>
  <c r="B34" i="12"/>
  <c r="B8" i="12"/>
  <c r="C8" i="12"/>
  <c r="B9" i="12"/>
  <c r="C9" i="12"/>
  <c r="B10" i="12"/>
  <c r="C10" i="12"/>
  <c r="B11" i="12"/>
  <c r="C11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C29" i="12"/>
  <c r="B30" i="12"/>
  <c r="C30" i="12"/>
  <c r="B31" i="12"/>
  <c r="C31" i="12"/>
  <c r="B32" i="12"/>
  <c r="C32" i="12"/>
  <c r="B33" i="12"/>
  <c r="C33" i="12"/>
  <c r="C7" i="12"/>
  <c r="B7" i="12"/>
  <c r="X12" i="13"/>
  <c r="W12" i="13"/>
  <c r="U12" i="13"/>
  <c r="T12" i="13"/>
  <c r="R12" i="13"/>
  <c r="Q12" i="13"/>
  <c r="O12" i="13"/>
  <c r="N12" i="13"/>
  <c r="L12" i="13"/>
  <c r="K12" i="13"/>
  <c r="I12" i="13"/>
  <c r="H12" i="13"/>
  <c r="F12" i="13"/>
  <c r="E12" i="13"/>
  <c r="B6" i="13"/>
  <c r="B5" i="13" s="1"/>
  <c r="X6" i="13"/>
  <c r="W6" i="13"/>
  <c r="U6" i="13"/>
  <c r="T6" i="13"/>
  <c r="R6" i="13"/>
  <c r="Q6" i="13"/>
  <c r="O6" i="13"/>
  <c r="N6" i="13"/>
  <c r="L6" i="13"/>
  <c r="K6" i="13"/>
  <c r="I6" i="13"/>
  <c r="H6" i="13"/>
  <c r="F6" i="13"/>
  <c r="E6" i="13"/>
  <c r="BR12" i="12"/>
  <c r="BQ12" i="12"/>
  <c r="BP12" i="12"/>
  <c r="BP5" i="12" s="1"/>
  <c r="BN12" i="12"/>
  <c r="BO12" i="12" s="1"/>
  <c r="BM12" i="12"/>
  <c r="BL12" i="12"/>
  <c r="BK12" i="12"/>
  <c r="BJ12" i="12"/>
  <c r="BH12" i="12"/>
  <c r="BI12" i="12" s="1"/>
  <c r="BG12" i="12"/>
  <c r="BE12" i="12"/>
  <c r="BD12" i="12"/>
  <c r="BB12" i="12"/>
  <c r="BC12" i="12" s="1"/>
  <c r="BA12" i="12"/>
  <c r="AY12" i="12"/>
  <c r="AZ12" i="12" s="1"/>
  <c r="AX12" i="12"/>
  <c r="AV12" i="12"/>
  <c r="AU12" i="12"/>
  <c r="AS12" i="12"/>
  <c r="AT12" i="12" s="1"/>
  <c r="AR12" i="12"/>
  <c r="AP12" i="12"/>
  <c r="AQ12" i="12" s="1"/>
  <c r="AO12" i="12"/>
  <c r="AM12" i="12"/>
  <c r="AN12" i="12" s="1"/>
  <c r="AL12" i="12"/>
  <c r="AJ12" i="12"/>
  <c r="AI12" i="12"/>
  <c r="AG12" i="12"/>
  <c r="AH12" i="12" s="1"/>
  <c r="AF12" i="12"/>
  <c r="AF5" i="12" s="1"/>
  <c r="AD12" i="12"/>
  <c r="AC12" i="12"/>
  <c r="AA12" i="12"/>
  <c r="AB12" i="12" s="1"/>
  <c r="Z12" i="12"/>
  <c r="X12" i="12"/>
  <c r="W12" i="12"/>
  <c r="U12" i="12"/>
  <c r="V12" i="12" s="1"/>
  <c r="T12" i="12"/>
  <c r="T5" i="12" s="1"/>
  <c r="R12" i="12"/>
  <c r="S12" i="12" s="1"/>
  <c r="Q12" i="12"/>
  <c r="O12" i="12"/>
  <c r="P12" i="12" s="1"/>
  <c r="N12" i="12"/>
  <c r="L12" i="12"/>
  <c r="K12" i="12"/>
  <c r="I12" i="12"/>
  <c r="J12" i="12" s="1"/>
  <c r="H12" i="12"/>
  <c r="F12" i="12"/>
  <c r="G12" i="12" s="1"/>
  <c r="E12" i="12"/>
  <c r="BQ6" i="12"/>
  <c r="BP6" i="12"/>
  <c r="BN6" i="12"/>
  <c r="BO6" i="12" s="1"/>
  <c r="BM6" i="12"/>
  <c r="BK6" i="12"/>
  <c r="BL6" i="12" s="1"/>
  <c r="BJ6" i="12"/>
  <c r="BH6" i="12"/>
  <c r="BG6" i="12"/>
  <c r="BG5" i="12" s="1"/>
  <c r="BE6" i="12"/>
  <c r="BD6" i="12"/>
  <c r="BB6" i="12"/>
  <c r="BC6" i="12" s="1"/>
  <c r="BA6" i="12"/>
  <c r="BA5" i="12" s="1"/>
  <c r="AY6" i="12"/>
  <c r="AZ6" i="12" s="1"/>
  <c r="AX6" i="12"/>
  <c r="AV6" i="12"/>
  <c r="AW6" i="12" s="1"/>
  <c r="AU6" i="12"/>
  <c r="AS6" i="12"/>
  <c r="AR6" i="12"/>
  <c r="AR5" i="12" s="1"/>
  <c r="AP6" i="12"/>
  <c r="AQ6" i="12" s="1"/>
  <c r="AO6" i="12"/>
  <c r="AM6" i="12"/>
  <c r="AN6" i="12" s="1"/>
  <c r="AL6" i="12"/>
  <c r="AJ6" i="12"/>
  <c r="AK6" i="12" s="1"/>
  <c r="AI6" i="12"/>
  <c r="AG6" i="12"/>
  <c r="AH6" i="12" s="1"/>
  <c r="AF6" i="12"/>
  <c r="AD6" i="12"/>
  <c r="AE6" i="12" s="1"/>
  <c r="AC6" i="12"/>
  <c r="AA6" i="12"/>
  <c r="AB6" i="12" s="1"/>
  <c r="Z6" i="12"/>
  <c r="X6" i="12"/>
  <c r="Y6" i="12" s="1"/>
  <c r="W6" i="12"/>
  <c r="U6" i="12"/>
  <c r="T6" i="12"/>
  <c r="R6" i="12"/>
  <c r="S6" i="12" s="1"/>
  <c r="Q6" i="12"/>
  <c r="O6" i="12"/>
  <c r="P6" i="12" s="1"/>
  <c r="N6" i="12"/>
  <c r="L6" i="12"/>
  <c r="M6" i="12" s="1"/>
  <c r="K6" i="12"/>
  <c r="K5" i="12" s="1"/>
  <c r="I6" i="12"/>
  <c r="H6" i="12"/>
  <c r="F6" i="12"/>
  <c r="E6" i="12"/>
  <c r="E5" i="12" s="1"/>
  <c r="AY5" i="12"/>
  <c r="AZ5" i="12" s="1"/>
  <c r="AU5" i="12"/>
  <c r="AI5" i="12"/>
  <c r="O5" i="12"/>
  <c r="P5" i="12" s="1"/>
  <c r="E12" i="11"/>
  <c r="F12" i="11"/>
  <c r="H12" i="11"/>
  <c r="I12" i="11"/>
  <c r="J12" i="11" s="1"/>
  <c r="K12" i="11"/>
  <c r="L12" i="11"/>
  <c r="N12" i="11"/>
  <c r="O12" i="11"/>
  <c r="P12" i="11" s="1"/>
  <c r="Q12" i="11"/>
  <c r="R12" i="11"/>
  <c r="S12" i="11"/>
  <c r="T12" i="11"/>
  <c r="U12" i="11"/>
  <c r="W12" i="11"/>
  <c r="X12" i="11"/>
  <c r="Y12" i="11"/>
  <c r="Z12" i="11"/>
  <c r="AA12" i="11"/>
  <c r="AB12" i="11"/>
  <c r="AC12" i="11"/>
  <c r="AD12" i="11"/>
  <c r="AF12" i="11"/>
  <c r="AG12" i="11"/>
  <c r="AI12" i="11"/>
  <c r="AJ12" i="11"/>
  <c r="AK12" i="11"/>
  <c r="AL12" i="11"/>
  <c r="AM12" i="11"/>
  <c r="AO12" i="11"/>
  <c r="AP12" i="11"/>
  <c r="AR12" i="11"/>
  <c r="AS12" i="11"/>
  <c r="AU12" i="11"/>
  <c r="AV12" i="11"/>
  <c r="AW12" i="11"/>
  <c r="AX12" i="11"/>
  <c r="AY12" i="11"/>
  <c r="BA12" i="11"/>
  <c r="BB12" i="11"/>
  <c r="BD12" i="11"/>
  <c r="BE12" i="11"/>
  <c r="BF12" i="11"/>
  <c r="BG12" i="11"/>
  <c r="BH12" i="11"/>
  <c r="BI12" i="11"/>
  <c r="BJ12" i="11"/>
  <c r="BK12" i="11"/>
  <c r="BL12" i="11"/>
  <c r="BM12" i="11"/>
  <c r="BN12" i="11"/>
  <c r="BP12" i="11"/>
  <c r="BQ12" i="11"/>
  <c r="BS12" i="11"/>
  <c r="BT12" i="11"/>
  <c r="BU12" i="11"/>
  <c r="BV12" i="11"/>
  <c r="BW12" i="11"/>
  <c r="BX12" i="11"/>
  <c r="BY12" i="11"/>
  <c r="BZ12" i="11"/>
  <c r="CA12" i="11"/>
  <c r="CB12" i="11"/>
  <c r="CC12" i="11"/>
  <c r="CE12" i="11"/>
  <c r="CF12" i="11"/>
  <c r="CG12" i="11"/>
  <c r="CH12" i="11"/>
  <c r="CI12" i="11"/>
  <c r="CJ12" i="11"/>
  <c r="CK12" i="11"/>
  <c r="CL12" i="11"/>
  <c r="CM12" i="11"/>
  <c r="CN12" i="11"/>
  <c r="CO12" i="11"/>
  <c r="CP12" i="11"/>
  <c r="CQ12" i="11"/>
  <c r="CR12" i="11"/>
  <c r="CS12" i="11"/>
  <c r="CT12" i="11"/>
  <c r="CU12" i="11"/>
  <c r="CW12" i="11"/>
  <c r="CX12" i="11"/>
  <c r="CZ12" i="11"/>
  <c r="DA12" i="11"/>
  <c r="DC12" i="11"/>
  <c r="DD12" i="11"/>
  <c r="DF12" i="11"/>
  <c r="DG12" i="11"/>
  <c r="DI12" i="11"/>
  <c r="DJ12" i="11"/>
  <c r="DL12" i="11"/>
  <c r="DM12" i="11"/>
  <c r="DO12" i="11"/>
  <c r="DP12" i="11"/>
  <c r="DR12" i="11"/>
  <c r="DS12" i="11"/>
  <c r="DU12" i="11"/>
  <c r="DV12" i="11"/>
  <c r="DX12" i="11"/>
  <c r="DY12" i="11"/>
  <c r="EA12" i="11"/>
  <c r="EB12" i="11"/>
  <c r="ED12" i="11"/>
  <c r="EE12" i="11"/>
  <c r="EG12" i="11"/>
  <c r="EH12" i="11"/>
  <c r="EJ12" i="11"/>
  <c r="EK12" i="11"/>
  <c r="EM12" i="11"/>
  <c r="EN12" i="11"/>
  <c r="EO12" i="11"/>
  <c r="EP12" i="11"/>
  <c r="EQ12" i="11"/>
  <c r="ER12" i="11"/>
  <c r="ES12" i="11"/>
  <c r="ET12" i="11"/>
  <c r="EU12" i="11"/>
  <c r="EV12" i="11"/>
  <c r="EW12" i="11"/>
  <c r="EX12" i="11"/>
  <c r="EY12" i="11"/>
  <c r="EZ12" i="11"/>
  <c r="FB12" i="11"/>
  <c r="FC12" i="11"/>
  <c r="FE12" i="11"/>
  <c r="FF12" i="11"/>
  <c r="FG12" i="11"/>
  <c r="FH12" i="11"/>
  <c r="FI12" i="11"/>
  <c r="FK12" i="11"/>
  <c r="FL12" i="11"/>
  <c r="FN12" i="11"/>
  <c r="FO12" i="11"/>
  <c r="FQ12" i="11"/>
  <c r="FR12" i="11"/>
  <c r="FT12" i="11"/>
  <c r="FU12" i="11"/>
  <c r="FW12" i="11"/>
  <c r="FX12" i="11"/>
  <c r="FZ12" i="11"/>
  <c r="GA12" i="11"/>
  <c r="GC12" i="11"/>
  <c r="GD12" i="11"/>
  <c r="GF12" i="11"/>
  <c r="GG12" i="11"/>
  <c r="GI12" i="11"/>
  <c r="GJ12" i="11"/>
  <c r="GK12" i="11"/>
  <c r="GL12" i="11"/>
  <c r="GM12" i="11"/>
  <c r="GN12" i="11"/>
  <c r="GO12" i="11"/>
  <c r="GP12" i="11"/>
  <c r="GR12" i="11"/>
  <c r="GS12" i="11"/>
  <c r="GU12" i="11"/>
  <c r="GV12" i="11"/>
  <c r="GW12" i="11"/>
  <c r="GX12" i="11"/>
  <c r="GY12" i="11"/>
  <c r="GZ12" i="11"/>
  <c r="HA12" i="11"/>
  <c r="HB12" i="11"/>
  <c r="HC12" i="11"/>
  <c r="HD12" i="11"/>
  <c r="HE12" i="11"/>
  <c r="HF12" i="11"/>
  <c r="HG12" i="11"/>
  <c r="HH12" i="11"/>
  <c r="HI12" i="11"/>
  <c r="HJ12" i="11"/>
  <c r="HK12" i="11"/>
  <c r="HL12" i="11"/>
  <c r="HM12" i="11"/>
  <c r="HN12" i="11"/>
  <c r="HO12" i="11"/>
  <c r="HP12" i="11"/>
  <c r="HQ12" i="11"/>
  <c r="HR12" i="11"/>
  <c r="HS12" i="11"/>
  <c r="HT12" i="11"/>
  <c r="HV12" i="11"/>
  <c r="HW12" i="11"/>
  <c r="HY12" i="11"/>
  <c r="HZ12" i="11"/>
  <c r="IA12" i="11"/>
  <c r="IB12" i="11"/>
  <c r="IC12" i="11"/>
  <c r="IE12" i="11"/>
  <c r="IF12" i="11"/>
  <c r="IG12" i="11"/>
  <c r="E6" i="11"/>
  <c r="F6" i="11"/>
  <c r="H6" i="11"/>
  <c r="I6" i="11"/>
  <c r="K6" i="11"/>
  <c r="L6" i="11"/>
  <c r="N6" i="11"/>
  <c r="O6" i="11"/>
  <c r="P6" i="11"/>
  <c r="Q6" i="11"/>
  <c r="R6" i="11"/>
  <c r="T6" i="11"/>
  <c r="U6" i="11"/>
  <c r="W6" i="11"/>
  <c r="X6" i="11"/>
  <c r="Z6" i="11"/>
  <c r="AA6" i="11"/>
  <c r="AC6" i="11"/>
  <c r="AD6" i="11"/>
  <c r="AF6" i="11"/>
  <c r="AG6" i="11"/>
  <c r="C6" i="11" s="1"/>
  <c r="AI6" i="11"/>
  <c r="AJ6" i="11"/>
  <c r="AK6" i="11"/>
  <c r="AL6" i="11"/>
  <c r="AM6" i="11"/>
  <c r="AO6" i="11"/>
  <c r="AP6" i="11"/>
  <c r="AQ6" i="11" s="1"/>
  <c r="AR6" i="11"/>
  <c r="AS6" i="11"/>
  <c r="AU6" i="11"/>
  <c r="AV6" i="11"/>
  <c r="AX6" i="11"/>
  <c r="AY6" i="11"/>
  <c r="BA6" i="11"/>
  <c r="BB6" i="11"/>
  <c r="BD6" i="11"/>
  <c r="BE6" i="11"/>
  <c r="BG6" i="11"/>
  <c r="BH6" i="11"/>
  <c r="BJ6" i="11"/>
  <c r="BK6" i="11"/>
  <c r="BM6" i="11"/>
  <c r="BN6" i="11"/>
  <c r="BP6" i="11"/>
  <c r="BQ6" i="11"/>
  <c r="BS6" i="11"/>
  <c r="BT6" i="11"/>
  <c r="BV6" i="11"/>
  <c r="BW6" i="11"/>
  <c r="BY6" i="11"/>
  <c r="BZ6" i="11"/>
  <c r="CB6" i="11"/>
  <c r="CC6" i="11"/>
  <c r="CE6" i="11"/>
  <c r="CF6" i="11"/>
  <c r="CH6" i="11"/>
  <c r="CI6" i="11"/>
  <c r="CK6" i="11"/>
  <c r="CL6" i="11"/>
  <c r="CL5" i="11" s="1"/>
  <c r="CN6" i="11"/>
  <c r="B6" i="11" s="1"/>
  <c r="B36" i="11" s="1"/>
  <c r="CO6" i="11"/>
  <c r="CQ6" i="11"/>
  <c r="CR6" i="11"/>
  <c r="CT6" i="11"/>
  <c r="CU6" i="11"/>
  <c r="CW6" i="11"/>
  <c r="CX6" i="11"/>
  <c r="CZ6" i="11"/>
  <c r="DA6" i="11"/>
  <c r="DC6" i="11"/>
  <c r="DD6" i="11"/>
  <c r="DF6" i="11"/>
  <c r="DG6" i="11"/>
  <c r="DI6" i="11"/>
  <c r="DJ6" i="11"/>
  <c r="DL6" i="11"/>
  <c r="DM6" i="11"/>
  <c r="DO6" i="11"/>
  <c r="DP6" i="11"/>
  <c r="DR6" i="11"/>
  <c r="DS6" i="11"/>
  <c r="DU6" i="11"/>
  <c r="DV6" i="11"/>
  <c r="DX6" i="11"/>
  <c r="DY6" i="11"/>
  <c r="EA6" i="11"/>
  <c r="EB6" i="11"/>
  <c r="ED6" i="11"/>
  <c r="EE6" i="11"/>
  <c r="EG6" i="11"/>
  <c r="EH6" i="11"/>
  <c r="EJ6" i="11"/>
  <c r="EK6" i="11"/>
  <c r="EM6" i="11"/>
  <c r="EN6" i="11"/>
  <c r="EP6" i="11"/>
  <c r="EQ6" i="11"/>
  <c r="ES6" i="11"/>
  <c r="ET6" i="11"/>
  <c r="EV6" i="11"/>
  <c r="EW6" i="11"/>
  <c r="EY6" i="11"/>
  <c r="EZ6" i="11"/>
  <c r="FB6" i="11"/>
  <c r="FC6" i="11"/>
  <c r="FE6" i="11"/>
  <c r="FF6" i="11"/>
  <c r="FH6" i="11"/>
  <c r="FI6" i="11"/>
  <c r="FK6" i="11"/>
  <c r="FL6" i="11"/>
  <c r="FN6" i="11"/>
  <c r="FO6" i="11"/>
  <c r="FQ6" i="11"/>
  <c r="FR6" i="11"/>
  <c r="FT6" i="11"/>
  <c r="FU6" i="11"/>
  <c r="FW6" i="11"/>
  <c r="FX6" i="11"/>
  <c r="FZ6" i="11"/>
  <c r="GA6" i="11"/>
  <c r="GC6" i="11"/>
  <c r="GD6" i="11"/>
  <c r="GF6" i="11"/>
  <c r="GG6" i="11"/>
  <c r="GI6" i="11"/>
  <c r="GJ6" i="11"/>
  <c r="GL6" i="11"/>
  <c r="GM6" i="11"/>
  <c r="GO6" i="11"/>
  <c r="GP6" i="11"/>
  <c r="GR6" i="11"/>
  <c r="GS6" i="11"/>
  <c r="GU6" i="11"/>
  <c r="GV6" i="11"/>
  <c r="GX6" i="11"/>
  <c r="GY6" i="11"/>
  <c r="HA6" i="11"/>
  <c r="HB6" i="11"/>
  <c r="HD6" i="11"/>
  <c r="HE6" i="11"/>
  <c r="HG6" i="11"/>
  <c r="HH6" i="11"/>
  <c r="HJ6" i="11"/>
  <c r="HK6" i="11"/>
  <c r="HM6" i="11"/>
  <c r="HN6" i="11"/>
  <c r="HP6" i="11"/>
  <c r="HQ6" i="11"/>
  <c r="HS6" i="11"/>
  <c r="HT6" i="11"/>
  <c r="HV6" i="11"/>
  <c r="HW6" i="11"/>
  <c r="HY6" i="11"/>
  <c r="HZ6" i="11"/>
  <c r="IB6" i="11"/>
  <c r="IC6" i="11"/>
  <c r="IE6" i="11"/>
  <c r="IF6" i="11"/>
  <c r="IG6" i="11"/>
  <c r="S6" i="13" l="1"/>
  <c r="E5" i="13"/>
  <c r="S12" i="13"/>
  <c r="X5" i="13"/>
  <c r="N5" i="13"/>
  <c r="T5" i="13"/>
  <c r="Q5" i="13"/>
  <c r="BH5" i="12"/>
  <c r="AM5" i="12"/>
  <c r="AN5" i="12" s="1"/>
  <c r="AA5" i="12"/>
  <c r="AB5" i="12" s="1"/>
  <c r="U5" i="12"/>
  <c r="V5" i="12" s="1"/>
  <c r="V6" i="12"/>
  <c r="L5" i="12"/>
  <c r="M5" i="12" s="1"/>
  <c r="M12" i="12"/>
  <c r="ID6" i="11"/>
  <c r="BO12" i="11"/>
  <c r="AQ12" i="11"/>
  <c r="HP5" i="11"/>
  <c r="CN5" i="11"/>
  <c r="HD5" i="11"/>
  <c r="IE5" i="11"/>
  <c r="AF5" i="11"/>
  <c r="B5" i="11" s="1"/>
  <c r="Z5" i="11"/>
  <c r="HV5" i="11"/>
  <c r="GI5" i="11"/>
  <c r="GC5" i="11"/>
  <c r="FQ5" i="11"/>
  <c r="FK5" i="11"/>
  <c r="CK5" i="11"/>
  <c r="BS5" i="11"/>
  <c r="BM5" i="11"/>
  <c r="HX12" i="11"/>
  <c r="GT12" i="11"/>
  <c r="FS12" i="11"/>
  <c r="CD12" i="11"/>
  <c r="AH12" i="11"/>
  <c r="AN12" i="11"/>
  <c r="IF5" i="11"/>
  <c r="IB5" i="11"/>
  <c r="GX5" i="11"/>
  <c r="GF5" i="11"/>
  <c r="FZ5" i="11"/>
  <c r="FT5" i="11"/>
  <c r="FH5" i="11"/>
  <c r="EP5" i="11"/>
  <c r="EJ5" i="11"/>
  <c r="ED5" i="11"/>
  <c r="DX5" i="11"/>
  <c r="DR5" i="11"/>
  <c r="CT5" i="11"/>
  <c r="BG5" i="11"/>
  <c r="GB12" i="11"/>
  <c r="FV12" i="11"/>
  <c r="FJ12" i="11"/>
  <c r="BR12" i="11"/>
  <c r="G12" i="11"/>
  <c r="ES5" i="11"/>
  <c r="AC5" i="11"/>
  <c r="AU5" i="11"/>
  <c r="AP5" i="11"/>
  <c r="AK5" i="11"/>
  <c r="T5" i="11"/>
  <c r="O5" i="11"/>
  <c r="E5" i="11"/>
  <c r="AY5" i="11"/>
  <c r="AI5" i="11"/>
  <c r="EG5" i="11"/>
  <c r="BD5" i="11"/>
  <c r="CM6" i="11"/>
  <c r="EL12" i="11"/>
  <c r="EF12" i="11"/>
  <c r="DZ12" i="11"/>
  <c r="DT12" i="11"/>
  <c r="DA5" i="11"/>
  <c r="CV12" i="11"/>
  <c r="AL5" i="11"/>
  <c r="K5" i="11"/>
  <c r="Y6" i="11"/>
  <c r="AE12" i="11"/>
  <c r="V12" i="11"/>
  <c r="M12" i="11"/>
  <c r="L5" i="13"/>
  <c r="K5" i="13"/>
  <c r="M5" i="13" s="1"/>
  <c r="W5" i="13"/>
  <c r="U5" i="13"/>
  <c r="R5" i="13"/>
  <c r="P6" i="13"/>
  <c r="O5" i="13"/>
  <c r="P12" i="13"/>
  <c r="J6" i="13"/>
  <c r="I5" i="13"/>
  <c r="H5" i="13"/>
  <c r="J12" i="13"/>
  <c r="G12" i="13"/>
  <c r="F5" i="13"/>
  <c r="G5" i="13" s="1"/>
  <c r="D28" i="12"/>
  <c r="D14" i="12"/>
  <c r="BQ5" i="12"/>
  <c r="BR5" i="12" s="1"/>
  <c r="D15" i="12"/>
  <c r="BK5" i="12"/>
  <c r="BI5" i="12"/>
  <c r="BD5" i="12"/>
  <c r="BF6" i="12"/>
  <c r="D18" i="12"/>
  <c r="D16" i="12"/>
  <c r="D20" i="12"/>
  <c r="BF12" i="12"/>
  <c r="D29" i="12"/>
  <c r="AV5" i="12"/>
  <c r="AW5" i="12" s="1"/>
  <c r="AW12" i="12"/>
  <c r="D32" i="12"/>
  <c r="D33" i="12"/>
  <c r="AS5" i="12"/>
  <c r="AT5" i="12" s="1"/>
  <c r="D10" i="12"/>
  <c r="D8" i="12"/>
  <c r="D13" i="12"/>
  <c r="AJ5" i="12"/>
  <c r="AK5" i="12" s="1"/>
  <c r="AK12" i="12"/>
  <c r="D30" i="12"/>
  <c r="AC5" i="12"/>
  <c r="B12" i="12"/>
  <c r="AE12" i="12"/>
  <c r="W5" i="12"/>
  <c r="D17" i="12"/>
  <c r="D19" i="12"/>
  <c r="D26" i="12"/>
  <c r="D24" i="12"/>
  <c r="D22" i="12"/>
  <c r="D27" i="12"/>
  <c r="D25" i="12"/>
  <c r="D23" i="12"/>
  <c r="D21" i="12"/>
  <c r="C12" i="12"/>
  <c r="D12" i="12" s="1"/>
  <c r="D31" i="12"/>
  <c r="X5" i="12"/>
  <c r="Y5" i="12" s="1"/>
  <c r="Y12" i="12"/>
  <c r="H5" i="12"/>
  <c r="J6" i="12"/>
  <c r="D9" i="12"/>
  <c r="D11" i="12"/>
  <c r="G6" i="12"/>
  <c r="B6" i="12"/>
  <c r="D7" i="12"/>
  <c r="CF5" i="11"/>
  <c r="CG6" i="11"/>
  <c r="R5" i="11"/>
  <c r="S6" i="11"/>
  <c r="N5" i="11"/>
  <c r="HY5" i="11"/>
  <c r="IC5" i="11"/>
  <c r="HR6" i="11"/>
  <c r="GA5" i="11"/>
  <c r="GB6" i="11"/>
  <c r="FV6" i="11"/>
  <c r="EX6" i="11"/>
  <c r="CU5" i="11"/>
  <c r="CJ6" i="11"/>
  <c r="BZ5" i="11"/>
  <c r="CA6" i="11"/>
  <c r="BB5" i="11"/>
  <c r="AW6" i="11"/>
  <c r="AA5" i="11"/>
  <c r="AB6" i="11"/>
  <c r="U5" i="11"/>
  <c r="V6" i="11"/>
  <c r="F5" i="11"/>
  <c r="G6" i="11"/>
  <c r="HA5" i="11"/>
  <c r="FA12" i="11"/>
  <c r="EI12" i="11"/>
  <c r="DK12" i="11"/>
  <c r="EH5" i="11"/>
  <c r="EI6" i="11"/>
  <c r="BW5" i="11"/>
  <c r="BX6" i="11"/>
  <c r="AO5" i="11"/>
  <c r="AJ5" i="11"/>
  <c r="I5" i="11"/>
  <c r="EY5" i="11"/>
  <c r="DU5" i="11"/>
  <c r="DO5" i="11"/>
  <c r="DI5" i="11"/>
  <c r="BP5" i="11"/>
  <c r="AR5" i="11"/>
  <c r="AM5" i="11"/>
  <c r="AN5" i="11" s="1"/>
  <c r="W5" i="11"/>
  <c r="Q5" i="11"/>
  <c r="L5" i="11"/>
  <c r="H5" i="11"/>
  <c r="AV5" i="11"/>
  <c r="HZ5" i="11"/>
  <c r="HW5" i="11"/>
  <c r="HX5" i="11" s="1"/>
  <c r="HT5" i="11"/>
  <c r="HU12" i="11"/>
  <c r="HS5" i="11"/>
  <c r="HN5" i="11"/>
  <c r="HO6" i="11"/>
  <c r="HQ5" i="11"/>
  <c r="HR5" i="11" s="1"/>
  <c r="HM5" i="11"/>
  <c r="HJ5" i="11"/>
  <c r="HK5" i="11"/>
  <c r="HL6" i="11"/>
  <c r="HG5" i="11"/>
  <c r="HI6" i="11"/>
  <c r="HH5" i="11"/>
  <c r="HE5" i="11"/>
  <c r="HF6" i="11"/>
  <c r="GU5" i="11"/>
  <c r="HB5" i="11"/>
  <c r="HC6" i="11"/>
  <c r="GY5" i="11"/>
  <c r="GZ6" i="11"/>
  <c r="GV5" i="11"/>
  <c r="GW6" i="11"/>
  <c r="GR5" i="11"/>
  <c r="GS5" i="11"/>
  <c r="GP5" i="11"/>
  <c r="GQ6" i="11"/>
  <c r="GO5" i="11"/>
  <c r="GQ12" i="11"/>
  <c r="GM5" i="11"/>
  <c r="GN6" i="11"/>
  <c r="GL5" i="11"/>
  <c r="GJ5" i="11"/>
  <c r="GK6" i="11"/>
  <c r="GH12" i="11"/>
  <c r="GG5" i="11"/>
  <c r="GE12" i="11"/>
  <c r="GD5" i="11"/>
  <c r="FW5" i="11"/>
  <c r="FY12" i="11"/>
  <c r="FX5" i="11"/>
  <c r="FY6" i="11"/>
  <c r="FU5" i="11"/>
  <c r="FR5" i="11"/>
  <c r="FS6" i="11"/>
  <c r="FN5" i="11"/>
  <c r="FP12" i="11"/>
  <c r="FO5" i="11"/>
  <c r="FL5" i="11"/>
  <c r="FM12" i="11"/>
  <c r="FI5" i="11"/>
  <c r="FJ6" i="11"/>
  <c r="FE5" i="11"/>
  <c r="FF5" i="11"/>
  <c r="FG6" i="11"/>
  <c r="FB5" i="11"/>
  <c r="FC5" i="11"/>
  <c r="FD6" i="11"/>
  <c r="EZ5" i="11"/>
  <c r="EW5" i="11"/>
  <c r="EQ5" i="11"/>
  <c r="ER5" i="11" s="1"/>
  <c r="ER6" i="11"/>
  <c r="ET5" i="11"/>
  <c r="EU6" i="11"/>
  <c r="EV5" i="11"/>
  <c r="EM5" i="11"/>
  <c r="EN5" i="11"/>
  <c r="EO6" i="11"/>
  <c r="EK5" i="11"/>
  <c r="EE5" i="11"/>
  <c r="EB5" i="11"/>
  <c r="EA5" i="11"/>
  <c r="EC12" i="11"/>
  <c r="DY5" i="11"/>
  <c r="DV5" i="11"/>
  <c r="DW12" i="11"/>
  <c r="DS5" i="11"/>
  <c r="DT5" i="11" s="1"/>
  <c r="DQ12" i="11"/>
  <c r="DP5" i="11"/>
  <c r="DM5" i="11"/>
  <c r="DL5" i="11"/>
  <c r="DN12" i="11"/>
  <c r="DJ5" i="11"/>
  <c r="DG5" i="11"/>
  <c r="DF5" i="11"/>
  <c r="DH12" i="11"/>
  <c r="DE12" i="11"/>
  <c r="DC5" i="11"/>
  <c r="DD5" i="11"/>
  <c r="CY12" i="11"/>
  <c r="CW5" i="11"/>
  <c r="CZ5" i="11"/>
  <c r="DB12" i="11"/>
  <c r="CX5" i="11"/>
  <c r="CR5" i="11"/>
  <c r="CS6" i="11"/>
  <c r="CO5" i="11"/>
  <c r="CP6" i="11"/>
  <c r="CE5" i="11"/>
  <c r="CQ5" i="11"/>
  <c r="CI5" i="11"/>
  <c r="CM5" i="11"/>
  <c r="CH5" i="11"/>
  <c r="CC5" i="11"/>
  <c r="CB5" i="11"/>
  <c r="BY5" i="11"/>
  <c r="BV5" i="11"/>
  <c r="BU6" i="11"/>
  <c r="BT5" i="11"/>
  <c r="BQ5" i="11"/>
  <c r="BN5" i="11"/>
  <c r="BJ5" i="11"/>
  <c r="BK5" i="11"/>
  <c r="BL6" i="11"/>
  <c r="BH5" i="11"/>
  <c r="BI6" i="11"/>
  <c r="BE5" i="11"/>
  <c r="BF6" i="11"/>
  <c r="AX5" i="11"/>
  <c r="AZ12" i="11"/>
  <c r="BA5" i="11"/>
  <c r="BC12" i="11"/>
  <c r="AT12" i="11"/>
  <c r="AS5" i="11"/>
  <c r="AG5" i="11"/>
  <c r="C5" i="11" s="1"/>
  <c r="AH6" i="11"/>
  <c r="X5" i="11"/>
  <c r="AD5" i="11"/>
  <c r="AE6" i="11"/>
  <c r="F5" i="12"/>
  <c r="G5" i="12" s="1"/>
  <c r="N5" i="12"/>
  <c r="R5" i="12"/>
  <c r="S5" i="12" s="1"/>
  <c r="Z5" i="12"/>
  <c r="AD5" i="12"/>
  <c r="AE5" i="12" s="1"/>
  <c r="AL5" i="12"/>
  <c r="AP5" i="12"/>
  <c r="AQ5" i="12" s="1"/>
  <c r="AX5" i="12"/>
  <c r="BB5" i="12"/>
  <c r="BC5" i="12" s="1"/>
  <c r="BJ5" i="12"/>
  <c r="BN5" i="12"/>
  <c r="BO5" i="12" s="1"/>
  <c r="I5" i="12"/>
  <c r="J5" i="12" s="1"/>
  <c r="Q5" i="12"/>
  <c r="AG5" i="12"/>
  <c r="AH5" i="12" s="1"/>
  <c r="AO5" i="12"/>
  <c r="BE5" i="12"/>
  <c r="BF5" i="12" s="1"/>
  <c r="BM5" i="12"/>
  <c r="C6" i="13"/>
  <c r="D6" i="13" s="1"/>
  <c r="C6" i="12"/>
  <c r="V5" i="13" l="1"/>
  <c r="P5" i="13"/>
  <c r="S5" i="13"/>
  <c r="ID5" i="11"/>
  <c r="GK5" i="11"/>
  <c r="CP5" i="11"/>
  <c r="EU5" i="11"/>
  <c r="GH5" i="11"/>
  <c r="IG5" i="11"/>
  <c r="FM5" i="11"/>
  <c r="HF5" i="11"/>
  <c r="BO5" i="11"/>
  <c r="FS5" i="11"/>
  <c r="AB5" i="11"/>
  <c r="BI5" i="11"/>
  <c r="BU5" i="11"/>
  <c r="EL5" i="11"/>
  <c r="FG5" i="11"/>
  <c r="GE5" i="11"/>
  <c r="GW5" i="11"/>
  <c r="HL5" i="11"/>
  <c r="AQ5" i="11"/>
  <c r="BF5" i="11"/>
  <c r="DQ5" i="11"/>
  <c r="GZ5" i="11"/>
  <c r="AE5" i="11"/>
  <c r="DZ5" i="11"/>
  <c r="EF5" i="11"/>
  <c r="FJ5" i="11"/>
  <c r="FV5" i="11"/>
  <c r="AW5" i="11"/>
  <c r="V5" i="11"/>
  <c r="CV5" i="11"/>
  <c r="GB5" i="11"/>
  <c r="P5" i="11"/>
  <c r="HC5" i="11"/>
  <c r="J5" i="11"/>
  <c r="S5" i="11"/>
  <c r="AH5" i="11"/>
  <c r="DW5" i="11"/>
  <c r="EO5" i="11"/>
  <c r="G5" i="11"/>
  <c r="AZ5" i="11"/>
  <c r="FA5" i="11"/>
  <c r="HU5" i="11"/>
  <c r="BC5" i="11"/>
  <c r="M5" i="11"/>
  <c r="CY5" i="11"/>
  <c r="CJ5" i="11"/>
  <c r="Y5" i="11"/>
  <c r="BR5" i="11"/>
  <c r="DB5" i="11"/>
  <c r="AT5" i="11"/>
  <c r="J5" i="13"/>
  <c r="BL5" i="12"/>
  <c r="B5" i="12"/>
  <c r="D6" i="12"/>
  <c r="BX5" i="11"/>
  <c r="DH5" i="11"/>
  <c r="DN5" i="11"/>
  <c r="IA5" i="11"/>
  <c r="CA5" i="11"/>
  <c r="GN5" i="11"/>
  <c r="BL5" i="11"/>
  <c r="DK5" i="11"/>
  <c r="EC5" i="11"/>
  <c r="FY5" i="11"/>
  <c r="GT5" i="11"/>
  <c r="HO5" i="11"/>
  <c r="CG5" i="11"/>
  <c r="HI5" i="11"/>
  <c r="GQ5" i="11"/>
  <c r="FP5" i="11"/>
  <c r="FD5" i="11"/>
  <c r="EX5" i="11"/>
  <c r="DE5" i="11"/>
  <c r="CS5" i="11"/>
  <c r="CD5" i="11"/>
  <c r="C5" i="13"/>
  <c r="D5" i="13" s="1"/>
  <c r="C5" i="12"/>
  <c r="D5" i="12" s="1"/>
  <c r="D7" i="11" l="1"/>
  <c r="D32" i="11"/>
  <c r="D30" i="11"/>
  <c r="D28" i="11"/>
  <c r="D26" i="11"/>
  <c r="D24" i="11"/>
  <c r="D22" i="11"/>
  <c r="D20" i="11"/>
  <c r="D18" i="11"/>
  <c r="D16" i="11"/>
  <c r="D14" i="11"/>
  <c r="D11" i="11"/>
  <c r="D9" i="11"/>
  <c r="D33" i="11"/>
  <c r="D31" i="11"/>
  <c r="D29" i="11"/>
  <c r="D27" i="11"/>
  <c r="D25" i="11"/>
  <c r="D23" i="11"/>
  <c r="D21" i="11"/>
  <c r="D19" i="11"/>
  <c r="D17" i="11"/>
  <c r="D15" i="11"/>
  <c r="D13" i="11"/>
  <c r="D10" i="11"/>
  <c r="D8" i="11"/>
  <c r="D12" i="11" l="1"/>
  <c r="D6" i="11"/>
  <c r="D5" i="11" l="1"/>
  <c r="B8" i="1"/>
  <c r="G8" i="1"/>
  <c r="G9" i="1"/>
  <c r="G10" i="1"/>
  <c r="G12" i="1"/>
  <c r="D8" i="1" l="1"/>
  <c r="D10" i="1"/>
  <c r="D12" i="1"/>
  <c r="D9" i="1"/>
  <c r="E92" i="3"/>
  <c r="D92" i="3"/>
  <c r="F10" i="3"/>
  <c r="F11" i="3"/>
  <c r="F12" i="3"/>
  <c r="F16" i="3"/>
  <c r="F17" i="3"/>
  <c r="F18" i="3"/>
  <c r="F19" i="3"/>
  <c r="F20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4" i="3"/>
  <c r="F117" i="3"/>
  <c r="F118" i="3"/>
  <c r="F119" i="3"/>
  <c r="F120" i="3"/>
  <c r="F121" i="3"/>
  <c r="F122" i="3"/>
  <c r="E8" i="3"/>
  <c r="D8" i="3"/>
  <c r="D6" i="3" s="1"/>
  <c r="E13" i="1"/>
  <c r="F13" i="1"/>
  <c r="H13" i="1"/>
  <c r="I13" i="1"/>
  <c r="K13" i="1"/>
  <c r="L13" i="1"/>
  <c r="E7" i="1"/>
  <c r="F7" i="1"/>
  <c r="H7" i="1"/>
  <c r="I7" i="1"/>
  <c r="K7" i="1"/>
  <c r="L7" i="1"/>
  <c r="F92" i="3" l="1"/>
  <c r="F115" i="3"/>
  <c r="F8" i="3"/>
  <c r="F15" i="3"/>
  <c r="G7" i="1"/>
  <c r="M13" i="1"/>
  <c r="G13" i="1"/>
  <c r="L6" i="1"/>
  <c r="F6" i="1"/>
  <c r="J13" i="1"/>
  <c r="H6" i="1"/>
  <c r="K6" i="1"/>
  <c r="E6" i="1"/>
  <c r="I6" i="1"/>
  <c r="M6" i="1" l="1"/>
  <c r="G6" i="1"/>
  <c r="F6" i="3" l="1"/>
  <c r="F13" i="3"/>
  <c r="B15" i="1" l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30" i="1"/>
  <c r="M31" i="1"/>
  <c r="M32" i="1"/>
  <c r="M33" i="1"/>
  <c r="M34" i="1"/>
  <c r="M14" i="1"/>
  <c r="J14" i="1"/>
  <c r="G15" i="1"/>
  <c r="G16" i="1"/>
  <c r="G18" i="1"/>
  <c r="G19" i="1"/>
  <c r="G21" i="1"/>
  <c r="G23" i="1"/>
  <c r="G27" i="1"/>
  <c r="G30" i="1"/>
  <c r="G31" i="1"/>
  <c r="G34" i="1"/>
  <c r="G14" i="1"/>
  <c r="D18" i="1" l="1"/>
  <c r="D16" i="1"/>
  <c r="D19" i="1"/>
  <c r="D17" i="1"/>
  <c r="D15" i="1"/>
  <c r="D14" i="1"/>
  <c r="C7" i="1"/>
  <c r="C6" i="1" s="1"/>
  <c r="B13" i="1"/>
  <c r="B7" i="1"/>
  <c r="D33" i="1"/>
  <c r="D31" i="1"/>
  <c r="D29" i="1"/>
  <c r="D27" i="1"/>
  <c r="D25" i="1"/>
  <c r="D23" i="1"/>
  <c r="D21" i="1"/>
  <c r="D34" i="1"/>
  <c r="D32" i="1"/>
  <c r="D30" i="1"/>
  <c r="D28" i="1"/>
  <c r="D26" i="1"/>
  <c r="D24" i="1"/>
  <c r="D22" i="1"/>
  <c r="D20" i="1"/>
  <c r="B6" i="1" l="1"/>
  <c r="D13" i="1"/>
  <c r="D7" i="1"/>
  <c r="D6" i="1" l="1"/>
</calcChain>
</file>

<file path=xl/sharedStrings.xml><?xml version="1.0" encoding="utf-8"?>
<sst xmlns="http://schemas.openxmlformats.org/spreadsheetml/2006/main" count="991" uniqueCount="494">
  <si>
    <t>Наименование муниципальных районов (городских округов)</t>
  </si>
  <si>
    <t xml:space="preserve">Дотации на выравнивание бюджетной обеспеченности муниципальных районов (городских округов) </t>
  </si>
  <si>
    <t>Дотации на поддержку мер по обеспечению сбалансированности бюджетов</t>
  </si>
  <si>
    <t>Дотации - ВСЕГО</t>
  </si>
  <si>
    <t>Реализация мероприятий приоритетного проекта "Безопасные и качественные дороги"</t>
  </si>
  <si>
    <t>Реализация  проектов развития общественной инфраструктуры, основанных на местных инициативах</t>
  </si>
  <si>
    <t xml:space="preserve">Реализация проектов местных инициатив граждан, проживающих в сельской местности </t>
  </si>
  <si>
    <t>Реализация проектов комплексного обустройства площадок под компактную жилищную застройку в сельской местности</t>
  </si>
  <si>
    <t>Реконструкция канализационных очистных сооружений производительностью 15000 куб.м/сут в г.Канаше Чувашской Республики</t>
  </si>
  <si>
    <t>Строительство инженерной инфраструктуры индустриального (промышленного) парка в г.Канаше Чувашской Республики</t>
  </si>
  <si>
    <t>Строительство транспортной инфраструктуры этноэкологического комплекса "Амазония" г. Чебоксары в рамках реализации мероприятий федеральной целевой программы "Развитие внутреннего и въездного туризма в Российской Федерации (2011 - 2018 годы)"</t>
  </si>
  <si>
    <t xml:space="preserve">Поощрение победителей экономического соревнования в сельском хозяйстве между муниципальными районами Чувашской Республики
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</si>
  <si>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</si>
  <si>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Поддержка обустройства мест массового отдыха населения (городских парков)</t>
  </si>
  <si>
    <t xml:space="preserve">Субвенции на обеспечение мер социальной поддержки отдельных категорий граждан по оплате жилищно-коммунальных услуг (образование)
</t>
  </si>
  <si>
    <t xml:space="preserve">Субвенции на обеспечение мер социальной поддержки отдельных категорий граждан по оплате жилищно-коммунальных услуг (культура)
</t>
  </si>
  <si>
    <t xml:space="preserve">   Организация и осуществление деятельности по опеке и попечительству</t>
  </si>
  <si>
    <t xml:space="preserve">Предоставление жилых помещений детям-сиротам и детям, оставшимся без попечения родителей,лицам из их числа по договорам найма специализированных жилых помещений </t>
  </si>
  <si>
    <t xml:space="preserve"> Обеспечение деятельности административных комиссий для рассмотрения дел об административных правонарушениях</t>
  </si>
  <si>
    <t xml:space="preserve">Финансовое обеспечение  передаваемых государственных полномочий Чувашской Республики по расчёту и предоставлению дотаций на выравнивание бюджетной обеспеченности поселений </t>
  </si>
  <si>
    <t>Проведение ремонта жилых помещений, собственниками которых являются дети-сироты и дети,оставшиеся без попечения родителей , а также лица из чила детей-сирот и детей,оставшихся без попечения родителей, в возрасте от 14 до 23 лет</t>
  </si>
  <si>
    <t>Финансовое обеспечение передаваемых государственных полномочий Чувашской Республики по организации проведения на территории поселений и городских округов мероприятий по отлову и содержанию безнадзорных животных, а также по расчету и предоставлению субвенций бюджетам поселений на осуществление указанных полномочий</t>
  </si>
  <si>
    <t>Назначение и выплата единовременного денежного пособия гражданам, усыновившим (удочерившим) ребенка (детей) на территории Чувашской Республики</t>
  </si>
  <si>
    <t xml:space="preserve">Обеспечение жильем граждан, уволенны с военной службы(службы),и приравненных к ним лиц за счёт субвенции, предоставляемой из федерального бюджета
</t>
  </si>
  <si>
    <t>Реализация мероприятий по развитию общественной инфраструктуры населенных пунктов в рамках празднования Дня Республики</t>
  </si>
  <si>
    <t>Выплаты социальных пособий учащимся общеобразовательных организаций,нуждающимся в приобретении проездных билетов для проезда между пунктами проживания обучения на транспорте городского и пригородного сообщения на территроии Чувашской Респблики</t>
  </si>
  <si>
    <t xml:space="preserve">Иные межбюджетные трансферты на проведение оценки эффективности деятельности органов местного самоуправления </t>
  </si>
  <si>
    <t xml:space="preserve">892 1402 Ч4104Д0040 512 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</si>
  <si>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</si>
  <si>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</si>
  <si>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</si>
  <si>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</si>
  <si>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</si>
  <si>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</si>
  <si>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</si>
  <si>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</si>
  <si>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</si>
  <si>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</si>
  <si>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</si>
  <si>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</si>
  <si>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</si>
  <si>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</si>
  <si>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</si>
  <si>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</si>
  <si>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</si>
  <si>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</si>
  <si>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</si>
  <si>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</si>
  <si>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</si>
  <si>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 Алатырь</t>
  </si>
  <si>
    <t>г. Канаш</t>
  </si>
  <si>
    <t>г. Новочебоксарск</t>
  </si>
  <si>
    <t>г. Шумерля</t>
  </si>
  <si>
    <t>г. Чебоксары</t>
  </si>
  <si>
    <t>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</t>
  </si>
  <si>
    <t>Создание и эксплуатация прикладных информационных систем поддержки выполнения (оказания) органами исполнительной власти Чувашской Республики основных функций (услуг)</t>
  </si>
  <si>
    <t>Поощрение победителей регионального этапа Всероссийского конкурса "Лучшая муниципальная практика"</t>
  </si>
  <si>
    <t xml:space="preserve">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субвенции, предоставляемой из федерального бюджета</t>
  </si>
  <si>
    <t>Строительство автомобильной дороги по ул. А. Асламаса в 14 мкр. г. Чебоксары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2015-2020 годы</t>
  </si>
  <si>
    <t>Выплата денежного поощрения лучшим муниципальным учреждениям культуры, находящимся на территориях сельских поселений, и их работникам в рамках поддержки отрасли культуры</t>
  </si>
  <si>
    <t>Софинансирование расходных обязательств муни-ципальных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№ 597 "О мерах по реализации государственной социальной политики"</t>
  </si>
  <si>
    <t>Строительство сельского дома культуры по ул. Кооперативная в д. Большие Шиуши Аликовского района Чувашской Республики</t>
  </si>
  <si>
    <t>Строительство сельского дома культуры на 150 мест в с. Малые Кармалы Ибресинского района Чувашской Республики</t>
  </si>
  <si>
    <t>Строительство сельского дома культуры на 150 мест в д. Починок-Инели Комсомольского района</t>
  </si>
  <si>
    <t xml:space="preserve">Создание в  общеобразовательных организациях, расположенных в сельской  местности, условий для занятий физической культурой и спортом </t>
  </si>
  <si>
    <t>Софинансирование расходных обязательств муни-ципальных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2012-2017 годы"</t>
  </si>
  <si>
    <t xml:space="preserve">Приобретение антитеррористического и досмотрового оборудования
</t>
  </si>
  <si>
    <t xml:space="preserve">892 1402 Ч410417680 512 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</si>
  <si>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</si>
  <si>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региональных проектов в области обращения с отходами и ликвидации накопленного экологического ущерба</t>
  </si>
  <si>
    <t xml:space="preserve">Строительство спортивного зала МБОУ "Юнгинская СОШ им. С.М. Михайлова" Моргаушского района </t>
  </si>
  <si>
    <t xml:space="preserve">Строительство средней общеобразовательной школы в микрорайоне "Южный" г. Цивильск </t>
  </si>
  <si>
    <t xml:space="preserve">Строительство начальной школы по ул. Красноармейская, д. 2, г. Ядрин </t>
  </si>
  <si>
    <t>Подготовка и проведение празднования на федеральном уровне памятных дат субъектов Российской Федерации</t>
  </si>
  <si>
    <t>Водоснабжение д. Нижний Магазь Чебоксарского района</t>
  </si>
  <si>
    <t>Строительство и реконструкция автомобильных дорог в городских округах</t>
  </si>
  <si>
    <t>Строительство сельского дома культуры на 100 мест в д. Бахтигильдино Батыревского района Чувашской Республики</t>
  </si>
  <si>
    <t>Субсидии- ВСЕГО</t>
  </si>
  <si>
    <t>в тыс. рублей</t>
  </si>
  <si>
    <t>№ п/п</t>
  </si>
  <si>
    <t>Наименование</t>
  </si>
  <si>
    <t>Код бюджетной классификации</t>
  </si>
  <si>
    <t>Дотации-всего</t>
  </si>
  <si>
    <t>в том числе:</t>
  </si>
  <si>
    <t>1.2</t>
  </si>
  <si>
    <t>2</t>
  </si>
  <si>
    <t>Субсидии-всего</t>
  </si>
  <si>
    <t>2.1</t>
  </si>
  <si>
    <t>2.2</t>
  </si>
  <si>
    <t>Проектирование и строительство (реконструкция)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в том числе строительство (реконструкция) автомобильных дорог общего пользования, ведущих от сети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</t>
  </si>
  <si>
    <t>831 0409 Ц990216640 522</t>
  </si>
  <si>
    <t>2.3</t>
  </si>
  <si>
    <t>2.4</t>
  </si>
  <si>
    <t xml:space="preserve">Осуществление дорожной деятельности, кроме деятельности по строительству, в отношении автомобильных дорог местного значения вне границ населенных пунктов в границах муниципального района </t>
  </si>
  <si>
    <t>831 0409 Ч210414180 521</t>
  </si>
  <si>
    <t>2.5</t>
  </si>
  <si>
    <t>Осуществление дорожной деятельности, кроме деятельности по строительству, в отношении автомобильных дорог местного значения в границах населенных пунктов поселения</t>
  </si>
  <si>
    <t>831 0409 Ч210414190 521</t>
  </si>
  <si>
    <t>2.6</t>
  </si>
  <si>
    <t>Капитальный ремонт и ремонт автомобильных дорог общего пользования местного значения в границах городских округов</t>
  </si>
  <si>
    <t>831 0409 Ч210414200 521</t>
  </si>
  <si>
    <t>2.7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</si>
  <si>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</si>
  <si>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831 0409 Ч210414210 521</t>
  </si>
  <si>
    <t>831 0409 Ч210414220 522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</si>
  <si>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</si>
  <si>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</si>
  <si>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</si>
  <si>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</si>
  <si>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</si>
  <si>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</si>
  <si>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</si>
  <si>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</si>
  <si>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</si>
  <si>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</si>
  <si>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</si>
  <si>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</si>
  <si>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</si>
  <si>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</si>
  <si>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</si>
  <si>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</si>
  <si>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</si>
  <si>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</si>
  <si>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</si>
  <si>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</si>
  <si>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</si>
  <si>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</si>
  <si>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</si>
  <si>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</si>
  <si>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</si>
  <si>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</si>
  <si>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</si>
  <si>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</si>
  <si>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874 0702 Ц7115R0970 521</t>
  </si>
  <si>
    <t>2.41</t>
  </si>
  <si>
    <t>2.42</t>
  </si>
  <si>
    <t>2.43</t>
  </si>
  <si>
    <t>2.44</t>
  </si>
  <si>
    <t>2.45</t>
  </si>
  <si>
    <t>850 0605 Ч3602R5070 521</t>
  </si>
  <si>
    <t>2.46</t>
  </si>
  <si>
    <t>2.47</t>
  </si>
  <si>
    <t>2.48</t>
  </si>
  <si>
    <t>2.49</t>
  </si>
  <si>
    <t>2.50</t>
  </si>
  <si>
    <t>832 0502 Ц180117230 522</t>
  </si>
  <si>
    <t>2.51</t>
  </si>
  <si>
    <t>857 0801 Ц4102R5192 521</t>
  </si>
  <si>
    <t>2.53</t>
  </si>
  <si>
    <t>857 0801 Ц4107R5194 521</t>
  </si>
  <si>
    <t>2.54</t>
  </si>
  <si>
    <t>2.55</t>
  </si>
  <si>
    <t>2.56</t>
  </si>
  <si>
    <t>2.57</t>
  </si>
  <si>
    <t>874 0703 Ц710117080 521</t>
  </si>
  <si>
    <t>2.58</t>
  </si>
  <si>
    <t>857 0801 Ц411417090 521</t>
  </si>
  <si>
    <t>870 0113 Ч610413820 521</t>
  </si>
  <si>
    <t>Поощрение победителей экономического соревнования в сельском хозяйстве между муниципальными районами Чувашской Республики</t>
  </si>
  <si>
    <t>3</t>
  </si>
  <si>
    <t>Субвенции</t>
  </si>
  <si>
    <t>3.1</t>
  </si>
  <si>
    <t>Обеспечение мер социальной поддержки отдельных категорий граждан по оплате жилищно-коммунальных услуг</t>
  </si>
  <si>
    <t>874 1003 Ц310110550 530, 857 1003 Ц310110550 530</t>
  </si>
  <si>
    <t>3.2</t>
  </si>
  <si>
    <t>874 1004 Ц711412040 530</t>
  </si>
  <si>
    <t>3.3</t>
  </si>
  <si>
    <t xml:space="preserve">Осуществление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местностей,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граждан, проживающих в сельской местности , нуждающихся в жилых помещениях и имеющих право на государственную поддержку в форме социальных выплат на строительство (приобретение)жилых помещений в сеольский местности в рамках устойчивого развития сельских территорий </t>
  </si>
  <si>
    <t>3.4</t>
  </si>
  <si>
    <t>Организация и осуществление деятельности по опеке и попечительству</t>
  </si>
  <si>
    <t>874 0104 Ц7Э0111990 530</t>
  </si>
  <si>
    <t>3.5</t>
  </si>
  <si>
    <t>3.6</t>
  </si>
  <si>
    <t>3.7</t>
  </si>
  <si>
    <t>Выплата единовременного пособия при всех формах устройства детей, лишенных родительского попечения, в семью</t>
  </si>
  <si>
    <t>874 1004 Ц711452600 530</t>
  </si>
  <si>
    <t>3.8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</si>
  <si>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</si>
  <si>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3.9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</si>
  <si>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</si>
  <si>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3.10</t>
  </si>
  <si>
    <t>Осуществление переданных полномочий Российской Федерации по государственной регситрации актов гражданского состояния</t>
  </si>
  <si>
    <t>818 0304 Ч540259300 530</t>
  </si>
  <si>
    <t>3.11</t>
  </si>
  <si>
    <t>Обеспечение деятельности административных комиссий для рассмотрения дел об административных правонарушениях</t>
  </si>
  <si>
    <t>3.12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</si>
  <si>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</t>
  </si>
  <si>
    <t>874 0104 Ц7Э0111980 530</t>
  </si>
  <si>
    <t>3.13</t>
  </si>
  <si>
    <t>3.14</t>
  </si>
  <si>
    <t>832 0501 Ц110112780 530</t>
  </si>
  <si>
    <t>3.15</t>
  </si>
  <si>
    <t>Осуществление государственных полномочий Чувашской Республики в сфере трудовых отношений</t>
  </si>
  <si>
    <t>856 1006 Ц630112440 530</t>
  </si>
  <si>
    <t>3.16</t>
  </si>
  <si>
    <t xml:space="preserve">Финансовое обеспечение передаваемых государственных полномочий Чувашской Республики по организации проведения на территории поселений и городских округов мероприятий по отлову и содержанию безнадзорных животных, а также по расчету и предоставлению субвенций бюджетам поселений на осуществление указанных полномочий </t>
  </si>
  <si>
    <t>3.17</t>
  </si>
  <si>
    <t>874 1003 Ц711412060 530</t>
  </si>
  <si>
    <t>3.18</t>
  </si>
  <si>
    <t>Осуществление первичного воинского учёта на территориях, где отсутствуют военные комиссариаты</t>
  </si>
  <si>
    <t>892 0203 Ч410451180 530</t>
  </si>
  <si>
    <t>3.19</t>
  </si>
  <si>
    <t>Обеспечение жильем граждан, уволенных с военной службы(службы),и приравненных к ним лиц</t>
  </si>
  <si>
    <t>3.20</t>
  </si>
  <si>
    <t>Осуществление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</t>
  </si>
  <si>
    <t>833 0505 Ц110117740 530</t>
  </si>
  <si>
    <t>4</t>
  </si>
  <si>
    <t>Иные межбюджетные трансферты</t>
  </si>
  <si>
    <t>4.1</t>
  </si>
  <si>
    <t>4.2</t>
  </si>
  <si>
    <t>4.3</t>
  </si>
  <si>
    <t>4.4</t>
  </si>
  <si>
    <t>832 1403 Ц110212820 540</t>
  </si>
  <si>
    <t>4.5</t>
  </si>
  <si>
    <t>4.6</t>
  </si>
  <si>
    <t>840 1403 Ч110314430 540</t>
  </si>
  <si>
    <t>840 1403 Ч110316380 540</t>
  </si>
  <si>
    <t>818 1403 Ч540717600 540</t>
  </si>
  <si>
    <t>ВСЕГО межбюджетных трансфертов местным бюджетам</t>
  </si>
  <si>
    <t xml:space="preserve">Выплата компенсации платы, взимаемой с родителей (законных представителей) за присмотр и уход за детьми, посещающими образовательные организации, реализующие
образовательную программу дошкольного образования на территории Чувашской Республики
</t>
  </si>
  <si>
    <t>Проектирование и строительство (реконструкция)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в том числе строительство (реконструкция) автомобильных дорог общего пользования с твердым покрытием, ведущих от сети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</t>
  </si>
  <si>
    <t>Строительство автодороги по бульвару Солнечный в микрорайоне "Солнечный" г.Чебоксары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2015-2020 годы</t>
  </si>
  <si>
    <t xml:space="preserve">I этап строительства водопровода в с. Порецкое Порецкого района </t>
  </si>
  <si>
    <t>Утвержденные бюджетные назначения (годовой план)</t>
  </si>
  <si>
    <t>в том числе</t>
  </si>
  <si>
    <t xml:space="preserve">Наименование </t>
  </si>
  <si>
    <t>Всего дотаций</t>
  </si>
  <si>
    <t>Городский округа</t>
  </si>
  <si>
    <t>Муниципальные районы</t>
  </si>
  <si>
    <t>Остаток средств к распределению</t>
  </si>
  <si>
    <t>Всего субсидий</t>
  </si>
  <si>
    <t xml:space="preserve">892 1401 Ч4104Д0030 511  </t>
  </si>
  <si>
    <t>1.3</t>
  </si>
  <si>
    <t>831 0409 Ч260153902 521, 831 0409 Ч260116770 521</t>
  </si>
  <si>
    <t>882 0405 Ц9903R5678 521</t>
  </si>
  <si>
    <t>874 0702 Ц740317650 522</t>
  </si>
  <si>
    <t>Строительство средней общеобразовательной школы на 1100 мест в микрорайоне "Волжский-3" г. Чебоксары Чувашской Республики</t>
  </si>
  <si>
    <t>874 0702 Ц7403R5206 522</t>
  </si>
  <si>
    <t>831 0409 Ц1408R0219 522,  831 0409 Ц14081А219 522</t>
  </si>
  <si>
    <t xml:space="preserve">831 0409 Ц1408R021А 522, 831 0409 Ц14081А21А 522  </t>
  </si>
  <si>
    <t xml:space="preserve">831 0409 Ц1408R021В 522, 831 0409 Ц14081А21В 522  </t>
  </si>
  <si>
    <t>Развитие газификации в сельской местности в рамках реализации мероприятий федеральной целевой программы "Устойчивое развитие сельских территорий на 2014-2017 годы и на период до 2020 года"</t>
  </si>
  <si>
    <t xml:space="preserve">832 0502 Ц9902R5673 522 </t>
  </si>
  <si>
    <t>Развитие водоснабжения в сельской местности в рамках реализации мероприятий федеральной целевой программы "Устойчивое развитие сельских территорий на 2014-2017 годы и на период до 2020 года"</t>
  </si>
  <si>
    <t xml:space="preserve">832 0502 Ц9902R5674 522 </t>
  </si>
  <si>
    <t xml:space="preserve">832 0502 Ч19029А685 522, 832 0502 Ч19021A685 522, 832 0502 Ч1902RA685 522 </t>
  </si>
  <si>
    <t xml:space="preserve">832 0502 Ч1902RA681 522, 832 0502 Ч19021A681 522, 832 0502 Ч19029А681 522  </t>
  </si>
  <si>
    <t xml:space="preserve">Строительство автомобильной дороги ул. Машиностроителей – автодорога "Аниш" в г. Канаш </t>
  </si>
  <si>
    <t xml:space="preserve">831 0409 Ч1902RА683 522, 831 0409 Ч19029А683 522 </t>
  </si>
  <si>
    <t xml:space="preserve">Строительство наружных сетей электроснабжения 164 земельных участков, планируемых для предоставления многодетным семьям под индивидуальное жилищное строительство в микрорайоне "Хмелеводческое" в г. Цивильск </t>
  </si>
  <si>
    <t>832 0502 Ц140817910 522</t>
  </si>
  <si>
    <t>Строительство объекта "Дошкольное образовательное учреждение на 160 мест поз. 1.28 в микрорайоне № 1 жилого района "Новый город" в г.Чебоксары"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2015-2020 годы</t>
  </si>
  <si>
    <t xml:space="preserve">874 0701 Ц1408R0217 522, 874 0701 Ц14081А217 522 </t>
  </si>
  <si>
    <t>Строительство объекта "Детский сад на 220 мест в мкр. "Соляное" г.Чебоксары Чувашской Республики"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2015-2020 годы"</t>
  </si>
  <si>
    <t xml:space="preserve">874 0701 Ц1408R0218 522, 874 0701 Ц14081А218 522 </t>
  </si>
  <si>
    <t>850 0406 Ч340360160 521, 850 0406 Ч3403R0160 521</t>
  </si>
  <si>
    <t xml:space="preserve">857 0801 Ц990217340 522 </t>
  </si>
  <si>
    <t xml:space="preserve">857 0801 Ц990217350 522 </t>
  </si>
  <si>
    <t xml:space="preserve">Реконструкция здания под начальную школу по ул. Табакова, д. 29 "А" в с.Батырево Батыревского района </t>
  </si>
  <si>
    <t>874 0702 Ц740318070 522</t>
  </si>
  <si>
    <t xml:space="preserve">857 0801 Ц990217360 522 </t>
  </si>
  <si>
    <t>857 0801 Ц990217690 522</t>
  </si>
  <si>
    <t>874 0702 Ц740318060 522</t>
  </si>
  <si>
    <t>874 0702 Ц74031А202 522</t>
  </si>
  <si>
    <t xml:space="preserve">874 0702 Ц7403R5204 522, 874 0702 Ц74031А204 522 </t>
  </si>
  <si>
    <t xml:space="preserve">832 0502 Ц180117920 522 </t>
  </si>
  <si>
    <t xml:space="preserve">857 0801 Ц9902R5676 522, 857 0801 Ц990217370 522 </t>
  </si>
  <si>
    <t xml:space="preserve">857 0801 Ц4102R5193 521  </t>
  </si>
  <si>
    <t xml:space="preserve">857 0801 Ц4107R4670 521 </t>
  </si>
  <si>
    <t xml:space="preserve">857 0703 Ц3302R0270 521, 857 0801 Ц3302R0270 521, 867 1102 Ц3303R0270 521 </t>
  </si>
  <si>
    <t>874 0701 Ц3305R0270 521</t>
  </si>
  <si>
    <t>832 0503 Ч8101R5550 521</t>
  </si>
  <si>
    <t xml:space="preserve">832 0503 Ч8201R5600 521 </t>
  </si>
  <si>
    <t>877 0309 Ц830512620 521</t>
  </si>
  <si>
    <t>857 0801 Ц4113R5090 521</t>
  </si>
  <si>
    <t>Выплата компенсации платы, взимаемой с родителей (законных 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</si>
  <si>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 xml:space="preserve">832 0505 Ц140812980 530 </t>
  </si>
  <si>
    <t xml:space="preserve">832 1004 Ц17011А820 530, 832 1004 Ц1701R0820 530 </t>
  </si>
  <si>
    <t>Обеспечение жилыми помещениями по договорам социального найма категорий граждан, указанных в пункте 3 части 1 статьи 11 Закона Чувашской Республики от 17 октября 2005 года N 42 "О регулировании жилищных отношений" и состоящих на учете в качестве нуждающихся в жилых помещениях</t>
  </si>
  <si>
    <t>832 0501 Ц140812940 530</t>
  </si>
  <si>
    <t xml:space="preserve">874 0701 Ц710212000 530 </t>
  </si>
  <si>
    <t xml:space="preserve">874 0702 Ц710212010 530  </t>
  </si>
  <si>
    <t xml:space="preserve">818 0104 Ч5Э0113800 530 </t>
  </si>
  <si>
    <t xml:space="preserve">892 1403 Ч4104Д0070 530 </t>
  </si>
  <si>
    <t xml:space="preserve">881 0405 Ц970512750 530 </t>
  </si>
  <si>
    <t>832 1003 Ц140854850 530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</si>
  <si>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</si>
  <si>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818 0105 Ч540151200 530</t>
  </si>
  <si>
    <t>3.21</t>
  </si>
  <si>
    <t xml:space="preserve">874 1003 Ц711412030 540 </t>
  </si>
  <si>
    <t>882 0405 Ц9Л0212670 540</t>
  </si>
  <si>
    <t>1.1</t>
  </si>
  <si>
    <t>Реконструкция здания МБОУ "Ибресинская средняя общеобразовательная школа №1 "Ибресинского района Чувашской Республики</t>
  </si>
  <si>
    <t>Реконструкция магистральных дорог районного значения в районе "Новый город" г.Чебоксары. 1 этап строительства. Реконструкция магистральной дороги районного значения №2 (Марпосадское шоссе) в границах микрорайона № 1 жилого района "Новый город"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2015-2020 годы</t>
  </si>
  <si>
    <t xml:space="preserve">Обеспечение жильем молодых семей в рамках основного мероприятия "Обеспечение жильем молодых семей" государственной программы Российской Федерации "Обеспечение доступным и комфортным жильем и коммунальными услугами граждан Российской Федерации"
</t>
  </si>
  <si>
    <t xml:space="preserve">Осуществление дорожной деятельности, кроме деятельности по строительству, в отношении автомобильных дорог местного значения в границах населенных пунктов поселения
</t>
  </si>
  <si>
    <t xml:space="preserve">Капитальный ремонт и ремонт автомобильных дорог общего пользования местного значения в границах городских округов
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</si>
  <si>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
</t>
  </si>
  <si>
    <t xml:space="preserve">Реализация проектов комплексного обустройства площадок под компактную жилищную застройку в сельской местности в рамках реализации мероприятий по устойчивому развитию сельских территорий
</t>
  </si>
  <si>
    <t xml:space="preserve">Строительство средней общеобразовательной школы на 1100 мест в микрорайоне "Волжский-3" г. Чебоксары Чувашской Республики
</t>
  </si>
  <si>
    <t xml:space="preserve">Укрепление материально-технической базы и оснащение оборудованием детских школ искусств в рамках поддержки отрасли культуры
</t>
  </si>
  <si>
    <t xml:space="preserve">Укрепление материально-технической базы муниципальных образовательных организаций
</t>
  </si>
  <si>
    <t xml:space="preserve">Строительство автодороги по бульвару Солнечный в микрорайоне "Солнечный" г. Чебоксары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2015 - 2020 годы
</t>
  </si>
  <si>
    <t xml:space="preserve">Строительство автомобильной дороги по ул. А.Асламаса в 14 мкр. г. Чебоксары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2015 - 2020 годы
</t>
  </si>
  <si>
    <t xml:space="preserve">Развитие газификации в сельской местности в рамках реализации мероприятий по устойчивому развитию сельских территорий
</t>
  </si>
  <si>
    <t xml:space="preserve">Развитие водоснабжения в сельской местности в рамках реализации мероприятий по устойчивому развитию сельских территорий
</t>
  </si>
  <si>
    <t xml:space="preserve">Строительство наружных сетей электроснабжения 164 земельных участков, планируемых для предоставления многодетным семьям под индивидуальное жилищное строительство в микрорайоне "Хмелеводческое" в г. Цивильск Чувашской Республики
</t>
  </si>
  <si>
    <t xml:space="preserve">Строительство объекта "Детский сад на 240 мест, расположенный в г. Канаш Чувашской Республики в мкр. Восточный"
</t>
  </si>
  <si>
    <t xml:space="preserve">Строительство объекта "Дошкольное образовательное учреждение на 160 мест поз. 1.28 в микрорайоне N 1 жилого района "Новый город" в г. Чебоксары"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2015 - 2020 годы
</t>
  </si>
  <si>
    <t xml:space="preserve">Строительство объекта "Детский сад на 220 мест в мкр. "Соляное" г. Чебоксары Чувашской Республики"
</t>
  </si>
  <si>
    <t xml:space="preserve">Создание комплекса обеспечивающей инфраструктуры туристско-рекреационного кластера "Этническая Чувашия" в Чувашской Республике, в том числе систем электроснабжения, газоснабжения, водоснабжения, водоотведения, транспортной инфраструктуры, канализации и очистных сооружений
</t>
  </si>
  <si>
    <t xml:space="preserve">Создание комплекса обеспечивающей инфраструктуры туристско-рекреационного кластера "Этническая Чувашия" - транспортная инфраструктура этнокомплекса "Амазония", г. Чебоксары (устройство автомобильных стоянок, подъездов к туробъектам, подъемника для маломобильных граждан Набережная - Аквапарк - "Амазонлэнд" 1 этап 1 очередь)
</t>
  </si>
  <si>
    <t xml:space="preserve">Строительство сельского дома культуры по ул. Кооперативная в д. Большие Шиуши Аликовского района Чувашской Республики
</t>
  </si>
  <si>
    <t xml:space="preserve">Строительство сельского дома культуры на 100 мест в д. Бахтигильдино Батыревского района Чувашской Республики
</t>
  </si>
  <si>
    <t xml:space="preserve">Реконструкция здания под начальную школу на 154 учащихся по ул. Табакова, д. 29 "А" в с. Батырево Батыревского района Чувашской Республики
</t>
  </si>
  <si>
    <t xml:space="preserve">Строительство сельского дома культуры на 150 мест в с. Малые Кармалы Ибресинского района Чувашской Республики
</t>
  </si>
  <si>
    <t xml:space="preserve">Строительство сельского дома культуры на 150 мест в д. Починок-Инели Комсомольского района Чувашской Республики
</t>
  </si>
  <si>
    <t xml:space="preserve">Строительство спортивного зала МБОУ "Юнгинская СОШ им. С.М.Михайлова" Моргаушского района Чувашской Республики
</t>
  </si>
  <si>
    <t xml:space="preserve">Строительство средней общеобразовательной школы на 1000 ученических мест в микрорайоне "Южный" г. Цивильск Чувашской Республики
 </t>
  </si>
  <si>
    <t xml:space="preserve">Строительство начальной школы на 300 мест по ул. Красноармейская, д. 2, г. Ядрин Чувашской Республики
</t>
  </si>
  <si>
    <t xml:space="preserve">I этап строительства водопровода в с. Порецкое Порецкого района Чувашской Республики
</t>
  </si>
  <si>
    <t xml:space="preserve">Водоснабжение д. Нижний Магазь Чебоксарского района Чувашской Республики
</t>
  </si>
  <si>
    <t>Развитие сети учреждений культурно-досугового типа в сельской местности в рамках реализации мероприятий по устойчивому развитию сельских территорий
(Строительство культурно-досугового центра с инженерными сетями по ул. Гагарина, д. 25 с. Шихазаны Канашского района Чувашской Республики)</t>
  </si>
  <si>
    <t xml:space="preserve">Улучшение жилищных условий граждан, проживающих в сельской местности, в рамках реализации мероприятий по устойчивому развитию сельских территорий
</t>
  </si>
  <si>
    <t xml:space="preserve"> Комплектование
книжных фондов библиотек муниципальных образований
в рамках поддержки отрасли культуры
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</si>
  <si>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</si>
  <si>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Осуществление мероприятий государственной программы  Российской Федерации "Доступная среда" на 2011 – 2020 годы (на повышение уровня доступности приоритетных объектов и услуг в приоритетных сферах жизнедеятельности инвалидов и других маломобильных групп населения (в части адаптации учреждений культуры и организаций дополнительного образования детей в сфере культуры к обслуживанию инвалидов и других маломобильных групп населения) </t>
  </si>
  <si>
    <t xml:space="preserve">Осуществление мероприятий государственной программы  Российской Федерации "Доступная среда" на 2011 – 2020 годы (на повышение доступности и качества реабилитационных услуг (развитие системы реабилитации, абилитации и социальной
интеграции инвалидов) (в части мероприятий по поддержке учреждений спортивной направленности по адаптивной физической культуре и спорту) 
</t>
  </si>
  <si>
    <t xml:space="preserve">Осуществление мероприятий государственной программы Российской Федерации "Доступная среда" на 2011 – 2020 годы (на 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(в части укрепления материально-технической базы муниципальных образовательных организаций Чувашской Республики)
</t>
  </si>
  <si>
    <t xml:space="preserve">Создание в общеобразовательных организациях, расположенных в сельской местности, условий для занятий физической культурой и спортом
</t>
  </si>
  <si>
    <t xml:space="preserve">Благоустройство дворовых и общественных территорий муниципальных образований Чувашской Республики в рамках поддержки государственных программ субъектов Российской Федерации и муниципальных программ формирования современной городской среды
</t>
  </si>
  <si>
    <t xml:space="preserve">Обустройство мест массового отдыха населения (городских парков)
</t>
  </si>
  <si>
    <t xml:space="preserve">выплата денежного поощрения лучшим муниципальным учреждениям культуры, находящимся на территориях сельских поселений, и их работникам в рамках поддержки отрасли культуры
</t>
  </si>
  <si>
    <t xml:space="preserve">Создание и эксплуатация прикладных информационных систем поддержки выполнения (оказания) органами исполнительной власти Чувашской Республики и органами местного самоуправления основных функций (услуг)
</t>
  </si>
  <si>
    <t xml:space="preserve">Строительство объекта "Детский сад на 110 мест в с. Урмаево Комсомольского района Чувашской Республики"
</t>
  </si>
  <si>
    <t xml:space="preserve">Строительство объекта "Детский сад на 110 мест в д. Большие Катраси Чебоксарского района"
</t>
  </si>
  <si>
    <t xml:space="preserve">Строительство объекта "Дошкольное образовательное учреждение на 240 мест поз. 23 в микрорайоне 5 района ул. Б.Хмельницкого в г. Чебоксары"
</t>
  </si>
  <si>
    <t xml:space="preserve">Строительство объекта "Дошкольное образовательное учреждение на 240 мест поз. 5 в микрорайоне N 1 жилого района "Новый город" г. Чебоксары (вариант 2)"
</t>
  </si>
  <si>
    <t xml:space="preserve">Строительство объекта "Дошкольное образовательное учреждение на 160 мест, поз. 6 в микрорайоне, ограниченном улицами Эгерский бульвар, Л.Комсомола, Машиностроительный проезд, речка Малая Кувшинка г. Чебоксары"
</t>
  </si>
  <si>
    <t xml:space="preserve">Строительство объекта "Дошкольное образовательное учреждение на 240 мест поз. 38 в микрорайоне 3 района ул. Б.Хмельницкого г. Чебоксары"
</t>
  </si>
  <si>
    <t xml:space="preserve">Строительство объекта "Дошкольное образовательное учреждение на 250 мест поз. 30 в микрорайоне "Университетский-2" г. Чебоксары (II очередь)"
</t>
  </si>
  <si>
    <t xml:space="preserve">Строительство объекта "Дошкольное образовательное учреждение на 150 мест в пос. Сосновка г. Чебоксары"
</t>
  </si>
  <si>
    <t xml:space="preserve">Строительство объекта "Дошкольное образовательное учреждение на 250 мест в микрорайоне N 2 жилого района "Новый город" г. Чебоксары"
</t>
  </si>
  <si>
    <t xml:space="preserve">Строительство объекта "Дошкольное образовательное учреждение на 250 мест с ясельными группами поз. 23 в микрорайоне "Солнечный" (2 этап) г. Чебоксары"
</t>
  </si>
  <si>
    <t xml:space="preserve">Строительство стадиона-площадки, с. Порецкое, пер. Школьный
</t>
  </si>
  <si>
    <t xml:space="preserve">Реализация полномочий органов местного самоуправления, связанных с общегосударственным управлением
</t>
  </si>
  <si>
    <t xml:space="preserve">Подготовка и проведение празднования на федеральном уровне памятных дат субъектов Российской Федерации
</t>
  </si>
  <si>
    <t xml:space="preserve">Повышение уровня комплексного обустройства населенных пунктов, расположенных в сельской местности, объектами социальной и инженерной инфраструктуры
</t>
  </si>
  <si>
    <t xml:space="preserve">Осуществление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 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местностей,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граждан, проживающих в сельской местности , нуждающихся в  илых помещениях и имеющих право на государственную поддержку в форме социальных выплат на строительство (приобретение)жилых помещений в сеольский местности в рамках устойчивого развития сельских территорий  </t>
  </si>
  <si>
    <t xml:space="preserve"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
</t>
  </si>
  <si>
    <t>Иные межбюджетные трансферты - ВСЕГО</t>
  </si>
  <si>
    <t xml:space="preserve">Субсидии бюджетам городских округов на реконструкцию уникальных искусственных сооружений, находящихся в предаварийном или аварийном состоянии (реконструкцию Московского моста с расширением проезжей части до 6 полос, г.Чебоксары)
</t>
  </si>
  <si>
    <t xml:space="preserve">Реконструкция здания МБОУ "Ибресинская средняя общеобразовательная школа № 1" Ибресинского района Чувашской Республики
</t>
  </si>
  <si>
    <t xml:space="preserve"> Реконструкция магистральных дорог районного значения в районе "Новый город" г. Чебоксары. 1 этап строительства. Реконструкция магистральной дороги районного значения N 2 (Марпосадское шоссе) в границах микрорайона N 1 жилого района "Новый город". 2 этап строительства. Реконструкция магистральной дороги районного значения N 2 (Марпосадское шоссе) на участке от магистральной дороги N 1 до транспортной развязки Марпосадское шоссе и пр.Тракторостроителей (включая примыкание). 3 этап строительства. Строительство контактной сети и сооружений троллейбусной линии в жилом районе "Новый город" г. Чебоксары в рамках реализации мероприятий по стимулированию программ развития жилищного строительства субъектов Российской Федерации
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</si>
  <si>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
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</si>
  <si>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в сфере трудовых отношений
</t>
  </si>
  <si>
    <t xml:space="preserve">Осуществление первичного воинского учёта на территориях, где отсутствуют военные комиссариаты за счёт субвенции, предоставляемой из федерального бюджета </t>
  </si>
  <si>
    <t xml:space="preserve">Осуществление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
деятельность по управлению многоквартирными домами на основании лицензии
</t>
  </si>
  <si>
    <t>Гранты Главы Чувашской Республики муниципальным районам и городским округам для стимулирования привлечения инвестиций в основной капитал и развитие экономического (налогового) потенциала территорий</t>
  </si>
  <si>
    <t xml:space="preserve">Осуществление дорожной деятельности, кроме деятельности по строительству, в отношении автомобильных дорог местного значения вне границ населенных пунктов в границах муниципального района 
</t>
  </si>
  <si>
    <t>Субвенции- ВСЕГО</t>
  </si>
  <si>
    <t xml:space="preserve">субсидии бюджетам муниципальных районов
на подключение общедоступных библиотек к сети "Интернет" и развитие системы библиотечного дела с учетом задачи
расширения информационных технологий и оцифровки в рамках поддержки отрасли культуры
</t>
  </si>
  <si>
    <t xml:space="preserve">Укрепление материально-технической базы муниципальных образовательных организаций
 (в части проведения капитального ремонта зданий муниципальных образовательных организаций) 
</t>
  </si>
  <si>
    <t xml:space="preserve">Укрепление
материально-технической базы муниципальных
образовательных организаций (в части проведения капитального ремонта зданий муниципальных образовательных организаций с целью создания новых мест)
</t>
  </si>
  <si>
    <t xml:space="preserve">Субсидии бюджетам городских округов на реализацию пилотных проектов по обновлению содержания и технологий дополнительного образования по приоритетным направлениям
</t>
  </si>
  <si>
    <t xml:space="preserve">Строительство водопроводных сетей и водопроводного узла для обеспечения территории, примыкающей к северной стороне жилой застройки по ул. Придорожная г.Мариинский Посад
</t>
  </si>
  <si>
    <t>Выплаты социальных пособий учащимся общеобразовательных организаций, нуждающимся в приобретении проездных билетов для проезда между пунктами проживания обучения на транспорте городского и пригородного сообщения на территроии Чувашской Респблики</t>
  </si>
  <si>
    <t>Обеспечение жильем молодых семей в рамках основного мероприятия "Обеспечение жильем молодых семей"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</si>
  <si>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832 1003 Ц1203R4970 521</t>
  </si>
  <si>
    <t xml:space="preserve">832 0409 Ч420416570 521, 832 1403 Ч420416570 521, 882 0409 Ч420416570 521, 882 1403 Ч420416570 521, 882 1403 Ч420416570 522 </t>
  </si>
  <si>
    <t xml:space="preserve">882 0405 Ц9902R5675 522, 882 0409 Ц9902R5675 522 </t>
  </si>
  <si>
    <t>874 0702 Ц740211660 521</t>
  </si>
  <si>
    <t>857 0703 Ц4106R5191 521</t>
  </si>
  <si>
    <t>Укрепление материально-технической базы муниципальных образовательных организаций</t>
  </si>
  <si>
    <t>874 0702 Ц740511660 521</t>
  </si>
  <si>
    <t>Строительство объекта "Детский сад на 240 мест, расположенный в г. Канаш Чувашской Республики в мкр. Восточный"</t>
  </si>
  <si>
    <t>874 0701 Ц7116R1591 522, 874 0701 Ц7116А1591 522</t>
  </si>
  <si>
    <t>857 0412 Ц4403R1106 522, 857 0412 Ц4403А1101 522</t>
  </si>
  <si>
    <t>Проведение капитального ремонта гидротехнических сооружений, находящихся в собственности муниципальной собственности</t>
  </si>
  <si>
    <t>Развитие сети учреждений культурно-досугового типа в сельской местности в рамках реализации мероприятий федеральной целевой программы "Устойчивое развитие сельских территорий на 2014-2017 годы и на период до 2020 года" (Строительство культурно-досугового центра с инженерными сетями по ул.Гагарина, д. 25 с. Шихазаны Канашского района Чувашской Республики)</t>
  </si>
  <si>
    <t>Улучшение жилищных условий граждан, проживающих в сельской местности, в рамках реализации мероприятий по устойчивому развитию сельских территорий</t>
  </si>
  <si>
    <t>882 1003 Ц9901R5671 521</t>
  </si>
  <si>
    <t xml:space="preserve">Осуществление мероприятий государственной программы  Российской Федерации Доступная среда" на 2011 – 2020 годы   (на повышение уровня доступности приоритетных объектов и услуг в приоритетных сферах жизнедеятельности инвалидов и других маломобильных групп населения (в части адаптации учреждений культуры и организаций дополнительного образования детей в сфере культуры к обслуживанию инвалидов и других маломобильных групп населения) </t>
  </si>
  <si>
    <t xml:space="preserve">Осуществление мероприятий государственной программы  Российской Федерации "Доступная среда" на 2011 – 2020 годы </t>
  </si>
  <si>
    <t xml:space="preserve">Осуществление мероприятий государственной программы Российской Федерации "Доступная среда" на 2011 – 2020 годы(на 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(в части укрепления материально-технической базы муниципальных образовательных организаций Чувашской Республики)
</t>
  </si>
  <si>
    <t>Благоустройство дворовых и общественных территорий муниципальных образований Чувашской Республики в рамках поддержки государственных программ субъектов Российской Федерации и муниципальных программ формирования современной городской среды</t>
  </si>
  <si>
    <t>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в рамках поддержки отрасли культуры</t>
  </si>
  <si>
    <t>Строительство объекта "Детский сад на 110 мест в с. Урмаево Комсомольского района Чувашской Республики"</t>
  </si>
  <si>
    <t>874 0701 Ц7116А1592 522</t>
  </si>
  <si>
    <t xml:space="preserve">Укрепление материально-технической базы муниципальных образовательных организаций  (в части проведения капитального ремонта зданий муниципальных образовательных организаций) </t>
  </si>
  <si>
    <t>874 0702 Ц711511660 521</t>
  </si>
  <si>
    <t xml:space="preserve">Укрепление материально-технической базы муниципальных образовательных организаций (в части проведения капитального ремонта зданий муниципальных образовательных организаций с целью создания новых мест)
</t>
  </si>
  <si>
    <t>874 0702 Ц740111660 521</t>
  </si>
  <si>
    <t>Реализация пилотных проектов по обновлению содержания и технологий дополнительного образования по приоритетным направлениям</t>
  </si>
  <si>
    <t>818 0314 Ц820718160 521</t>
  </si>
  <si>
    <t xml:space="preserve">субсидии бюджетам муниципальных районов
и бюджетам городских округов на дальнейшее развитие многоуровневой системы профилактики правонарушений
</t>
  </si>
  <si>
    <t xml:space="preserve">874 0703 Ц710918180 521 </t>
  </si>
  <si>
    <t>Дальнейшее развитие многоуровневой системы профилактики правонарушений</t>
  </si>
  <si>
    <t>Строительство объекта "Детский сад на 110 мест в д. Большие Катраси Чебоксарского района"</t>
  </si>
  <si>
    <t xml:space="preserve">874 0701 Ц7116R1594 522, 874 0701 Ц7116А1594 522 </t>
  </si>
  <si>
    <t>Строительство объекта "Дошкольное образовательное учреждение на 240 мест поз. 23 в микрорайоне 5 района ул. Б.Хмельницкого в г. Чебоксары"</t>
  </si>
  <si>
    <t xml:space="preserve">874 0701 Ц7116R1593 522, 874 0701 Ц7116А1593 522   </t>
  </si>
  <si>
    <t>Строительство объекта "Дошкольное образовательное учреждение на 240 мест поз. 5 в микрорайоне N 1 жилого района "Новый город" г. Чебоксары (вариант 2)"</t>
  </si>
  <si>
    <t xml:space="preserve">874 0701 Ц7116R1595 522, 874 0701 Ц7116А1595 522 </t>
  </si>
  <si>
    <t>Строительство объекта "Дошкольное образовательное учреждение на 160 мест, поз. 6 в микрорайоне, ограниченном улицами Эгерский бульвар, Л.Комсомола, Машиностроительный проезд, речка Малая Кувшинка г. Чебоксары"</t>
  </si>
  <si>
    <t xml:space="preserve">874 0701 Ц7116R1596 522, 874 0701 Ц7116А1596 522 </t>
  </si>
  <si>
    <t>Строительство объекта "Дошкольное образовательное учреждение на 240 мест поз. 38 в микрорайоне 3 района ул. Б.Хмельницкого г. Чебоксары"</t>
  </si>
  <si>
    <t xml:space="preserve">874 0701 Ц7116R1597 522, 874 0701 Ц7116А1597 522 </t>
  </si>
  <si>
    <t>Строительство объекта "Дошкольное образовательное учреждение на 250 мест поз. 30 в микрорайоне "Университетский-2" г. Чебоксары (II очередь)"</t>
  </si>
  <si>
    <t xml:space="preserve">874 0701 Ц7116R1598 522, 874 0701 Ц7116А1598 522 </t>
  </si>
  <si>
    <t>Строительство объекта "Дошкольное образовательное учреждение на 150 мест в пос. Сосновка г. Чебоксары"</t>
  </si>
  <si>
    <t xml:space="preserve">874 0701 Ц7116R1599 522, 874 0701 Ц7116А1599 522 </t>
  </si>
  <si>
    <t>874 0701 Ц7116R159А 522</t>
  </si>
  <si>
    <t>Строительство объекта "Дошкольное образовательное учреждение на 250 мест в микрорайоне № 2 жилого района "Новый город" г. Чебоксары"</t>
  </si>
  <si>
    <t>Строительство объекта "Дошкольное образовательное учреждение на 250 мест с ясельными группами поз. 23 в микрорайоне "Солнечный" (2 этап) г. Чебоксары"</t>
  </si>
  <si>
    <t>874 0701 Ц7116R159Б 522</t>
  </si>
  <si>
    <t>Строительство стадиона-площадки, с. Порецкое, пер. Школьный</t>
  </si>
  <si>
    <t xml:space="preserve">867 1102 Ц510316740 522 </t>
  </si>
  <si>
    <t xml:space="preserve">Строительство водопроводных сетей и водопроводного узла для обеспечения территории, примыкающей к северной стороне жилой застройки по ул.Придорожная г. Мариинский Посад
</t>
  </si>
  <si>
    <t>832 0502 Ц140818140 522</t>
  </si>
  <si>
    <t>Реализация полномочий органов местного самоуправления, связанных с общегосударственным управлением</t>
  </si>
  <si>
    <t>832 1403 Ц110118300 521</t>
  </si>
  <si>
    <t>Повышение уровня комплексного обустройства населенных пунктов, расположенных в сельской местности, объектами социальной и инженерной инфраструктуры</t>
  </si>
  <si>
    <t>882 1403 Ц990218280 521</t>
  </si>
  <si>
    <t>Субсидии бюджетам городских округов на реконструкцию уникальных искусственных сооружений, находящихся в предаварийном или аварийном состоянии (реконструкцию Московского моста с расширением проезжей части до 6 полос, г. Чебоксары)</t>
  </si>
  <si>
    <t>831 0409 Ч2104R3901 522</t>
  </si>
  <si>
    <t xml:space="preserve">Укрепление материально-технической базы муниципальных образовательных организаций </t>
  </si>
  <si>
    <t xml:space="preserve">874 0702 Ц71151166R 540 </t>
  </si>
  <si>
    <t>4.7</t>
  </si>
  <si>
    <t xml:space="preserve">Дотации бюджетам муниципальных районов и бюджетам городских округов на частичную компенсацию дополнительных расходов на повышение заработной платы работников бюджетной сферы </t>
  </si>
  <si>
    <t>Всего субвенций</t>
  </si>
  <si>
    <t>Всего иные межбюджетные трансферты</t>
  </si>
  <si>
    <t xml:space="preserve">Сводные данные о расходах субъекта Российской Федерации на предоставление межбюджетных трансфертов бюджетам муниципальных образований по состоянию на 01.10.2018 г.                       </t>
  </si>
  <si>
    <t>Сведения о фактически произведенных расходов  из бюджета субъекта Российской Федерации на предоставление дотаций бюджетам муниципальных образований по состоянию на 01.10.2018 г.</t>
  </si>
  <si>
    <t>Исполнено по состоянию на 01.10.2018</t>
  </si>
  <si>
    <t>Процент исполнения по состоянию на 01.10.2018,  %</t>
  </si>
  <si>
    <t xml:space="preserve">Строительство автомобильной дороги ул. Машиностроителей - автодорога "Аниш" в г.Канаш Чувашской Республики
</t>
  </si>
  <si>
    <t xml:space="preserve">  Реконструкция канализационных очистных сооружений производительностью 15000 куб. м/сут в г.Канаше Чувашской Республики</t>
  </si>
  <si>
    <t xml:space="preserve">Строительство инженерной инфраструктуры индустриального (промышленного) парка в г.Канаше Чувашской Республики 
</t>
  </si>
  <si>
    <t xml:space="preserve">Проведение капитального ремонта гидротехнических сооружений, находящихся в муниципальной собственности
</t>
  </si>
  <si>
    <t xml:space="preserve">Cубсидии бюджетам муниципальных районов и бюджетам городских округов на поддержку региональных проектов в области обращения с отходами и ликвидации накопленного экологического ущерба
</t>
  </si>
  <si>
    <t xml:space="preserve">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N 597 "О мерах по реализации государственной социальной политики"
</t>
  </si>
  <si>
    <t>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2012-2017 годы"</t>
  </si>
  <si>
    <t xml:space="preserve">Осуществление переданных полномочий Российской Федерации по государственной регситрации актов гражданского состояния 
</t>
  </si>
  <si>
    <t xml:space="preserve">Выплата единовременного пособия при всех формах устройства детей, лишенных родительского попечения, в семью </t>
  </si>
  <si>
    <t xml:space="preserve"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
</t>
  </si>
  <si>
    <t>Обеспечение жилыми помещениями по договорам социального найма категорий граждан, указанных в пункте 3 части 1 статьи 11 Закона Чувашской Республики от 17 октября 2005 года N 42 "О регулировании жилищных отношений" и состоящих на учете в качественуждающихся в жилых помещениях</t>
  </si>
  <si>
    <t xml:space="preserve">Проведение организационных мероприятий, связанных с ликвидацией высокопатогенного гриппа птиц на территории Чувашской Республики </t>
  </si>
  <si>
    <t>На выплату ежегодных денежных поощрений победителям республиканских конкурсов "Самый классный классный", "Воспитатель года Чувашии", "Учитель года Чувашии"</t>
  </si>
  <si>
    <t>На выплату ежегодных денежных поощрений Главы Чувашской Республики педагогическим работникам, подготовившим победителей межрегиональных, международных олимпиад школьников по чувашскому языку и литературе, татарскому языку и лиературе, мордовскому языку и литературе, организаторами которых являются органы исполнительной власти субъектов РФ</t>
  </si>
  <si>
    <t>На выплату ежегодных грантов Главы Чувашской Республики образовательным организациям в ЧР согласно распоряжению Главы ЧР от 01.08.2018 №321-рг</t>
  </si>
  <si>
    <t xml:space="preserve">На выплату ежегодных денежных поощрений Главы ЧР педагогическим работникам, подготовившим победителей всероссийской олимпиады школьников </t>
  </si>
  <si>
    <t xml:space="preserve">На выплату ежегодных денежных поощрений Главы ЧР педагогическим работникам, подготовившим призеров всероссийской олимпиады школьников </t>
  </si>
  <si>
    <t>На поддержку инновационных проектов в сфере культуры и искусства</t>
  </si>
  <si>
    <t xml:space="preserve">На выплату ежегодных денежных поощрений Главы Чувашской Республики педпгогическим работникам образовательных организаций в ЧР, согласно распоряжениею Главы от 06.08.2018 №330-рг </t>
  </si>
  <si>
    <t>Сведения о фактически произведенных расходов  из бюджета субъекта Российской Федерации на предоставление иных межбюджетных трансфертов бюджетам муниципальных образований по состоянию на 01.10.2018 г.</t>
  </si>
  <si>
    <t>Сведения о фактически произведенных расходов  из бюджета субъекта Российской Федерации на предоставление субвенций бюджетам муниципальных образований по состоянию на 01.10.2018 г.</t>
  </si>
  <si>
    <t>Сведения о фактически произведенных расходов  из бюджета субъекта Российской Федерации на предоставление субсидий бюджетам муниципальных образований по состоянию на 01.10.2018 г.</t>
  </si>
  <si>
    <t>4.8</t>
  </si>
  <si>
    <t>881 0405 Ц97021271R 540</t>
  </si>
  <si>
    <t>874 0709 Ц7111116400 540</t>
  </si>
  <si>
    <t>4.9</t>
  </si>
  <si>
    <t>874 0709 Ц410510970 540</t>
  </si>
  <si>
    <t>% выполнения утвержденных назначений по состоянию на 01.10.2018</t>
  </si>
  <si>
    <t>2.8</t>
  </si>
  <si>
    <t>2.19</t>
  </si>
  <si>
    <t>2.29</t>
  </si>
  <si>
    <t>2.30</t>
  </si>
  <si>
    <t>2.52</t>
  </si>
  <si>
    <t>2.59</t>
  </si>
  <si>
    <t>2.60</t>
  </si>
  <si>
    <t>2.61</t>
  </si>
  <si>
    <t>2.62</t>
  </si>
  <si>
    <t>2.63</t>
  </si>
  <si>
    <t>2.64</t>
  </si>
  <si>
    <t>2.65</t>
  </si>
  <si>
    <t>2.66</t>
  </si>
  <si>
    <t>2.67</t>
  </si>
  <si>
    <t>2.68</t>
  </si>
  <si>
    <t>2.69</t>
  </si>
  <si>
    <t>2.70</t>
  </si>
  <si>
    <t>2.71</t>
  </si>
  <si>
    <t>2.72</t>
  </si>
  <si>
    <t>2.73</t>
  </si>
  <si>
    <t>2.74</t>
  </si>
  <si>
    <t>2.75</t>
  </si>
  <si>
    <t>2.76</t>
  </si>
  <si>
    <t>2.77</t>
  </si>
  <si>
    <t>4.10</t>
  </si>
  <si>
    <t>4.11</t>
  </si>
  <si>
    <t>4.12</t>
  </si>
  <si>
    <t>4.13</t>
  </si>
  <si>
    <t>4.14</t>
  </si>
  <si>
    <t>4.15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</si>
</sst>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0"/>
      <color theme="1"/>
      <name val="Arial Cyr"/>
      <charset val="204"/>
    </font>
    <font>
      <b/>
      <sz val="10"/>
      <color theme="1"/>
      <name val="TimesET"/>
    </font>
    <font>
      <b/>
      <sz val="10"/>
      <color theme="1"/>
      <name val="Arial Cyr"/>
      <charset val="204"/>
    </font>
    <font>
      <sz val="10"/>
      <color theme="1"/>
      <name val="TimesET"/>
    </font>
    <font>
      <sz val="12"/>
      <color theme="1"/>
      <name val="TimesET"/>
    </font>
    <font>
      <b/>
      <sz val="12"/>
      <color theme="1"/>
      <name val="Arial Cyr"/>
      <charset val="204"/>
    </font>
    <font>
      <sz val="12"/>
      <color theme="1"/>
      <name val="Arial Cyr"/>
      <charset val="204"/>
    </font>
    <font>
      <sz val="8"/>
      <color theme="1"/>
      <name val="TimesET"/>
    </font>
    <font>
      <b/>
      <sz val="12"/>
      <color theme="1"/>
      <name val="TimesET"/>
    </font>
    <font>
      <b/>
      <sz val="14"/>
      <color theme="1"/>
      <name val="TimesET"/>
    </font>
    <font>
      <sz val="11"/>
      <color theme="1"/>
      <name val="TimesET"/>
    </font>
    <font>
      <b/>
      <sz val="11"/>
      <color theme="1"/>
      <name val="TimesET"/>
    </font>
    <font>
      <sz val="9"/>
      <color theme="1"/>
      <name val="TimesET"/>
    </font>
    <font>
      <sz val="9"/>
      <color theme="1"/>
      <name val="Arial Cyr"/>
      <charset val="204"/>
    </font>
    <font>
      <sz val="10"/>
      <color theme="1"/>
      <name val="Arial"/>
      <family val="2"/>
    </font>
    <font>
      <sz val="10"/>
      <name val="TimesET"/>
    </font>
    <font>
      <sz val="7.5"/>
      <color theme="1"/>
      <name val="TimesET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1">
    <xf numFmtId="0" fontId="0" fillId="0" borderId="0"/>
    <xf numFmtId="0" fontId="3" fillId="7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8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4" fillId="31" borderId="0"/>
    <xf numFmtId="0" fontId="14" fillId="0" borderId="0">
      <alignment wrapText="1"/>
    </xf>
    <xf numFmtId="0" fontId="14" fillId="0" borderId="0"/>
    <xf numFmtId="0" fontId="15" fillId="0" borderId="0">
      <alignment horizontal="center" wrapText="1"/>
    </xf>
    <xf numFmtId="0" fontId="15" fillId="0" borderId="0">
      <alignment horizontal="center"/>
    </xf>
    <xf numFmtId="0" fontId="14" fillId="0" borderId="0">
      <alignment horizontal="right"/>
    </xf>
    <xf numFmtId="0" fontId="14" fillId="31" borderId="7"/>
    <xf numFmtId="0" fontId="14" fillId="0" borderId="8">
      <alignment horizontal="center" vertical="center" wrapText="1"/>
    </xf>
    <xf numFmtId="0" fontId="14" fillId="31" borderId="9"/>
    <xf numFmtId="49" fontId="14" fillId="0" borderId="8">
      <alignment horizontal="left" vertical="top" wrapText="1" indent="2"/>
    </xf>
    <xf numFmtId="49" fontId="14" fillId="0" borderId="8">
      <alignment horizontal="center" vertical="top" shrinkToFit="1"/>
    </xf>
    <xf numFmtId="4" fontId="14" fillId="0" borderId="8">
      <alignment horizontal="right" vertical="top" shrinkToFit="1"/>
    </xf>
    <xf numFmtId="10" fontId="14" fillId="0" borderId="8">
      <alignment horizontal="right" vertical="top" shrinkToFit="1"/>
    </xf>
    <xf numFmtId="0" fontId="14" fillId="31" borderId="9">
      <alignment shrinkToFit="1"/>
    </xf>
    <xf numFmtId="0" fontId="16" fillId="0" borderId="8">
      <alignment horizontal="left"/>
    </xf>
    <xf numFmtId="4" fontId="16" fillId="5" borderId="8">
      <alignment horizontal="right" vertical="top" shrinkToFit="1"/>
    </xf>
    <xf numFmtId="10" fontId="16" fillId="5" borderId="8">
      <alignment horizontal="right" vertical="top" shrinkToFit="1"/>
    </xf>
    <xf numFmtId="0" fontId="14" fillId="31" borderId="10"/>
    <xf numFmtId="0" fontId="14" fillId="0" borderId="0">
      <alignment horizontal="left" wrapText="1"/>
    </xf>
    <xf numFmtId="0" fontId="16" fillId="0" borderId="8">
      <alignment vertical="top" wrapText="1"/>
    </xf>
    <xf numFmtId="4" fontId="16" fillId="32" borderId="8">
      <alignment horizontal="right" vertical="top" shrinkToFit="1"/>
    </xf>
    <xf numFmtId="10" fontId="16" fillId="32" borderId="8">
      <alignment horizontal="right" vertical="top" shrinkToFit="1"/>
    </xf>
    <xf numFmtId="0" fontId="14" fillId="31" borderId="9">
      <alignment horizontal="center"/>
    </xf>
    <xf numFmtId="0" fontId="14" fillId="31" borderId="9">
      <alignment horizontal="left"/>
    </xf>
    <xf numFmtId="0" fontId="14" fillId="31" borderId="10">
      <alignment horizontal="center"/>
    </xf>
    <xf numFmtId="0" fontId="14" fillId="31" borderId="10">
      <alignment horizontal="left"/>
    </xf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3" fillId="0" borderId="0"/>
    <xf numFmtId="0" fontId="3" fillId="0" borderId="0"/>
    <xf numFmtId="0" fontId="12" fillId="33" borderId="0"/>
    <xf numFmtId="0" fontId="12" fillId="33" borderId="0"/>
    <xf numFmtId="0" fontId="12" fillId="33" borderId="0"/>
    <xf numFmtId="0" fontId="12" fillId="33" borderId="0"/>
    <xf numFmtId="0" fontId="12" fillId="33" borderId="0"/>
    <xf numFmtId="0" fontId="12" fillId="33" borderId="0"/>
    <xf numFmtId="0" fontId="12" fillId="0" borderId="0"/>
    <xf numFmtId="0" fontId="7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3" fillId="5" borderId="1" applyNumberFormat="0" applyFont="0" applyAlignment="0" applyProtection="0"/>
    <xf numFmtId="0" fontId="9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" fillId="0" borderId="0"/>
    <xf numFmtId="0" fontId="12" fillId="0" borderId="0"/>
    <xf numFmtId="0" fontId="2" fillId="7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5" borderId="1" applyNumberFormat="0" applyFont="0" applyAlignment="0" applyProtection="0"/>
    <xf numFmtId="0" fontId="1" fillId="0" borderId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4" fontId="16" fillId="32" borderId="8">
      <alignment horizontal="right" vertical="top" shrinkToFit="1"/>
    </xf>
    <xf numFmtId="0" fontId="12" fillId="0" borderId="0"/>
    <xf numFmtId="0" fontId="1" fillId="0" borderId="0"/>
    <xf numFmtId="0" fontId="1" fillId="0" borderId="0"/>
    <xf numFmtId="0" fontId="1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</cellStyleXfs>
  <cellXfs count="96">
    <xf numFmtId="0" fontId="0" fillId="0" borderId="0" xfId="0"/>
    <xf numFmtId="4" fontId="17" fillId="0" borderId="0" xfId="0" applyNumberFormat="1" applyFont="1" applyAlignment="1">
      <alignment horizontal="center"/>
    </xf>
    <xf numFmtId="4" fontId="17" fillId="0" borderId="0" xfId="0" applyNumberFormat="1" applyFont="1"/>
    <xf numFmtId="4" fontId="19" fillId="0" borderId="0" xfId="0" applyNumberFormat="1" applyFont="1"/>
    <xf numFmtId="4" fontId="17" fillId="30" borderId="0" xfId="0" applyNumberFormat="1" applyFont="1" applyFill="1"/>
    <xf numFmtId="4" fontId="19" fillId="30" borderId="0" xfId="0" applyNumberFormat="1" applyFont="1" applyFill="1"/>
    <xf numFmtId="0" fontId="17" fillId="0" borderId="0" xfId="0" applyFont="1" applyAlignment="1">
      <alignment vertical="center" wrapText="1"/>
    </xf>
    <xf numFmtId="0" fontId="17" fillId="30" borderId="0" xfId="0" applyFont="1" applyFill="1" applyAlignment="1">
      <alignment vertical="center" wrapText="1"/>
    </xf>
    <xf numFmtId="165" fontId="21" fillId="30" borderId="3" xfId="0" applyNumberFormat="1" applyFont="1" applyFill="1" applyBorder="1" applyAlignment="1">
      <alignment vertical="center" wrapText="1"/>
    </xf>
    <xf numFmtId="4" fontId="22" fillId="0" borderId="0" xfId="0" applyNumberFormat="1" applyFont="1"/>
    <xf numFmtId="0" fontId="23" fillId="30" borderId="0" xfId="0" applyFont="1" applyFill="1"/>
    <xf numFmtId="165" fontId="25" fillId="30" borderId="3" xfId="0" applyNumberFormat="1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8" fillId="30" borderId="3" xfId="0" applyFont="1" applyFill="1" applyBorder="1" applyAlignment="1">
      <alignment horizontal="center" vertical="center" wrapText="1"/>
    </xf>
    <xf numFmtId="0" fontId="28" fillId="30" borderId="4" xfId="0" applyFont="1" applyFill="1" applyBorder="1" applyAlignment="1">
      <alignment horizontal="center" vertical="center" wrapText="1"/>
    </xf>
    <xf numFmtId="49" fontId="25" fillId="30" borderId="3" xfId="0" applyNumberFormat="1" applyFont="1" applyFill="1" applyBorder="1" applyAlignment="1">
      <alignment horizontal="center" vertical="center" wrapText="1"/>
    </xf>
    <xf numFmtId="49" fontId="21" fillId="30" borderId="3" xfId="0" applyNumberFormat="1" applyFont="1" applyFill="1" applyBorder="1" applyAlignment="1">
      <alignment horizontal="center" vertical="center" wrapText="1"/>
    </xf>
    <xf numFmtId="165" fontId="21" fillId="30" borderId="3" xfId="0" applyNumberFormat="1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vertical="center" wrapText="1"/>
    </xf>
    <xf numFmtId="0" fontId="19" fillId="30" borderId="0" xfId="0" applyFont="1" applyFill="1" applyAlignment="1">
      <alignment vertical="center" wrapText="1"/>
    </xf>
    <xf numFmtId="0" fontId="25" fillId="30" borderId="2" xfId="0" applyFont="1" applyFill="1" applyBorder="1" applyAlignment="1">
      <alignment horizontal="left" vertical="center" wrapText="1"/>
    </xf>
    <xf numFmtId="165" fontId="25" fillId="30" borderId="3" xfId="0" applyNumberFormat="1" applyFont="1" applyFill="1" applyBorder="1" applyAlignment="1">
      <alignment horizontal="right" vertical="center" wrapText="1"/>
    </xf>
    <xf numFmtId="165" fontId="21" fillId="30" borderId="3" xfId="0" applyNumberFormat="1" applyFont="1" applyFill="1" applyBorder="1" applyAlignment="1">
      <alignment horizontal="right" vertical="center" wrapText="1"/>
    </xf>
    <xf numFmtId="164" fontId="28" fillId="30" borderId="3" xfId="0" applyNumberFormat="1" applyFont="1" applyFill="1" applyBorder="1" applyAlignment="1">
      <alignment horizontal="center" vertical="center" wrapText="1"/>
    </xf>
    <xf numFmtId="49" fontId="28" fillId="30" borderId="4" xfId="0" applyNumberFormat="1" applyFont="1" applyFill="1" applyBorder="1" applyAlignment="1">
      <alignment horizontal="justify" vertical="center" wrapText="1"/>
    </xf>
    <xf numFmtId="49" fontId="25" fillId="30" borderId="3" xfId="0" applyNumberFormat="1" applyFont="1" applyFill="1" applyBorder="1" applyAlignment="1">
      <alignment horizontal="justify" vertical="center" wrapText="1"/>
    </xf>
    <xf numFmtId="49" fontId="21" fillId="30" borderId="3" xfId="0" applyNumberFormat="1" applyFont="1" applyFill="1" applyBorder="1" applyAlignment="1">
      <alignment horizontal="justify" vertical="center" wrapText="1"/>
    </xf>
    <xf numFmtId="0" fontId="25" fillId="30" borderId="3" xfId="0" applyFont="1" applyFill="1" applyBorder="1" applyAlignment="1">
      <alignment horizontal="center" vertical="center" wrapText="1"/>
    </xf>
    <xf numFmtId="49" fontId="25" fillId="30" borderId="4" xfId="0" applyNumberFormat="1" applyFont="1" applyFill="1" applyBorder="1" applyAlignment="1">
      <alignment horizontal="justify" vertical="center" wrapText="1"/>
    </xf>
    <xf numFmtId="0" fontId="25" fillId="30" borderId="4" xfId="0" applyFont="1" applyFill="1" applyBorder="1" applyAlignment="1">
      <alignment horizontal="center" vertical="center" wrapText="1"/>
    </xf>
    <xf numFmtId="165" fontId="25" fillId="30" borderId="4" xfId="0" applyNumberFormat="1" applyFont="1" applyFill="1" applyBorder="1" applyAlignment="1">
      <alignment horizontal="right" vertical="center" wrapText="1"/>
    </xf>
    <xf numFmtId="0" fontId="17" fillId="30" borderId="0" xfId="0" applyFont="1" applyFill="1" applyAlignment="1">
      <alignment horizontal="center" vertical="center" wrapText="1"/>
    </xf>
    <xf numFmtId="164" fontId="29" fillId="3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" fontId="17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vertical="center" wrapText="1"/>
    </xf>
    <xf numFmtId="0" fontId="17" fillId="38" borderId="0" xfId="0" applyFont="1" applyFill="1" applyAlignment="1">
      <alignment vertical="center" wrapText="1"/>
    </xf>
    <xf numFmtId="0" fontId="0" fillId="36" borderId="0" xfId="0" applyFont="1" applyFill="1" applyAlignment="1">
      <alignment vertical="center" wrapText="1"/>
    </xf>
    <xf numFmtId="0" fontId="17" fillId="36" borderId="0" xfId="0" applyFont="1" applyFill="1" applyAlignment="1">
      <alignment vertical="center" wrapText="1"/>
    </xf>
    <xf numFmtId="0" fontId="17" fillId="35" borderId="0" xfId="0" applyFont="1" applyFill="1" applyAlignment="1">
      <alignment vertical="center" wrapText="1"/>
    </xf>
    <xf numFmtId="0" fontId="17" fillId="37" borderId="0" xfId="0" applyFont="1" applyFill="1" applyAlignment="1">
      <alignment vertical="center" wrapText="1"/>
    </xf>
    <xf numFmtId="0" fontId="17" fillId="34" borderId="0" xfId="0" applyFont="1" applyFill="1" applyAlignment="1">
      <alignment vertical="center" wrapText="1"/>
    </xf>
    <xf numFmtId="165" fontId="17" fillId="30" borderId="0" xfId="0" applyNumberFormat="1" applyFont="1" applyFill="1" applyAlignment="1">
      <alignment vertical="center" wrapText="1"/>
    </xf>
    <xf numFmtId="0" fontId="17" fillId="30" borderId="0" xfId="0" applyFont="1" applyFill="1" applyBorder="1" applyAlignment="1">
      <alignment horizontal="left" vertical="center" wrapText="1"/>
    </xf>
    <xf numFmtId="0" fontId="30" fillId="30" borderId="0" xfId="0" applyFont="1" applyFill="1" applyAlignment="1">
      <alignment horizontal="center" vertical="center" wrapText="1"/>
    </xf>
    <xf numFmtId="164" fontId="29" fillId="30" borderId="3" xfId="0" applyNumberFormat="1" applyFont="1" applyFill="1" applyBorder="1" applyAlignment="1">
      <alignment horizontal="center" vertical="center" wrapText="1"/>
    </xf>
    <xf numFmtId="164" fontId="29" fillId="30" borderId="12" xfId="0" applyNumberFormat="1" applyFont="1" applyFill="1" applyBorder="1" applyAlignment="1">
      <alignment horizontal="center" vertical="center" wrapText="1"/>
    </xf>
    <xf numFmtId="164" fontId="24" fillId="30" borderId="12" xfId="0" applyNumberFormat="1" applyFont="1" applyFill="1" applyBorder="1" applyAlignment="1">
      <alignment horizontal="center" vertical="center" wrapText="1"/>
    </xf>
    <xf numFmtId="0" fontId="25" fillId="30" borderId="3" xfId="0" applyFont="1" applyFill="1" applyBorder="1" applyAlignment="1">
      <alignment horizontal="left" vertical="center" wrapText="1"/>
    </xf>
    <xf numFmtId="165" fontId="21" fillId="0" borderId="3" xfId="0" applyNumberFormat="1" applyFont="1" applyFill="1" applyBorder="1" applyAlignment="1">
      <alignment vertical="center" wrapText="1"/>
    </xf>
    <xf numFmtId="0" fontId="23" fillId="38" borderId="0" xfId="0" applyFont="1" applyFill="1" applyAlignment="1">
      <alignment vertical="center" wrapText="1"/>
    </xf>
    <xf numFmtId="165" fontId="21" fillId="0" borderId="3" xfId="89" applyNumberFormat="1" applyFont="1" applyBorder="1"/>
    <xf numFmtId="164" fontId="31" fillId="30" borderId="0" xfId="0" applyNumberFormat="1" applyFont="1" applyFill="1" applyBorder="1" applyAlignment="1">
      <alignment horizontal="center" vertical="center" wrapText="1"/>
    </xf>
    <xf numFmtId="0" fontId="22" fillId="38" borderId="0" xfId="0" applyFont="1" applyFill="1" applyAlignment="1">
      <alignment vertical="center" wrapText="1"/>
    </xf>
    <xf numFmtId="0" fontId="25" fillId="30" borderId="3" xfId="0" applyFont="1" applyFill="1" applyBorder="1" applyAlignment="1">
      <alignment vertical="center" wrapText="1"/>
    </xf>
    <xf numFmtId="0" fontId="21" fillId="30" borderId="11" xfId="0" applyFont="1" applyFill="1" applyBorder="1" applyAlignment="1">
      <alignment vertical="center" wrapText="1"/>
    </xf>
    <xf numFmtId="165" fontId="17" fillId="0" borderId="0" xfId="0" applyNumberFormat="1" applyFont="1" applyFill="1" applyAlignment="1">
      <alignment vertical="center" wrapText="1"/>
    </xf>
    <xf numFmtId="165" fontId="23" fillId="30" borderId="3" xfId="0" applyNumberFormat="1" applyFont="1" applyFill="1" applyBorder="1" applyAlignment="1">
      <alignment vertical="center" wrapText="1"/>
    </xf>
    <xf numFmtId="165" fontId="22" fillId="30" borderId="3" xfId="0" applyNumberFormat="1" applyFont="1" applyFill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6" fillId="30" borderId="0" xfId="0" applyFont="1" applyFill="1" applyAlignment="1">
      <alignment horizontal="center" vertical="center" wrapText="1"/>
    </xf>
    <xf numFmtId="0" fontId="21" fillId="30" borderId="0" xfId="0" applyFont="1" applyFill="1" applyBorder="1" applyAlignment="1">
      <alignment horizontal="right" vertical="center" wrapText="1"/>
    </xf>
    <xf numFmtId="164" fontId="18" fillId="30" borderId="3" xfId="0" applyNumberFormat="1" applyFont="1" applyFill="1" applyBorder="1" applyAlignment="1">
      <alignment horizontal="center" vertical="center" wrapText="1"/>
    </xf>
    <xf numFmtId="0" fontId="20" fillId="30" borderId="4" xfId="0" applyFont="1" applyFill="1" applyBorder="1" applyAlignment="1">
      <alignment horizontal="center" vertical="center" wrapText="1"/>
    </xf>
    <xf numFmtId="0" fontId="20" fillId="30" borderId="6" xfId="0" applyFont="1" applyFill="1" applyBorder="1" applyAlignment="1">
      <alignment horizontal="center" vertical="center" wrapText="1"/>
    </xf>
    <xf numFmtId="0" fontId="20" fillId="30" borderId="5" xfId="0" applyFont="1" applyFill="1" applyBorder="1" applyAlignment="1">
      <alignment horizontal="center" vertical="center" wrapText="1"/>
    </xf>
    <xf numFmtId="0" fontId="18" fillId="30" borderId="12" xfId="0" applyFont="1" applyFill="1" applyBorder="1" applyAlignment="1">
      <alignment horizontal="center" vertical="center" wrapText="1"/>
    </xf>
    <xf numFmtId="0" fontId="18" fillId="30" borderId="13" xfId="0" applyFont="1" applyFill="1" applyBorder="1" applyAlignment="1">
      <alignment horizontal="center" vertical="center" wrapText="1"/>
    </xf>
    <xf numFmtId="0" fontId="18" fillId="30" borderId="2" xfId="0" applyFont="1" applyFill="1" applyBorder="1" applyAlignment="1">
      <alignment horizontal="center" vertical="center" wrapText="1"/>
    </xf>
    <xf numFmtId="164" fontId="20" fillId="30" borderId="3" xfId="0" applyNumberFormat="1" applyFont="1" applyFill="1" applyBorder="1" applyAlignment="1">
      <alignment horizontal="center" vertical="center" wrapText="1"/>
    </xf>
    <xf numFmtId="164" fontId="20" fillId="30" borderId="4" xfId="0" applyNumberFormat="1" applyFont="1" applyFill="1" applyBorder="1" applyAlignment="1">
      <alignment horizontal="center" vertical="center" wrapText="1"/>
    </xf>
    <xf numFmtId="164" fontId="20" fillId="30" borderId="6" xfId="0" applyNumberFormat="1" applyFont="1" applyFill="1" applyBorder="1" applyAlignment="1">
      <alignment horizontal="center" vertical="center" wrapText="1"/>
    </xf>
    <xf numFmtId="164" fontId="20" fillId="30" borderId="5" xfId="0" applyNumberFormat="1" applyFont="1" applyFill="1" applyBorder="1" applyAlignment="1">
      <alignment horizontal="center" vertical="center" wrapText="1"/>
    </xf>
    <xf numFmtId="164" fontId="20" fillId="0" borderId="4" xfId="0" applyNumberFormat="1" applyFont="1" applyFill="1" applyBorder="1" applyAlignment="1">
      <alignment horizontal="center" vertical="center" wrapText="1"/>
    </xf>
    <xf numFmtId="164" fontId="20" fillId="0" borderId="6" xfId="0" applyNumberFormat="1" applyFont="1" applyFill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64" fontId="29" fillId="30" borderId="4" xfId="0" applyNumberFormat="1" applyFont="1" applyFill="1" applyBorder="1" applyAlignment="1">
      <alignment horizontal="center" vertical="center" wrapText="1"/>
    </xf>
    <xf numFmtId="164" fontId="29" fillId="30" borderId="6" xfId="0" applyNumberFormat="1" applyFont="1" applyFill="1" applyBorder="1" applyAlignment="1">
      <alignment horizontal="center" vertical="center" wrapText="1"/>
    </xf>
    <xf numFmtId="164" fontId="29" fillId="30" borderId="5" xfId="0" applyNumberFormat="1" applyFont="1" applyFill="1" applyBorder="1" applyAlignment="1">
      <alignment horizontal="center" vertical="center" wrapText="1"/>
    </xf>
    <xf numFmtId="164" fontId="24" fillId="0" borderId="4" xfId="0" applyNumberFormat="1" applyFont="1" applyFill="1" applyBorder="1" applyAlignment="1">
      <alignment horizontal="center" vertical="center" wrapText="1"/>
    </xf>
    <xf numFmtId="164" fontId="24" fillId="0" borderId="6" xfId="0" applyNumberFormat="1" applyFont="1" applyFill="1" applyBorder="1" applyAlignment="1">
      <alignment horizontal="center" vertical="center" wrapText="1"/>
    </xf>
    <xf numFmtId="164" fontId="24" fillId="0" borderId="5" xfId="0" applyNumberFormat="1" applyFont="1" applyFill="1" applyBorder="1" applyAlignment="1">
      <alignment horizontal="center" vertical="center" wrapText="1"/>
    </xf>
    <xf numFmtId="164" fontId="32" fillId="30" borderId="4" xfId="0" applyNumberFormat="1" applyFont="1" applyFill="1" applyBorder="1" applyAlignment="1">
      <alignment horizontal="center" vertical="center" wrapText="1"/>
    </xf>
    <xf numFmtId="164" fontId="32" fillId="30" borderId="6" xfId="0" applyNumberFormat="1" applyFont="1" applyFill="1" applyBorder="1" applyAlignment="1">
      <alignment horizontal="center" vertical="center" wrapText="1"/>
    </xf>
    <xf numFmtId="164" fontId="32" fillId="30" borderId="5" xfId="0" applyNumberFormat="1" applyFont="1" applyFill="1" applyBorder="1" applyAlignment="1">
      <alignment horizontal="center" vertical="center" wrapText="1"/>
    </xf>
    <xf numFmtId="0" fontId="21" fillId="30" borderId="11" xfId="0" applyFont="1" applyFill="1" applyBorder="1" applyAlignment="1">
      <alignment horizontal="right" vertical="center" wrapText="1"/>
    </xf>
    <xf numFmtId="164" fontId="29" fillId="0" borderId="4" xfId="0" applyNumberFormat="1" applyFont="1" applyFill="1" applyBorder="1" applyAlignment="1">
      <alignment horizontal="center" vertical="center" wrapText="1"/>
    </xf>
    <xf numFmtId="164" fontId="29" fillId="0" borderId="6" xfId="0" applyNumberFormat="1" applyFont="1" applyFill="1" applyBorder="1" applyAlignment="1">
      <alignment horizontal="center" vertical="center" wrapText="1"/>
    </xf>
    <xf numFmtId="164" fontId="29" fillId="0" borderId="5" xfId="0" applyNumberFormat="1" applyFont="1" applyFill="1" applyBorder="1" applyAlignment="1">
      <alignment horizontal="center" vertical="center" wrapText="1"/>
    </xf>
    <xf numFmtId="164" fontId="33" fillId="0" borderId="4" xfId="0" applyNumberFormat="1" applyFont="1" applyFill="1" applyBorder="1" applyAlignment="1">
      <alignment horizontal="center" vertical="top" wrapText="1"/>
    </xf>
    <xf numFmtId="164" fontId="33" fillId="0" borderId="6" xfId="0" applyNumberFormat="1" applyFont="1" applyFill="1" applyBorder="1" applyAlignment="1">
      <alignment horizontal="center" vertical="top" wrapText="1"/>
    </xf>
    <xf numFmtId="164" fontId="33" fillId="0" borderId="5" xfId="0" applyNumberFormat="1" applyFont="1" applyFill="1" applyBorder="1" applyAlignment="1">
      <alignment horizontal="center" vertical="top" wrapText="1"/>
    </xf>
    <xf numFmtId="0" fontId="26" fillId="0" borderId="0" xfId="0" applyFont="1" applyFill="1" applyAlignment="1">
      <alignment horizontal="center" vertical="center" wrapText="1"/>
    </xf>
  </cellXfs>
  <cellStyles count="121">
    <cellStyle name="20% - Акцент1 2" xfId="1"/>
    <cellStyle name="20% - Акцент1 2 2" xfId="75"/>
    <cellStyle name="20% - Акцент1 2 2 2" xfId="90"/>
    <cellStyle name="20% - Акцент1 2 3" xfId="91"/>
    <cellStyle name="20% - Акцент2 2" xfId="2"/>
    <cellStyle name="20% - Акцент2 2 2" xfId="76"/>
    <cellStyle name="20% - Акцент2 2 2 2" xfId="92"/>
    <cellStyle name="20% - Акцент2 2 3" xfId="93"/>
    <cellStyle name="20% - Акцент3 2" xfId="3"/>
    <cellStyle name="20% - Акцент3 2 2" xfId="77"/>
    <cellStyle name="20% - Акцент3 2 2 2" xfId="94"/>
    <cellStyle name="20% - Акцент3 2 3" xfId="95"/>
    <cellStyle name="20% - Акцент4 2" xfId="4"/>
    <cellStyle name="20% - Акцент4 2 2" xfId="78"/>
    <cellStyle name="20% - Акцент4 2 2 2" xfId="96"/>
    <cellStyle name="20% - Акцент4 2 3" xfId="97"/>
    <cellStyle name="20% - Акцент5 2" xfId="5"/>
    <cellStyle name="20% - Акцент5 2 2" xfId="79"/>
    <cellStyle name="20% - Акцент5 2 2 2" xfId="98"/>
    <cellStyle name="20% - Акцент5 2 3" xfId="99"/>
    <cellStyle name="20% - Акцент6 2" xfId="6"/>
    <cellStyle name="20% - Акцент6 2 2" xfId="80"/>
    <cellStyle name="20% - Акцент6 2 2 2" xfId="100"/>
    <cellStyle name="20% - Акцент6 2 3" xfId="101"/>
    <cellStyle name="40% - Акцент1 2" xfId="7"/>
    <cellStyle name="40% - Акцент1 2 2" xfId="81"/>
    <cellStyle name="40% - Акцент1 2 2 2" xfId="102"/>
    <cellStyle name="40% - Акцент1 2 3" xfId="103"/>
    <cellStyle name="40% - Акцент2 2" xfId="8"/>
    <cellStyle name="40% - Акцент2 2 2" xfId="82"/>
    <cellStyle name="40% - Акцент2 2 2 2" xfId="104"/>
    <cellStyle name="40% - Акцент2 2 3" xfId="105"/>
    <cellStyle name="40% - Акцент3 2" xfId="9"/>
    <cellStyle name="40% - Акцент3 2 2" xfId="83"/>
    <cellStyle name="40% - Акцент3 2 2 2" xfId="106"/>
    <cellStyle name="40% - Акцент3 2 3" xfId="107"/>
    <cellStyle name="40% - Акцент4 2" xfId="10"/>
    <cellStyle name="40% - Акцент4 2 2" xfId="84"/>
    <cellStyle name="40% - Акцент4 2 2 2" xfId="108"/>
    <cellStyle name="40% - Акцент4 2 3" xfId="109"/>
    <cellStyle name="40% - Акцент5 2" xfId="11"/>
    <cellStyle name="40% - Акцент5 2 2" xfId="85"/>
    <cellStyle name="40% - Акцент5 2 2 2" xfId="110"/>
    <cellStyle name="40% - Акцент5 2 3" xfId="111"/>
    <cellStyle name="40% - Акцент6 2" xfId="12"/>
    <cellStyle name="40% - Акцент6 2 2" xfId="86"/>
    <cellStyle name="40% - Акцент6 2 2 2" xfId="112"/>
    <cellStyle name="40% - Акцент6 2 3" xfId="113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br" xfId="19"/>
    <cellStyle name="col" xfId="20"/>
    <cellStyle name="style0" xfId="21"/>
    <cellStyle name="td" xfId="22"/>
    <cellStyle name="tr" xfId="23"/>
    <cellStyle name="xl21" xfId="24"/>
    <cellStyle name="xl22" xfId="25"/>
    <cellStyle name="xl23" xfId="26"/>
    <cellStyle name="xl24" xfId="27"/>
    <cellStyle name="xl25" xfId="28"/>
    <cellStyle name="xl26" xfId="29"/>
    <cellStyle name="xl27" xfId="30"/>
    <cellStyle name="xl28" xfId="31"/>
    <cellStyle name="xl29" xfId="32"/>
    <cellStyle name="xl30" xfId="33"/>
    <cellStyle name="xl31" xfId="34"/>
    <cellStyle name="xl32" xfId="35"/>
    <cellStyle name="xl33" xfId="36"/>
    <cellStyle name="xl34" xfId="37"/>
    <cellStyle name="xl35" xfId="38"/>
    <cellStyle name="xl36" xfId="39"/>
    <cellStyle name="xl37" xfId="40"/>
    <cellStyle name="xl38" xfId="41"/>
    <cellStyle name="xl39" xfId="42"/>
    <cellStyle name="xl40" xfId="43"/>
    <cellStyle name="xl41" xfId="44"/>
    <cellStyle name="xl42" xfId="45"/>
    <cellStyle name="xl43" xfId="46"/>
    <cellStyle name="xl44" xfId="47"/>
    <cellStyle name="xl45" xfId="48"/>
    <cellStyle name="xl46" xfId="49"/>
    <cellStyle name="xl63" xfId="114"/>
    <cellStyle name="Акцент1 2" xfId="50"/>
    <cellStyle name="Акцент2 2" xfId="51"/>
    <cellStyle name="Акцент3 2" xfId="52"/>
    <cellStyle name="Акцент4 2" xfId="53"/>
    <cellStyle name="Акцент5 2" xfId="54"/>
    <cellStyle name="Акцент6 2" xfId="55"/>
    <cellStyle name="Заголовок 4 2" xfId="56"/>
    <cellStyle name="Название 2" xfId="57"/>
    <cellStyle name="Нейтральный 2" xfId="58"/>
    <cellStyle name="Обычный" xfId="0" builtinId="0"/>
    <cellStyle name="Обычный 10" xfId="59"/>
    <cellStyle name="Обычный 11" xfId="74"/>
    <cellStyle name="Обычный 12" xfId="73"/>
    <cellStyle name="Обычный 12 2" xfId="89"/>
    <cellStyle name="Обычный 13" xfId="115"/>
    <cellStyle name="Обычный 14" xfId="116"/>
    <cellStyle name="Обычный 2" xfId="60"/>
    <cellStyle name="Обычный 2 2" xfId="87"/>
    <cellStyle name="Обычный 2 2 2" xfId="117"/>
    <cellStyle name="Обычный 2 3" xfId="118"/>
    <cellStyle name="Обычный 3" xfId="61"/>
    <cellStyle name="Обычный 4" xfId="62"/>
    <cellStyle name="Обычный 5" xfId="63"/>
    <cellStyle name="Обычный 6" xfId="64"/>
    <cellStyle name="Обычный 7" xfId="65"/>
    <cellStyle name="Обычный 8" xfId="66"/>
    <cellStyle name="Обычный 9" xfId="67"/>
    <cellStyle name="Плохой 2" xfId="68"/>
    <cellStyle name="Пояснение 2" xfId="69"/>
    <cellStyle name="Примечание 2" xfId="70"/>
    <cellStyle name="Примечание 2 2" xfId="88"/>
    <cellStyle name="Примечание 2 2 2" xfId="119"/>
    <cellStyle name="Примечание 2 3" xfId="120"/>
    <cellStyle name="Текст предупреждения 2" xfId="71"/>
    <cellStyle name="Хороший 2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2"/>
  <sheetViews>
    <sheetView tabSelected="1" view="pageBreakPreview" zoomScale="75" zoomScaleNormal="80" zoomScaleSheetLayoutView="75" workbookViewId="0">
      <selection activeCell="A6" sqref="A6"/>
    </sheetView>
  </sheetViews>
  <sheetFormatPr defaultColWidth="29.5703125" defaultRowHeight="12.75"/>
  <cols>
    <col min="1" max="1" width="7.140625" style="6" customWidth="1"/>
    <col min="2" max="2" width="91.7109375" style="6" customWidth="1"/>
    <col min="3" max="3" width="29.7109375" style="6" customWidth="1"/>
    <col min="4" max="4" width="17.28515625" style="6" customWidth="1"/>
    <col min="5" max="5" width="16.28515625" style="6" customWidth="1"/>
    <col min="6" max="6" width="18.7109375" style="6" customWidth="1"/>
    <col min="7" max="7" width="17.7109375" style="3" customWidth="1"/>
    <col min="8" max="16384" width="29.5703125" style="3"/>
  </cols>
  <sheetData>
    <row r="1" spans="1:6" ht="24.75" customHeight="1">
      <c r="E1" s="60"/>
      <c r="F1" s="60"/>
    </row>
    <row r="2" spans="1:6" ht="23.25" customHeight="1">
      <c r="E2" s="60"/>
      <c r="F2" s="60"/>
    </row>
    <row r="3" spans="1:6" s="1" customFormat="1" ht="58.5" customHeight="1">
      <c r="A3" s="61" t="s">
        <v>432</v>
      </c>
      <c r="B3" s="61"/>
      <c r="C3" s="61"/>
      <c r="D3" s="61"/>
      <c r="E3" s="61"/>
      <c r="F3" s="61"/>
    </row>
    <row r="4" spans="1:6" s="1" customFormat="1" ht="19.5" customHeight="1">
      <c r="A4" s="12"/>
      <c r="B4" s="12"/>
      <c r="C4" s="12"/>
      <c r="D4" s="12"/>
      <c r="E4" s="12"/>
      <c r="F4" s="12" t="s">
        <v>78</v>
      </c>
    </row>
    <row r="5" spans="1:6" s="5" customFormat="1" ht="87" customHeight="1">
      <c r="A5" s="13" t="s">
        <v>79</v>
      </c>
      <c r="B5" s="14" t="s">
        <v>80</v>
      </c>
      <c r="C5" s="14" t="s">
        <v>81</v>
      </c>
      <c r="D5" s="23" t="s">
        <v>223</v>
      </c>
      <c r="E5" s="23" t="s">
        <v>434</v>
      </c>
      <c r="F5" s="23" t="s">
        <v>463</v>
      </c>
    </row>
    <row r="6" spans="1:6" s="5" customFormat="1" ht="36.75" customHeight="1">
      <c r="A6" s="27"/>
      <c r="B6" s="28" t="s">
        <v>218</v>
      </c>
      <c r="C6" s="29"/>
      <c r="D6" s="30">
        <f>SUM(D8+D13+D92+D115)</f>
        <v>19290049.900000002</v>
      </c>
      <c r="E6" s="30">
        <f>SUM(E8+E13+E92+E115)</f>
        <v>11313495.899459999</v>
      </c>
      <c r="F6" s="11">
        <f t="shared" ref="F6" si="0">SUM(E6/D6*100)</f>
        <v>58.649386383702392</v>
      </c>
    </row>
    <row r="7" spans="1:6" s="5" customFormat="1" ht="24" customHeight="1">
      <c r="A7" s="13"/>
      <c r="B7" s="24" t="s">
        <v>83</v>
      </c>
      <c r="C7" s="14"/>
      <c r="D7" s="14"/>
      <c r="E7" s="14"/>
      <c r="F7" s="11"/>
    </row>
    <row r="8" spans="1:6" s="5" customFormat="1" ht="24.75" customHeight="1">
      <c r="A8" s="15">
        <v>1</v>
      </c>
      <c r="B8" s="25" t="s">
        <v>82</v>
      </c>
      <c r="C8" s="11"/>
      <c r="D8" s="11">
        <f>SUM(D10:D12)</f>
        <v>869559.1</v>
      </c>
      <c r="E8" s="11">
        <f>SUM(E10:E12)</f>
        <v>623668.1</v>
      </c>
      <c r="F8" s="11">
        <f>SUM(E8/D8*100)</f>
        <v>71.722336066634227</v>
      </c>
    </row>
    <row r="9" spans="1:6" s="5" customFormat="1" ht="15.75">
      <c r="A9" s="16"/>
      <c r="B9" s="26" t="s">
        <v>83</v>
      </c>
      <c r="C9" s="8"/>
      <c r="D9" s="8"/>
      <c r="E9" s="8"/>
      <c r="F9" s="11"/>
    </row>
    <row r="10" spans="1:6" s="5" customFormat="1" ht="31.5">
      <c r="A10" s="16" t="s">
        <v>291</v>
      </c>
      <c r="B10" s="26" t="s">
        <v>1</v>
      </c>
      <c r="C10" s="8" t="s">
        <v>231</v>
      </c>
      <c r="D10" s="22">
        <v>185365.2</v>
      </c>
      <c r="E10" s="22">
        <v>139075.4</v>
      </c>
      <c r="F10" s="8">
        <f t="shared" ref="F10:F90" si="1">SUM(E10/D10*100)</f>
        <v>75.027782992708438</v>
      </c>
    </row>
    <row r="11" spans="1:6" s="4" customFormat="1" ht="47.25">
      <c r="A11" s="16" t="s">
        <v>84</v>
      </c>
      <c r="B11" s="26" t="s">
        <v>429</v>
      </c>
      <c r="C11" s="17" t="s">
        <v>67</v>
      </c>
      <c r="D11" s="22">
        <v>282193.90000000002</v>
      </c>
      <c r="E11" s="22">
        <v>171470.1</v>
      </c>
      <c r="F11" s="8">
        <f t="shared" si="1"/>
        <v>60.763219899508812</v>
      </c>
    </row>
    <row r="12" spans="1:6" s="4" customFormat="1" ht="30" customHeight="1">
      <c r="A12" s="16" t="s">
        <v>232</v>
      </c>
      <c r="B12" s="26" t="s">
        <v>2</v>
      </c>
      <c r="C12" s="17" t="s">
        <v>27</v>
      </c>
      <c r="D12" s="22">
        <v>401999.99999999994</v>
      </c>
      <c r="E12" s="22">
        <v>313122.59999999998</v>
      </c>
      <c r="F12" s="8">
        <f t="shared" si="1"/>
        <v>77.891194029850752</v>
      </c>
    </row>
    <row r="13" spans="1:6" s="5" customFormat="1" ht="28.5" customHeight="1">
      <c r="A13" s="15" t="s">
        <v>85</v>
      </c>
      <c r="B13" s="25" t="s">
        <v>86</v>
      </c>
      <c r="C13" s="11"/>
      <c r="D13" s="11">
        <f>SUM(D15:D90)</f>
        <v>8169019.3000000026</v>
      </c>
      <c r="E13" s="11">
        <f>SUM(E15:E90)</f>
        <v>3151119.0999999992</v>
      </c>
      <c r="F13" s="11">
        <f t="shared" si="1"/>
        <v>38.574019527656127</v>
      </c>
    </row>
    <row r="14" spans="1:6" s="4" customFormat="1" ht="22.5" customHeight="1">
      <c r="A14" s="16"/>
      <c r="B14" s="26" t="s">
        <v>83</v>
      </c>
      <c r="C14" s="8"/>
      <c r="D14" s="8"/>
      <c r="E14" s="8"/>
      <c r="F14" s="11"/>
    </row>
    <row r="15" spans="1:6" s="5" customFormat="1" ht="73.5" customHeight="1">
      <c r="A15" s="16" t="s">
        <v>87</v>
      </c>
      <c r="B15" s="26" t="s">
        <v>367</v>
      </c>
      <c r="C15" s="8" t="s">
        <v>368</v>
      </c>
      <c r="D15" s="8">
        <v>227777.7</v>
      </c>
      <c r="E15" s="8">
        <v>113472.79999999999</v>
      </c>
      <c r="F15" s="8">
        <f t="shared" si="1"/>
        <v>49.817343840068624</v>
      </c>
    </row>
    <row r="16" spans="1:6" s="4" customFormat="1" ht="128.25" customHeight="1">
      <c r="A16" s="16" t="s">
        <v>88</v>
      </c>
      <c r="B16" s="26" t="s">
        <v>89</v>
      </c>
      <c r="C16" s="8" t="s">
        <v>90</v>
      </c>
      <c r="D16" s="8">
        <v>108313.60000000001</v>
      </c>
      <c r="E16" s="8">
        <v>22364.499999999996</v>
      </c>
      <c r="F16" s="8">
        <f t="shared" si="1"/>
        <v>20.647914943275815</v>
      </c>
    </row>
    <row r="17" spans="1:6" s="5" customFormat="1" ht="47.25">
      <c r="A17" s="16" t="s">
        <v>91</v>
      </c>
      <c r="B17" s="26" t="s">
        <v>93</v>
      </c>
      <c r="C17" s="8" t="s">
        <v>94</v>
      </c>
      <c r="D17" s="8">
        <v>500000</v>
      </c>
      <c r="E17" s="8">
        <v>316519.09999999998</v>
      </c>
      <c r="F17" s="8">
        <f t="shared" si="1"/>
        <v>63.303820000000002</v>
      </c>
    </row>
    <row r="18" spans="1:6" s="5" customFormat="1" ht="47.25">
      <c r="A18" s="16" t="s">
        <v>92</v>
      </c>
      <c r="B18" s="26" t="s">
        <v>96</v>
      </c>
      <c r="C18" s="8" t="s">
        <v>97</v>
      </c>
      <c r="D18" s="8">
        <v>92100</v>
      </c>
      <c r="E18" s="8">
        <v>41705.199999999997</v>
      </c>
      <c r="F18" s="8">
        <f t="shared" si="1"/>
        <v>45.282519001085774</v>
      </c>
    </row>
    <row r="19" spans="1:6" s="5" customFormat="1" ht="31.5">
      <c r="A19" s="16" t="s">
        <v>95</v>
      </c>
      <c r="B19" s="26" t="s">
        <v>99</v>
      </c>
      <c r="C19" s="8" t="s">
        <v>100</v>
      </c>
      <c r="D19" s="8">
        <v>100000</v>
      </c>
      <c r="E19" s="8">
        <v>45568.600000000006</v>
      </c>
      <c r="F19" s="8">
        <f t="shared" si="1"/>
        <v>45.568600000000004</v>
      </c>
    </row>
    <row r="20" spans="1:6" s="5" customFormat="1" ht="31.5">
      <c r="A20" s="16" t="s">
        <v>98</v>
      </c>
      <c r="B20" s="26" t="s">
        <v>102</v>
      </c>
      <c r="C20" s="8" t="s">
        <v>103</v>
      </c>
      <c r="D20" s="8">
        <v>80000</v>
      </c>
      <c r="E20" s="8">
        <v>23994.6</v>
      </c>
      <c r="F20" s="8">
        <f t="shared" si="1"/>
        <v>29.99325</v>
      </c>
    </row>
    <row r="21" spans="1:6" s="5" customFormat="1" ht="31.5" customHeight="1">
      <c r="A21" s="16" t="s">
        <v>101</v>
      </c>
      <c r="B21" s="26" t="s">
        <v>75</v>
      </c>
      <c r="C21" s="8" t="s">
        <v>104</v>
      </c>
      <c r="D21" s="8">
        <v>112747.7</v>
      </c>
      <c r="E21" s="8">
        <v>20093.3</v>
      </c>
      <c r="F21" s="8">
        <f t="shared" si="1"/>
        <v>17.821472189676594</v>
      </c>
    </row>
    <row r="22" spans="1:6" s="5" customFormat="1" ht="71.25" customHeight="1">
      <c r="A22" s="16" t="s">
        <v>464</v>
      </c>
      <c r="B22" s="26" t="s">
        <v>424</v>
      </c>
      <c r="C22" s="8" t="s">
        <v>425</v>
      </c>
      <c r="D22" s="8">
        <v>487252.3</v>
      </c>
      <c r="E22" s="8">
        <v>277310.8</v>
      </c>
      <c r="F22" s="8">
        <f t="shared" si="1"/>
        <v>56.913184401592353</v>
      </c>
    </row>
    <row r="23" spans="1:6" s="4" customFormat="1" ht="31.5">
      <c r="A23" s="16" t="s">
        <v>105</v>
      </c>
      <c r="B23" s="26" t="s">
        <v>4</v>
      </c>
      <c r="C23" s="8" t="s">
        <v>233</v>
      </c>
      <c r="D23" s="8">
        <v>1131611.8</v>
      </c>
      <c r="E23" s="8">
        <v>747896.5</v>
      </c>
      <c r="F23" s="8">
        <f t="shared" si="1"/>
        <v>66.091260271411088</v>
      </c>
    </row>
    <row r="24" spans="1:6" s="4" customFormat="1" ht="93" customHeight="1">
      <c r="A24" s="16" t="s">
        <v>106</v>
      </c>
      <c r="B24" s="26" t="s">
        <v>5</v>
      </c>
      <c r="C24" s="8" t="s">
        <v>369</v>
      </c>
      <c r="D24" s="8">
        <v>113202.8</v>
      </c>
      <c r="E24" s="8">
        <v>66633.5</v>
      </c>
      <c r="F24" s="8">
        <f t="shared" si="1"/>
        <v>58.862059949047193</v>
      </c>
    </row>
    <row r="25" spans="1:6" s="5" customFormat="1" ht="15.75">
      <c r="A25" s="16" t="s">
        <v>107</v>
      </c>
      <c r="B25" s="26" t="s">
        <v>6</v>
      </c>
      <c r="C25" s="8" t="s">
        <v>234</v>
      </c>
      <c r="D25" s="8">
        <v>899</v>
      </c>
      <c r="E25" s="8">
        <v>899</v>
      </c>
      <c r="F25" s="8">
        <f t="shared" si="1"/>
        <v>100</v>
      </c>
    </row>
    <row r="26" spans="1:6" s="5" customFormat="1" ht="47.25" customHeight="1">
      <c r="A26" s="16" t="s">
        <v>108</v>
      </c>
      <c r="B26" s="26" t="s">
        <v>7</v>
      </c>
      <c r="C26" s="8" t="s">
        <v>370</v>
      </c>
      <c r="D26" s="8">
        <v>28450.7</v>
      </c>
      <c r="E26" s="8">
        <v>14911.4</v>
      </c>
      <c r="F26" s="8">
        <f t="shared" si="1"/>
        <v>52.411364219509537</v>
      </c>
    </row>
    <row r="27" spans="1:6" s="5" customFormat="1" ht="47.25">
      <c r="A27" s="16" t="s">
        <v>109</v>
      </c>
      <c r="B27" s="26" t="s">
        <v>54</v>
      </c>
      <c r="C27" s="8" t="s">
        <v>371</v>
      </c>
      <c r="D27" s="8">
        <f>147350.6</f>
        <v>147350.6</v>
      </c>
      <c r="E27" s="8">
        <v>114135.9</v>
      </c>
      <c r="F27" s="8">
        <f t="shared" si="1"/>
        <v>77.458727687569635</v>
      </c>
    </row>
    <row r="28" spans="1:6" s="4" customFormat="1" ht="31.5">
      <c r="A28" s="16" t="s">
        <v>110</v>
      </c>
      <c r="B28" s="26" t="s">
        <v>292</v>
      </c>
      <c r="C28" s="8" t="s">
        <v>235</v>
      </c>
      <c r="D28" s="8">
        <v>8880.1</v>
      </c>
      <c r="E28" s="8">
        <v>6482.2</v>
      </c>
      <c r="F28" s="8">
        <f t="shared" si="1"/>
        <v>72.99692571029604</v>
      </c>
    </row>
    <row r="29" spans="1:6" s="4" customFormat="1" ht="35.25" customHeight="1">
      <c r="A29" s="16" t="s">
        <v>111</v>
      </c>
      <c r="B29" s="26" t="s">
        <v>236</v>
      </c>
      <c r="C29" s="8" t="s">
        <v>237</v>
      </c>
      <c r="D29" s="8">
        <v>526320.19999999995</v>
      </c>
      <c r="E29" s="8">
        <v>355830.6</v>
      </c>
      <c r="F29" s="8">
        <f t="shared" si="1"/>
        <v>67.60724745126636</v>
      </c>
    </row>
    <row r="30" spans="1:6" s="4" customFormat="1" ht="42" customHeight="1">
      <c r="A30" s="16" t="s">
        <v>112</v>
      </c>
      <c r="B30" s="26" t="s">
        <v>300</v>
      </c>
      <c r="C30" s="8" t="s">
        <v>372</v>
      </c>
      <c r="D30" s="8">
        <v>235.6</v>
      </c>
      <c r="E30" s="8">
        <v>235.6</v>
      </c>
      <c r="F30" s="8">
        <f t="shared" si="1"/>
        <v>100</v>
      </c>
    </row>
    <row r="31" spans="1:6" s="4" customFormat="1" ht="42" customHeight="1">
      <c r="A31" s="16" t="s">
        <v>113</v>
      </c>
      <c r="B31" s="26" t="s">
        <v>373</v>
      </c>
      <c r="C31" s="8" t="s">
        <v>374</v>
      </c>
      <c r="D31" s="8">
        <v>21478.1</v>
      </c>
      <c r="E31" s="8">
        <v>9987.4</v>
      </c>
      <c r="F31" s="8">
        <f t="shared" si="1"/>
        <v>46.500388768094012</v>
      </c>
    </row>
    <row r="32" spans="1:6" s="5" customFormat="1" ht="121.5" customHeight="1">
      <c r="A32" s="16" t="s">
        <v>465</v>
      </c>
      <c r="B32" s="26" t="s">
        <v>293</v>
      </c>
      <c r="C32" s="8" t="s">
        <v>238</v>
      </c>
      <c r="D32" s="8">
        <v>188852.5</v>
      </c>
      <c r="E32" s="8">
        <v>0</v>
      </c>
      <c r="F32" s="8">
        <f t="shared" si="1"/>
        <v>0</v>
      </c>
    </row>
    <row r="33" spans="1:6" s="5" customFormat="1" ht="63">
      <c r="A33" s="16" t="s">
        <v>114</v>
      </c>
      <c r="B33" s="26" t="s">
        <v>221</v>
      </c>
      <c r="C33" s="8" t="s">
        <v>239</v>
      </c>
      <c r="D33" s="8">
        <v>302503.3</v>
      </c>
      <c r="E33" s="8">
        <v>0</v>
      </c>
      <c r="F33" s="8">
        <f t="shared" si="1"/>
        <v>0</v>
      </c>
    </row>
    <row r="34" spans="1:6" s="5" customFormat="1" ht="76.5" customHeight="1">
      <c r="A34" s="16" t="s">
        <v>115</v>
      </c>
      <c r="B34" s="26" t="s">
        <v>58</v>
      </c>
      <c r="C34" s="8" t="s">
        <v>240</v>
      </c>
      <c r="D34" s="8">
        <v>119660</v>
      </c>
      <c r="E34" s="8">
        <v>0</v>
      </c>
      <c r="F34" s="8">
        <f t="shared" si="1"/>
        <v>0</v>
      </c>
    </row>
    <row r="35" spans="1:6" s="5" customFormat="1" ht="48" customHeight="1">
      <c r="A35" s="16" t="s">
        <v>116</v>
      </c>
      <c r="B35" s="26" t="s">
        <v>241</v>
      </c>
      <c r="C35" s="8" t="s">
        <v>242</v>
      </c>
      <c r="D35" s="8">
        <v>12887.2</v>
      </c>
      <c r="E35" s="8">
        <v>7958.9</v>
      </c>
      <c r="F35" s="8">
        <f t="shared" si="1"/>
        <v>61.75817865789309</v>
      </c>
    </row>
    <row r="36" spans="1:6" s="5" customFormat="1" ht="62.25" customHeight="1">
      <c r="A36" s="16" t="s">
        <v>117</v>
      </c>
      <c r="B36" s="26" t="s">
        <v>243</v>
      </c>
      <c r="C36" s="8" t="s">
        <v>244</v>
      </c>
      <c r="D36" s="8">
        <v>23318.1</v>
      </c>
      <c r="E36" s="8">
        <v>6809.5</v>
      </c>
      <c r="F36" s="8">
        <f t="shared" si="1"/>
        <v>29.202636578451934</v>
      </c>
    </row>
    <row r="37" spans="1:6" s="5" customFormat="1" ht="51.75" customHeight="1">
      <c r="A37" s="16" t="s">
        <v>118</v>
      </c>
      <c r="B37" s="26" t="s">
        <v>8</v>
      </c>
      <c r="C37" s="8" t="s">
        <v>246</v>
      </c>
      <c r="D37" s="8">
        <v>211594.9</v>
      </c>
      <c r="E37" s="8">
        <v>44941.7</v>
      </c>
      <c r="F37" s="8">
        <f t="shared" si="1"/>
        <v>21.239500573974134</v>
      </c>
    </row>
    <row r="38" spans="1:6" s="5" customFormat="1" ht="53.25" customHeight="1">
      <c r="A38" s="16" t="s">
        <v>119</v>
      </c>
      <c r="B38" s="26" t="s">
        <v>9</v>
      </c>
      <c r="C38" s="8" t="s">
        <v>245</v>
      </c>
      <c r="D38" s="8">
        <v>545474.9</v>
      </c>
      <c r="E38" s="8">
        <v>195187.9</v>
      </c>
      <c r="F38" s="8">
        <f t="shared" si="1"/>
        <v>35.783113026832211</v>
      </c>
    </row>
    <row r="39" spans="1:6" s="5" customFormat="1" ht="39.75" customHeight="1">
      <c r="A39" s="16" t="s">
        <v>120</v>
      </c>
      <c r="B39" s="26" t="s">
        <v>247</v>
      </c>
      <c r="C39" s="8" t="s">
        <v>248</v>
      </c>
      <c r="D39" s="8">
        <v>98838.399999999994</v>
      </c>
      <c r="E39" s="8">
        <v>6281.4</v>
      </c>
      <c r="F39" s="8">
        <f t="shared" si="1"/>
        <v>6.3552222617929877</v>
      </c>
    </row>
    <row r="40" spans="1:6" s="5" customFormat="1" ht="47.25">
      <c r="A40" s="16" t="s">
        <v>121</v>
      </c>
      <c r="B40" s="26" t="s">
        <v>249</v>
      </c>
      <c r="C40" s="8" t="s">
        <v>250</v>
      </c>
      <c r="D40" s="8">
        <v>5672.6</v>
      </c>
      <c r="E40" s="8">
        <v>5445.3</v>
      </c>
      <c r="F40" s="8">
        <f t="shared" si="1"/>
        <v>95.993019074145892</v>
      </c>
    </row>
    <row r="41" spans="1:6" s="5" customFormat="1" ht="42" customHeight="1">
      <c r="A41" s="16" t="s">
        <v>122</v>
      </c>
      <c r="B41" s="26" t="s">
        <v>375</v>
      </c>
      <c r="C41" s="8" t="s">
        <v>376</v>
      </c>
      <c r="D41" s="8">
        <v>70657.2</v>
      </c>
      <c r="E41" s="8">
        <v>0</v>
      </c>
      <c r="F41" s="8">
        <f t="shared" si="1"/>
        <v>0</v>
      </c>
    </row>
    <row r="42" spans="1:6" s="5" customFormat="1" ht="99.75" customHeight="1">
      <c r="A42" s="16" t="s">
        <v>466</v>
      </c>
      <c r="B42" s="26" t="s">
        <v>251</v>
      </c>
      <c r="C42" s="8" t="s">
        <v>252</v>
      </c>
      <c r="D42" s="8">
        <v>92320.8</v>
      </c>
      <c r="E42" s="8">
        <v>0</v>
      </c>
      <c r="F42" s="8">
        <f t="shared" si="1"/>
        <v>0</v>
      </c>
    </row>
    <row r="43" spans="1:6" s="5" customFormat="1" ht="63">
      <c r="A43" s="16" t="s">
        <v>467</v>
      </c>
      <c r="B43" s="26" t="s">
        <v>253</v>
      </c>
      <c r="C43" s="8" t="s">
        <v>254</v>
      </c>
      <c r="D43" s="8">
        <v>101598.8</v>
      </c>
      <c r="E43" s="8">
        <v>14497</v>
      </c>
      <c r="F43" s="8">
        <f t="shared" si="1"/>
        <v>14.268869317354142</v>
      </c>
    </row>
    <row r="44" spans="1:6" s="5" customFormat="1" ht="64.5" customHeight="1">
      <c r="A44" s="16" t="s">
        <v>123</v>
      </c>
      <c r="B44" s="26" t="s">
        <v>10</v>
      </c>
      <c r="C44" s="8" t="s">
        <v>377</v>
      </c>
      <c r="D44" s="8">
        <v>240283.9</v>
      </c>
      <c r="E44" s="8">
        <v>133331.6</v>
      </c>
      <c r="F44" s="8">
        <f t="shared" si="1"/>
        <v>55.489194240646178</v>
      </c>
    </row>
    <row r="45" spans="1:6" s="5" customFormat="1" ht="45" customHeight="1">
      <c r="A45" s="16" t="s">
        <v>124</v>
      </c>
      <c r="B45" s="26" t="s">
        <v>378</v>
      </c>
      <c r="C45" s="8" t="s">
        <v>255</v>
      </c>
      <c r="D45" s="8">
        <v>10268.6</v>
      </c>
      <c r="E45" s="8">
        <v>1261</v>
      </c>
      <c r="F45" s="8">
        <f t="shared" si="1"/>
        <v>12.280155035740023</v>
      </c>
    </row>
    <row r="46" spans="1:6" s="5" customFormat="1" ht="31.5">
      <c r="A46" s="16" t="s">
        <v>125</v>
      </c>
      <c r="B46" s="26" t="s">
        <v>61</v>
      </c>
      <c r="C46" s="8" t="s">
        <v>256</v>
      </c>
      <c r="D46" s="8">
        <v>13424.5</v>
      </c>
      <c r="E46" s="8">
        <v>6394.7</v>
      </c>
      <c r="F46" s="8">
        <f t="shared" si="1"/>
        <v>47.634548772766209</v>
      </c>
    </row>
    <row r="47" spans="1:6" s="5" customFormat="1" ht="36.75" customHeight="1">
      <c r="A47" s="16" t="s">
        <v>126</v>
      </c>
      <c r="B47" s="26" t="s">
        <v>76</v>
      </c>
      <c r="C47" s="8" t="s">
        <v>257</v>
      </c>
      <c r="D47" s="8">
        <v>11229.9</v>
      </c>
      <c r="E47" s="8">
        <v>5233.1000000000004</v>
      </c>
      <c r="F47" s="8">
        <f t="shared" si="1"/>
        <v>46.599702579720216</v>
      </c>
    </row>
    <row r="48" spans="1:6" s="5" customFormat="1" ht="46.5" customHeight="1">
      <c r="A48" s="16" t="s">
        <v>127</v>
      </c>
      <c r="B48" s="26" t="s">
        <v>258</v>
      </c>
      <c r="C48" s="8" t="s">
        <v>259</v>
      </c>
      <c r="D48" s="8">
        <v>62160.6</v>
      </c>
      <c r="E48" s="8">
        <v>34622.6</v>
      </c>
      <c r="F48" s="8">
        <f t="shared" si="1"/>
        <v>55.698625817640114</v>
      </c>
    </row>
    <row r="49" spans="1:6" s="5" customFormat="1" ht="31.5">
      <c r="A49" s="16" t="s">
        <v>128</v>
      </c>
      <c r="B49" s="26" t="s">
        <v>62</v>
      </c>
      <c r="C49" s="8" t="s">
        <v>260</v>
      </c>
      <c r="D49" s="8">
        <v>14074</v>
      </c>
      <c r="E49" s="8">
        <v>9149.4</v>
      </c>
      <c r="F49" s="8">
        <f t="shared" si="1"/>
        <v>65.009236890720473</v>
      </c>
    </row>
    <row r="50" spans="1:6" s="5" customFormat="1" ht="31.5" customHeight="1">
      <c r="A50" s="16" t="s">
        <v>129</v>
      </c>
      <c r="B50" s="26" t="s">
        <v>63</v>
      </c>
      <c r="C50" s="8" t="s">
        <v>261</v>
      </c>
      <c r="D50" s="8">
        <v>14219.6</v>
      </c>
      <c r="E50" s="8">
        <v>4572.3</v>
      </c>
      <c r="F50" s="8">
        <f t="shared" si="1"/>
        <v>32.154912937072773</v>
      </c>
    </row>
    <row r="51" spans="1:6" s="5" customFormat="1" ht="31.5">
      <c r="A51" s="16" t="s">
        <v>130</v>
      </c>
      <c r="B51" s="26" t="s">
        <v>70</v>
      </c>
      <c r="C51" s="8" t="s">
        <v>262</v>
      </c>
      <c r="D51" s="8">
        <v>23919.4</v>
      </c>
      <c r="E51" s="8">
        <v>10049.4</v>
      </c>
      <c r="F51" s="8">
        <f t="shared" si="1"/>
        <v>42.013595658753978</v>
      </c>
    </row>
    <row r="52" spans="1:6" s="5" customFormat="1" ht="34.5" customHeight="1">
      <c r="A52" s="16" t="s">
        <v>131</v>
      </c>
      <c r="B52" s="26" t="s">
        <v>71</v>
      </c>
      <c r="C52" s="8" t="s">
        <v>263</v>
      </c>
      <c r="D52" s="8">
        <v>31782.9</v>
      </c>
      <c r="E52" s="8">
        <v>29143.3</v>
      </c>
      <c r="F52" s="8">
        <f t="shared" si="1"/>
        <v>91.694905121936628</v>
      </c>
    </row>
    <row r="53" spans="1:6" s="5" customFormat="1" ht="31.5">
      <c r="A53" s="16" t="s">
        <v>132</v>
      </c>
      <c r="B53" s="26" t="s">
        <v>72</v>
      </c>
      <c r="C53" s="8" t="s">
        <v>264</v>
      </c>
      <c r="D53" s="8">
        <v>185454.7</v>
      </c>
      <c r="E53" s="8">
        <v>42778.9</v>
      </c>
      <c r="F53" s="8">
        <f t="shared" si="1"/>
        <v>23.067034699039709</v>
      </c>
    </row>
    <row r="54" spans="1:6" s="5" customFormat="1" ht="15.75">
      <c r="A54" s="16" t="s">
        <v>134</v>
      </c>
      <c r="B54" s="26" t="s">
        <v>222</v>
      </c>
      <c r="C54" s="8" t="s">
        <v>145</v>
      </c>
      <c r="D54" s="8">
        <v>10000</v>
      </c>
      <c r="E54" s="8">
        <v>6966.9</v>
      </c>
      <c r="F54" s="8">
        <f t="shared" si="1"/>
        <v>69.668999999999997</v>
      </c>
    </row>
    <row r="55" spans="1:6" s="5" customFormat="1" ht="15.75">
      <c r="A55" s="16" t="s">
        <v>135</v>
      </c>
      <c r="B55" s="26" t="s">
        <v>74</v>
      </c>
      <c r="C55" s="8" t="s">
        <v>265</v>
      </c>
      <c r="D55" s="8">
        <v>7308</v>
      </c>
      <c r="E55" s="8">
        <v>0</v>
      </c>
      <c r="F55" s="8">
        <f t="shared" si="1"/>
        <v>0</v>
      </c>
    </row>
    <row r="56" spans="1:6" s="5" customFormat="1" ht="87" customHeight="1">
      <c r="A56" s="16" t="s">
        <v>136</v>
      </c>
      <c r="B56" s="26" t="s">
        <v>379</v>
      </c>
      <c r="C56" s="8" t="s">
        <v>266</v>
      </c>
      <c r="D56" s="8">
        <v>12211.7</v>
      </c>
      <c r="E56" s="8">
        <v>8557.7000000000007</v>
      </c>
      <c r="F56" s="8">
        <f t="shared" si="1"/>
        <v>70.077876135181839</v>
      </c>
    </row>
    <row r="57" spans="1:6" s="5" customFormat="1" ht="31.5">
      <c r="A57" s="16" t="s">
        <v>137</v>
      </c>
      <c r="B57" s="26" t="s">
        <v>380</v>
      </c>
      <c r="C57" s="8" t="s">
        <v>381</v>
      </c>
      <c r="D57" s="8">
        <v>48520.4</v>
      </c>
      <c r="E57" s="8">
        <v>23221.600000000009</v>
      </c>
      <c r="F57" s="8">
        <f t="shared" si="1"/>
        <v>47.859457053115825</v>
      </c>
    </row>
    <row r="58" spans="1:6" s="5" customFormat="1" ht="54.75" customHeight="1">
      <c r="A58" s="16" t="s">
        <v>138</v>
      </c>
      <c r="B58" s="26" t="s">
        <v>12</v>
      </c>
      <c r="C58" s="8" t="s">
        <v>267</v>
      </c>
      <c r="D58" s="8">
        <v>547.29999999999995</v>
      </c>
      <c r="E58" s="8">
        <v>547.1</v>
      </c>
      <c r="F58" s="8">
        <f t="shared" si="1"/>
        <v>99.963456970582882</v>
      </c>
    </row>
    <row r="59" spans="1:6" s="5" customFormat="1" ht="31.5">
      <c r="A59" s="16" t="s">
        <v>140</v>
      </c>
      <c r="B59" s="26" t="s">
        <v>68</v>
      </c>
      <c r="C59" s="8" t="s">
        <v>268</v>
      </c>
      <c r="D59" s="8">
        <v>39212.399999999994</v>
      </c>
      <c r="E59" s="8">
        <v>24459.200000000004</v>
      </c>
      <c r="F59" s="8">
        <f t="shared" si="1"/>
        <v>62.376187124481049</v>
      </c>
    </row>
    <row r="60" spans="1:6" s="5" customFormat="1" ht="62.25" customHeight="1">
      <c r="A60" s="16" t="s">
        <v>141</v>
      </c>
      <c r="B60" s="26" t="s">
        <v>383</v>
      </c>
      <c r="C60" s="8" t="s">
        <v>269</v>
      </c>
      <c r="D60" s="8">
        <v>2313.6999999999998</v>
      </c>
      <c r="E60" s="8">
        <v>0</v>
      </c>
      <c r="F60" s="8">
        <f t="shared" si="1"/>
        <v>0</v>
      </c>
    </row>
    <row r="61" spans="1:6" s="5" customFormat="1" ht="115.5" customHeight="1">
      <c r="A61" s="16" t="s">
        <v>142</v>
      </c>
      <c r="B61" s="26" t="s">
        <v>384</v>
      </c>
      <c r="C61" s="8" t="s">
        <v>270</v>
      </c>
      <c r="D61" s="8">
        <v>2776.1</v>
      </c>
      <c r="E61" s="8">
        <v>0</v>
      </c>
      <c r="F61" s="8">
        <f t="shared" si="1"/>
        <v>0</v>
      </c>
    </row>
    <row r="62" spans="1:6" s="5" customFormat="1" ht="31.5">
      <c r="A62" s="16" t="s">
        <v>143</v>
      </c>
      <c r="B62" s="26" t="s">
        <v>64</v>
      </c>
      <c r="C62" s="8" t="s">
        <v>133</v>
      </c>
      <c r="D62" s="8">
        <v>30398.199999999997</v>
      </c>
      <c r="E62" s="8">
        <v>26824.699999999997</v>
      </c>
      <c r="F62" s="8">
        <f t="shared" si="1"/>
        <v>88.244369732418377</v>
      </c>
    </row>
    <row r="63" spans="1:6" s="5" customFormat="1" ht="76.5" customHeight="1">
      <c r="A63" s="16" t="s">
        <v>144</v>
      </c>
      <c r="B63" s="26" t="s">
        <v>385</v>
      </c>
      <c r="C63" s="8" t="s">
        <v>271</v>
      </c>
      <c r="D63" s="8">
        <v>271383.90000000002</v>
      </c>
      <c r="E63" s="8">
        <v>119534.40000000001</v>
      </c>
      <c r="F63" s="8">
        <f t="shared" si="1"/>
        <v>44.046238557261503</v>
      </c>
    </row>
    <row r="64" spans="1:6" s="5" customFormat="1" ht="15.75">
      <c r="A64" s="16" t="s">
        <v>146</v>
      </c>
      <c r="B64" s="26" t="s">
        <v>13</v>
      </c>
      <c r="C64" s="8" t="s">
        <v>272</v>
      </c>
      <c r="D64" s="8">
        <v>5173.2</v>
      </c>
      <c r="E64" s="8">
        <v>1640.7</v>
      </c>
      <c r="F64" s="8">
        <f t="shared" si="1"/>
        <v>31.715379262352123</v>
      </c>
    </row>
    <row r="65" spans="1:6" s="5" customFormat="1" ht="39" customHeight="1">
      <c r="A65" s="16" t="s">
        <v>468</v>
      </c>
      <c r="B65" s="26" t="s">
        <v>69</v>
      </c>
      <c r="C65" s="8" t="s">
        <v>139</v>
      </c>
      <c r="D65" s="8">
        <v>246078.7</v>
      </c>
      <c r="E65" s="8">
        <v>76421.600000000006</v>
      </c>
      <c r="F65" s="8">
        <f t="shared" si="1"/>
        <v>31.055755739931985</v>
      </c>
    </row>
    <row r="66" spans="1:6" s="5" customFormat="1" ht="50.25" customHeight="1">
      <c r="A66" s="16" t="s">
        <v>148</v>
      </c>
      <c r="B66" s="26" t="s">
        <v>386</v>
      </c>
      <c r="C66" s="8" t="s">
        <v>147</v>
      </c>
      <c r="D66" s="8">
        <v>42.3</v>
      </c>
      <c r="E66" s="8">
        <v>42.3</v>
      </c>
      <c r="F66" s="8">
        <f t="shared" si="1"/>
        <v>100</v>
      </c>
    </row>
    <row r="67" spans="1:6" s="5" customFormat="1" ht="47.25">
      <c r="A67" s="16" t="s">
        <v>150</v>
      </c>
      <c r="B67" s="26" t="s">
        <v>59</v>
      </c>
      <c r="C67" s="8" t="s">
        <v>149</v>
      </c>
      <c r="D67" s="8">
        <v>3300</v>
      </c>
      <c r="E67" s="8">
        <v>3300</v>
      </c>
      <c r="F67" s="8">
        <f t="shared" si="1"/>
        <v>100</v>
      </c>
    </row>
    <row r="68" spans="1:6" s="5" customFormat="1" ht="63">
      <c r="A68" s="16" t="s">
        <v>151</v>
      </c>
      <c r="B68" s="26" t="s">
        <v>60</v>
      </c>
      <c r="C68" s="8" t="s">
        <v>156</v>
      </c>
      <c r="D68" s="8">
        <v>77583.900000000009</v>
      </c>
      <c r="E68" s="8">
        <v>57967.8</v>
      </c>
      <c r="F68" s="8">
        <f t="shared" si="1"/>
        <v>74.716274897240282</v>
      </c>
    </row>
    <row r="69" spans="1:6" s="5" customFormat="1" ht="78.75">
      <c r="A69" s="16" t="s">
        <v>152</v>
      </c>
      <c r="B69" s="26" t="s">
        <v>65</v>
      </c>
      <c r="C69" s="8" t="s">
        <v>154</v>
      </c>
      <c r="D69" s="8">
        <v>28494.3</v>
      </c>
      <c r="E69" s="8">
        <v>18670.900000000001</v>
      </c>
      <c r="F69" s="8">
        <f t="shared" si="1"/>
        <v>65.525034831527719</v>
      </c>
    </row>
    <row r="70" spans="1:6" s="5" customFormat="1" ht="47.25">
      <c r="A70" s="16" t="s">
        <v>153</v>
      </c>
      <c r="B70" s="26" t="s">
        <v>55</v>
      </c>
      <c r="C70" s="8" t="s">
        <v>157</v>
      </c>
      <c r="D70" s="8">
        <v>35739.9</v>
      </c>
      <c r="E70" s="8">
        <v>187.8</v>
      </c>
      <c r="F70" s="8">
        <f t="shared" si="1"/>
        <v>0.52546313783754295</v>
      </c>
    </row>
    <row r="71" spans="1:6" s="5" customFormat="1" ht="31.5">
      <c r="A71" s="16" t="s">
        <v>155</v>
      </c>
      <c r="B71" s="26" t="s">
        <v>66</v>
      </c>
      <c r="C71" s="8" t="s">
        <v>273</v>
      </c>
      <c r="D71" s="8">
        <v>29891.599999999999</v>
      </c>
      <c r="E71" s="8">
        <v>21448</v>
      </c>
      <c r="F71" s="8">
        <f t="shared" si="1"/>
        <v>71.752599392471467</v>
      </c>
    </row>
    <row r="72" spans="1:6" s="5" customFormat="1" ht="31.5">
      <c r="A72" s="16" t="s">
        <v>469</v>
      </c>
      <c r="B72" s="26" t="s">
        <v>387</v>
      </c>
      <c r="C72" s="8" t="s">
        <v>388</v>
      </c>
      <c r="D72" s="8">
        <v>62088.800000000003</v>
      </c>
      <c r="E72" s="8">
        <v>0</v>
      </c>
      <c r="F72" s="8">
        <f t="shared" si="1"/>
        <v>0</v>
      </c>
    </row>
    <row r="73" spans="1:6" s="5" customFormat="1" ht="47.25">
      <c r="A73" s="16" t="s">
        <v>470</v>
      </c>
      <c r="B73" s="26" t="s">
        <v>389</v>
      </c>
      <c r="C73" s="8" t="s">
        <v>390</v>
      </c>
      <c r="D73" s="8">
        <v>15407.2</v>
      </c>
      <c r="E73" s="8">
        <v>1738.2</v>
      </c>
      <c r="F73" s="8">
        <f t="shared" si="1"/>
        <v>11.281738408017031</v>
      </c>
    </row>
    <row r="74" spans="1:6" s="5" customFormat="1" ht="63">
      <c r="A74" s="16" t="s">
        <v>471</v>
      </c>
      <c r="B74" s="26" t="s">
        <v>391</v>
      </c>
      <c r="C74" s="8" t="s">
        <v>392</v>
      </c>
      <c r="D74" s="8">
        <v>44007.9</v>
      </c>
      <c r="E74" s="8">
        <v>0</v>
      </c>
      <c r="F74" s="8">
        <f t="shared" si="1"/>
        <v>0</v>
      </c>
    </row>
    <row r="75" spans="1:6" s="5" customFormat="1" ht="31.5">
      <c r="A75" s="16" t="s">
        <v>472</v>
      </c>
      <c r="B75" s="26" t="s">
        <v>393</v>
      </c>
      <c r="C75" s="8" t="s">
        <v>396</v>
      </c>
      <c r="D75" s="8">
        <v>298.10000000000002</v>
      </c>
      <c r="E75" s="8">
        <v>0</v>
      </c>
      <c r="F75" s="8">
        <f t="shared" si="1"/>
        <v>0</v>
      </c>
    </row>
    <row r="76" spans="1:6" s="5" customFormat="1" ht="15.75">
      <c r="A76" s="16" t="s">
        <v>473</v>
      </c>
      <c r="B76" s="26" t="s">
        <v>397</v>
      </c>
      <c r="C76" s="8" t="s">
        <v>394</v>
      </c>
      <c r="D76" s="8">
        <v>9014.7000000000007</v>
      </c>
      <c r="E76" s="8">
        <v>1250.9000000000001</v>
      </c>
      <c r="F76" s="8">
        <f t="shared" si="1"/>
        <v>13.876224389053435</v>
      </c>
    </row>
    <row r="77" spans="1:6" s="5" customFormat="1" ht="31.5">
      <c r="A77" s="16" t="s">
        <v>474</v>
      </c>
      <c r="B77" s="26" t="s">
        <v>398</v>
      </c>
      <c r="C77" s="8" t="s">
        <v>399</v>
      </c>
      <c r="D77" s="8">
        <v>61363.3</v>
      </c>
      <c r="E77" s="8">
        <v>0</v>
      </c>
      <c r="F77" s="8">
        <f t="shared" si="1"/>
        <v>0</v>
      </c>
    </row>
    <row r="78" spans="1:6" s="5" customFormat="1" ht="31.5">
      <c r="A78" s="16" t="s">
        <v>475</v>
      </c>
      <c r="B78" s="26" t="s">
        <v>400</v>
      </c>
      <c r="C78" s="8" t="s">
        <v>401</v>
      </c>
      <c r="D78" s="8">
        <v>83900.3</v>
      </c>
      <c r="E78" s="8">
        <v>0</v>
      </c>
      <c r="F78" s="8">
        <f t="shared" si="1"/>
        <v>0</v>
      </c>
    </row>
    <row r="79" spans="1:6" s="5" customFormat="1" ht="31.5">
      <c r="A79" s="16" t="s">
        <v>476</v>
      </c>
      <c r="B79" s="26" t="s">
        <v>402</v>
      </c>
      <c r="C79" s="8" t="s">
        <v>403</v>
      </c>
      <c r="D79" s="8">
        <v>109659</v>
      </c>
      <c r="E79" s="8">
        <v>0</v>
      </c>
      <c r="F79" s="8">
        <f t="shared" si="1"/>
        <v>0</v>
      </c>
    </row>
    <row r="80" spans="1:6" s="5" customFormat="1" ht="54.75" customHeight="1">
      <c r="A80" s="16" t="s">
        <v>477</v>
      </c>
      <c r="B80" s="26" t="s">
        <v>404</v>
      </c>
      <c r="C80" s="8" t="s">
        <v>405</v>
      </c>
      <c r="D80" s="8">
        <v>78818.3</v>
      </c>
      <c r="E80" s="8">
        <v>0</v>
      </c>
      <c r="F80" s="8">
        <f t="shared" si="1"/>
        <v>0</v>
      </c>
    </row>
    <row r="81" spans="1:6" s="5" customFormat="1" ht="31.5">
      <c r="A81" s="16" t="s">
        <v>478</v>
      </c>
      <c r="B81" s="26" t="s">
        <v>406</v>
      </c>
      <c r="C81" s="8" t="s">
        <v>407</v>
      </c>
      <c r="D81" s="8">
        <v>86697.7</v>
      </c>
      <c r="E81" s="8">
        <v>0</v>
      </c>
      <c r="F81" s="8">
        <f t="shared" si="1"/>
        <v>0</v>
      </c>
    </row>
    <row r="82" spans="1:6" s="5" customFormat="1" ht="31.5">
      <c r="A82" s="16" t="s">
        <v>479</v>
      </c>
      <c r="B82" s="26" t="s">
        <v>408</v>
      </c>
      <c r="C82" s="8" t="s">
        <v>409</v>
      </c>
      <c r="D82" s="8">
        <v>115075.7</v>
      </c>
      <c r="E82" s="8">
        <v>0</v>
      </c>
      <c r="F82" s="8">
        <f t="shared" si="1"/>
        <v>0</v>
      </c>
    </row>
    <row r="83" spans="1:6" s="5" customFormat="1" ht="31.5">
      <c r="A83" s="16" t="s">
        <v>480</v>
      </c>
      <c r="B83" s="26" t="s">
        <v>410</v>
      </c>
      <c r="C83" s="8" t="s">
        <v>411</v>
      </c>
      <c r="D83" s="8">
        <v>68816.399999999994</v>
      </c>
      <c r="E83" s="8">
        <v>0</v>
      </c>
      <c r="F83" s="8">
        <f t="shared" si="1"/>
        <v>0</v>
      </c>
    </row>
    <row r="84" spans="1:6" s="5" customFormat="1" ht="31.5">
      <c r="A84" s="16" t="s">
        <v>481</v>
      </c>
      <c r="B84" s="26" t="s">
        <v>413</v>
      </c>
      <c r="C84" s="8" t="s">
        <v>412</v>
      </c>
      <c r="D84" s="8">
        <v>107018.4</v>
      </c>
      <c r="E84" s="8">
        <v>0</v>
      </c>
      <c r="F84" s="8">
        <f t="shared" si="1"/>
        <v>0</v>
      </c>
    </row>
    <row r="85" spans="1:6" s="5" customFormat="1" ht="31.5">
      <c r="A85" s="16" t="s">
        <v>482</v>
      </c>
      <c r="B85" s="26" t="s">
        <v>414</v>
      </c>
      <c r="C85" s="8" t="s">
        <v>415</v>
      </c>
      <c r="D85" s="8">
        <v>119233.8</v>
      </c>
      <c r="E85" s="8">
        <v>0</v>
      </c>
      <c r="F85" s="8">
        <f t="shared" si="1"/>
        <v>0</v>
      </c>
    </row>
    <row r="86" spans="1:6" s="5" customFormat="1" ht="15.75">
      <c r="A86" s="16" t="s">
        <v>483</v>
      </c>
      <c r="B86" s="26" t="s">
        <v>416</v>
      </c>
      <c r="C86" s="8" t="s">
        <v>417</v>
      </c>
      <c r="D86" s="8">
        <v>8500</v>
      </c>
      <c r="E86" s="8">
        <v>0</v>
      </c>
      <c r="F86" s="8">
        <f t="shared" si="1"/>
        <v>0</v>
      </c>
    </row>
    <row r="87" spans="1:6" s="5" customFormat="1" ht="58.5" customHeight="1">
      <c r="A87" s="16" t="s">
        <v>484</v>
      </c>
      <c r="B87" s="26" t="s">
        <v>418</v>
      </c>
      <c r="C87" s="8" t="s">
        <v>419</v>
      </c>
      <c r="D87" s="8">
        <v>14037.1</v>
      </c>
      <c r="E87" s="8">
        <v>0</v>
      </c>
      <c r="F87" s="8">
        <f t="shared" si="1"/>
        <v>0</v>
      </c>
    </row>
    <row r="88" spans="1:6" s="5" customFormat="1" ht="36.75" customHeight="1">
      <c r="A88" s="16" t="s">
        <v>485</v>
      </c>
      <c r="B88" s="26" t="s">
        <v>420</v>
      </c>
      <c r="C88" s="8" t="s">
        <v>421</v>
      </c>
      <c r="D88" s="8">
        <v>50000</v>
      </c>
      <c r="E88" s="8">
        <v>0</v>
      </c>
      <c r="F88" s="8">
        <f t="shared" si="1"/>
        <v>0</v>
      </c>
    </row>
    <row r="89" spans="1:6" s="5" customFormat="1" ht="42.75" customHeight="1">
      <c r="A89" s="16" t="s">
        <v>486</v>
      </c>
      <c r="B89" s="26" t="s">
        <v>73</v>
      </c>
      <c r="C89" s="8" t="s">
        <v>274</v>
      </c>
      <c r="D89" s="8">
        <v>80000</v>
      </c>
      <c r="E89" s="8">
        <v>5644.4</v>
      </c>
      <c r="F89" s="8">
        <f t="shared" si="1"/>
        <v>7.0554999999999994</v>
      </c>
    </row>
    <row r="90" spans="1:6" s="5" customFormat="1" ht="48" customHeight="1">
      <c r="A90" s="16" t="s">
        <v>487</v>
      </c>
      <c r="B90" s="26" t="s">
        <v>422</v>
      </c>
      <c r="C90" s="8" t="s">
        <v>423</v>
      </c>
      <c r="D90" s="8">
        <v>137290</v>
      </c>
      <c r="E90" s="8">
        <v>16995.900000000001</v>
      </c>
      <c r="F90" s="8">
        <f t="shared" si="1"/>
        <v>12.379561512127614</v>
      </c>
    </row>
    <row r="91" spans="1:6" s="5" customFormat="1" ht="18" customHeight="1">
      <c r="A91" s="16"/>
      <c r="B91" s="26"/>
      <c r="C91" s="8"/>
      <c r="D91" s="8"/>
      <c r="E91" s="8"/>
      <c r="F91" s="8"/>
    </row>
    <row r="92" spans="1:6" s="5" customFormat="1" ht="21.75" customHeight="1">
      <c r="A92" s="15" t="s">
        <v>159</v>
      </c>
      <c r="B92" s="25" t="s">
        <v>160</v>
      </c>
      <c r="C92" s="11"/>
      <c r="D92" s="11">
        <f>SUM(D94:D114)</f>
        <v>10167078.100000001</v>
      </c>
      <c r="E92" s="11">
        <f>SUM(E94:E114)</f>
        <v>7499984.1994599998</v>
      </c>
      <c r="F92" s="11">
        <f t="shared" ref="F92:F131" si="2">SUM(E92/D92*100)</f>
        <v>73.767351108082849</v>
      </c>
    </row>
    <row r="93" spans="1:6" s="5" customFormat="1" ht="15.75">
      <c r="A93" s="16"/>
      <c r="B93" s="26" t="s">
        <v>83</v>
      </c>
      <c r="C93" s="8"/>
      <c r="D93" s="8"/>
      <c r="E93" s="8"/>
      <c r="F93" s="11"/>
    </row>
    <row r="94" spans="1:6" s="5" customFormat="1" ht="31.5">
      <c r="A94" s="16" t="s">
        <v>161</v>
      </c>
      <c r="B94" s="26" t="s">
        <v>162</v>
      </c>
      <c r="C94" s="8" t="s">
        <v>163</v>
      </c>
      <c r="D94" s="8">
        <v>106944.5</v>
      </c>
      <c r="E94" s="8">
        <v>68345.8</v>
      </c>
      <c r="F94" s="8">
        <f t="shared" si="2"/>
        <v>63.907727840141384</v>
      </c>
    </row>
    <row r="95" spans="1:6" s="5" customFormat="1" ht="63">
      <c r="A95" s="16" t="s">
        <v>164</v>
      </c>
      <c r="B95" s="26" t="s">
        <v>275</v>
      </c>
      <c r="C95" s="8" t="s">
        <v>165</v>
      </c>
      <c r="D95" s="8">
        <v>30184.299999999996</v>
      </c>
      <c r="E95" s="8">
        <v>13722.599999999999</v>
      </c>
      <c r="F95" s="8">
        <f t="shared" si="2"/>
        <v>45.462707433997146</v>
      </c>
    </row>
    <row r="96" spans="1:6" s="5" customFormat="1" ht="189">
      <c r="A96" s="16" t="s">
        <v>166</v>
      </c>
      <c r="B96" s="26" t="s">
        <v>167</v>
      </c>
      <c r="C96" s="8" t="s">
        <v>276</v>
      </c>
      <c r="D96" s="8">
        <v>126</v>
      </c>
      <c r="E96" s="8">
        <v>60.6</v>
      </c>
      <c r="F96" s="8">
        <f t="shared" si="2"/>
        <v>48.095238095238095</v>
      </c>
    </row>
    <row r="97" spans="1:6" s="5" customFormat="1" ht="15.75">
      <c r="A97" s="16" t="s">
        <v>168</v>
      </c>
      <c r="B97" s="26" t="s">
        <v>169</v>
      </c>
      <c r="C97" s="8" t="s">
        <v>170</v>
      </c>
      <c r="D97" s="8">
        <v>27303.699999999993</v>
      </c>
      <c r="E97" s="8">
        <v>18313</v>
      </c>
      <c r="F97" s="8">
        <f t="shared" si="2"/>
        <v>67.07149580459793</v>
      </c>
    </row>
    <row r="98" spans="1:6" s="5" customFormat="1" ht="47.25">
      <c r="A98" s="16" t="s">
        <v>171</v>
      </c>
      <c r="B98" s="26" t="s">
        <v>17</v>
      </c>
      <c r="C98" s="8" t="s">
        <v>277</v>
      </c>
      <c r="D98" s="8">
        <v>106113.20000000001</v>
      </c>
      <c r="E98" s="8">
        <v>36353.1</v>
      </c>
      <c r="F98" s="8">
        <f t="shared" si="2"/>
        <v>34.258791554679334</v>
      </c>
    </row>
    <row r="99" spans="1:6" s="5" customFormat="1" ht="63">
      <c r="A99" s="16" t="s">
        <v>172</v>
      </c>
      <c r="B99" s="26" t="s">
        <v>278</v>
      </c>
      <c r="C99" s="8" t="s">
        <v>279</v>
      </c>
      <c r="D99" s="8">
        <v>61669.9</v>
      </c>
      <c r="E99" s="8">
        <v>2032.1</v>
      </c>
      <c r="F99" s="8">
        <f t="shared" si="2"/>
        <v>3.295124525903236</v>
      </c>
    </row>
    <row r="100" spans="1:6" s="5" customFormat="1" ht="31.5">
      <c r="A100" s="16" t="s">
        <v>173</v>
      </c>
      <c r="B100" s="26" t="s">
        <v>174</v>
      </c>
      <c r="C100" s="8" t="s">
        <v>175</v>
      </c>
      <c r="D100" s="8">
        <v>5867.3</v>
      </c>
      <c r="E100" s="8">
        <v>4695.8</v>
      </c>
      <c r="F100" s="8">
        <f t="shared" si="2"/>
        <v>80.033405484635182</v>
      </c>
    </row>
    <row r="101" spans="1:6" s="5" customFormat="1" ht="47.25">
      <c r="A101" s="16" t="s">
        <v>176</v>
      </c>
      <c r="B101" s="26" t="s">
        <v>177</v>
      </c>
      <c r="C101" s="8" t="s">
        <v>280</v>
      </c>
      <c r="D101" s="8">
        <v>3593274.9</v>
      </c>
      <c r="E101" s="8">
        <v>2716247.9</v>
      </c>
      <c r="F101" s="8">
        <f t="shared" si="2"/>
        <v>75.592543726615517</v>
      </c>
    </row>
    <row r="102" spans="1:6" s="5" customFormat="1" ht="78.75">
      <c r="A102" s="16" t="s">
        <v>178</v>
      </c>
      <c r="B102" s="26" t="s">
        <v>179</v>
      </c>
      <c r="C102" s="8" t="s">
        <v>281</v>
      </c>
      <c r="D102" s="8">
        <v>5674410.4000000004</v>
      </c>
      <c r="E102" s="8">
        <v>4226351</v>
      </c>
      <c r="F102" s="8">
        <f t="shared" si="2"/>
        <v>74.480883511703695</v>
      </c>
    </row>
    <row r="103" spans="1:6" s="5" customFormat="1" ht="31.5">
      <c r="A103" s="16" t="s">
        <v>180</v>
      </c>
      <c r="B103" s="26" t="s">
        <v>181</v>
      </c>
      <c r="C103" s="8" t="s">
        <v>182</v>
      </c>
      <c r="D103" s="8">
        <v>60778.7</v>
      </c>
      <c r="E103" s="8">
        <v>41809.800000000003</v>
      </c>
      <c r="F103" s="8">
        <f t="shared" si="2"/>
        <v>68.790217625582656</v>
      </c>
    </row>
    <row r="104" spans="1:6" s="5" customFormat="1" ht="31.5">
      <c r="A104" s="16" t="s">
        <v>183</v>
      </c>
      <c r="B104" s="26" t="s">
        <v>184</v>
      </c>
      <c r="C104" s="8" t="s">
        <v>282</v>
      </c>
      <c r="D104" s="8">
        <v>215.8</v>
      </c>
      <c r="E104" s="8">
        <v>102</v>
      </c>
      <c r="F104" s="8">
        <f t="shared" si="2"/>
        <v>47.265987025023165</v>
      </c>
    </row>
    <row r="105" spans="1:6" s="5" customFormat="1" ht="47.25">
      <c r="A105" s="16" t="s">
        <v>185</v>
      </c>
      <c r="B105" s="26" t="s">
        <v>186</v>
      </c>
      <c r="C105" s="8" t="s">
        <v>187</v>
      </c>
      <c r="D105" s="8">
        <v>16000</v>
      </c>
      <c r="E105" s="8">
        <v>11195.5</v>
      </c>
      <c r="F105" s="8">
        <f t="shared" si="2"/>
        <v>69.971874999999997</v>
      </c>
    </row>
    <row r="106" spans="1:6" s="5" customFormat="1" ht="47.25">
      <c r="A106" s="16" t="s">
        <v>188</v>
      </c>
      <c r="B106" s="26" t="s">
        <v>19</v>
      </c>
      <c r="C106" s="8" t="s">
        <v>283</v>
      </c>
      <c r="D106" s="8">
        <v>430290.4</v>
      </c>
      <c r="E106" s="8">
        <v>324552.10000000003</v>
      </c>
      <c r="F106" s="8">
        <f t="shared" si="2"/>
        <v>75.426293498530299</v>
      </c>
    </row>
    <row r="107" spans="1:6" s="5" customFormat="1" ht="47.25">
      <c r="A107" s="16" t="s">
        <v>189</v>
      </c>
      <c r="B107" s="26" t="s">
        <v>20</v>
      </c>
      <c r="C107" s="8" t="s">
        <v>190</v>
      </c>
      <c r="D107" s="8">
        <v>2047.6</v>
      </c>
      <c r="E107" s="8">
        <v>0</v>
      </c>
      <c r="F107" s="8">
        <f t="shared" si="2"/>
        <v>0</v>
      </c>
    </row>
    <row r="108" spans="1:6" s="5" customFormat="1" ht="31.5">
      <c r="A108" s="16" t="s">
        <v>191</v>
      </c>
      <c r="B108" s="26" t="s">
        <v>192</v>
      </c>
      <c r="C108" s="8" t="s">
        <v>193</v>
      </c>
      <c r="D108" s="8">
        <v>1953.0999999999997</v>
      </c>
      <c r="E108" s="8">
        <v>1181.8</v>
      </c>
      <c r="F108" s="8">
        <f t="shared" si="2"/>
        <v>60.50893451436179</v>
      </c>
    </row>
    <row r="109" spans="1:6" s="5" customFormat="1" ht="78.75">
      <c r="A109" s="16" t="s">
        <v>194</v>
      </c>
      <c r="B109" s="26" t="s">
        <v>195</v>
      </c>
      <c r="C109" s="8" t="s">
        <v>284</v>
      </c>
      <c r="D109" s="8">
        <v>1765.8</v>
      </c>
      <c r="E109" s="8">
        <v>357.1</v>
      </c>
      <c r="F109" s="8">
        <f t="shared" si="2"/>
        <v>20.223128327103865</v>
      </c>
    </row>
    <row r="110" spans="1:6" s="5" customFormat="1" ht="31.5">
      <c r="A110" s="16" t="s">
        <v>196</v>
      </c>
      <c r="B110" s="26" t="s">
        <v>22</v>
      </c>
      <c r="C110" s="8" t="s">
        <v>197</v>
      </c>
      <c r="D110" s="8">
        <v>11250</v>
      </c>
      <c r="E110" s="8">
        <v>7324.4</v>
      </c>
      <c r="F110" s="8">
        <f t="shared" si="2"/>
        <v>65.105777777777774</v>
      </c>
    </row>
    <row r="111" spans="1:6" s="5" customFormat="1" ht="31.5">
      <c r="A111" s="16" t="s">
        <v>198</v>
      </c>
      <c r="B111" s="26" t="s">
        <v>199</v>
      </c>
      <c r="C111" s="8" t="s">
        <v>200</v>
      </c>
      <c r="D111" s="8">
        <v>30491.8</v>
      </c>
      <c r="E111" s="8">
        <v>25093.599459999998</v>
      </c>
      <c r="F111" s="8">
        <f t="shared" si="2"/>
        <v>82.296222131851835</v>
      </c>
    </row>
    <row r="112" spans="1:6" s="5" customFormat="1" ht="31.5">
      <c r="A112" s="16" t="s">
        <v>201</v>
      </c>
      <c r="B112" s="26" t="s">
        <v>202</v>
      </c>
      <c r="C112" s="8" t="s">
        <v>285</v>
      </c>
      <c r="D112" s="8">
        <v>2386.3000000000002</v>
      </c>
      <c r="E112" s="8">
        <v>0</v>
      </c>
      <c r="F112" s="8">
        <f t="shared" si="2"/>
        <v>0</v>
      </c>
    </row>
    <row r="113" spans="1:6" s="5" customFormat="1" ht="31.5">
      <c r="A113" s="16" t="s">
        <v>203</v>
      </c>
      <c r="B113" s="26" t="s">
        <v>286</v>
      </c>
      <c r="C113" s="8" t="s">
        <v>287</v>
      </c>
      <c r="D113" s="8">
        <v>3984.3999999999996</v>
      </c>
      <c r="E113" s="8">
        <v>2246</v>
      </c>
      <c r="F113" s="8">
        <v>0</v>
      </c>
    </row>
    <row r="114" spans="1:6" s="5" customFormat="1" ht="63">
      <c r="A114" s="16" t="s">
        <v>288</v>
      </c>
      <c r="B114" s="26" t="s">
        <v>204</v>
      </c>
      <c r="C114" s="8" t="s">
        <v>205</v>
      </c>
      <c r="D114" s="8">
        <v>20</v>
      </c>
      <c r="E114" s="8">
        <v>0</v>
      </c>
      <c r="F114" s="8">
        <f t="shared" si="2"/>
        <v>0</v>
      </c>
    </row>
    <row r="115" spans="1:6" s="5" customFormat="1" ht="33.75" customHeight="1">
      <c r="A115" s="15" t="s">
        <v>206</v>
      </c>
      <c r="B115" s="25" t="s">
        <v>207</v>
      </c>
      <c r="C115" s="11"/>
      <c r="D115" s="11">
        <f>SUM(D117:D131)</f>
        <v>84393.400000000009</v>
      </c>
      <c r="E115" s="11">
        <f>SUM(E117:E131)</f>
        <v>38724.5</v>
      </c>
      <c r="F115" s="11">
        <f t="shared" si="2"/>
        <v>45.885697222768599</v>
      </c>
    </row>
    <row r="116" spans="1:6" s="5" customFormat="1" ht="15.75">
      <c r="A116" s="16"/>
      <c r="B116" s="26" t="s">
        <v>83</v>
      </c>
      <c r="C116" s="8"/>
      <c r="D116" s="8"/>
      <c r="E116" s="8"/>
      <c r="F116" s="11"/>
    </row>
    <row r="117" spans="1:6" s="5" customFormat="1" ht="31.5">
      <c r="A117" s="16" t="s">
        <v>208</v>
      </c>
      <c r="B117" s="26" t="s">
        <v>24</v>
      </c>
      <c r="C117" s="8" t="s">
        <v>212</v>
      </c>
      <c r="D117" s="8">
        <v>10000</v>
      </c>
      <c r="E117" s="8">
        <v>10000</v>
      </c>
      <c r="F117" s="8">
        <f t="shared" si="2"/>
        <v>100</v>
      </c>
    </row>
    <row r="118" spans="1:6" s="5" customFormat="1" ht="63" customHeight="1">
      <c r="A118" s="16" t="s">
        <v>209</v>
      </c>
      <c r="B118" s="26" t="s">
        <v>25</v>
      </c>
      <c r="C118" s="8" t="s">
        <v>289</v>
      </c>
      <c r="D118" s="8">
        <v>2668.3</v>
      </c>
      <c r="E118" s="8">
        <v>1539.8999999999999</v>
      </c>
      <c r="F118" s="8">
        <f t="shared" si="2"/>
        <v>57.710902072480593</v>
      </c>
    </row>
    <row r="119" spans="1:6" s="5" customFormat="1" ht="36.75" customHeight="1">
      <c r="A119" s="16" t="s">
        <v>210</v>
      </c>
      <c r="B119" s="26" t="s">
        <v>26</v>
      </c>
      <c r="C119" s="8" t="s">
        <v>215</v>
      </c>
      <c r="D119" s="8">
        <v>5000</v>
      </c>
      <c r="E119" s="8">
        <v>0</v>
      </c>
      <c r="F119" s="8">
        <f t="shared" si="2"/>
        <v>0</v>
      </c>
    </row>
    <row r="120" spans="1:6" s="5" customFormat="1" ht="47.25">
      <c r="A120" s="16" t="s">
        <v>211</v>
      </c>
      <c r="B120" s="26" t="s">
        <v>358</v>
      </c>
      <c r="C120" s="8" t="s">
        <v>216</v>
      </c>
      <c r="D120" s="8">
        <v>50000</v>
      </c>
      <c r="E120" s="8">
        <v>13577</v>
      </c>
      <c r="F120" s="8">
        <f t="shared" si="2"/>
        <v>27.154</v>
      </c>
    </row>
    <row r="121" spans="1:6" s="5" customFormat="1" ht="41.25" customHeight="1">
      <c r="A121" s="16" t="s">
        <v>213</v>
      </c>
      <c r="B121" s="26" t="s">
        <v>56</v>
      </c>
      <c r="C121" s="8" t="s">
        <v>217</v>
      </c>
      <c r="D121" s="8">
        <v>1200</v>
      </c>
      <c r="E121" s="8">
        <v>660</v>
      </c>
      <c r="F121" s="8">
        <f t="shared" si="2"/>
        <v>55.000000000000007</v>
      </c>
    </row>
    <row r="122" spans="1:6" s="5" customFormat="1" ht="40.5" customHeight="1">
      <c r="A122" s="16" t="s">
        <v>214</v>
      </c>
      <c r="B122" s="26" t="s">
        <v>158</v>
      </c>
      <c r="C122" s="8" t="s">
        <v>290</v>
      </c>
      <c r="D122" s="8">
        <v>255</v>
      </c>
      <c r="E122" s="8">
        <v>0</v>
      </c>
      <c r="F122" s="8">
        <f t="shared" si="2"/>
        <v>0</v>
      </c>
    </row>
    <row r="123" spans="1:6" ht="39.75" customHeight="1">
      <c r="A123" s="16" t="s">
        <v>428</v>
      </c>
      <c r="B123" s="26" t="s">
        <v>426</v>
      </c>
      <c r="C123" s="8" t="s">
        <v>427</v>
      </c>
      <c r="D123" s="8">
        <v>5822</v>
      </c>
      <c r="E123" s="8">
        <v>5175.8999999999996</v>
      </c>
      <c r="F123" s="8">
        <f t="shared" si="2"/>
        <v>88.902439024390233</v>
      </c>
    </row>
    <row r="124" spans="1:6" ht="34.5" customHeight="1">
      <c r="A124" s="16" t="s">
        <v>458</v>
      </c>
      <c r="B124" s="26" t="s">
        <v>447</v>
      </c>
      <c r="C124" s="8" t="s">
        <v>459</v>
      </c>
      <c r="D124" s="8">
        <v>1443.1</v>
      </c>
      <c r="E124" s="8">
        <v>1156.7</v>
      </c>
      <c r="F124" s="8">
        <f t="shared" si="2"/>
        <v>80.153835493035828</v>
      </c>
    </row>
    <row r="125" spans="1:6" ht="50.25" customHeight="1">
      <c r="A125" s="16" t="s">
        <v>461</v>
      </c>
      <c r="B125" s="26" t="s">
        <v>448</v>
      </c>
      <c r="C125" s="8" t="s">
        <v>462</v>
      </c>
      <c r="D125" s="8">
        <v>300</v>
      </c>
      <c r="E125" s="8">
        <v>0</v>
      </c>
      <c r="F125" s="8">
        <f t="shared" si="2"/>
        <v>0</v>
      </c>
    </row>
    <row r="126" spans="1:6" ht="103.5" customHeight="1">
      <c r="A126" s="16" t="s">
        <v>488</v>
      </c>
      <c r="B126" s="26" t="s">
        <v>449</v>
      </c>
      <c r="C126" s="8" t="s">
        <v>460</v>
      </c>
      <c r="D126" s="8">
        <v>1150</v>
      </c>
      <c r="E126" s="8">
        <v>900</v>
      </c>
      <c r="F126" s="8">
        <f t="shared" si="2"/>
        <v>78.260869565217391</v>
      </c>
    </row>
    <row r="127" spans="1:6" ht="45.75" customHeight="1">
      <c r="A127" s="16" t="s">
        <v>489</v>
      </c>
      <c r="B127" s="26" t="s">
        <v>450</v>
      </c>
      <c r="C127" s="8" t="s">
        <v>460</v>
      </c>
      <c r="D127" s="8">
        <v>3200</v>
      </c>
      <c r="E127" s="8">
        <v>2400</v>
      </c>
      <c r="F127" s="8">
        <f t="shared" si="2"/>
        <v>75</v>
      </c>
    </row>
    <row r="128" spans="1:6" ht="55.5" customHeight="1">
      <c r="A128" s="16" t="s">
        <v>490</v>
      </c>
      <c r="B128" s="26" t="s">
        <v>454</v>
      </c>
      <c r="C128" s="8" t="s">
        <v>460</v>
      </c>
      <c r="D128" s="8">
        <v>480</v>
      </c>
      <c r="E128" s="8">
        <v>440</v>
      </c>
      <c r="F128" s="8">
        <f t="shared" si="2"/>
        <v>91.666666666666657</v>
      </c>
    </row>
    <row r="129" spans="1:6" ht="49.5" customHeight="1">
      <c r="A129" s="16" t="s">
        <v>491</v>
      </c>
      <c r="B129" s="26" t="s">
        <v>451</v>
      </c>
      <c r="C129" s="8" t="s">
        <v>460</v>
      </c>
      <c r="D129" s="8">
        <v>250</v>
      </c>
      <c r="E129" s="8">
        <v>250</v>
      </c>
      <c r="F129" s="8">
        <f t="shared" si="2"/>
        <v>100</v>
      </c>
    </row>
    <row r="130" spans="1:6" ht="36.75" customHeight="1">
      <c r="A130" s="16" t="s">
        <v>492</v>
      </c>
      <c r="B130" s="26" t="s">
        <v>452</v>
      </c>
      <c r="C130" s="8" t="s">
        <v>460</v>
      </c>
      <c r="D130" s="8">
        <v>2325</v>
      </c>
      <c r="E130" s="8">
        <v>2325</v>
      </c>
      <c r="F130" s="8">
        <f t="shared" si="2"/>
        <v>100</v>
      </c>
    </row>
    <row r="131" spans="1:6" ht="30.75" customHeight="1">
      <c r="A131" s="16" t="s">
        <v>493</v>
      </c>
      <c r="B131" s="26" t="s">
        <v>453</v>
      </c>
      <c r="C131" s="8" t="s">
        <v>460</v>
      </c>
      <c r="D131" s="8">
        <v>300</v>
      </c>
      <c r="E131" s="8">
        <v>300</v>
      </c>
      <c r="F131" s="8">
        <f t="shared" si="2"/>
        <v>100</v>
      </c>
    </row>
    <row r="132" spans="1:6" ht="30.75" customHeight="1"/>
  </sheetData>
  <mergeCells count="3">
    <mergeCell ref="E1:F1"/>
    <mergeCell ref="E2:F2"/>
    <mergeCell ref="A3:F3"/>
  </mergeCells>
  <printOptions gridLines="1"/>
  <pageMargins left="0.39370078740157483" right="0" top="0.19685039370078741" bottom="0" header="0.31496062992125984" footer="0.31496062992125984"/>
  <pageSetup paperSize="9" scale="53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7" zoomScaleNormal="80" zoomScaleSheetLayoutView="87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A7" sqref="A7"/>
    </sheetView>
  </sheetViews>
  <sheetFormatPr defaultColWidth="22.28515625" defaultRowHeight="12.75"/>
  <cols>
    <col min="1" max="1" width="22.85546875" style="7" customWidth="1"/>
    <col min="2" max="4" width="22.5703125" style="19" customWidth="1"/>
    <col min="5" max="13" width="22.5703125" style="7" customWidth="1"/>
    <col min="14" max="16384" width="22.28515625" style="3"/>
  </cols>
  <sheetData>
    <row r="1" spans="1:13" ht="46.5" customHeight="1">
      <c r="A1" s="62" t="s">
        <v>433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25.5" customHeight="1">
      <c r="L2" s="63" t="s">
        <v>78</v>
      </c>
      <c r="M2" s="63"/>
    </row>
    <row r="3" spans="1:13" ht="25.5" customHeight="1">
      <c r="A3" s="68" t="s">
        <v>225</v>
      </c>
      <c r="B3" s="64" t="s">
        <v>3</v>
      </c>
      <c r="C3" s="64"/>
      <c r="D3" s="64"/>
      <c r="E3" s="65" t="s">
        <v>224</v>
      </c>
      <c r="F3" s="66"/>
      <c r="G3" s="66"/>
      <c r="H3" s="66"/>
      <c r="I3" s="66"/>
      <c r="J3" s="66"/>
      <c r="K3" s="66"/>
      <c r="L3" s="66"/>
      <c r="M3" s="67"/>
    </row>
    <row r="4" spans="1:13" ht="72.75" customHeight="1">
      <c r="A4" s="69"/>
      <c r="B4" s="64"/>
      <c r="C4" s="64"/>
      <c r="D4" s="64"/>
      <c r="E4" s="71" t="s">
        <v>1</v>
      </c>
      <c r="F4" s="71"/>
      <c r="G4" s="71"/>
      <c r="H4" s="71" t="s">
        <v>429</v>
      </c>
      <c r="I4" s="71"/>
      <c r="J4" s="71"/>
      <c r="K4" s="71" t="s">
        <v>2</v>
      </c>
      <c r="L4" s="71"/>
      <c r="M4" s="71"/>
    </row>
    <row r="5" spans="1:13" s="2" customFormat="1" ht="76.5" customHeight="1">
      <c r="A5" s="70"/>
      <c r="B5" s="46" t="s">
        <v>223</v>
      </c>
      <c r="C5" s="46" t="s">
        <v>434</v>
      </c>
      <c r="D5" s="46" t="s">
        <v>435</v>
      </c>
      <c r="E5" s="46" t="s">
        <v>223</v>
      </c>
      <c r="F5" s="46" t="s">
        <v>434</v>
      </c>
      <c r="G5" s="46" t="s">
        <v>435</v>
      </c>
      <c r="H5" s="46" t="s">
        <v>223</v>
      </c>
      <c r="I5" s="46" t="s">
        <v>434</v>
      </c>
      <c r="J5" s="46" t="s">
        <v>435</v>
      </c>
      <c r="K5" s="46" t="s">
        <v>223</v>
      </c>
      <c r="L5" s="46" t="s">
        <v>434</v>
      </c>
      <c r="M5" s="46" t="s">
        <v>435</v>
      </c>
    </row>
    <row r="6" spans="1:13" s="2" customFormat="1" ht="34.5" customHeight="1">
      <c r="A6" s="20" t="s">
        <v>226</v>
      </c>
      <c r="B6" s="11">
        <f>SUM(B7+B13+B35)</f>
        <v>869559.10000000009</v>
      </c>
      <c r="C6" s="11">
        <f>SUM(C7+C13+C35)</f>
        <v>623668.1</v>
      </c>
      <c r="D6" s="11">
        <f t="shared" ref="D6:D7" si="0">C6/B6*100</f>
        <v>71.722336066634213</v>
      </c>
      <c r="E6" s="11">
        <f>SUM(E7+E13+E35)</f>
        <v>185365.2</v>
      </c>
      <c r="F6" s="11">
        <f>SUM(F7+F13+F35)</f>
        <v>139075.4</v>
      </c>
      <c r="G6" s="11">
        <f t="shared" ref="G6:G7" si="1">F6/E6*100</f>
        <v>75.027782992708438</v>
      </c>
      <c r="H6" s="11">
        <f>SUM(H7+H13+H35)</f>
        <v>282193.90000000002</v>
      </c>
      <c r="I6" s="11">
        <f>SUM(I7+I13+I35)</f>
        <v>171470.1</v>
      </c>
      <c r="J6" s="11">
        <v>25.000600398664712</v>
      </c>
      <c r="K6" s="11">
        <f>SUM(K7+K13+K35)</f>
        <v>401999.99999999994</v>
      </c>
      <c r="L6" s="11">
        <f>SUM(L7+L13+L35)</f>
        <v>313122.59999999998</v>
      </c>
      <c r="M6" s="11">
        <f t="shared" ref="M6" si="2">L6/K6*100</f>
        <v>77.891194029850752</v>
      </c>
    </row>
    <row r="7" spans="1:13" s="2" customFormat="1" ht="32.25" customHeight="1">
      <c r="A7" s="20" t="s">
        <v>227</v>
      </c>
      <c r="B7" s="11">
        <f>SUM(B8:B12)</f>
        <v>167409.9</v>
      </c>
      <c r="C7" s="11">
        <f t="shared" ref="C7:L7" si="3">SUM(C8:C12)</f>
        <v>109102.7</v>
      </c>
      <c r="D7" s="11">
        <f t="shared" si="0"/>
        <v>65.170996458393432</v>
      </c>
      <c r="E7" s="11">
        <f t="shared" si="3"/>
        <v>71301.3</v>
      </c>
      <c r="F7" s="11">
        <f t="shared" si="3"/>
        <v>53527.700000000004</v>
      </c>
      <c r="G7" s="11">
        <f t="shared" si="1"/>
        <v>75.072544259361322</v>
      </c>
      <c r="H7" s="11">
        <f t="shared" si="3"/>
        <v>96108.599999999991</v>
      </c>
      <c r="I7" s="11">
        <f t="shared" si="3"/>
        <v>55575.000000000007</v>
      </c>
      <c r="J7" s="11">
        <v>25.000600398664712</v>
      </c>
      <c r="K7" s="11">
        <f t="shared" si="3"/>
        <v>0</v>
      </c>
      <c r="L7" s="11">
        <f t="shared" si="3"/>
        <v>0</v>
      </c>
      <c r="M7" s="8">
        <v>0</v>
      </c>
    </row>
    <row r="8" spans="1:13" s="9" customFormat="1" ht="22.5" customHeight="1">
      <c r="A8" s="8" t="s">
        <v>49</v>
      </c>
      <c r="B8" s="8">
        <f t="shared" ref="B8" si="4">E8+H8+K8</f>
        <v>18691</v>
      </c>
      <c r="C8" s="8">
        <f>F8+I8+L8</f>
        <v>13365.3</v>
      </c>
      <c r="D8" s="8">
        <f>C8/B8*100</f>
        <v>71.506607458134937</v>
      </c>
      <c r="E8" s="8">
        <v>8542.2999999999993</v>
      </c>
      <c r="F8" s="8">
        <v>6407.1</v>
      </c>
      <c r="G8" s="8">
        <f>F8/E8*100</f>
        <v>75.004389918406062</v>
      </c>
      <c r="H8" s="8">
        <v>10148.700000000001</v>
      </c>
      <c r="I8" s="8">
        <v>6958.2</v>
      </c>
      <c r="J8" s="8">
        <v>25.000600398664712</v>
      </c>
      <c r="K8" s="8"/>
      <c r="L8" s="8"/>
      <c r="M8" s="8"/>
    </row>
    <row r="9" spans="1:13" s="9" customFormat="1" ht="22.5" customHeight="1">
      <c r="A9" s="8" t="s">
        <v>50</v>
      </c>
      <c r="B9" s="8">
        <f t="shared" ref="B9:B12" si="5">E9+H9+K9</f>
        <v>16139.300000000001</v>
      </c>
      <c r="C9" s="8">
        <f t="shared" ref="C9:C12" si="6">F9+I9+L9</f>
        <v>11900.4</v>
      </c>
      <c r="D9" s="8">
        <f>C9/B9*100</f>
        <v>73.735539955264471</v>
      </c>
      <c r="E9" s="8">
        <v>5539.1</v>
      </c>
      <c r="F9" s="8">
        <v>4154.3999999999996</v>
      </c>
      <c r="G9" s="8">
        <f>F9/E9*100</f>
        <v>75.00135401057932</v>
      </c>
      <c r="H9" s="8">
        <v>10600.2</v>
      </c>
      <c r="I9" s="8">
        <v>7746</v>
      </c>
      <c r="J9" s="8">
        <v>25.001533272002451</v>
      </c>
      <c r="K9" s="8"/>
      <c r="L9" s="8"/>
      <c r="M9" s="8"/>
    </row>
    <row r="10" spans="1:13" s="9" customFormat="1" ht="22.5" customHeight="1">
      <c r="A10" s="8" t="s">
        <v>51</v>
      </c>
      <c r="B10" s="8">
        <f t="shared" si="5"/>
        <v>79347.5</v>
      </c>
      <c r="C10" s="8">
        <f t="shared" si="6"/>
        <v>55325.3</v>
      </c>
      <c r="D10" s="8">
        <f>C10/B10*100</f>
        <v>69.725322158858191</v>
      </c>
      <c r="E10" s="8">
        <v>49644.7</v>
      </c>
      <c r="F10" s="8">
        <v>37233.9</v>
      </c>
      <c r="G10" s="8">
        <f>F10/E10*100</f>
        <v>75.000755367642483</v>
      </c>
      <c r="H10" s="8">
        <v>29702.799999999999</v>
      </c>
      <c r="I10" s="8">
        <v>18091.400000000001</v>
      </c>
      <c r="J10" s="8">
        <v>25</v>
      </c>
      <c r="K10" s="8"/>
      <c r="L10" s="8"/>
      <c r="M10" s="8"/>
    </row>
    <row r="11" spans="1:13" s="9" customFormat="1" ht="22.5" customHeight="1">
      <c r="A11" s="8" t="s">
        <v>53</v>
      </c>
      <c r="B11" s="8">
        <f t="shared" si="5"/>
        <v>39000</v>
      </c>
      <c r="C11" s="8">
        <f>F11+I11+L11</f>
        <v>19500</v>
      </c>
      <c r="D11" s="8">
        <v>0</v>
      </c>
      <c r="E11" s="8"/>
      <c r="F11" s="8"/>
      <c r="G11" s="8"/>
      <c r="H11" s="8">
        <v>39000</v>
      </c>
      <c r="I11" s="8">
        <v>19500</v>
      </c>
      <c r="J11" s="8">
        <v>0</v>
      </c>
      <c r="K11" s="8"/>
      <c r="L11" s="8"/>
      <c r="M11" s="8"/>
    </row>
    <row r="12" spans="1:13" s="9" customFormat="1" ht="22.5" customHeight="1">
      <c r="A12" s="8" t="s">
        <v>52</v>
      </c>
      <c r="B12" s="8">
        <f t="shared" si="5"/>
        <v>14232.099999999999</v>
      </c>
      <c r="C12" s="8">
        <f t="shared" si="6"/>
        <v>9011.7000000000007</v>
      </c>
      <c r="D12" s="8">
        <f>C12/B12*100</f>
        <v>63.319538226965811</v>
      </c>
      <c r="E12" s="8">
        <v>7575.2</v>
      </c>
      <c r="F12" s="8">
        <v>5732.3</v>
      </c>
      <c r="G12" s="8">
        <f>F12/E12*100</f>
        <v>75.671929454007824</v>
      </c>
      <c r="H12" s="8">
        <v>6656.9</v>
      </c>
      <c r="I12" s="8">
        <v>3279.4</v>
      </c>
      <c r="J12" s="8">
        <v>24.969549330085261</v>
      </c>
      <c r="K12" s="8"/>
      <c r="L12" s="8"/>
      <c r="M12" s="8"/>
    </row>
    <row r="13" spans="1:13" ht="32.25" customHeight="1">
      <c r="A13" s="20" t="s">
        <v>228</v>
      </c>
      <c r="B13" s="11">
        <f>SUM(B14:B34)</f>
        <v>702149.20000000007</v>
      </c>
      <c r="C13" s="11">
        <f>SUM(C14:C34)</f>
        <v>514565.39999999997</v>
      </c>
      <c r="D13" s="11">
        <f t="shared" ref="D13:D34" si="7">C13/B13*100</f>
        <v>73.284338998036304</v>
      </c>
      <c r="E13" s="11">
        <f t="shared" ref="E13:L13" si="8">SUM(E14:E34)</f>
        <v>114063.90000000001</v>
      </c>
      <c r="F13" s="11">
        <f t="shared" si="8"/>
        <v>85547.7</v>
      </c>
      <c r="G13" s="11">
        <f>F13/E13*100</f>
        <v>74.999802742147153</v>
      </c>
      <c r="H13" s="11">
        <f t="shared" si="8"/>
        <v>186085.30000000002</v>
      </c>
      <c r="I13" s="11">
        <f t="shared" si="8"/>
        <v>115895.1</v>
      </c>
      <c r="J13" s="11">
        <f>SUM(I13/H13*100)</f>
        <v>62.280631516836628</v>
      </c>
      <c r="K13" s="11">
        <f t="shared" si="8"/>
        <v>401999.99999999994</v>
      </c>
      <c r="L13" s="11">
        <f t="shared" si="8"/>
        <v>313122.59999999998</v>
      </c>
      <c r="M13" s="11">
        <f>L13/K13*100</f>
        <v>77.891194029850752</v>
      </c>
    </row>
    <row r="14" spans="1:13" s="9" customFormat="1" ht="22.5" customHeight="1">
      <c r="A14" s="8" t="s">
        <v>28</v>
      </c>
      <c r="B14" s="8">
        <f>E14+H14+K14</f>
        <v>41108</v>
      </c>
      <c r="C14" s="8">
        <f>F14+I14+L14</f>
        <v>30082.199999999997</v>
      </c>
      <c r="D14" s="8">
        <f t="shared" si="7"/>
        <v>73.178456748078219</v>
      </c>
      <c r="E14" s="8">
        <v>14276.4</v>
      </c>
      <c r="F14" s="8">
        <v>10707.3</v>
      </c>
      <c r="G14" s="8">
        <f>F14/E14*100</f>
        <v>75</v>
      </c>
      <c r="H14" s="8">
        <v>5645.7</v>
      </c>
      <c r="I14" s="8">
        <v>3485.4</v>
      </c>
      <c r="J14" s="8">
        <f>SUM(I14/H14*100)</f>
        <v>61.735480099899043</v>
      </c>
      <c r="K14" s="8">
        <v>21185.9</v>
      </c>
      <c r="L14" s="8">
        <v>15889.5</v>
      </c>
      <c r="M14" s="8">
        <f>L14/K14*100</f>
        <v>75.000354009034311</v>
      </c>
    </row>
    <row r="15" spans="1:13" s="9" customFormat="1" ht="22.5" customHeight="1">
      <c r="A15" s="8" t="s">
        <v>29</v>
      </c>
      <c r="B15" s="8">
        <f t="shared" ref="B15:B34" si="9">E15+H15+K15</f>
        <v>49242.7</v>
      </c>
      <c r="C15" s="8">
        <f t="shared" ref="C15:C34" si="10">F15+I15+L15</f>
        <v>37613.5</v>
      </c>
      <c r="D15" s="8">
        <f t="shared" si="7"/>
        <v>76.383910711638478</v>
      </c>
      <c r="E15" s="8">
        <v>7291.5</v>
      </c>
      <c r="F15" s="8">
        <v>5468.4</v>
      </c>
      <c r="G15" s="8">
        <f t="shared" ref="G15:G34" si="11">F15/E15*100</f>
        <v>74.996914215182059</v>
      </c>
      <c r="H15" s="8">
        <v>5317.6</v>
      </c>
      <c r="I15" s="8">
        <v>3120</v>
      </c>
      <c r="J15" s="8">
        <v>25</v>
      </c>
      <c r="K15" s="8">
        <v>36633.599999999999</v>
      </c>
      <c r="L15" s="8">
        <v>29025.1</v>
      </c>
      <c r="M15" s="8">
        <f t="shared" ref="M15:M34" si="12">L15/K15*100</f>
        <v>79.230815426275342</v>
      </c>
    </row>
    <row r="16" spans="1:13" s="9" customFormat="1" ht="22.5" customHeight="1">
      <c r="A16" s="8" t="s">
        <v>30</v>
      </c>
      <c r="B16" s="8">
        <f t="shared" si="9"/>
        <v>57334.2</v>
      </c>
      <c r="C16" s="8">
        <f t="shared" si="10"/>
        <v>41151.300000000003</v>
      </c>
      <c r="D16" s="8">
        <f t="shared" si="7"/>
        <v>71.774438293374644</v>
      </c>
      <c r="E16" s="8">
        <v>15212.9</v>
      </c>
      <c r="F16" s="8">
        <v>11409.3</v>
      </c>
      <c r="G16" s="8">
        <f t="shared" si="11"/>
        <v>74.997534986754658</v>
      </c>
      <c r="H16" s="8">
        <v>14387.5</v>
      </c>
      <c r="I16" s="8">
        <v>8941.2000000000007</v>
      </c>
      <c r="J16" s="8">
        <v>24.99928471288375</v>
      </c>
      <c r="K16" s="8">
        <v>27733.8</v>
      </c>
      <c r="L16" s="8">
        <v>20800.8</v>
      </c>
      <c r="M16" s="8">
        <f t="shared" si="12"/>
        <v>75.001622568851005</v>
      </c>
    </row>
    <row r="17" spans="1:13" s="10" customFormat="1" ht="22.5" customHeight="1">
      <c r="A17" s="8" t="s">
        <v>31</v>
      </c>
      <c r="B17" s="8">
        <f t="shared" si="9"/>
        <v>14573.9</v>
      </c>
      <c r="C17" s="8">
        <f t="shared" si="10"/>
        <v>9418.2000000000007</v>
      </c>
      <c r="D17" s="8">
        <f t="shared" si="7"/>
        <v>64.623745188316107</v>
      </c>
      <c r="E17" s="8"/>
      <c r="F17" s="8"/>
      <c r="G17" s="8"/>
      <c r="H17" s="8">
        <v>10327.9</v>
      </c>
      <c r="I17" s="8">
        <v>6234</v>
      </c>
      <c r="J17" s="8">
        <v>24.997080053259829</v>
      </c>
      <c r="K17" s="8">
        <v>4246</v>
      </c>
      <c r="L17" s="8">
        <v>3184.2</v>
      </c>
      <c r="M17" s="8">
        <f t="shared" si="12"/>
        <v>74.992934526613269</v>
      </c>
    </row>
    <row r="18" spans="1:13" s="9" customFormat="1" ht="22.5" customHeight="1">
      <c r="A18" s="8" t="s">
        <v>32</v>
      </c>
      <c r="B18" s="8">
        <f t="shared" si="9"/>
        <v>46488.5</v>
      </c>
      <c r="C18" s="8">
        <f t="shared" si="10"/>
        <v>33528.899999999994</v>
      </c>
      <c r="D18" s="8">
        <f t="shared" si="7"/>
        <v>72.122998160835465</v>
      </c>
      <c r="E18" s="8">
        <v>8148.4</v>
      </c>
      <c r="F18" s="8">
        <v>6111</v>
      </c>
      <c r="G18" s="8">
        <f t="shared" si="11"/>
        <v>74.996318295616319</v>
      </c>
      <c r="H18" s="8">
        <v>8622.7999999999993</v>
      </c>
      <c r="I18" s="8">
        <v>5130.3</v>
      </c>
      <c r="J18" s="8">
        <v>24.999236897530601</v>
      </c>
      <c r="K18" s="8">
        <v>29717.3</v>
      </c>
      <c r="L18" s="8">
        <v>22287.599999999999</v>
      </c>
      <c r="M18" s="8">
        <f t="shared" si="12"/>
        <v>74.998738108778383</v>
      </c>
    </row>
    <row r="19" spans="1:13" s="10" customFormat="1" ht="22.5" customHeight="1">
      <c r="A19" s="8" t="s">
        <v>33</v>
      </c>
      <c r="B19" s="8">
        <f t="shared" si="9"/>
        <v>83942.700000000012</v>
      </c>
      <c r="C19" s="8">
        <f t="shared" si="10"/>
        <v>61545.3</v>
      </c>
      <c r="D19" s="8">
        <f t="shared" si="7"/>
        <v>73.318227791100355</v>
      </c>
      <c r="E19" s="8">
        <v>37346.400000000001</v>
      </c>
      <c r="F19" s="8">
        <v>28009.8</v>
      </c>
      <c r="G19" s="8">
        <f t="shared" si="11"/>
        <v>75</v>
      </c>
      <c r="H19" s="8">
        <v>13972.7</v>
      </c>
      <c r="I19" s="8">
        <v>9068.1</v>
      </c>
      <c r="J19" s="8">
        <v>24.999699811481609</v>
      </c>
      <c r="K19" s="8">
        <v>32623.599999999999</v>
      </c>
      <c r="L19" s="8">
        <v>24467.4</v>
      </c>
      <c r="M19" s="8">
        <f t="shared" si="12"/>
        <v>74.999080420309227</v>
      </c>
    </row>
    <row r="20" spans="1:13" s="9" customFormat="1" ht="22.5" customHeight="1">
      <c r="A20" s="8" t="s">
        <v>34</v>
      </c>
      <c r="B20" s="8">
        <f t="shared" si="9"/>
        <v>12942.900000000001</v>
      </c>
      <c r="C20" s="8">
        <f t="shared" si="10"/>
        <v>10122.9</v>
      </c>
      <c r="D20" s="8">
        <f t="shared" si="7"/>
        <v>78.211992675520918</v>
      </c>
      <c r="E20" s="8"/>
      <c r="F20" s="8"/>
      <c r="G20" s="8"/>
      <c r="H20" s="8">
        <v>5567.3</v>
      </c>
      <c r="I20" s="8">
        <v>3208.5</v>
      </c>
      <c r="J20" s="8">
        <v>24.992650949497325</v>
      </c>
      <c r="K20" s="8">
        <v>7375.6</v>
      </c>
      <c r="L20" s="8">
        <v>6914.4</v>
      </c>
      <c r="M20" s="8">
        <f t="shared" si="12"/>
        <v>93.746949400726706</v>
      </c>
    </row>
    <row r="21" spans="1:13" s="10" customFormat="1" ht="22.5" customHeight="1">
      <c r="A21" s="8" t="s">
        <v>35</v>
      </c>
      <c r="B21" s="8">
        <f t="shared" si="9"/>
        <v>37127.5</v>
      </c>
      <c r="C21" s="8">
        <f t="shared" si="10"/>
        <v>26151.9</v>
      </c>
      <c r="D21" s="8">
        <f t="shared" si="7"/>
        <v>70.4380849774426</v>
      </c>
      <c r="E21" s="8">
        <v>2148.9</v>
      </c>
      <c r="F21" s="8">
        <v>1611.9</v>
      </c>
      <c r="G21" s="8">
        <f t="shared" si="11"/>
        <v>75.010470473265386</v>
      </c>
      <c r="H21" s="8">
        <v>11288.5</v>
      </c>
      <c r="I21" s="8">
        <v>6772.2</v>
      </c>
      <c r="J21" s="8">
        <v>24.998337876470977</v>
      </c>
      <c r="K21" s="8">
        <v>23690.1</v>
      </c>
      <c r="L21" s="8">
        <v>17767.8</v>
      </c>
      <c r="M21" s="8">
        <f t="shared" si="12"/>
        <v>75.000949763825403</v>
      </c>
    </row>
    <row r="22" spans="1:13" s="9" customFormat="1" ht="22.5" customHeight="1">
      <c r="A22" s="8" t="s">
        <v>36</v>
      </c>
      <c r="B22" s="8">
        <f t="shared" si="9"/>
        <v>4755.5</v>
      </c>
      <c r="C22" s="8">
        <f t="shared" si="10"/>
        <v>3860.1</v>
      </c>
      <c r="D22" s="8">
        <f t="shared" si="7"/>
        <v>81.171275365366412</v>
      </c>
      <c r="E22" s="8"/>
      <c r="F22" s="8"/>
      <c r="G22" s="8"/>
      <c r="H22" s="8">
        <v>4388.7</v>
      </c>
      <c r="I22" s="8">
        <v>3584.7</v>
      </c>
      <c r="J22" s="8">
        <v>24.998202214871277</v>
      </c>
      <c r="K22" s="8">
        <v>366.8</v>
      </c>
      <c r="L22" s="8">
        <v>275.39999999999998</v>
      </c>
      <c r="M22" s="8">
        <f t="shared" si="12"/>
        <v>75.081788440567053</v>
      </c>
    </row>
    <row r="23" spans="1:13" s="9" customFormat="1" ht="22.5" customHeight="1">
      <c r="A23" s="8" t="s">
        <v>37</v>
      </c>
      <c r="B23" s="8">
        <f t="shared" si="9"/>
        <v>37766.800000000003</v>
      </c>
      <c r="C23" s="8">
        <f t="shared" si="10"/>
        <v>29108.799999999999</v>
      </c>
      <c r="D23" s="8">
        <f t="shared" si="7"/>
        <v>77.075103000518965</v>
      </c>
      <c r="E23" s="8">
        <v>4951.3999999999996</v>
      </c>
      <c r="F23" s="8">
        <v>3713.4</v>
      </c>
      <c r="G23" s="8">
        <f t="shared" si="11"/>
        <v>74.996970553782774</v>
      </c>
      <c r="H23" s="8">
        <v>6462.7</v>
      </c>
      <c r="I23" s="8">
        <v>4380.6000000000004</v>
      </c>
      <c r="J23" s="8">
        <v>25.000543821104603</v>
      </c>
      <c r="K23" s="8">
        <v>26352.7</v>
      </c>
      <c r="L23" s="8">
        <v>21014.799999999999</v>
      </c>
      <c r="M23" s="8">
        <f t="shared" si="12"/>
        <v>79.744390517859642</v>
      </c>
    </row>
    <row r="24" spans="1:13" s="9" customFormat="1" ht="22.5" customHeight="1">
      <c r="A24" s="8" t="s">
        <v>38</v>
      </c>
      <c r="B24" s="8">
        <f t="shared" si="9"/>
        <v>36426.199999999997</v>
      </c>
      <c r="C24" s="8">
        <f t="shared" si="10"/>
        <v>26298.6</v>
      </c>
      <c r="D24" s="8">
        <f t="shared" si="7"/>
        <v>72.196935173034788</v>
      </c>
      <c r="E24" s="8"/>
      <c r="F24" s="8"/>
      <c r="G24" s="8"/>
      <c r="H24" s="8">
        <v>6540.7</v>
      </c>
      <c r="I24" s="8">
        <v>3885</v>
      </c>
      <c r="J24" s="8">
        <v>25.006102025872597</v>
      </c>
      <c r="K24" s="8">
        <v>29885.5</v>
      </c>
      <c r="L24" s="8">
        <v>22413.599999999999</v>
      </c>
      <c r="M24" s="8">
        <f t="shared" si="12"/>
        <v>74.998243295243512</v>
      </c>
    </row>
    <row r="25" spans="1:13" s="9" customFormat="1" ht="22.5" customHeight="1">
      <c r="A25" s="8" t="s">
        <v>39</v>
      </c>
      <c r="B25" s="8">
        <f t="shared" si="9"/>
        <v>30077.1</v>
      </c>
      <c r="C25" s="8">
        <f t="shared" si="10"/>
        <v>22738</v>
      </c>
      <c r="D25" s="8">
        <f t="shared" si="7"/>
        <v>75.599043790791015</v>
      </c>
      <c r="E25" s="8"/>
      <c r="F25" s="8"/>
      <c r="G25" s="8"/>
      <c r="H25" s="8">
        <v>12497.1</v>
      </c>
      <c r="I25" s="8">
        <v>8088</v>
      </c>
      <c r="J25" s="8">
        <v>25.001698854292663</v>
      </c>
      <c r="K25" s="8">
        <v>17580</v>
      </c>
      <c r="L25" s="8">
        <v>14650</v>
      </c>
      <c r="M25" s="8">
        <f t="shared" si="12"/>
        <v>83.333333333333343</v>
      </c>
    </row>
    <row r="26" spans="1:13" s="9" customFormat="1" ht="22.5" customHeight="1">
      <c r="A26" s="8" t="s">
        <v>40</v>
      </c>
      <c r="B26" s="8">
        <f t="shared" si="9"/>
        <v>11416.2</v>
      </c>
      <c r="C26" s="8">
        <f t="shared" si="10"/>
        <v>7901.7000000000007</v>
      </c>
      <c r="D26" s="8">
        <f t="shared" si="7"/>
        <v>69.214800021022754</v>
      </c>
      <c r="E26" s="8"/>
      <c r="F26" s="8"/>
      <c r="G26" s="8"/>
      <c r="H26" s="8">
        <v>5641.1</v>
      </c>
      <c r="I26" s="8">
        <v>3570.9</v>
      </c>
      <c r="J26" s="8">
        <v>25.004997001798916</v>
      </c>
      <c r="K26" s="8">
        <v>5775.1</v>
      </c>
      <c r="L26" s="8">
        <v>4330.8</v>
      </c>
      <c r="M26" s="8">
        <f t="shared" si="12"/>
        <v>74.990909248324698</v>
      </c>
    </row>
    <row r="27" spans="1:13" s="9" customFormat="1" ht="22.5" customHeight="1">
      <c r="A27" s="8" t="s">
        <v>41</v>
      </c>
      <c r="B27" s="8">
        <f t="shared" si="9"/>
        <v>46662.200000000004</v>
      </c>
      <c r="C27" s="8">
        <f t="shared" si="10"/>
        <v>33294.199999999997</v>
      </c>
      <c r="D27" s="8">
        <f t="shared" si="7"/>
        <v>71.351543647749125</v>
      </c>
      <c r="E27" s="8">
        <v>3044.1</v>
      </c>
      <c r="F27" s="8">
        <v>2283.3000000000002</v>
      </c>
      <c r="G27" s="8">
        <f t="shared" si="11"/>
        <v>75.007391347196233</v>
      </c>
      <c r="H27" s="8">
        <v>9811.7999999999993</v>
      </c>
      <c r="I27" s="8">
        <v>5656.1</v>
      </c>
      <c r="J27" s="8">
        <v>25.001420696709665</v>
      </c>
      <c r="K27" s="8">
        <v>33806.300000000003</v>
      </c>
      <c r="L27" s="8">
        <v>25354.799999999999</v>
      </c>
      <c r="M27" s="8">
        <f t="shared" si="12"/>
        <v>75.000221852139987</v>
      </c>
    </row>
    <row r="28" spans="1:13" s="9" customFormat="1" ht="22.5" customHeight="1">
      <c r="A28" s="8" t="s">
        <v>42</v>
      </c>
      <c r="B28" s="8">
        <f t="shared" si="9"/>
        <v>11464.7</v>
      </c>
      <c r="C28" s="8">
        <f t="shared" si="10"/>
        <v>7290.9</v>
      </c>
      <c r="D28" s="8">
        <f t="shared" si="7"/>
        <v>63.594337400891419</v>
      </c>
      <c r="E28" s="8"/>
      <c r="F28" s="8"/>
      <c r="G28" s="8"/>
      <c r="H28" s="8">
        <v>11464.7</v>
      </c>
      <c r="I28" s="8">
        <v>7290.9</v>
      </c>
      <c r="J28" s="8">
        <v>25.0024059282071</v>
      </c>
      <c r="K28" s="8"/>
      <c r="L28" s="8"/>
      <c r="M28" s="8"/>
    </row>
    <row r="29" spans="1:13" s="10" customFormat="1" ht="22.5" customHeight="1">
      <c r="A29" s="8" t="s">
        <v>43</v>
      </c>
      <c r="B29" s="8">
        <f t="shared" si="9"/>
        <v>16241.7</v>
      </c>
      <c r="C29" s="8">
        <f t="shared" si="10"/>
        <v>9910</v>
      </c>
      <c r="D29" s="8">
        <f t="shared" si="7"/>
        <v>61.015780367818643</v>
      </c>
      <c r="E29" s="8"/>
      <c r="F29" s="8"/>
      <c r="G29" s="8"/>
      <c r="H29" s="8">
        <v>16241.7</v>
      </c>
      <c r="I29" s="8">
        <v>9910</v>
      </c>
      <c r="J29" s="8">
        <v>24.99876402827903</v>
      </c>
      <c r="K29" s="8"/>
      <c r="L29" s="8"/>
      <c r="M29" s="8"/>
    </row>
    <row r="30" spans="1:13" s="10" customFormat="1" ht="22.5" customHeight="1">
      <c r="A30" s="8" t="s">
        <v>44</v>
      </c>
      <c r="B30" s="8">
        <f t="shared" si="9"/>
        <v>37540</v>
      </c>
      <c r="C30" s="8">
        <f t="shared" si="10"/>
        <v>29249.1</v>
      </c>
      <c r="D30" s="8">
        <f t="shared" si="7"/>
        <v>77.914491209376664</v>
      </c>
      <c r="E30" s="8">
        <v>6453.2</v>
      </c>
      <c r="F30" s="8">
        <v>4840.2</v>
      </c>
      <c r="G30" s="8">
        <f t="shared" si="11"/>
        <v>75.004648856381323</v>
      </c>
      <c r="H30" s="8">
        <v>4844.6000000000004</v>
      </c>
      <c r="I30" s="8">
        <v>2735.7</v>
      </c>
      <c r="J30" s="8">
        <v>25</v>
      </c>
      <c r="K30" s="8">
        <v>26242.2</v>
      </c>
      <c r="L30" s="8">
        <v>21673.200000000001</v>
      </c>
      <c r="M30" s="8">
        <f t="shared" si="12"/>
        <v>82.589112193337442</v>
      </c>
    </row>
    <row r="31" spans="1:13" s="9" customFormat="1" ht="22.5" customHeight="1">
      <c r="A31" s="8" t="s">
        <v>45</v>
      </c>
      <c r="B31" s="8">
        <f t="shared" si="9"/>
        <v>40896.9</v>
      </c>
      <c r="C31" s="8">
        <f t="shared" si="10"/>
        <v>32889.599999999999</v>
      </c>
      <c r="D31" s="8">
        <f t="shared" si="7"/>
        <v>80.420765388085641</v>
      </c>
      <c r="E31" s="8">
        <v>9108.6</v>
      </c>
      <c r="F31" s="8">
        <v>6831.9</v>
      </c>
      <c r="G31" s="8">
        <f t="shared" si="11"/>
        <v>75.004940386008826</v>
      </c>
      <c r="H31" s="8">
        <v>4247.5</v>
      </c>
      <c r="I31" s="8">
        <v>2648.1</v>
      </c>
      <c r="J31" s="8">
        <v>24.994042228683096</v>
      </c>
      <c r="K31" s="8">
        <v>27540.799999999999</v>
      </c>
      <c r="L31" s="8">
        <v>23409.599999999999</v>
      </c>
      <c r="M31" s="8">
        <f t="shared" si="12"/>
        <v>84.999709521873001</v>
      </c>
    </row>
    <row r="32" spans="1:13" s="9" customFormat="1" ht="22.5" customHeight="1">
      <c r="A32" s="8" t="s">
        <v>46</v>
      </c>
      <c r="B32" s="8">
        <f t="shared" si="9"/>
        <v>16318.9</v>
      </c>
      <c r="C32" s="8">
        <f t="shared" si="10"/>
        <v>11778.3</v>
      </c>
      <c r="D32" s="8">
        <f t="shared" si="7"/>
        <v>72.175820674187591</v>
      </c>
      <c r="E32" s="8"/>
      <c r="F32" s="8"/>
      <c r="G32" s="8"/>
      <c r="H32" s="8">
        <v>10789.4</v>
      </c>
      <c r="I32" s="8">
        <v>7631.1</v>
      </c>
      <c r="J32" s="8">
        <v>24.998611558497817</v>
      </c>
      <c r="K32" s="8">
        <v>5529.5</v>
      </c>
      <c r="L32" s="8">
        <v>4147.2</v>
      </c>
      <c r="M32" s="8">
        <f t="shared" si="12"/>
        <v>75.001356361334658</v>
      </c>
    </row>
    <row r="33" spans="1:13" s="10" customFormat="1" ht="22.5" customHeight="1">
      <c r="A33" s="8" t="s">
        <v>47</v>
      </c>
      <c r="B33" s="8">
        <f t="shared" si="9"/>
        <v>32487.1</v>
      </c>
      <c r="C33" s="8">
        <f t="shared" si="10"/>
        <v>22675.200000000001</v>
      </c>
      <c r="D33" s="8">
        <f t="shared" si="7"/>
        <v>69.797550412317506</v>
      </c>
      <c r="E33" s="8"/>
      <c r="F33" s="8"/>
      <c r="G33" s="8"/>
      <c r="H33" s="8">
        <v>10867.5</v>
      </c>
      <c r="I33" s="8">
        <v>6460.8</v>
      </c>
      <c r="J33" s="8">
        <v>25.001216959548263</v>
      </c>
      <c r="K33" s="8">
        <v>21619.599999999999</v>
      </c>
      <c r="L33" s="8">
        <v>16214.4</v>
      </c>
      <c r="M33" s="8">
        <f t="shared" si="12"/>
        <v>74.998612370256623</v>
      </c>
    </row>
    <row r="34" spans="1:13" s="10" customFormat="1" ht="22.5" customHeight="1">
      <c r="A34" s="8" t="s">
        <v>48</v>
      </c>
      <c r="B34" s="8">
        <f t="shared" si="9"/>
        <v>37335.5</v>
      </c>
      <c r="C34" s="8">
        <f t="shared" si="10"/>
        <v>27956.7</v>
      </c>
      <c r="D34" s="8">
        <f t="shared" si="7"/>
        <v>74.879672161883462</v>
      </c>
      <c r="E34" s="8">
        <v>6082.1</v>
      </c>
      <c r="F34" s="8">
        <v>4561.2</v>
      </c>
      <c r="G34" s="8">
        <f t="shared" si="11"/>
        <v>74.993834366419492</v>
      </c>
      <c r="H34" s="8">
        <v>7157.8</v>
      </c>
      <c r="I34" s="8">
        <v>4093.5</v>
      </c>
      <c r="J34" s="8">
        <v>24.997572108381078</v>
      </c>
      <c r="K34" s="8">
        <v>24095.599999999999</v>
      </c>
      <c r="L34" s="8">
        <v>19302</v>
      </c>
      <c r="M34" s="8">
        <f t="shared" si="12"/>
        <v>80.105911452713357</v>
      </c>
    </row>
    <row r="35" spans="1:13" s="9" customFormat="1" ht="33.75" customHeight="1">
      <c r="A35" s="11" t="s">
        <v>229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</sheetData>
  <mergeCells count="8">
    <mergeCell ref="A1:M1"/>
    <mergeCell ref="L2:M2"/>
    <mergeCell ref="B3:D4"/>
    <mergeCell ref="E3:M3"/>
    <mergeCell ref="A3:A5"/>
    <mergeCell ref="E4:G4"/>
    <mergeCell ref="H4:J4"/>
    <mergeCell ref="K4:M4"/>
  </mergeCells>
  <printOptions gridLines="1"/>
  <pageMargins left="0" right="0" top="0.19685039370078741" bottom="0" header="0.31496062992125984" footer="0.31496062992125984"/>
  <pageSetup paperSize="9" scale="46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36"/>
  <sheetViews>
    <sheetView view="pageBreakPreview" zoomScaleNormal="80" zoomScaleSheetLayoutView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5" sqref="A5"/>
    </sheetView>
  </sheetViews>
  <sheetFormatPr defaultColWidth="22.28515625" defaultRowHeight="12.75"/>
  <cols>
    <col min="1" max="1" width="22.85546875" style="36" customWidth="1"/>
    <col min="2" max="3" width="14.140625" style="36" customWidth="1"/>
    <col min="4" max="4" width="12.7109375" style="36" customWidth="1"/>
    <col min="5" max="6" width="14" style="38" customWidth="1"/>
    <col min="7" max="7" width="11.5703125" style="38" customWidth="1"/>
    <col min="8" max="9" width="14" style="7" customWidth="1"/>
    <col min="10" max="10" width="11.7109375" style="7" customWidth="1"/>
    <col min="11" max="12" width="14" style="7" customWidth="1"/>
    <col min="13" max="13" width="11.7109375" style="7" customWidth="1"/>
    <col min="14" max="15" width="14" style="7" customWidth="1"/>
    <col min="16" max="16" width="11.5703125" style="7" customWidth="1"/>
    <col min="17" max="18" width="14" style="36" customWidth="1"/>
    <col min="19" max="19" width="11.42578125" style="36" customWidth="1"/>
    <col min="20" max="21" width="14" style="7" customWidth="1"/>
    <col min="22" max="22" width="12" style="7" customWidth="1"/>
    <col min="23" max="24" width="14" style="7" customWidth="1"/>
    <col min="25" max="25" width="11.85546875" style="7" customWidth="1"/>
    <col min="26" max="36" width="14" style="39" customWidth="1"/>
    <col min="37" max="37" width="12" style="39" customWidth="1"/>
    <col min="38" max="39" width="14" style="36" customWidth="1"/>
    <col min="40" max="40" width="11.42578125" style="36" customWidth="1"/>
    <col min="41" max="43" width="14" style="36" customWidth="1"/>
    <col min="44" max="45" width="14" style="7" customWidth="1"/>
    <col min="46" max="46" width="11.42578125" style="7" customWidth="1"/>
    <col min="47" max="52" width="14" style="39" customWidth="1"/>
    <col min="53" max="54" width="14" style="36" customWidth="1"/>
    <col min="55" max="55" width="11.28515625" style="36" customWidth="1"/>
    <col min="56" max="57" width="14" style="39" customWidth="1"/>
    <col min="58" max="58" width="11.28515625" style="39" customWidth="1"/>
    <col min="59" max="60" width="14" style="39" customWidth="1"/>
    <col min="61" max="61" width="12" style="39" customWidth="1"/>
    <col min="62" max="64" width="14" style="39" customWidth="1"/>
    <col min="65" max="70" width="14" style="41" customWidth="1"/>
    <col min="71" max="75" width="14" style="7" customWidth="1"/>
    <col min="76" max="76" width="11.42578125" style="7" customWidth="1"/>
    <col min="77" max="85" width="14" style="7" customWidth="1"/>
    <col min="86" max="87" width="14" style="39" customWidth="1"/>
    <col min="88" max="88" width="11.5703125" style="39" customWidth="1"/>
    <col min="89" max="90" width="14" style="39" customWidth="1"/>
    <col min="91" max="91" width="11.85546875" style="39" customWidth="1"/>
    <col min="92" max="93" width="14" style="42" customWidth="1"/>
    <col min="94" max="94" width="11.7109375" style="42" customWidth="1"/>
    <col min="95" max="97" width="14" style="7" customWidth="1"/>
    <col min="98" max="111" width="14" style="40" customWidth="1"/>
    <col min="112" max="112" width="11.7109375" style="40" customWidth="1"/>
    <col min="113" max="114" width="14" style="40" customWidth="1"/>
    <col min="115" max="115" width="11.42578125" style="40" customWidth="1"/>
    <col min="116" max="117" width="14" style="40" customWidth="1"/>
    <col min="118" max="118" width="11.42578125" style="40" customWidth="1"/>
    <col min="119" max="121" width="14" style="40" customWidth="1"/>
    <col min="122" max="124" width="14" style="39" customWidth="1"/>
    <col min="125" max="130" width="14" style="40" customWidth="1"/>
    <col min="131" max="135" width="14" style="39" customWidth="1"/>
    <col min="136" max="136" width="11.85546875" style="39" customWidth="1"/>
    <col min="137" max="138" width="14" style="39" customWidth="1"/>
    <col min="139" max="139" width="11.42578125" style="39" customWidth="1"/>
    <col min="140" max="141" width="14" style="39" customWidth="1"/>
    <col min="142" max="142" width="11.42578125" style="39" customWidth="1"/>
    <col min="143" max="159" width="14" style="7" customWidth="1"/>
    <col min="160" max="160" width="11.7109375" style="7" customWidth="1"/>
    <col min="161" max="162" width="14" style="7" customWidth="1"/>
    <col min="163" max="163" width="12" style="7" customWidth="1"/>
    <col min="164" max="165" width="14" style="7" customWidth="1"/>
    <col min="166" max="166" width="11.5703125" style="7" customWidth="1"/>
    <col min="167" max="172" width="14" style="7" customWidth="1"/>
    <col min="173" max="181" width="14" style="36" customWidth="1"/>
    <col min="182" max="183" width="14" style="39" customWidth="1"/>
    <col min="184" max="184" width="11.140625" style="39" customWidth="1"/>
    <col min="185" max="186" width="14" style="40" customWidth="1"/>
    <col min="187" max="187" width="11.5703125" style="40" customWidth="1"/>
    <col min="188" max="189" width="14" style="40" customWidth="1"/>
    <col min="190" max="190" width="12" style="40" customWidth="1"/>
    <col min="191" max="196" width="14" style="40" customWidth="1"/>
    <col min="197" max="199" width="14" style="7" customWidth="1"/>
    <col min="200" max="202" width="14" style="40" customWidth="1"/>
    <col min="203" max="204" width="14" style="7" customWidth="1"/>
    <col min="205" max="205" width="11.42578125" style="7" customWidth="1"/>
    <col min="206" max="207" width="14" style="7" customWidth="1"/>
    <col min="208" max="208" width="11.85546875" style="7" customWidth="1"/>
    <col min="209" max="210" width="14" style="7" customWidth="1"/>
    <col min="211" max="211" width="12" style="7" customWidth="1"/>
    <col min="212" max="213" width="14" style="7" customWidth="1"/>
    <col min="214" max="214" width="12" style="7" customWidth="1"/>
    <col min="215" max="217" width="14" style="40" customWidth="1"/>
    <col min="218" max="226" width="14" style="7" customWidth="1"/>
    <col min="227" max="231" width="14" style="40" customWidth="1"/>
    <col min="232" max="232" width="11.28515625" style="40" customWidth="1"/>
    <col min="233" max="234" width="14" style="40" customWidth="1"/>
    <col min="235" max="235" width="11.7109375" style="40" customWidth="1"/>
    <col min="236" max="237" width="14" style="40" customWidth="1"/>
    <col min="238" max="238" width="11.42578125" style="40" customWidth="1"/>
    <col min="239" max="241" width="14" style="40" customWidth="1"/>
    <col min="242" max="16384" width="22.28515625" style="3"/>
  </cols>
  <sheetData>
    <row r="1" spans="1:241" s="5" customFormat="1" ht="47.25" customHeight="1">
      <c r="A1" s="7"/>
      <c r="B1" s="62" t="s">
        <v>457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</row>
    <row r="2" spans="1:241" s="35" customFormat="1" ht="25.5" customHeight="1">
      <c r="A2" s="33"/>
      <c r="B2" s="33"/>
      <c r="C2" s="33"/>
      <c r="D2" s="33"/>
      <c r="E2" s="34"/>
      <c r="F2" s="34"/>
      <c r="G2" s="34"/>
      <c r="H2" s="31"/>
      <c r="I2" s="31"/>
      <c r="J2" s="31"/>
      <c r="K2" s="31"/>
      <c r="L2" s="31"/>
      <c r="M2" s="31"/>
      <c r="N2" s="31"/>
      <c r="O2" s="31"/>
      <c r="P2" s="31"/>
      <c r="Q2" s="33"/>
      <c r="R2" s="33"/>
      <c r="S2" s="33"/>
      <c r="T2" s="33"/>
      <c r="U2" s="33"/>
      <c r="V2" s="33"/>
      <c r="W2" s="53"/>
      <c r="X2" s="88" t="s">
        <v>78</v>
      </c>
      <c r="Y2" s="88"/>
      <c r="Z2" s="56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1"/>
      <c r="AS2" s="31"/>
      <c r="AT2" s="31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3"/>
      <c r="CI2" s="33"/>
      <c r="CJ2" s="33"/>
      <c r="CK2" s="33"/>
      <c r="CL2" s="33"/>
      <c r="CM2" s="33"/>
      <c r="CN2" s="33"/>
      <c r="CO2" s="33"/>
      <c r="CP2" s="33"/>
      <c r="CQ2" s="31"/>
      <c r="CR2" s="31"/>
      <c r="CS2" s="31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44"/>
      <c r="FO2" s="44"/>
      <c r="FP2" s="44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45"/>
      <c r="GP2" s="45"/>
      <c r="GQ2" s="45"/>
      <c r="GR2" s="33"/>
      <c r="GS2" s="33"/>
      <c r="GT2" s="33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3"/>
      <c r="HH2" s="33"/>
      <c r="HI2" s="33"/>
      <c r="HJ2" s="31"/>
      <c r="HK2" s="31"/>
      <c r="HL2" s="31"/>
      <c r="HM2" s="31"/>
      <c r="HN2" s="31"/>
      <c r="HO2" s="31"/>
      <c r="HP2" s="31"/>
      <c r="HQ2" s="31"/>
      <c r="HR2" s="31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</row>
    <row r="3" spans="1:241" ht="177" customHeight="1">
      <c r="A3" s="78" t="s">
        <v>0</v>
      </c>
      <c r="B3" s="78" t="s">
        <v>77</v>
      </c>
      <c r="C3" s="78"/>
      <c r="D3" s="78"/>
      <c r="E3" s="75" t="s">
        <v>294</v>
      </c>
      <c r="F3" s="76"/>
      <c r="G3" s="77"/>
      <c r="H3" s="79" t="s">
        <v>220</v>
      </c>
      <c r="I3" s="80"/>
      <c r="J3" s="81"/>
      <c r="K3" s="72" t="s">
        <v>359</v>
      </c>
      <c r="L3" s="73"/>
      <c r="M3" s="74"/>
      <c r="N3" s="72" t="s">
        <v>295</v>
      </c>
      <c r="O3" s="73"/>
      <c r="P3" s="74"/>
      <c r="Q3" s="75" t="s">
        <v>296</v>
      </c>
      <c r="R3" s="76"/>
      <c r="S3" s="77"/>
      <c r="T3" s="72" t="s">
        <v>297</v>
      </c>
      <c r="U3" s="73"/>
      <c r="V3" s="74"/>
      <c r="W3" s="72" t="s">
        <v>351</v>
      </c>
      <c r="X3" s="73"/>
      <c r="Y3" s="74"/>
      <c r="Z3" s="72" t="s">
        <v>75</v>
      </c>
      <c r="AA3" s="73"/>
      <c r="AB3" s="74"/>
      <c r="AC3" s="75" t="s">
        <v>4</v>
      </c>
      <c r="AD3" s="76"/>
      <c r="AE3" s="77"/>
      <c r="AF3" s="72" t="s">
        <v>5</v>
      </c>
      <c r="AG3" s="73"/>
      <c r="AH3" s="74"/>
      <c r="AI3" s="75" t="s">
        <v>6</v>
      </c>
      <c r="AJ3" s="76"/>
      <c r="AK3" s="77"/>
      <c r="AL3" s="75" t="s">
        <v>298</v>
      </c>
      <c r="AM3" s="76"/>
      <c r="AN3" s="77"/>
      <c r="AO3" s="75" t="s">
        <v>54</v>
      </c>
      <c r="AP3" s="76"/>
      <c r="AQ3" s="77"/>
      <c r="AR3" s="72" t="s">
        <v>352</v>
      </c>
      <c r="AS3" s="73"/>
      <c r="AT3" s="74"/>
      <c r="AU3" s="75" t="s">
        <v>299</v>
      </c>
      <c r="AV3" s="76"/>
      <c r="AW3" s="77"/>
      <c r="AX3" s="75" t="s">
        <v>300</v>
      </c>
      <c r="AY3" s="76"/>
      <c r="AZ3" s="77"/>
      <c r="BA3" s="75" t="s">
        <v>301</v>
      </c>
      <c r="BB3" s="76"/>
      <c r="BC3" s="77"/>
      <c r="BD3" s="75" t="s">
        <v>353</v>
      </c>
      <c r="BE3" s="76"/>
      <c r="BF3" s="77"/>
      <c r="BG3" s="75" t="s">
        <v>302</v>
      </c>
      <c r="BH3" s="76"/>
      <c r="BI3" s="77"/>
      <c r="BJ3" s="75" t="s">
        <v>303</v>
      </c>
      <c r="BK3" s="76"/>
      <c r="BL3" s="77"/>
      <c r="BM3" s="75" t="s">
        <v>304</v>
      </c>
      <c r="BN3" s="76"/>
      <c r="BO3" s="77"/>
      <c r="BP3" s="75" t="s">
        <v>305</v>
      </c>
      <c r="BQ3" s="76"/>
      <c r="BR3" s="77"/>
      <c r="BS3" s="72" t="s">
        <v>437</v>
      </c>
      <c r="BT3" s="73"/>
      <c r="BU3" s="74"/>
      <c r="BV3" s="72" t="s">
        <v>438</v>
      </c>
      <c r="BW3" s="73"/>
      <c r="BX3" s="74"/>
      <c r="BY3" s="72" t="s">
        <v>436</v>
      </c>
      <c r="BZ3" s="73"/>
      <c r="CA3" s="74"/>
      <c r="CB3" s="72" t="s">
        <v>306</v>
      </c>
      <c r="CC3" s="73"/>
      <c r="CD3" s="74"/>
      <c r="CE3" s="72" t="s">
        <v>307</v>
      </c>
      <c r="CF3" s="73"/>
      <c r="CG3" s="74"/>
      <c r="CH3" s="72" t="s">
        <v>308</v>
      </c>
      <c r="CI3" s="73"/>
      <c r="CJ3" s="74"/>
      <c r="CK3" s="75" t="s">
        <v>309</v>
      </c>
      <c r="CL3" s="76"/>
      <c r="CM3" s="77"/>
      <c r="CN3" s="65" t="s">
        <v>310</v>
      </c>
      <c r="CO3" s="66"/>
      <c r="CP3" s="67"/>
      <c r="CQ3" s="72" t="s">
        <v>311</v>
      </c>
      <c r="CR3" s="73"/>
      <c r="CS3" s="74"/>
      <c r="CT3" s="72" t="s">
        <v>439</v>
      </c>
      <c r="CU3" s="73"/>
      <c r="CV3" s="74"/>
      <c r="CW3" s="72" t="s">
        <v>312</v>
      </c>
      <c r="CX3" s="73"/>
      <c r="CY3" s="74"/>
      <c r="CZ3" s="72" t="s">
        <v>313</v>
      </c>
      <c r="DA3" s="73"/>
      <c r="DB3" s="74"/>
      <c r="DC3" s="72" t="s">
        <v>314</v>
      </c>
      <c r="DD3" s="73"/>
      <c r="DE3" s="74"/>
      <c r="DF3" s="72" t="s">
        <v>315</v>
      </c>
      <c r="DG3" s="73"/>
      <c r="DH3" s="74"/>
      <c r="DI3" s="72" t="s">
        <v>316</v>
      </c>
      <c r="DJ3" s="73"/>
      <c r="DK3" s="74"/>
      <c r="DL3" s="72" t="s">
        <v>317</v>
      </c>
      <c r="DM3" s="73"/>
      <c r="DN3" s="74"/>
      <c r="DO3" s="72" t="s">
        <v>318</v>
      </c>
      <c r="DP3" s="73"/>
      <c r="DQ3" s="74"/>
      <c r="DR3" s="75" t="s">
        <v>319</v>
      </c>
      <c r="DS3" s="76"/>
      <c r="DT3" s="77"/>
      <c r="DU3" s="72" t="s">
        <v>320</v>
      </c>
      <c r="DV3" s="73"/>
      <c r="DW3" s="74"/>
      <c r="DX3" s="72" t="s">
        <v>321</v>
      </c>
      <c r="DY3" s="73"/>
      <c r="DZ3" s="74"/>
      <c r="EA3" s="75" t="s">
        <v>322</v>
      </c>
      <c r="EB3" s="76"/>
      <c r="EC3" s="77"/>
      <c r="ED3" s="75" t="s">
        <v>323</v>
      </c>
      <c r="EE3" s="76"/>
      <c r="EF3" s="77"/>
      <c r="EG3" s="75" t="s">
        <v>324</v>
      </c>
      <c r="EH3" s="76"/>
      <c r="EI3" s="77"/>
      <c r="EJ3" s="75" t="s">
        <v>325</v>
      </c>
      <c r="EK3" s="76"/>
      <c r="EL3" s="77"/>
      <c r="EM3" s="72" t="s">
        <v>382</v>
      </c>
      <c r="EN3" s="73"/>
      <c r="EO3" s="74"/>
      <c r="EP3" s="72" t="s">
        <v>326</v>
      </c>
      <c r="EQ3" s="73"/>
      <c r="ER3" s="74"/>
      <c r="ES3" s="72" t="s">
        <v>327</v>
      </c>
      <c r="ET3" s="73"/>
      <c r="EU3" s="74"/>
      <c r="EV3" s="72" t="s">
        <v>328</v>
      </c>
      <c r="EW3" s="73"/>
      <c r="EX3" s="74"/>
      <c r="EY3" s="72" t="s">
        <v>329</v>
      </c>
      <c r="EZ3" s="73"/>
      <c r="FA3" s="74"/>
      <c r="FB3" s="72" t="s">
        <v>330</v>
      </c>
      <c r="FC3" s="73"/>
      <c r="FD3" s="74"/>
      <c r="FE3" s="72" t="s">
        <v>331</v>
      </c>
      <c r="FF3" s="73"/>
      <c r="FG3" s="74"/>
      <c r="FH3" s="72" t="s">
        <v>440</v>
      </c>
      <c r="FI3" s="73"/>
      <c r="FJ3" s="74"/>
      <c r="FK3" s="72" t="s">
        <v>361</v>
      </c>
      <c r="FL3" s="73"/>
      <c r="FM3" s="74"/>
      <c r="FN3" s="72" t="s">
        <v>332</v>
      </c>
      <c r="FO3" s="73"/>
      <c r="FP3" s="74"/>
      <c r="FQ3" s="75" t="s">
        <v>441</v>
      </c>
      <c r="FR3" s="76"/>
      <c r="FS3" s="77"/>
      <c r="FT3" s="75" t="s">
        <v>442</v>
      </c>
      <c r="FU3" s="76"/>
      <c r="FV3" s="77"/>
      <c r="FW3" s="82" t="s">
        <v>333</v>
      </c>
      <c r="FX3" s="83"/>
      <c r="FY3" s="84"/>
      <c r="FZ3" s="72" t="s">
        <v>66</v>
      </c>
      <c r="GA3" s="73"/>
      <c r="GB3" s="74"/>
      <c r="GC3" s="85" t="s">
        <v>334</v>
      </c>
      <c r="GD3" s="86"/>
      <c r="GE3" s="87"/>
      <c r="GF3" s="79" t="s">
        <v>362</v>
      </c>
      <c r="GG3" s="80"/>
      <c r="GH3" s="81"/>
      <c r="GI3" s="79" t="s">
        <v>363</v>
      </c>
      <c r="GJ3" s="80"/>
      <c r="GK3" s="81"/>
      <c r="GL3" s="79" t="s">
        <v>364</v>
      </c>
      <c r="GM3" s="80"/>
      <c r="GN3" s="81"/>
      <c r="GO3" s="79" t="s">
        <v>395</v>
      </c>
      <c r="GP3" s="80"/>
      <c r="GQ3" s="81"/>
      <c r="GR3" s="72" t="s">
        <v>335</v>
      </c>
      <c r="GS3" s="73"/>
      <c r="GT3" s="74"/>
      <c r="GU3" s="72" t="s">
        <v>336</v>
      </c>
      <c r="GV3" s="73"/>
      <c r="GW3" s="74"/>
      <c r="GX3" s="72" t="s">
        <v>337</v>
      </c>
      <c r="GY3" s="73"/>
      <c r="GZ3" s="74"/>
      <c r="HA3" s="72" t="s">
        <v>338</v>
      </c>
      <c r="HB3" s="73"/>
      <c r="HC3" s="74"/>
      <c r="HD3" s="72" t="s">
        <v>339</v>
      </c>
      <c r="HE3" s="73"/>
      <c r="HF3" s="74"/>
      <c r="HG3" s="72" t="s">
        <v>340</v>
      </c>
      <c r="HH3" s="73"/>
      <c r="HI3" s="74"/>
      <c r="HJ3" s="72" t="s">
        <v>341</v>
      </c>
      <c r="HK3" s="73"/>
      <c r="HL3" s="74"/>
      <c r="HM3" s="72" t="s">
        <v>342</v>
      </c>
      <c r="HN3" s="73"/>
      <c r="HO3" s="74"/>
      <c r="HP3" s="72" t="s">
        <v>343</v>
      </c>
      <c r="HQ3" s="73"/>
      <c r="HR3" s="74"/>
      <c r="HS3" s="72" t="s">
        <v>344</v>
      </c>
      <c r="HT3" s="73"/>
      <c r="HU3" s="74"/>
      <c r="HV3" s="79" t="s">
        <v>365</v>
      </c>
      <c r="HW3" s="80"/>
      <c r="HX3" s="81"/>
      <c r="HY3" s="72" t="s">
        <v>345</v>
      </c>
      <c r="HZ3" s="73"/>
      <c r="IA3" s="74"/>
      <c r="IB3" s="72" t="s">
        <v>346</v>
      </c>
      <c r="IC3" s="73"/>
      <c r="ID3" s="74"/>
      <c r="IE3" s="79" t="s">
        <v>347</v>
      </c>
      <c r="IF3" s="80"/>
      <c r="IG3" s="81"/>
    </row>
    <row r="4" spans="1:241" ht="60.75" customHeight="1">
      <c r="A4" s="78"/>
      <c r="B4" s="32" t="s">
        <v>223</v>
      </c>
      <c r="C4" s="32" t="s">
        <v>434</v>
      </c>
      <c r="D4" s="32" t="s">
        <v>435</v>
      </c>
      <c r="E4" s="47" t="s">
        <v>223</v>
      </c>
      <c r="F4" s="47" t="s">
        <v>434</v>
      </c>
      <c r="G4" s="48" t="s">
        <v>435</v>
      </c>
      <c r="H4" s="47" t="s">
        <v>223</v>
      </c>
      <c r="I4" s="47" t="s">
        <v>434</v>
      </c>
      <c r="J4" s="48" t="s">
        <v>435</v>
      </c>
      <c r="K4" s="47" t="s">
        <v>223</v>
      </c>
      <c r="L4" s="47" t="s">
        <v>434</v>
      </c>
      <c r="M4" s="48" t="s">
        <v>435</v>
      </c>
      <c r="N4" s="47" t="s">
        <v>223</v>
      </c>
      <c r="O4" s="47" t="s">
        <v>434</v>
      </c>
      <c r="P4" s="48" t="s">
        <v>435</v>
      </c>
      <c r="Q4" s="47" t="s">
        <v>223</v>
      </c>
      <c r="R4" s="47" t="s">
        <v>434</v>
      </c>
      <c r="S4" s="48" t="s">
        <v>435</v>
      </c>
      <c r="T4" s="47" t="s">
        <v>223</v>
      </c>
      <c r="U4" s="47" t="s">
        <v>434</v>
      </c>
      <c r="V4" s="48" t="s">
        <v>435</v>
      </c>
      <c r="W4" s="47" t="s">
        <v>223</v>
      </c>
      <c r="X4" s="47" t="s">
        <v>434</v>
      </c>
      <c r="Y4" s="48" t="s">
        <v>435</v>
      </c>
      <c r="Z4" s="47" t="s">
        <v>223</v>
      </c>
      <c r="AA4" s="47" t="s">
        <v>434</v>
      </c>
      <c r="AB4" s="48" t="s">
        <v>435</v>
      </c>
      <c r="AC4" s="47" t="s">
        <v>223</v>
      </c>
      <c r="AD4" s="47" t="s">
        <v>434</v>
      </c>
      <c r="AE4" s="48" t="s">
        <v>435</v>
      </c>
      <c r="AF4" s="47" t="s">
        <v>223</v>
      </c>
      <c r="AG4" s="47" t="s">
        <v>434</v>
      </c>
      <c r="AH4" s="48" t="s">
        <v>435</v>
      </c>
      <c r="AI4" s="47" t="s">
        <v>223</v>
      </c>
      <c r="AJ4" s="47" t="s">
        <v>434</v>
      </c>
      <c r="AK4" s="48" t="s">
        <v>435</v>
      </c>
      <c r="AL4" s="47" t="s">
        <v>223</v>
      </c>
      <c r="AM4" s="47" t="s">
        <v>434</v>
      </c>
      <c r="AN4" s="48" t="s">
        <v>435</v>
      </c>
      <c r="AO4" s="47" t="s">
        <v>223</v>
      </c>
      <c r="AP4" s="47" t="s">
        <v>434</v>
      </c>
      <c r="AQ4" s="48" t="s">
        <v>435</v>
      </c>
      <c r="AR4" s="47" t="s">
        <v>223</v>
      </c>
      <c r="AS4" s="47" t="s">
        <v>434</v>
      </c>
      <c r="AT4" s="48" t="s">
        <v>435</v>
      </c>
      <c r="AU4" s="47" t="s">
        <v>223</v>
      </c>
      <c r="AV4" s="47" t="s">
        <v>434</v>
      </c>
      <c r="AW4" s="48" t="s">
        <v>435</v>
      </c>
      <c r="AX4" s="47" t="s">
        <v>223</v>
      </c>
      <c r="AY4" s="47" t="s">
        <v>434</v>
      </c>
      <c r="AZ4" s="48" t="s">
        <v>435</v>
      </c>
      <c r="BA4" s="47" t="s">
        <v>223</v>
      </c>
      <c r="BB4" s="47" t="s">
        <v>434</v>
      </c>
      <c r="BC4" s="48" t="s">
        <v>435</v>
      </c>
      <c r="BD4" s="47" t="s">
        <v>223</v>
      </c>
      <c r="BE4" s="47" t="s">
        <v>434</v>
      </c>
      <c r="BF4" s="48" t="s">
        <v>435</v>
      </c>
      <c r="BG4" s="47" t="s">
        <v>223</v>
      </c>
      <c r="BH4" s="47" t="s">
        <v>434</v>
      </c>
      <c r="BI4" s="48" t="s">
        <v>435</v>
      </c>
      <c r="BJ4" s="47" t="s">
        <v>223</v>
      </c>
      <c r="BK4" s="47" t="s">
        <v>434</v>
      </c>
      <c r="BL4" s="48" t="s">
        <v>435</v>
      </c>
      <c r="BM4" s="47" t="s">
        <v>223</v>
      </c>
      <c r="BN4" s="47" t="s">
        <v>434</v>
      </c>
      <c r="BO4" s="48" t="s">
        <v>435</v>
      </c>
      <c r="BP4" s="47" t="s">
        <v>223</v>
      </c>
      <c r="BQ4" s="47" t="s">
        <v>434</v>
      </c>
      <c r="BR4" s="48" t="s">
        <v>435</v>
      </c>
      <c r="BS4" s="47" t="s">
        <v>223</v>
      </c>
      <c r="BT4" s="47" t="s">
        <v>434</v>
      </c>
      <c r="BU4" s="48" t="s">
        <v>435</v>
      </c>
      <c r="BV4" s="47" t="s">
        <v>223</v>
      </c>
      <c r="BW4" s="47" t="s">
        <v>434</v>
      </c>
      <c r="BX4" s="48" t="s">
        <v>435</v>
      </c>
      <c r="BY4" s="47" t="s">
        <v>223</v>
      </c>
      <c r="BZ4" s="47" t="s">
        <v>434</v>
      </c>
      <c r="CA4" s="48" t="s">
        <v>435</v>
      </c>
      <c r="CB4" s="47" t="s">
        <v>223</v>
      </c>
      <c r="CC4" s="47" t="s">
        <v>434</v>
      </c>
      <c r="CD4" s="48" t="s">
        <v>435</v>
      </c>
      <c r="CE4" s="47" t="s">
        <v>223</v>
      </c>
      <c r="CF4" s="47" t="s">
        <v>434</v>
      </c>
      <c r="CG4" s="48" t="s">
        <v>435</v>
      </c>
      <c r="CH4" s="47" t="s">
        <v>223</v>
      </c>
      <c r="CI4" s="47" t="s">
        <v>434</v>
      </c>
      <c r="CJ4" s="48" t="s">
        <v>435</v>
      </c>
      <c r="CK4" s="47" t="s">
        <v>223</v>
      </c>
      <c r="CL4" s="47" t="s">
        <v>434</v>
      </c>
      <c r="CM4" s="48" t="s">
        <v>435</v>
      </c>
      <c r="CN4" s="47" t="s">
        <v>223</v>
      </c>
      <c r="CO4" s="47" t="s">
        <v>434</v>
      </c>
      <c r="CP4" s="48" t="s">
        <v>435</v>
      </c>
      <c r="CQ4" s="47" t="s">
        <v>223</v>
      </c>
      <c r="CR4" s="47" t="s">
        <v>434</v>
      </c>
      <c r="CS4" s="48" t="s">
        <v>435</v>
      </c>
      <c r="CT4" s="47" t="s">
        <v>223</v>
      </c>
      <c r="CU4" s="47" t="s">
        <v>434</v>
      </c>
      <c r="CV4" s="48" t="s">
        <v>435</v>
      </c>
      <c r="CW4" s="47" t="s">
        <v>223</v>
      </c>
      <c r="CX4" s="47" t="s">
        <v>434</v>
      </c>
      <c r="CY4" s="48" t="s">
        <v>435</v>
      </c>
      <c r="CZ4" s="47" t="s">
        <v>223</v>
      </c>
      <c r="DA4" s="47" t="s">
        <v>434</v>
      </c>
      <c r="DB4" s="48" t="s">
        <v>435</v>
      </c>
      <c r="DC4" s="47" t="s">
        <v>223</v>
      </c>
      <c r="DD4" s="47" t="s">
        <v>434</v>
      </c>
      <c r="DE4" s="48" t="s">
        <v>435</v>
      </c>
      <c r="DF4" s="47" t="s">
        <v>223</v>
      </c>
      <c r="DG4" s="47" t="s">
        <v>434</v>
      </c>
      <c r="DH4" s="48" t="s">
        <v>435</v>
      </c>
      <c r="DI4" s="47" t="s">
        <v>223</v>
      </c>
      <c r="DJ4" s="47" t="s">
        <v>434</v>
      </c>
      <c r="DK4" s="48" t="s">
        <v>435</v>
      </c>
      <c r="DL4" s="47" t="s">
        <v>223</v>
      </c>
      <c r="DM4" s="47" t="s">
        <v>434</v>
      </c>
      <c r="DN4" s="48" t="s">
        <v>435</v>
      </c>
      <c r="DO4" s="47" t="s">
        <v>223</v>
      </c>
      <c r="DP4" s="47" t="s">
        <v>434</v>
      </c>
      <c r="DQ4" s="48" t="s">
        <v>435</v>
      </c>
      <c r="DR4" s="47" t="s">
        <v>223</v>
      </c>
      <c r="DS4" s="47" t="s">
        <v>434</v>
      </c>
      <c r="DT4" s="48" t="s">
        <v>435</v>
      </c>
      <c r="DU4" s="47" t="s">
        <v>223</v>
      </c>
      <c r="DV4" s="47" t="s">
        <v>434</v>
      </c>
      <c r="DW4" s="48" t="s">
        <v>435</v>
      </c>
      <c r="DX4" s="47" t="s">
        <v>223</v>
      </c>
      <c r="DY4" s="47" t="s">
        <v>434</v>
      </c>
      <c r="DZ4" s="48" t="s">
        <v>435</v>
      </c>
      <c r="EA4" s="47" t="s">
        <v>223</v>
      </c>
      <c r="EB4" s="47" t="s">
        <v>434</v>
      </c>
      <c r="EC4" s="48" t="s">
        <v>435</v>
      </c>
      <c r="ED4" s="47" t="s">
        <v>223</v>
      </c>
      <c r="EE4" s="47" t="s">
        <v>434</v>
      </c>
      <c r="EF4" s="48" t="s">
        <v>435</v>
      </c>
      <c r="EG4" s="47" t="s">
        <v>223</v>
      </c>
      <c r="EH4" s="47" t="s">
        <v>434</v>
      </c>
      <c r="EI4" s="48" t="s">
        <v>435</v>
      </c>
      <c r="EJ4" s="47" t="s">
        <v>223</v>
      </c>
      <c r="EK4" s="47" t="s">
        <v>434</v>
      </c>
      <c r="EL4" s="48" t="s">
        <v>435</v>
      </c>
      <c r="EM4" s="47" t="s">
        <v>223</v>
      </c>
      <c r="EN4" s="47" t="s">
        <v>434</v>
      </c>
      <c r="EO4" s="48" t="s">
        <v>435</v>
      </c>
      <c r="EP4" s="47" t="s">
        <v>223</v>
      </c>
      <c r="EQ4" s="47" t="s">
        <v>434</v>
      </c>
      <c r="ER4" s="48" t="s">
        <v>435</v>
      </c>
      <c r="ES4" s="47" t="s">
        <v>223</v>
      </c>
      <c r="ET4" s="47" t="s">
        <v>434</v>
      </c>
      <c r="EU4" s="48" t="s">
        <v>435</v>
      </c>
      <c r="EV4" s="47" t="s">
        <v>223</v>
      </c>
      <c r="EW4" s="47" t="s">
        <v>434</v>
      </c>
      <c r="EX4" s="48" t="s">
        <v>435</v>
      </c>
      <c r="EY4" s="47" t="s">
        <v>223</v>
      </c>
      <c r="EZ4" s="47" t="s">
        <v>434</v>
      </c>
      <c r="FA4" s="48" t="s">
        <v>435</v>
      </c>
      <c r="FB4" s="47" t="s">
        <v>223</v>
      </c>
      <c r="FC4" s="47" t="s">
        <v>434</v>
      </c>
      <c r="FD4" s="48" t="s">
        <v>435</v>
      </c>
      <c r="FE4" s="47" t="s">
        <v>223</v>
      </c>
      <c r="FF4" s="47" t="s">
        <v>434</v>
      </c>
      <c r="FG4" s="48" t="s">
        <v>435</v>
      </c>
      <c r="FH4" s="47" t="s">
        <v>223</v>
      </c>
      <c r="FI4" s="47" t="s">
        <v>434</v>
      </c>
      <c r="FJ4" s="48" t="s">
        <v>435</v>
      </c>
      <c r="FK4" s="47" t="s">
        <v>223</v>
      </c>
      <c r="FL4" s="47" t="s">
        <v>434</v>
      </c>
      <c r="FM4" s="48" t="s">
        <v>435</v>
      </c>
      <c r="FN4" s="47" t="s">
        <v>223</v>
      </c>
      <c r="FO4" s="47" t="s">
        <v>434</v>
      </c>
      <c r="FP4" s="48" t="s">
        <v>435</v>
      </c>
      <c r="FQ4" s="47" t="s">
        <v>223</v>
      </c>
      <c r="FR4" s="47" t="s">
        <v>434</v>
      </c>
      <c r="FS4" s="48" t="s">
        <v>435</v>
      </c>
      <c r="FT4" s="47" t="s">
        <v>223</v>
      </c>
      <c r="FU4" s="47" t="s">
        <v>434</v>
      </c>
      <c r="FV4" s="48" t="s">
        <v>435</v>
      </c>
      <c r="FW4" s="47" t="s">
        <v>223</v>
      </c>
      <c r="FX4" s="47" t="s">
        <v>434</v>
      </c>
      <c r="FY4" s="48" t="s">
        <v>435</v>
      </c>
      <c r="FZ4" s="47" t="s">
        <v>223</v>
      </c>
      <c r="GA4" s="47" t="s">
        <v>434</v>
      </c>
      <c r="GB4" s="48" t="s">
        <v>435</v>
      </c>
      <c r="GC4" s="47" t="s">
        <v>223</v>
      </c>
      <c r="GD4" s="47" t="s">
        <v>434</v>
      </c>
      <c r="GE4" s="48" t="s">
        <v>435</v>
      </c>
      <c r="GF4" s="47" t="s">
        <v>223</v>
      </c>
      <c r="GG4" s="47" t="s">
        <v>434</v>
      </c>
      <c r="GH4" s="48" t="s">
        <v>435</v>
      </c>
      <c r="GI4" s="47" t="s">
        <v>223</v>
      </c>
      <c r="GJ4" s="47" t="s">
        <v>434</v>
      </c>
      <c r="GK4" s="48" t="s">
        <v>435</v>
      </c>
      <c r="GL4" s="47" t="s">
        <v>223</v>
      </c>
      <c r="GM4" s="47" t="s">
        <v>434</v>
      </c>
      <c r="GN4" s="48" t="s">
        <v>435</v>
      </c>
      <c r="GO4" s="47" t="s">
        <v>223</v>
      </c>
      <c r="GP4" s="47" t="s">
        <v>434</v>
      </c>
      <c r="GQ4" s="48" t="s">
        <v>435</v>
      </c>
      <c r="GR4" s="47" t="s">
        <v>223</v>
      </c>
      <c r="GS4" s="47" t="s">
        <v>434</v>
      </c>
      <c r="GT4" s="48" t="s">
        <v>435</v>
      </c>
      <c r="GU4" s="47" t="s">
        <v>223</v>
      </c>
      <c r="GV4" s="47" t="s">
        <v>434</v>
      </c>
      <c r="GW4" s="48" t="s">
        <v>435</v>
      </c>
      <c r="GX4" s="47" t="s">
        <v>223</v>
      </c>
      <c r="GY4" s="47" t="s">
        <v>434</v>
      </c>
      <c r="GZ4" s="48" t="s">
        <v>435</v>
      </c>
      <c r="HA4" s="47" t="s">
        <v>223</v>
      </c>
      <c r="HB4" s="47" t="s">
        <v>434</v>
      </c>
      <c r="HC4" s="48" t="s">
        <v>435</v>
      </c>
      <c r="HD4" s="47" t="s">
        <v>223</v>
      </c>
      <c r="HE4" s="47" t="s">
        <v>434</v>
      </c>
      <c r="HF4" s="48" t="s">
        <v>435</v>
      </c>
      <c r="HG4" s="47" t="s">
        <v>223</v>
      </c>
      <c r="HH4" s="47" t="s">
        <v>434</v>
      </c>
      <c r="HI4" s="48" t="s">
        <v>435</v>
      </c>
      <c r="HJ4" s="47" t="s">
        <v>223</v>
      </c>
      <c r="HK4" s="47" t="s">
        <v>434</v>
      </c>
      <c r="HL4" s="48" t="s">
        <v>435</v>
      </c>
      <c r="HM4" s="47" t="s">
        <v>223</v>
      </c>
      <c r="HN4" s="47" t="s">
        <v>434</v>
      </c>
      <c r="HO4" s="48" t="s">
        <v>435</v>
      </c>
      <c r="HP4" s="47" t="s">
        <v>223</v>
      </c>
      <c r="HQ4" s="47" t="s">
        <v>434</v>
      </c>
      <c r="HR4" s="48" t="s">
        <v>435</v>
      </c>
      <c r="HS4" s="47" t="s">
        <v>223</v>
      </c>
      <c r="HT4" s="47" t="s">
        <v>434</v>
      </c>
      <c r="HU4" s="48" t="s">
        <v>435</v>
      </c>
      <c r="HV4" s="47" t="s">
        <v>223</v>
      </c>
      <c r="HW4" s="47" t="s">
        <v>434</v>
      </c>
      <c r="HX4" s="48" t="s">
        <v>435</v>
      </c>
      <c r="HY4" s="47" t="s">
        <v>223</v>
      </c>
      <c r="HZ4" s="47" t="s">
        <v>434</v>
      </c>
      <c r="IA4" s="48" t="s">
        <v>435</v>
      </c>
      <c r="IB4" s="47" t="s">
        <v>223</v>
      </c>
      <c r="IC4" s="47" t="s">
        <v>434</v>
      </c>
      <c r="ID4" s="48" t="s">
        <v>435</v>
      </c>
      <c r="IE4" s="47" t="s">
        <v>223</v>
      </c>
      <c r="IF4" s="47" t="s">
        <v>434</v>
      </c>
      <c r="IG4" s="48" t="s">
        <v>435</v>
      </c>
    </row>
    <row r="5" spans="1:241" ht="26.25" customHeight="1">
      <c r="A5" s="49" t="s">
        <v>230</v>
      </c>
      <c r="B5" s="18">
        <f>E5+H5+K5+N5+Q5+T5+W5+Z5+AC5+AF5+AI5+AL5+AO5+AR5+AU5+AX5+BA5+BD5+BG5+BJ5+BM5+BP5+BS5+BV5+BY5+CB5+CE5+CH5+CK5+CN5+CQ5+CT5+CW5+CZ5+DC5+DF5+DI5+DL5+DO5+DR5+DU5+DX5+EA5+ED5+EG5+EJ5+EM5+EP5+ES5+EV5+EY5+FB5+FE5+FH5+FK5+FN5+FQ5+FT5+FW5+FZ5+GC5+GF5+GI5+GL5+GO5+GR5+GU5+GX5+HA5+HD5+HG5+HJ5+HM5+HP5+HS5+HV5+HY5+IB5+IE5</f>
        <v>8169019.3000000026</v>
      </c>
      <c r="C5" s="18">
        <f t="shared" ref="C5:C13" si="0">F5+I5+L5+O5+R5+U5+X5+AA5+AD5+AG5+AJ5+AM5+AP5+AS5+AV5+AY5+BB5+BE5+BH5+BK5+BN5+BQ5+BT5+BW5+BZ5+CC5+CF5+CI5+CL5+CO5+CR5+CU5+CX5+DA5+DD5+DG5+DJ5+DM5+DP5+DS5+DV5+DY5+EB5+EE5+EH5+EK5+EN5+EQ5+ET5+EW5+EZ5+FC5+FF5+FI5+FL5+FO5+FR5+FU5+FX5+GA5+GD5+GG5+GJ5+GM5+GP5+GS5+GV5+GY5+HB5+HE5+HH5+HK5+HN5+HQ5+HT5+HW5+HZ5+IC5+IF5</f>
        <v>3151119.0999999996</v>
      </c>
      <c r="D5" s="21">
        <f t="shared" ref="D5:D33" si="1">C5/B5*100</f>
        <v>38.574019527656134</v>
      </c>
      <c r="E5" s="21">
        <f t="shared" ref="E5:AX5" si="2">E6+E12+E34</f>
        <v>227777.69999999998</v>
      </c>
      <c r="F5" s="21">
        <f t="shared" si="2"/>
        <v>113472.79999999999</v>
      </c>
      <c r="G5" s="18">
        <f>F5/E5*100</f>
        <v>49.817343840068631</v>
      </c>
      <c r="H5" s="21">
        <f t="shared" si="2"/>
        <v>108313.59999999999</v>
      </c>
      <c r="I5" s="21">
        <f t="shared" si="2"/>
        <v>22364.499999999996</v>
      </c>
      <c r="J5" s="21">
        <f>I5/H5*100</f>
        <v>20.647914943275818</v>
      </c>
      <c r="K5" s="21">
        <f t="shared" si="2"/>
        <v>500000</v>
      </c>
      <c r="L5" s="21">
        <f t="shared" si="2"/>
        <v>316519.09999999998</v>
      </c>
      <c r="M5" s="21">
        <f>L5/K5*100</f>
        <v>63.303820000000002</v>
      </c>
      <c r="N5" s="21">
        <f t="shared" si="2"/>
        <v>92100</v>
      </c>
      <c r="O5" s="21">
        <f t="shared" si="2"/>
        <v>41705.199999999997</v>
      </c>
      <c r="P5" s="21">
        <f>SUM(O5/N5*100)</f>
        <v>45.282519001085774</v>
      </c>
      <c r="Q5" s="21">
        <f t="shared" si="2"/>
        <v>100000</v>
      </c>
      <c r="R5" s="21">
        <f t="shared" si="2"/>
        <v>45568.600000000006</v>
      </c>
      <c r="S5" s="18">
        <f>R5/Q5*100</f>
        <v>45.568600000000004</v>
      </c>
      <c r="T5" s="21">
        <f t="shared" si="2"/>
        <v>80000</v>
      </c>
      <c r="U5" s="21">
        <f t="shared" si="2"/>
        <v>23994.6</v>
      </c>
      <c r="V5" s="21">
        <f>SUM(U5/T5*100)</f>
        <v>29.99325</v>
      </c>
      <c r="W5" s="21">
        <f t="shared" si="2"/>
        <v>487252.3</v>
      </c>
      <c r="X5" s="21">
        <f t="shared" si="2"/>
        <v>277310.8</v>
      </c>
      <c r="Y5" s="21">
        <f>SUM(X5/W5*100)</f>
        <v>56.913184401592353</v>
      </c>
      <c r="Z5" s="21">
        <f t="shared" si="2"/>
        <v>112747.7</v>
      </c>
      <c r="AA5" s="21">
        <f t="shared" si="2"/>
        <v>20093.3</v>
      </c>
      <c r="AB5" s="21">
        <f>AA5/Z5*100</f>
        <v>17.821472189676594</v>
      </c>
      <c r="AC5" s="21">
        <f t="shared" si="2"/>
        <v>1131611.8</v>
      </c>
      <c r="AD5" s="21">
        <f t="shared" si="2"/>
        <v>747896.5</v>
      </c>
      <c r="AE5" s="21">
        <f>AD5/AC5*100</f>
        <v>66.091260271411088</v>
      </c>
      <c r="AF5" s="21">
        <f>AF6+AF12+AF34</f>
        <v>113202.80000000002</v>
      </c>
      <c r="AG5" s="21">
        <f t="shared" si="2"/>
        <v>66633.599999999991</v>
      </c>
      <c r="AH5" s="21">
        <f>AG5/AF5*100</f>
        <v>58.862148286084782</v>
      </c>
      <c r="AI5" s="21">
        <f t="shared" si="2"/>
        <v>899</v>
      </c>
      <c r="AJ5" s="21">
        <f t="shared" si="2"/>
        <v>899</v>
      </c>
      <c r="AK5" s="21">
        <f t="shared" si="2"/>
        <v>0</v>
      </c>
      <c r="AL5" s="21">
        <f t="shared" si="2"/>
        <v>28450.7</v>
      </c>
      <c r="AM5" s="21">
        <f t="shared" si="2"/>
        <v>14911.4</v>
      </c>
      <c r="AN5" s="21">
        <f>SUM(AM5/AL5*100)</f>
        <v>52.411364219509537</v>
      </c>
      <c r="AO5" s="21">
        <f t="shared" si="2"/>
        <v>147350.6</v>
      </c>
      <c r="AP5" s="21">
        <f t="shared" si="2"/>
        <v>114135.9</v>
      </c>
      <c r="AQ5" s="21">
        <f>SUM(AP5/AO5*100)</f>
        <v>77.458727687569635</v>
      </c>
      <c r="AR5" s="21">
        <f t="shared" si="2"/>
        <v>8880.1</v>
      </c>
      <c r="AS5" s="21">
        <f t="shared" si="2"/>
        <v>6482.2</v>
      </c>
      <c r="AT5" s="21">
        <f>SUM(AS5/AR5*100)</f>
        <v>72.99692571029604</v>
      </c>
      <c r="AU5" s="21">
        <f t="shared" si="2"/>
        <v>526320.19999999995</v>
      </c>
      <c r="AV5" s="21">
        <f t="shared" si="2"/>
        <v>355830.6</v>
      </c>
      <c r="AW5" s="21">
        <f>AV5/AU5*100</f>
        <v>67.60724745126636</v>
      </c>
      <c r="AX5" s="21">
        <f t="shared" si="2"/>
        <v>235.6</v>
      </c>
      <c r="AY5" s="21">
        <f t="shared" ref="AY5:CU5" si="3">AY6+AY12+AY34</f>
        <v>235.6</v>
      </c>
      <c r="AZ5" s="21">
        <f>AY5/AX5*100</f>
        <v>100</v>
      </c>
      <c r="BA5" s="21">
        <f t="shared" si="3"/>
        <v>21478.1</v>
      </c>
      <c r="BB5" s="21">
        <f t="shared" si="3"/>
        <v>9987.4</v>
      </c>
      <c r="BC5" s="21">
        <f>BB5/BA5*100</f>
        <v>46.500388768094012</v>
      </c>
      <c r="BD5" s="21">
        <f t="shared" si="3"/>
        <v>188852.5</v>
      </c>
      <c r="BE5" s="21">
        <f t="shared" si="3"/>
        <v>0</v>
      </c>
      <c r="BF5" s="21">
        <f>BE5/BD5*100</f>
        <v>0</v>
      </c>
      <c r="BG5" s="21">
        <f t="shared" si="3"/>
        <v>302503.3</v>
      </c>
      <c r="BH5" s="21">
        <f t="shared" si="3"/>
        <v>0</v>
      </c>
      <c r="BI5" s="21">
        <f>BH5/BG5*100</f>
        <v>0</v>
      </c>
      <c r="BJ5" s="21">
        <f t="shared" si="3"/>
        <v>119660</v>
      </c>
      <c r="BK5" s="21">
        <f t="shared" si="3"/>
        <v>0</v>
      </c>
      <c r="BL5" s="21">
        <f>BK5/BJ5*100</f>
        <v>0</v>
      </c>
      <c r="BM5" s="21">
        <f t="shared" si="3"/>
        <v>12887.2</v>
      </c>
      <c r="BN5" s="21">
        <f t="shared" si="3"/>
        <v>7958.9000000000005</v>
      </c>
      <c r="BO5" s="21">
        <f>BN5/BM5*100</f>
        <v>61.758178657893104</v>
      </c>
      <c r="BP5" s="21">
        <f t="shared" si="3"/>
        <v>23318.1</v>
      </c>
      <c r="BQ5" s="21">
        <f t="shared" si="3"/>
        <v>6809.5</v>
      </c>
      <c r="BR5" s="21">
        <f>BQ5/BP5*100</f>
        <v>29.202636578451934</v>
      </c>
      <c r="BS5" s="21">
        <f t="shared" si="3"/>
        <v>211594.9</v>
      </c>
      <c r="BT5" s="21">
        <f t="shared" si="3"/>
        <v>44941.7</v>
      </c>
      <c r="BU5" s="21">
        <f>BT5/BS5*100</f>
        <v>21.239500573974134</v>
      </c>
      <c r="BV5" s="21">
        <f t="shared" si="3"/>
        <v>545474.9</v>
      </c>
      <c r="BW5" s="21">
        <f t="shared" si="3"/>
        <v>195187.9</v>
      </c>
      <c r="BX5" s="21">
        <f>BW5/BV5*100</f>
        <v>35.783113026832211</v>
      </c>
      <c r="BY5" s="21">
        <f t="shared" si="3"/>
        <v>98838.399999999994</v>
      </c>
      <c r="BZ5" s="21">
        <f t="shared" si="3"/>
        <v>6281.4</v>
      </c>
      <c r="CA5" s="21">
        <f>BZ5/BY5*100</f>
        <v>6.3552222617929877</v>
      </c>
      <c r="CB5" s="21">
        <f t="shared" si="3"/>
        <v>5672.6</v>
      </c>
      <c r="CC5" s="21">
        <f t="shared" si="3"/>
        <v>5445.3</v>
      </c>
      <c r="CD5" s="21">
        <f>CC5/CB5*100</f>
        <v>95.993019074145892</v>
      </c>
      <c r="CE5" s="21">
        <f t="shared" si="3"/>
        <v>70657.2</v>
      </c>
      <c r="CF5" s="21">
        <f t="shared" si="3"/>
        <v>0</v>
      </c>
      <c r="CG5" s="21">
        <f>CF5/CE5*100</f>
        <v>0</v>
      </c>
      <c r="CH5" s="21">
        <f t="shared" si="3"/>
        <v>92320.8</v>
      </c>
      <c r="CI5" s="21">
        <f t="shared" si="3"/>
        <v>0</v>
      </c>
      <c r="CJ5" s="21">
        <f>CI5/CH5*100</f>
        <v>0</v>
      </c>
      <c r="CK5" s="21">
        <f t="shared" si="3"/>
        <v>101598.8</v>
      </c>
      <c r="CL5" s="21">
        <f t="shared" si="3"/>
        <v>14497</v>
      </c>
      <c r="CM5" s="21">
        <f>CL5/CK5*100</f>
        <v>14.268869317354142</v>
      </c>
      <c r="CN5" s="21">
        <f t="shared" si="3"/>
        <v>220283.9</v>
      </c>
      <c r="CO5" s="21">
        <f t="shared" si="3"/>
        <v>133331.6</v>
      </c>
      <c r="CP5" s="21">
        <f>CO5/CN5*100</f>
        <v>60.527165171853234</v>
      </c>
      <c r="CQ5" s="21">
        <f t="shared" si="3"/>
        <v>20000</v>
      </c>
      <c r="CR5" s="21">
        <f t="shared" si="3"/>
        <v>0</v>
      </c>
      <c r="CS5" s="21">
        <f>CR5/CQ5*100</f>
        <v>0</v>
      </c>
      <c r="CT5" s="21">
        <f t="shared" si="3"/>
        <v>10268.6</v>
      </c>
      <c r="CU5" s="21">
        <f t="shared" si="3"/>
        <v>1261</v>
      </c>
      <c r="CV5" s="21">
        <f>CU5/CT5*100</f>
        <v>12.280155035740023</v>
      </c>
      <c r="CW5" s="21">
        <f t="shared" ref="CW5:FF5" si="4">CW6+CW12+CW34</f>
        <v>13424.5</v>
      </c>
      <c r="CX5" s="21">
        <f t="shared" si="4"/>
        <v>6394.7</v>
      </c>
      <c r="CY5" s="21">
        <f>CX5/CW5*100</f>
        <v>47.634548772766209</v>
      </c>
      <c r="CZ5" s="21">
        <f t="shared" si="4"/>
        <v>11229.9</v>
      </c>
      <c r="DA5" s="21">
        <f t="shared" si="4"/>
        <v>5233.1000000000004</v>
      </c>
      <c r="DB5" s="21">
        <f>DA5/CZ5*100</f>
        <v>46.599702579720216</v>
      </c>
      <c r="DC5" s="21">
        <f t="shared" si="4"/>
        <v>62160.6</v>
      </c>
      <c r="DD5" s="21">
        <f t="shared" si="4"/>
        <v>34622.6</v>
      </c>
      <c r="DE5" s="21">
        <f>DD5/DC5*100</f>
        <v>55.698625817640114</v>
      </c>
      <c r="DF5" s="21">
        <f t="shared" si="4"/>
        <v>14074</v>
      </c>
      <c r="DG5" s="21">
        <f t="shared" si="4"/>
        <v>9149.4</v>
      </c>
      <c r="DH5" s="21">
        <f>DG5/DF5*100</f>
        <v>65.009236890720473</v>
      </c>
      <c r="DI5" s="21">
        <f t="shared" si="4"/>
        <v>14219.6</v>
      </c>
      <c r="DJ5" s="21">
        <f t="shared" si="4"/>
        <v>4572.3</v>
      </c>
      <c r="DK5" s="21">
        <f>DJ5/DI5*100</f>
        <v>32.154912937072773</v>
      </c>
      <c r="DL5" s="21">
        <f t="shared" si="4"/>
        <v>23919.4</v>
      </c>
      <c r="DM5" s="21">
        <f t="shared" si="4"/>
        <v>10049.4</v>
      </c>
      <c r="DN5" s="21">
        <f>DM5/DL5*100</f>
        <v>42.013595658753978</v>
      </c>
      <c r="DO5" s="21">
        <f t="shared" si="4"/>
        <v>31782.9</v>
      </c>
      <c r="DP5" s="21">
        <f t="shared" si="4"/>
        <v>29143.3</v>
      </c>
      <c r="DQ5" s="21">
        <f>DP5/DO5*100</f>
        <v>91.694905121936628</v>
      </c>
      <c r="DR5" s="21">
        <f t="shared" si="4"/>
        <v>185454.7</v>
      </c>
      <c r="DS5" s="21">
        <f t="shared" si="4"/>
        <v>42778.9</v>
      </c>
      <c r="DT5" s="21">
        <f>DS5/DR5*100</f>
        <v>23.067034699039709</v>
      </c>
      <c r="DU5" s="21">
        <f t="shared" si="4"/>
        <v>10000</v>
      </c>
      <c r="DV5" s="21">
        <f t="shared" si="4"/>
        <v>6966.9</v>
      </c>
      <c r="DW5" s="21">
        <f>DV5/DU5*100</f>
        <v>69.668999999999997</v>
      </c>
      <c r="DX5" s="21">
        <f t="shared" si="4"/>
        <v>7308</v>
      </c>
      <c r="DY5" s="21">
        <f t="shared" si="4"/>
        <v>0</v>
      </c>
      <c r="DZ5" s="21">
        <f>DY5/DX5*100</f>
        <v>0</v>
      </c>
      <c r="EA5" s="21">
        <f t="shared" si="4"/>
        <v>12211.7</v>
      </c>
      <c r="EB5" s="21">
        <f t="shared" si="4"/>
        <v>8557.7000000000007</v>
      </c>
      <c r="EC5" s="21">
        <f>EB5/EA5*100</f>
        <v>70.077876135181839</v>
      </c>
      <c r="ED5" s="21">
        <f t="shared" si="4"/>
        <v>48520.400000000009</v>
      </c>
      <c r="EE5" s="21">
        <f t="shared" si="4"/>
        <v>23221.600000000009</v>
      </c>
      <c r="EF5" s="21">
        <f>EE5/ED5*100</f>
        <v>47.859457053115811</v>
      </c>
      <c r="EG5" s="21">
        <f t="shared" si="4"/>
        <v>547.29999999999995</v>
      </c>
      <c r="EH5" s="21">
        <f t="shared" si="4"/>
        <v>547.1</v>
      </c>
      <c r="EI5" s="21">
        <v>99.9</v>
      </c>
      <c r="EJ5" s="21">
        <f t="shared" si="4"/>
        <v>39212.399999999994</v>
      </c>
      <c r="EK5" s="21">
        <f t="shared" si="4"/>
        <v>24459.200000000004</v>
      </c>
      <c r="EL5" s="21">
        <f>EK5/EJ5*100</f>
        <v>62.376187124481049</v>
      </c>
      <c r="EM5" s="21">
        <f t="shared" si="4"/>
        <v>300</v>
      </c>
      <c r="EN5" s="21">
        <f t="shared" si="4"/>
        <v>0</v>
      </c>
      <c r="EO5" s="21">
        <f>EN5/EM5*100</f>
        <v>0</v>
      </c>
      <c r="EP5" s="21">
        <f t="shared" si="4"/>
        <v>310</v>
      </c>
      <c r="EQ5" s="21">
        <f t="shared" si="4"/>
        <v>0</v>
      </c>
      <c r="ER5" s="21">
        <f>EQ5/EP5*100</f>
        <v>0</v>
      </c>
      <c r="ES5" s="21">
        <f t="shared" si="4"/>
        <v>1703.7</v>
      </c>
      <c r="ET5" s="21">
        <f t="shared" si="4"/>
        <v>0</v>
      </c>
      <c r="EU5" s="21">
        <f>ET5/ES5*100</f>
        <v>0</v>
      </c>
      <c r="EV5" s="21">
        <f t="shared" si="4"/>
        <v>2776.1</v>
      </c>
      <c r="EW5" s="21">
        <f t="shared" si="4"/>
        <v>0</v>
      </c>
      <c r="EX5" s="21">
        <f>EW5/EV5*100</f>
        <v>0</v>
      </c>
      <c r="EY5" s="21">
        <f t="shared" si="4"/>
        <v>30398.199999999997</v>
      </c>
      <c r="EZ5" s="21">
        <f t="shared" si="4"/>
        <v>26824.699999999997</v>
      </c>
      <c r="FA5" s="21">
        <f>EZ5/EY5*100</f>
        <v>88.244369732418377</v>
      </c>
      <c r="FB5" s="21">
        <f t="shared" si="4"/>
        <v>271383.90000000002</v>
      </c>
      <c r="FC5" s="21">
        <f t="shared" si="4"/>
        <v>119534.40000000001</v>
      </c>
      <c r="FD5" s="21">
        <f>FC5/FB5*100</f>
        <v>44.046238557261503</v>
      </c>
      <c r="FE5" s="21">
        <f t="shared" si="4"/>
        <v>5173.2</v>
      </c>
      <c r="FF5" s="21">
        <f t="shared" si="4"/>
        <v>1640.7</v>
      </c>
      <c r="FG5" s="21">
        <f>FF5/FE5*100</f>
        <v>31.715379262352123</v>
      </c>
      <c r="FH5" s="21">
        <f t="shared" ref="FH5:FX5" si="5">FH6+FH12+FH34</f>
        <v>246078.7</v>
      </c>
      <c r="FI5" s="21">
        <f t="shared" si="5"/>
        <v>76421.600000000006</v>
      </c>
      <c r="FJ5" s="21">
        <f>FI5/FH5*100</f>
        <v>31.055755739931985</v>
      </c>
      <c r="FK5" s="21">
        <f t="shared" si="5"/>
        <v>42.3</v>
      </c>
      <c r="FL5" s="21">
        <f t="shared" si="5"/>
        <v>42.3</v>
      </c>
      <c r="FM5" s="21">
        <f>FL5/FK5*100</f>
        <v>100</v>
      </c>
      <c r="FN5" s="21">
        <f t="shared" si="5"/>
        <v>3300</v>
      </c>
      <c r="FO5" s="21">
        <f t="shared" si="5"/>
        <v>3300</v>
      </c>
      <c r="FP5" s="21">
        <f>FO5/FN5*100</f>
        <v>100</v>
      </c>
      <c r="FQ5" s="21">
        <f t="shared" si="5"/>
        <v>77583.900000000009</v>
      </c>
      <c r="FR5" s="21">
        <f t="shared" si="5"/>
        <v>57967.8</v>
      </c>
      <c r="FS5" s="21">
        <f>FR5/FQ5*100</f>
        <v>74.716274897240282</v>
      </c>
      <c r="FT5" s="21">
        <f t="shared" si="5"/>
        <v>28494.3</v>
      </c>
      <c r="FU5" s="21">
        <f t="shared" si="5"/>
        <v>18670.900000000001</v>
      </c>
      <c r="FV5" s="21">
        <f>FU5/FT5*100</f>
        <v>65.525034831527719</v>
      </c>
      <c r="FW5" s="21">
        <f t="shared" si="5"/>
        <v>35739.899999999994</v>
      </c>
      <c r="FX5" s="21">
        <f t="shared" si="5"/>
        <v>187.7</v>
      </c>
      <c r="FY5" s="21">
        <f>FX5/FW5*100</f>
        <v>0.52518333850962096</v>
      </c>
      <c r="FZ5" s="21">
        <f>FZ6+FZ12+FZ34</f>
        <v>29891.599999999999</v>
      </c>
      <c r="GA5" s="21">
        <f>GA6+GA12+GA34</f>
        <v>21448</v>
      </c>
      <c r="GB5" s="21">
        <f>GA5/FZ5*100</f>
        <v>71.752599392471467</v>
      </c>
      <c r="GC5" s="21">
        <f>GC6+GC12+GC34</f>
        <v>62088.800000000003</v>
      </c>
      <c r="GD5" s="21">
        <f>GD6+GD12+GD34</f>
        <v>0</v>
      </c>
      <c r="GE5" s="21">
        <f>GD5/GC5*100</f>
        <v>0</v>
      </c>
      <c r="GF5" s="21">
        <f>GF6+GF12+GF34</f>
        <v>15407.2</v>
      </c>
      <c r="GG5" s="21">
        <f>GG6+GG12+GG34</f>
        <v>1738.2</v>
      </c>
      <c r="GH5" s="21">
        <f>GG5/GF5*100</f>
        <v>11.281738408017031</v>
      </c>
      <c r="GI5" s="21">
        <f>GI6+GI12+GI34</f>
        <v>44007.9</v>
      </c>
      <c r="GJ5" s="21">
        <f>GJ6+GJ12+GJ34</f>
        <v>0</v>
      </c>
      <c r="GK5" s="21">
        <f>GJ5/GI5*100</f>
        <v>0</v>
      </c>
      <c r="GL5" s="21">
        <f>GL6+GL12+GL34</f>
        <v>298.10000000000002</v>
      </c>
      <c r="GM5" s="21">
        <f>GM6+GM12+GM34</f>
        <v>0</v>
      </c>
      <c r="GN5" s="21">
        <f>GM5/GL5*100</f>
        <v>0</v>
      </c>
      <c r="GO5" s="21">
        <f>GO6+GO12+GO34</f>
        <v>9014.7000000000007</v>
      </c>
      <c r="GP5" s="21">
        <f>GP6+GP12+GP34</f>
        <v>1250.9000000000001</v>
      </c>
      <c r="GQ5" s="21">
        <f>GP5/GO5*100</f>
        <v>13.876224389053435</v>
      </c>
      <c r="GR5" s="21">
        <f>GR6+GR12+GR34</f>
        <v>61363.3</v>
      </c>
      <c r="GS5" s="21">
        <f>GS6+GS12+GS34</f>
        <v>0</v>
      </c>
      <c r="GT5" s="21">
        <f>GS5/GR5*100</f>
        <v>0</v>
      </c>
      <c r="GU5" s="21">
        <f>GU6+GU12+GU34</f>
        <v>83900.3</v>
      </c>
      <c r="GV5" s="21">
        <f>GV6+GV12+GV34</f>
        <v>0</v>
      </c>
      <c r="GW5" s="21">
        <f>GV5/GU5*100</f>
        <v>0</v>
      </c>
      <c r="GX5" s="21">
        <f>GX6+GX12+GX34</f>
        <v>109659</v>
      </c>
      <c r="GY5" s="21">
        <f>GY6+GY12+GY34</f>
        <v>0</v>
      </c>
      <c r="GZ5" s="21">
        <f>GY5/GX5*100</f>
        <v>0</v>
      </c>
      <c r="HA5" s="21">
        <f>HA6+HA12+HA34</f>
        <v>78818.3</v>
      </c>
      <c r="HB5" s="21">
        <f>HB6+HB12+HB34</f>
        <v>0</v>
      </c>
      <c r="HC5" s="21">
        <f>HB5/HA5*100</f>
        <v>0</v>
      </c>
      <c r="HD5" s="21">
        <f>HD6+HD12+HD34</f>
        <v>86697.7</v>
      </c>
      <c r="HE5" s="21">
        <f>HE6+HE12+HE34</f>
        <v>0</v>
      </c>
      <c r="HF5" s="21">
        <f>HE5/HD5*100</f>
        <v>0</v>
      </c>
      <c r="HG5" s="21">
        <f>HG6+HG12+HG34</f>
        <v>115075.7</v>
      </c>
      <c r="HH5" s="21">
        <f>HH6+HH12+HH34</f>
        <v>0</v>
      </c>
      <c r="HI5" s="21">
        <f>HH5/HG5*100</f>
        <v>0</v>
      </c>
      <c r="HJ5" s="21">
        <f>HJ6+HJ12+HJ34</f>
        <v>68816.399999999994</v>
      </c>
      <c r="HK5" s="21">
        <f>HK6+HK12+HK34</f>
        <v>0</v>
      </c>
      <c r="HL5" s="21">
        <f>HK5/HJ5*100</f>
        <v>0</v>
      </c>
      <c r="HM5" s="21">
        <f>HM6+HM12+HM34</f>
        <v>107018.4</v>
      </c>
      <c r="HN5" s="21">
        <f>HN6+HN12+HN34</f>
        <v>0</v>
      </c>
      <c r="HO5" s="21">
        <f>HN5/HM5*100</f>
        <v>0</v>
      </c>
      <c r="HP5" s="21">
        <f>HP6+HP12+HP34</f>
        <v>119233.8</v>
      </c>
      <c r="HQ5" s="21">
        <f>HQ6+HQ12+HQ34</f>
        <v>0</v>
      </c>
      <c r="HR5" s="21">
        <f>HQ5/HP5*100</f>
        <v>0</v>
      </c>
      <c r="HS5" s="21">
        <f>HS6+HS12+HS34</f>
        <v>8500</v>
      </c>
      <c r="HT5" s="21">
        <f>HT6+HT12+HT34</f>
        <v>0</v>
      </c>
      <c r="HU5" s="21">
        <f>HT5/HS5*100</f>
        <v>0</v>
      </c>
      <c r="HV5" s="21">
        <f>HV6+HV12+HV34</f>
        <v>14037.1</v>
      </c>
      <c r="HW5" s="21">
        <f>HW6+HW12+HW34</f>
        <v>0</v>
      </c>
      <c r="HX5" s="21">
        <f>HW5/HV5*100</f>
        <v>0</v>
      </c>
      <c r="HY5" s="21">
        <f>HY6+HY12+HY34</f>
        <v>50000</v>
      </c>
      <c r="HZ5" s="21">
        <f>HZ6+HZ12+HZ34</f>
        <v>0</v>
      </c>
      <c r="IA5" s="21">
        <f>HZ5/HY5*100</f>
        <v>0</v>
      </c>
      <c r="IB5" s="21">
        <f>IB6+IB12+IB34</f>
        <v>80000</v>
      </c>
      <c r="IC5" s="21">
        <f>IC6+IC12+IC34</f>
        <v>5644.4</v>
      </c>
      <c r="ID5" s="22">
        <f>IC5/IB5*100</f>
        <v>7.0554999999999994</v>
      </c>
      <c r="IE5" s="21">
        <f>IE6+IE12+IE34</f>
        <v>137290</v>
      </c>
      <c r="IF5" s="21">
        <f>IF6+IF12+IF34</f>
        <v>16995.899999999998</v>
      </c>
      <c r="IG5" s="21">
        <f>IF5/IE5*100</f>
        <v>12.37956151212761</v>
      </c>
    </row>
    <row r="6" spans="1:241" ht="26.25" customHeight="1">
      <c r="A6" s="49" t="s">
        <v>227</v>
      </c>
      <c r="B6" s="18">
        <f t="shared" ref="B6:B13" si="6">E6+H6+K6+N6+Q6+T6+W6+Z6+AC6+AF6+AI6+AL6+AO6+AR6+AU6+AX6+BA6+BD6+BG6+BJ6+BM6+BP6+BS6+BV6+BY6+CB6+CE6+CH6+CK6+CN6+CQ6+CT6+CW6+CZ6+DC6+DF6+DI6+DL6+DO6+DR6+DU6+DX6+EA6+ED6+EG6+EJ6+EM6+EP6+ES6+EV6+EY6+FB6+FE6+FH6+FK6+FN6+FQ6+FT6+FW6+FZ6+GC6+GF6+GI6+GL6+GO6+GR6+GU6+GX6+HA6+HD6+HG6+HJ6+HM6+HP6+HS6+HV6+HY6+IB6+IE6</f>
        <v>5610300.1999999993</v>
      </c>
      <c r="C6" s="18">
        <f t="shared" si="0"/>
        <v>1953321.2</v>
      </c>
      <c r="D6" s="21">
        <f t="shared" si="1"/>
        <v>34.816696618123935</v>
      </c>
      <c r="E6" s="21">
        <f t="shared" ref="E6:AY6" si="7">SUM(E7:E11)</f>
        <v>103506.9</v>
      </c>
      <c r="F6" s="21">
        <f t="shared" si="7"/>
        <v>61036.1</v>
      </c>
      <c r="G6" s="18">
        <f t="shared" ref="G6:G33" si="8">F6/E6*100</f>
        <v>58.968146084946994</v>
      </c>
      <c r="H6" s="21">
        <f t="shared" si="7"/>
        <v>0</v>
      </c>
      <c r="I6" s="21">
        <f t="shared" si="7"/>
        <v>0</v>
      </c>
      <c r="J6" s="21">
        <v>0</v>
      </c>
      <c r="K6" s="21">
        <f t="shared" si="7"/>
        <v>0</v>
      </c>
      <c r="L6" s="21">
        <f t="shared" si="7"/>
        <v>0</v>
      </c>
      <c r="M6" s="21"/>
      <c r="N6" s="21">
        <f t="shared" si="7"/>
        <v>0</v>
      </c>
      <c r="O6" s="21">
        <f t="shared" si="7"/>
        <v>0</v>
      </c>
      <c r="P6" s="21">
        <f t="shared" si="7"/>
        <v>0</v>
      </c>
      <c r="Q6" s="21">
        <f t="shared" si="7"/>
        <v>100000</v>
      </c>
      <c r="R6" s="21">
        <f t="shared" si="7"/>
        <v>45568.600000000006</v>
      </c>
      <c r="S6" s="18">
        <f t="shared" ref="S6" si="9">R6/Q6*100</f>
        <v>45.568600000000004</v>
      </c>
      <c r="T6" s="21">
        <f t="shared" si="7"/>
        <v>54269.600000000006</v>
      </c>
      <c r="U6" s="21">
        <f t="shared" si="7"/>
        <v>17555.399999999998</v>
      </c>
      <c r="V6" s="21">
        <f>SUM(U6/T6*100)</f>
        <v>32.34849713283311</v>
      </c>
      <c r="W6" s="21">
        <f t="shared" si="7"/>
        <v>487252.3</v>
      </c>
      <c r="X6" s="21">
        <f t="shared" si="7"/>
        <v>277310.8</v>
      </c>
      <c r="Y6" s="21">
        <f t="shared" ref="Y6:Y10" si="10">SUM(X6/W6*100)</f>
        <v>56.913184401592353</v>
      </c>
      <c r="Z6" s="21">
        <f t="shared" si="7"/>
        <v>112747.7</v>
      </c>
      <c r="AA6" s="21">
        <f t="shared" si="7"/>
        <v>20093.3</v>
      </c>
      <c r="AB6" s="21">
        <f t="shared" ref="AB6:AB11" si="11">AA6/Z6*100</f>
        <v>17.821472189676594</v>
      </c>
      <c r="AC6" s="21">
        <f t="shared" si="7"/>
        <v>830709.6</v>
      </c>
      <c r="AD6" s="21">
        <f t="shared" si="7"/>
        <v>514532.3</v>
      </c>
      <c r="AE6" s="21">
        <f t="shared" ref="AE6:AE28" si="12">AD6/AC6*100</f>
        <v>61.938889354354401</v>
      </c>
      <c r="AF6" s="21">
        <f t="shared" si="7"/>
        <v>11340.5</v>
      </c>
      <c r="AG6" s="21">
        <f t="shared" si="7"/>
        <v>2518.9</v>
      </c>
      <c r="AH6" s="21">
        <f t="shared" ref="AH6:AH33" si="13">AG6/AF6*100</f>
        <v>22.211542700939113</v>
      </c>
      <c r="AI6" s="21">
        <f t="shared" si="7"/>
        <v>0</v>
      </c>
      <c r="AJ6" s="21">
        <f t="shared" si="7"/>
        <v>0</v>
      </c>
      <c r="AK6" s="21">
        <f t="shared" si="7"/>
        <v>0</v>
      </c>
      <c r="AL6" s="21">
        <f t="shared" si="7"/>
        <v>0</v>
      </c>
      <c r="AM6" s="21">
        <f t="shared" si="7"/>
        <v>0</v>
      </c>
      <c r="AN6" s="21">
        <v>0</v>
      </c>
      <c r="AO6" s="21">
        <f t="shared" si="7"/>
        <v>85350.6</v>
      </c>
      <c r="AP6" s="21">
        <f t="shared" si="7"/>
        <v>60197.999999999993</v>
      </c>
      <c r="AQ6" s="21">
        <f t="shared" ref="AQ6:AQ28" si="14">SUM(AP6/AO6*100)</f>
        <v>70.530259892724828</v>
      </c>
      <c r="AR6" s="21">
        <f t="shared" si="7"/>
        <v>0</v>
      </c>
      <c r="AS6" s="21">
        <f t="shared" si="7"/>
        <v>0</v>
      </c>
      <c r="AT6" s="21">
        <v>0</v>
      </c>
      <c r="AU6" s="21">
        <f t="shared" si="7"/>
        <v>526320.19999999995</v>
      </c>
      <c r="AV6" s="21">
        <f t="shared" si="7"/>
        <v>355830.6</v>
      </c>
      <c r="AW6" s="21">
        <f t="shared" ref="AW6:AW10" si="15">AV6/AU6*100</f>
        <v>67.60724745126636</v>
      </c>
      <c r="AX6" s="21">
        <f t="shared" si="7"/>
        <v>0</v>
      </c>
      <c r="AY6" s="21">
        <f t="shared" si="7"/>
        <v>0</v>
      </c>
      <c r="AZ6" s="21">
        <v>0</v>
      </c>
      <c r="BA6" s="21">
        <f t="shared" ref="BA6:CU6" si="16">SUM(BA7:BA11)</f>
        <v>0</v>
      </c>
      <c r="BB6" s="21">
        <f t="shared" si="16"/>
        <v>0</v>
      </c>
      <c r="BC6" s="21">
        <v>0</v>
      </c>
      <c r="BD6" s="21">
        <f t="shared" si="16"/>
        <v>188852.5</v>
      </c>
      <c r="BE6" s="21">
        <f t="shared" si="16"/>
        <v>0</v>
      </c>
      <c r="BF6" s="21">
        <f t="shared" ref="BF6:BF10" si="17">BE6/BD6*100</f>
        <v>0</v>
      </c>
      <c r="BG6" s="21">
        <f t="shared" si="16"/>
        <v>302503.3</v>
      </c>
      <c r="BH6" s="21">
        <f t="shared" si="16"/>
        <v>0</v>
      </c>
      <c r="BI6" s="21">
        <f t="shared" ref="BI6:BI10" si="18">BH6/BG6*100</f>
        <v>0</v>
      </c>
      <c r="BJ6" s="21">
        <f t="shared" si="16"/>
        <v>119660</v>
      </c>
      <c r="BK6" s="21">
        <f t="shared" si="16"/>
        <v>0</v>
      </c>
      <c r="BL6" s="21">
        <f t="shared" ref="BL6:BL10" si="19">BK6/BJ6*100</f>
        <v>0</v>
      </c>
      <c r="BM6" s="21">
        <f t="shared" si="16"/>
        <v>0</v>
      </c>
      <c r="BN6" s="21">
        <f t="shared" si="16"/>
        <v>0</v>
      </c>
      <c r="BO6" s="21">
        <v>0</v>
      </c>
      <c r="BP6" s="21">
        <f t="shared" si="16"/>
        <v>0</v>
      </c>
      <c r="BQ6" s="21">
        <f t="shared" si="16"/>
        <v>0</v>
      </c>
      <c r="BR6" s="21">
        <v>0</v>
      </c>
      <c r="BS6" s="21">
        <f t="shared" si="16"/>
        <v>211594.9</v>
      </c>
      <c r="BT6" s="21">
        <f t="shared" si="16"/>
        <v>44941.7</v>
      </c>
      <c r="BU6" s="21">
        <f t="shared" ref="BU6:BU8" si="20">BT6/BS6*100</f>
        <v>21.239500573974134</v>
      </c>
      <c r="BV6" s="21">
        <f t="shared" si="16"/>
        <v>545474.9</v>
      </c>
      <c r="BW6" s="21">
        <f t="shared" si="16"/>
        <v>195187.9</v>
      </c>
      <c r="BX6" s="21">
        <f t="shared" ref="BX6:BX8" si="21">BW6/BV6*100</f>
        <v>35.783113026832211</v>
      </c>
      <c r="BY6" s="21">
        <f t="shared" si="16"/>
        <v>98838.399999999994</v>
      </c>
      <c r="BZ6" s="21">
        <f t="shared" si="16"/>
        <v>6281.4</v>
      </c>
      <c r="CA6" s="21">
        <f t="shared" ref="CA6:CA8" si="22">BZ6/BY6*100</f>
        <v>6.3552222617929877</v>
      </c>
      <c r="CB6" s="21">
        <f t="shared" si="16"/>
        <v>0</v>
      </c>
      <c r="CC6" s="21">
        <f t="shared" si="16"/>
        <v>0</v>
      </c>
      <c r="CD6" s="21">
        <v>0</v>
      </c>
      <c r="CE6" s="21">
        <f t="shared" si="16"/>
        <v>70657.2</v>
      </c>
      <c r="CF6" s="21">
        <f t="shared" si="16"/>
        <v>0</v>
      </c>
      <c r="CG6" s="21">
        <f t="shared" ref="CG6:CG8" si="23">CF6/CE6*100</f>
        <v>0</v>
      </c>
      <c r="CH6" s="21">
        <f t="shared" si="16"/>
        <v>92320.8</v>
      </c>
      <c r="CI6" s="21">
        <f t="shared" si="16"/>
        <v>0</v>
      </c>
      <c r="CJ6" s="21">
        <f t="shared" ref="CJ6:CJ10" si="24">CI6/CH6*100</f>
        <v>0</v>
      </c>
      <c r="CK6" s="21">
        <f t="shared" si="16"/>
        <v>101598.8</v>
      </c>
      <c r="CL6" s="21">
        <f t="shared" si="16"/>
        <v>14497</v>
      </c>
      <c r="CM6" s="21">
        <f t="shared" ref="CM6:CM10" si="25">CL6/CK6*100</f>
        <v>14.268869317354142</v>
      </c>
      <c r="CN6" s="21">
        <f t="shared" si="16"/>
        <v>220283.9</v>
      </c>
      <c r="CO6" s="21">
        <f t="shared" si="16"/>
        <v>133331.6</v>
      </c>
      <c r="CP6" s="21">
        <f t="shared" ref="CP6:CP10" si="26">CO6/CN6*100</f>
        <v>60.527165171853234</v>
      </c>
      <c r="CQ6" s="21">
        <f t="shared" si="16"/>
        <v>20000</v>
      </c>
      <c r="CR6" s="21">
        <f t="shared" si="16"/>
        <v>0</v>
      </c>
      <c r="CS6" s="21">
        <f t="shared" ref="CS6:CS10" si="27">CR6/CQ6*100</f>
        <v>0</v>
      </c>
      <c r="CT6" s="21">
        <f t="shared" si="16"/>
        <v>0</v>
      </c>
      <c r="CU6" s="21">
        <f t="shared" si="16"/>
        <v>0</v>
      </c>
      <c r="CV6" s="21">
        <v>0</v>
      </c>
      <c r="CW6" s="21">
        <f t="shared" ref="CW6:FH6" si="28">SUM(CW7:CW11)</f>
        <v>0</v>
      </c>
      <c r="CX6" s="21">
        <f t="shared" si="28"/>
        <v>0</v>
      </c>
      <c r="CY6" s="21">
        <v>0</v>
      </c>
      <c r="CZ6" s="21">
        <f t="shared" si="28"/>
        <v>0</v>
      </c>
      <c r="DA6" s="21">
        <f t="shared" si="28"/>
        <v>0</v>
      </c>
      <c r="DB6" s="21">
        <v>0</v>
      </c>
      <c r="DC6" s="21">
        <f t="shared" si="28"/>
        <v>0</v>
      </c>
      <c r="DD6" s="21">
        <f t="shared" si="28"/>
        <v>0</v>
      </c>
      <c r="DE6" s="21">
        <v>0</v>
      </c>
      <c r="DF6" s="21">
        <f t="shared" si="28"/>
        <v>0</v>
      </c>
      <c r="DG6" s="21">
        <f t="shared" si="28"/>
        <v>0</v>
      </c>
      <c r="DH6" s="21">
        <v>0</v>
      </c>
      <c r="DI6" s="21">
        <f t="shared" si="28"/>
        <v>0</v>
      </c>
      <c r="DJ6" s="21">
        <f t="shared" si="28"/>
        <v>0</v>
      </c>
      <c r="DK6" s="21">
        <v>0</v>
      </c>
      <c r="DL6" s="21">
        <f t="shared" si="28"/>
        <v>0</v>
      </c>
      <c r="DM6" s="21">
        <f t="shared" si="28"/>
        <v>0</v>
      </c>
      <c r="DN6" s="21">
        <v>0</v>
      </c>
      <c r="DO6" s="21">
        <f t="shared" si="28"/>
        <v>0</v>
      </c>
      <c r="DP6" s="21">
        <f t="shared" si="28"/>
        <v>0</v>
      </c>
      <c r="DQ6" s="21">
        <v>0</v>
      </c>
      <c r="DR6" s="21">
        <f t="shared" si="28"/>
        <v>0</v>
      </c>
      <c r="DS6" s="21">
        <f t="shared" si="28"/>
        <v>0</v>
      </c>
      <c r="DT6" s="21">
        <v>0</v>
      </c>
      <c r="DU6" s="21">
        <f t="shared" si="28"/>
        <v>0</v>
      </c>
      <c r="DV6" s="21">
        <f t="shared" si="28"/>
        <v>0</v>
      </c>
      <c r="DW6" s="21">
        <v>0</v>
      </c>
      <c r="DX6" s="21">
        <f t="shared" si="28"/>
        <v>0</v>
      </c>
      <c r="DY6" s="21">
        <f t="shared" si="28"/>
        <v>0</v>
      </c>
      <c r="DZ6" s="21">
        <v>0</v>
      </c>
      <c r="EA6" s="21">
        <f t="shared" si="28"/>
        <v>0</v>
      </c>
      <c r="EB6" s="21">
        <f t="shared" si="28"/>
        <v>0</v>
      </c>
      <c r="EC6" s="21">
        <v>0</v>
      </c>
      <c r="ED6" s="21">
        <f t="shared" si="28"/>
        <v>0</v>
      </c>
      <c r="EE6" s="21">
        <f t="shared" si="28"/>
        <v>0</v>
      </c>
      <c r="EF6" s="21">
        <v>0</v>
      </c>
      <c r="EG6" s="21">
        <f t="shared" si="28"/>
        <v>326.10000000000002</v>
      </c>
      <c r="EH6" s="21">
        <f t="shared" si="28"/>
        <v>326.10000000000002</v>
      </c>
      <c r="EI6" s="21">
        <f t="shared" ref="EI6:EI33" si="29">EH6/EG6*100</f>
        <v>100</v>
      </c>
      <c r="EJ6" s="21">
        <f t="shared" si="28"/>
        <v>0</v>
      </c>
      <c r="EK6" s="21">
        <f t="shared" si="28"/>
        <v>0</v>
      </c>
      <c r="EL6" s="21">
        <v>0</v>
      </c>
      <c r="EM6" s="21">
        <f t="shared" si="28"/>
        <v>300</v>
      </c>
      <c r="EN6" s="21">
        <f t="shared" si="28"/>
        <v>0</v>
      </c>
      <c r="EO6" s="21">
        <f t="shared" ref="EO6:EO9" si="30">EN6/EM6*100</f>
        <v>0</v>
      </c>
      <c r="EP6" s="21">
        <f t="shared" si="28"/>
        <v>310</v>
      </c>
      <c r="EQ6" s="21">
        <f t="shared" si="28"/>
        <v>0</v>
      </c>
      <c r="ER6" s="21">
        <f t="shared" ref="ER6:ER10" si="31">EQ6/EP6*100</f>
        <v>0</v>
      </c>
      <c r="ES6" s="21">
        <f t="shared" si="28"/>
        <v>1703.7</v>
      </c>
      <c r="ET6" s="21">
        <f t="shared" si="28"/>
        <v>0</v>
      </c>
      <c r="EU6" s="21">
        <f t="shared" ref="EU6:EU10" si="32">ET6/ES6*100</f>
        <v>0</v>
      </c>
      <c r="EV6" s="21">
        <f t="shared" si="28"/>
        <v>2776.1</v>
      </c>
      <c r="EW6" s="21">
        <f t="shared" si="28"/>
        <v>0</v>
      </c>
      <c r="EX6" s="21">
        <f t="shared" ref="EX6:EX10" si="33">EW6/EV6*100</f>
        <v>0</v>
      </c>
      <c r="EY6" s="21">
        <f t="shared" si="28"/>
        <v>0</v>
      </c>
      <c r="EZ6" s="21">
        <f t="shared" si="28"/>
        <v>0</v>
      </c>
      <c r="FA6" s="21">
        <v>0</v>
      </c>
      <c r="FB6" s="21">
        <f t="shared" si="28"/>
        <v>211133.4</v>
      </c>
      <c r="FC6" s="21">
        <f t="shared" si="28"/>
        <v>97801.900000000009</v>
      </c>
      <c r="FD6" s="21">
        <f t="shared" ref="FD6:FD11" si="34">FC6/FB6*100</f>
        <v>46.32232512714711</v>
      </c>
      <c r="FE6" s="21">
        <f t="shared" si="28"/>
        <v>5173.2</v>
      </c>
      <c r="FF6" s="21">
        <f t="shared" si="28"/>
        <v>1640.7</v>
      </c>
      <c r="FG6" s="21">
        <f t="shared" ref="FG6:FG11" si="35">FF6/FE6*100</f>
        <v>31.715379262352123</v>
      </c>
      <c r="FH6" s="21">
        <f t="shared" si="28"/>
        <v>207279.1</v>
      </c>
      <c r="FI6" s="21">
        <f t="shared" ref="FI6:HT6" si="36">SUM(FI7:FI11)</f>
        <v>76421.600000000006</v>
      </c>
      <c r="FJ6" s="21">
        <f t="shared" ref="FJ6:FJ28" si="37">FI6/FH6*100</f>
        <v>36.868936617343479</v>
      </c>
      <c r="FK6" s="21">
        <f t="shared" si="36"/>
        <v>0</v>
      </c>
      <c r="FL6" s="21">
        <f t="shared" si="36"/>
        <v>0</v>
      </c>
      <c r="FM6" s="21">
        <v>0</v>
      </c>
      <c r="FN6" s="21">
        <f t="shared" si="36"/>
        <v>0</v>
      </c>
      <c r="FO6" s="21">
        <f t="shared" si="36"/>
        <v>0</v>
      </c>
      <c r="FP6" s="21">
        <v>0</v>
      </c>
      <c r="FQ6" s="21">
        <f t="shared" si="36"/>
        <v>12695</v>
      </c>
      <c r="FR6" s="21">
        <f t="shared" si="36"/>
        <v>7278.5</v>
      </c>
      <c r="FS6" s="21">
        <f t="shared" ref="FS6:FS33" si="38">FR6/FQ6*100</f>
        <v>57.333595903899173</v>
      </c>
      <c r="FT6" s="21">
        <f t="shared" si="36"/>
        <v>12433.599999999999</v>
      </c>
      <c r="FU6" s="21">
        <f t="shared" si="36"/>
        <v>8939.7999999999993</v>
      </c>
      <c r="FV6" s="21">
        <f t="shared" ref="FV6:FV33" si="39">FU6/FT6*100</f>
        <v>71.900334577274478</v>
      </c>
      <c r="FW6" s="21">
        <f t="shared" si="36"/>
        <v>5502.7999999999993</v>
      </c>
      <c r="FX6" s="21">
        <f t="shared" si="36"/>
        <v>0</v>
      </c>
      <c r="FY6" s="21">
        <f t="shared" ref="FY6:FY33" si="40">FX6/FW6*100</f>
        <v>0</v>
      </c>
      <c r="FZ6" s="21">
        <f t="shared" si="36"/>
        <v>19903.5</v>
      </c>
      <c r="GA6" s="21">
        <f t="shared" si="36"/>
        <v>12029</v>
      </c>
      <c r="GB6" s="21">
        <f t="shared" ref="GB6:GB33" si="41">GA6/FZ6*100</f>
        <v>60.436606626975156</v>
      </c>
      <c r="GC6" s="21">
        <f t="shared" si="36"/>
        <v>0</v>
      </c>
      <c r="GD6" s="21">
        <f t="shared" si="36"/>
        <v>0</v>
      </c>
      <c r="GE6" s="21">
        <v>0</v>
      </c>
      <c r="GF6" s="21">
        <f t="shared" si="36"/>
        <v>0</v>
      </c>
      <c r="GG6" s="21">
        <f t="shared" si="36"/>
        <v>0</v>
      </c>
      <c r="GH6" s="21">
        <v>0</v>
      </c>
      <c r="GI6" s="21">
        <f t="shared" si="36"/>
        <v>44007.9</v>
      </c>
      <c r="GJ6" s="21">
        <f t="shared" si="36"/>
        <v>0</v>
      </c>
      <c r="GK6" s="21">
        <f t="shared" ref="GK6:GK10" si="42">GJ6/GI6*100</f>
        <v>0</v>
      </c>
      <c r="GL6" s="21">
        <f t="shared" si="36"/>
        <v>298.10000000000002</v>
      </c>
      <c r="GM6" s="21">
        <f t="shared" si="36"/>
        <v>0</v>
      </c>
      <c r="GN6" s="21">
        <f t="shared" ref="GN6:GN10" si="43">GM6/GL6*100</f>
        <v>0</v>
      </c>
      <c r="GO6" s="21">
        <f t="shared" si="36"/>
        <v>6956</v>
      </c>
      <c r="GP6" s="21">
        <f t="shared" si="36"/>
        <v>0</v>
      </c>
      <c r="GQ6" s="21">
        <f t="shared" ref="GQ6:GQ33" si="44">GP6/GO6*100</f>
        <v>0</v>
      </c>
      <c r="GR6" s="21">
        <f t="shared" si="36"/>
        <v>0</v>
      </c>
      <c r="GS6" s="21">
        <f t="shared" si="36"/>
        <v>0</v>
      </c>
      <c r="GT6" s="21">
        <v>0</v>
      </c>
      <c r="GU6" s="21">
        <f t="shared" si="36"/>
        <v>83900.3</v>
      </c>
      <c r="GV6" s="21">
        <f t="shared" si="36"/>
        <v>0</v>
      </c>
      <c r="GW6" s="21">
        <f t="shared" ref="GW6:GW10" si="45">GV6/GU6*100</f>
        <v>0</v>
      </c>
      <c r="GX6" s="21">
        <f t="shared" si="36"/>
        <v>109659</v>
      </c>
      <c r="GY6" s="21">
        <f t="shared" si="36"/>
        <v>0</v>
      </c>
      <c r="GZ6" s="21">
        <f t="shared" ref="GZ6:GZ10" si="46">GY6/GX6*100</f>
        <v>0</v>
      </c>
      <c r="HA6" s="21">
        <f t="shared" si="36"/>
        <v>78818.3</v>
      </c>
      <c r="HB6" s="21">
        <f t="shared" si="36"/>
        <v>0</v>
      </c>
      <c r="HC6" s="21">
        <f t="shared" ref="HC6:HC10" si="47">HB6/HA6*100</f>
        <v>0</v>
      </c>
      <c r="HD6" s="21">
        <f t="shared" si="36"/>
        <v>86697.7</v>
      </c>
      <c r="HE6" s="21">
        <f t="shared" si="36"/>
        <v>0</v>
      </c>
      <c r="HF6" s="21">
        <f t="shared" ref="HF6:HF10" si="48">HE6/HD6*100</f>
        <v>0</v>
      </c>
      <c r="HG6" s="21">
        <f t="shared" si="36"/>
        <v>115075.7</v>
      </c>
      <c r="HH6" s="21">
        <f t="shared" si="36"/>
        <v>0</v>
      </c>
      <c r="HI6" s="21">
        <f t="shared" ref="HI6:HI10" si="49">HH6/HG6*100</f>
        <v>0</v>
      </c>
      <c r="HJ6" s="21">
        <f t="shared" si="36"/>
        <v>68816.399999999994</v>
      </c>
      <c r="HK6" s="21">
        <f t="shared" si="36"/>
        <v>0</v>
      </c>
      <c r="HL6" s="21">
        <f t="shared" ref="HL6:HL10" si="50">HK6/HJ6*100</f>
        <v>0</v>
      </c>
      <c r="HM6" s="21">
        <f t="shared" si="36"/>
        <v>107018.4</v>
      </c>
      <c r="HN6" s="21">
        <f t="shared" si="36"/>
        <v>0</v>
      </c>
      <c r="HO6" s="21">
        <f t="shared" ref="HO6:HO10" si="51">HN6/HM6*100</f>
        <v>0</v>
      </c>
      <c r="HP6" s="21">
        <f t="shared" si="36"/>
        <v>119233.8</v>
      </c>
      <c r="HQ6" s="21">
        <f t="shared" si="36"/>
        <v>0</v>
      </c>
      <c r="HR6" s="21">
        <f t="shared" ref="HR6:HR10" si="52">HQ6/HP6*100</f>
        <v>0</v>
      </c>
      <c r="HS6" s="21">
        <f t="shared" si="36"/>
        <v>0</v>
      </c>
      <c r="HT6" s="21">
        <f t="shared" si="36"/>
        <v>0</v>
      </c>
      <c r="HU6" s="21">
        <v>0</v>
      </c>
      <c r="HV6" s="21">
        <f t="shared" ref="HV6:IG6" si="53">SUM(HV7:HV11)</f>
        <v>0</v>
      </c>
      <c r="HW6" s="21">
        <f t="shared" si="53"/>
        <v>0</v>
      </c>
      <c r="HX6" s="21">
        <v>0</v>
      </c>
      <c r="HY6" s="21">
        <f t="shared" si="53"/>
        <v>0</v>
      </c>
      <c r="HZ6" s="21">
        <f t="shared" si="53"/>
        <v>0</v>
      </c>
      <c r="IA6" s="21">
        <v>0</v>
      </c>
      <c r="IB6" s="21">
        <f t="shared" si="53"/>
        <v>27000</v>
      </c>
      <c r="IC6" s="21">
        <f t="shared" si="53"/>
        <v>0</v>
      </c>
      <c r="ID6" s="22">
        <f t="shared" ref="ID6:ID31" si="54">IC6/IB6*100</f>
        <v>0</v>
      </c>
      <c r="IE6" s="21">
        <f t="shared" si="53"/>
        <v>0</v>
      </c>
      <c r="IF6" s="21">
        <f t="shared" si="53"/>
        <v>0</v>
      </c>
      <c r="IG6" s="21">
        <f t="shared" si="53"/>
        <v>0</v>
      </c>
    </row>
    <row r="7" spans="1:241" s="51" customFormat="1" ht="18" customHeight="1">
      <c r="A7" s="50" t="s">
        <v>49</v>
      </c>
      <c r="B7" s="50">
        <f t="shared" si="6"/>
        <v>81750.3</v>
      </c>
      <c r="C7" s="50">
        <f t="shared" si="0"/>
        <v>39312.6</v>
      </c>
      <c r="D7" s="22">
        <f t="shared" si="1"/>
        <v>48.088630867409663</v>
      </c>
      <c r="E7" s="50">
        <v>2668.2</v>
      </c>
      <c r="F7" s="50">
        <v>1164.5999999999999</v>
      </c>
      <c r="G7" s="50">
        <f t="shared" si="8"/>
        <v>43.647402743422532</v>
      </c>
      <c r="H7" s="50"/>
      <c r="I7" s="50"/>
      <c r="J7" s="21"/>
      <c r="K7" s="50"/>
      <c r="L7" s="50"/>
      <c r="M7" s="22"/>
      <c r="N7" s="50"/>
      <c r="O7" s="50"/>
      <c r="P7" s="50"/>
      <c r="Q7" s="50">
        <v>18907.5</v>
      </c>
      <c r="R7" s="50">
        <v>7080.2</v>
      </c>
      <c r="S7" s="50">
        <f>R7/Q7*100</f>
        <v>37.446515932830884</v>
      </c>
      <c r="T7" s="50">
        <v>4243.3999999999996</v>
      </c>
      <c r="U7" s="50">
        <v>3510.1</v>
      </c>
      <c r="V7" s="22">
        <f t="shared" ref="V7:V33" si="55">SUM(U7/T7*100)</f>
        <v>82.719046047980399</v>
      </c>
      <c r="W7" s="8"/>
      <c r="X7" s="8"/>
      <c r="Y7" s="21"/>
      <c r="Z7" s="50">
        <v>13874.9</v>
      </c>
      <c r="AA7" s="50">
        <v>2984.5</v>
      </c>
      <c r="AB7" s="22">
        <f t="shared" si="11"/>
        <v>21.510064937404955</v>
      </c>
      <c r="AC7" s="50"/>
      <c r="AD7" s="50"/>
      <c r="AE7" s="22"/>
      <c r="AF7" s="50">
        <v>176.5</v>
      </c>
      <c r="AG7" s="50">
        <v>0</v>
      </c>
      <c r="AH7" s="21"/>
      <c r="AI7" s="50"/>
      <c r="AJ7" s="50"/>
      <c r="AK7" s="50"/>
      <c r="AL7" s="50"/>
      <c r="AM7" s="50"/>
      <c r="AN7" s="21"/>
      <c r="AO7" s="50">
        <v>20000</v>
      </c>
      <c r="AP7" s="50">
        <v>20000</v>
      </c>
      <c r="AQ7" s="22">
        <f t="shared" si="14"/>
        <v>100</v>
      </c>
      <c r="AR7" s="50"/>
      <c r="AS7" s="50"/>
      <c r="AT7" s="21"/>
      <c r="AU7" s="50"/>
      <c r="AV7" s="50"/>
      <c r="AW7" s="21"/>
      <c r="AX7" s="50"/>
      <c r="AY7" s="50"/>
      <c r="AZ7" s="22"/>
      <c r="BA7" s="50"/>
      <c r="BB7" s="50"/>
      <c r="BC7" s="21"/>
      <c r="BD7" s="50"/>
      <c r="BE7" s="50"/>
      <c r="BF7" s="21"/>
      <c r="BG7" s="50"/>
      <c r="BH7" s="50"/>
      <c r="BI7" s="21"/>
      <c r="BJ7" s="50"/>
      <c r="BK7" s="50"/>
      <c r="BL7" s="21"/>
      <c r="BM7" s="50"/>
      <c r="BN7" s="50"/>
      <c r="BO7" s="21"/>
      <c r="BP7" s="50"/>
      <c r="BQ7" s="50"/>
      <c r="BR7" s="21"/>
      <c r="BS7" s="50"/>
      <c r="BT7" s="50"/>
      <c r="BU7" s="21"/>
      <c r="BV7" s="50"/>
      <c r="BW7" s="50"/>
      <c r="BX7" s="21"/>
      <c r="BY7" s="50"/>
      <c r="BZ7" s="50"/>
      <c r="CA7" s="21"/>
      <c r="CB7" s="50"/>
      <c r="CC7" s="50"/>
      <c r="CD7" s="21"/>
      <c r="CE7" s="50"/>
      <c r="CF7" s="50"/>
      <c r="CG7" s="21"/>
      <c r="CH7" s="50"/>
      <c r="CI7" s="50"/>
      <c r="CJ7" s="21"/>
      <c r="CK7" s="50"/>
      <c r="CL7" s="50"/>
      <c r="CM7" s="21"/>
      <c r="CN7" s="50"/>
      <c r="CO7" s="50"/>
      <c r="CP7" s="21"/>
      <c r="CQ7" s="50"/>
      <c r="CR7" s="50"/>
      <c r="CS7" s="21"/>
      <c r="CT7" s="50"/>
      <c r="CU7" s="50"/>
      <c r="CV7" s="21"/>
      <c r="CW7" s="50"/>
      <c r="CX7" s="50"/>
      <c r="CY7" s="21"/>
      <c r="CZ7" s="50"/>
      <c r="DA7" s="50"/>
      <c r="DB7" s="21"/>
      <c r="DC7" s="50"/>
      <c r="DD7" s="50"/>
      <c r="DE7" s="21"/>
      <c r="DF7" s="50"/>
      <c r="DG7" s="50"/>
      <c r="DH7" s="21"/>
      <c r="DI7" s="50"/>
      <c r="DJ7" s="50"/>
      <c r="DK7" s="21"/>
      <c r="DL7" s="50"/>
      <c r="DM7" s="50"/>
      <c r="DN7" s="22"/>
      <c r="DO7" s="50"/>
      <c r="DP7" s="50"/>
      <c r="DQ7" s="21"/>
      <c r="DR7" s="50"/>
      <c r="DS7" s="50"/>
      <c r="DT7" s="22"/>
      <c r="DU7" s="50"/>
      <c r="DV7" s="50"/>
      <c r="DW7" s="22"/>
      <c r="DX7" s="50"/>
      <c r="DY7" s="50"/>
      <c r="DZ7" s="21"/>
      <c r="EA7" s="8"/>
      <c r="EB7" s="8"/>
      <c r="EC7" s="21"/>
      <c r="ED7" s="50"/>
      <c r="EE7" s="50"/>
      <c r="EF7" s="21"/>
      <c r="EG7" s="50">
        <v>15.6</v>
      </c>
      <c r="EH7" s="50">
        <v>15.6</v>
      </c>
      <c r="EI7" s="22">
        <f t="shared" si="29"/>
        <v>100</v>
      </c>
      <c r="EJ7" s="50"/>
      <c r="EK7" s="50"/>
      <c r="EL7" s="22"/>
      <c r="EM7" s="8"/>
      <c r="EN7" s="8"/>
      <c r="EO7" s="21"/>
      <c r="EP7" s="8"/>
      <c r="EQ7" s="8"/>
      <c r="ER7" s="21"/>
      <c r="ES7" s="8"/>
      <c r="ET7" s="8"/>
      <c r="EU7" s="21"/>
      <c r="EV7" s="8"/>
      <c r="EW7" s="8"/>
      <c r="EX7" s="21"/>
      <c r="EY7" s="8"/>
      <c r="EZ7" s="8"/>
      <c r="FA7" s="22"/>
      <c r="FB7" s="8">
        <v>10753.4</v>
      </c>
      <c r="FC7" s="8">
        <v>1094.8</v>
      </c>
      <c r="FD7" s="22">
        <f t="shared" si="34"/>
        <v>10.180966020049473</v>
      </c>
      <c r="FE7" s="8">
        <v>771.1</v>
      </c>
      <c r="FF7" s="8">
        <v>0</v>
      </c>
      <c r="FG7" s="22">
        <f t="shared" si="35"/>
        <v>0</v>
      </c>
      <c r="FH7" s="8"/>
      <c r="FI7" s="8"/>
      <c r="FJ7" s="21"/>
      <c r="FK7" s="8"/>
      <c r="FL7" s="8"/>
      <c r="FM7" s="21"/>
      <c r="FN7" s="8"/>
      <c r="FO7" s="8"/>
      <c r="FP7" s="21"/>
      <c r="FQ7" s="50">
        <v>2699.3</v>
      </c>
      <c r="FR7" s="50">
        <v>1349.6</v>
      </c>
      <c r="FS7" s="22">
        <f t="shared" si="38"/>
        <v>49.998147667913898</v>
      </c>
      <c r="FT7" s="50">
        <v>1810.5</v>
      </c>
      <c r="FU7" s="50">
        <v>950.7</v>
      </c>
      <c r="FV7" s="22">
        <f t="shared" si="39"/>
        <v>52.510356255178124</v>
      </c>
      <c r="FW7" s="50">
        <v>1142.4000000000001</v>
      </c>
      <c r="FX7" s="50">
        <v>0</v>
      </c>
      <c r="FY7" s="22">
        <f t="shared" si="40"/>
        <v>0</v>
      </c>
      <c r="FZ7" s="50">
        <v>1187.5</v>
      </c>
      <c r="GA7" s="50">
        <v>1162.5</v>
      </c>
      <c r="GB7" s="22">
        <f t="shared" si="41"/>
        <v>97.894736842105274</v>
      </c>
      <c r="GC7" s="50"/>
      <c r="GD7" s="50"/>
      <c r="GE7" s="21"/>
      <c r="GF7" s="50"/>
      <c r="GG7" s="50"/>
      <c r="GH7" s="21"/>
      <c r="GI7" s="50"/>
      <c r="GJ7" s="50"/>
      <c r="GK7" s="21"/>
      <c r="GL7" s="50"/>
      <c r="GM7" s="50"/>
      <c r="GN7" s="21"/>
      <c r="GO7" s="8"/>
      <c r="GP7" s="8"/>
      <c r="GQ7" s="22"/>
      <c r="GR7" s="50"/>
      <c r="GS7" s="50"/>
      <c r="GT7" s="21"/>
      <c r="GU7" s="8"/>
      <c r="GV7" s="8"/>
      <c r="GW7" s="21"/>
      <c r="GX7" s="8"/>
      <c r="GY7" s="8"/>
      <c r="GZ7" s="21"/>
      <c r="HA7" s="8"/>
      <c r="HB7" s="8"/>
      <c r="HC7" s="21"/>
      <c r="HD7" s="8"/>
      <c r="HE7" s="8"/>
      <c r="HF7" s="21"/>
      <c r="HG7" s="50"/>
      <c r="HH7" s="50"/>
      <c r="HI7" s="21"/>
      <c r="HJ7" s="8"/>
      <c r="HK7" s="8"/>
      <c r="HL7" s="21"/>
      <c r="HM7" s="8"/>
      <c r="HN7" s="8"/>
      <c r="HO7" s="21"/>
      <c r="HP7" s="8"/>
      <c r="HQ7" s="8"/>
      <c r="HR7" s="21"/>
      <c r="HS7" s="50"/>
      <c r="HT7" s="50"/>
      <c r="HU7" s="21"/>
      <c r="HV7" s="50"/>
      <c r="HW7" s="50"/>
      <c r="HX7" s="21"/>
      <c r="HY7" s="50"/>
      <c r="HZ7" s="50"/>
      <c r="IA7" s="50"/>
      <c r="IB7" s="50">
        <v>3500</v>
      </c>
      <c r="IC7" s="50">
        <v>0</v>
      </c>
      <c r="ID7" s="22">
        <f t="shared" si="54"/>
        <v>0</v>
      </c>
      <c r="IE7" s="50"/>
      <c r="IF7" s="50"/>
      <c r="IG7" s="50"/>
    </row>
    <row r="8" spans="1:241" s="51" customFormat="1" ht="18" customHeight="1">
      <c r="A8" s="50" t="s">
        <v>50</v>
      </c>
      <c r="B8" s="50">
        <f t="shared" si="6"/>
        <v>1014825.2000000002</v>
      </c>
      <c r="C8" s="50">
        <f t="shared" si="0"/>
        <v>298135.7</v>
      </c>
      <c r="D8" s="22">
        <f t="shared" si="1"/>
        <v>29.378034759089545</v>
      </c>
      <c r="E8" s="50">
        <v>12807.3</v>
      </c>
      <c r="F8" s="50">
        <v>9501.1</v>
      </c>
      <c r="G8" s="50">
        <f t="shared" si="8"/>
        <v>74.185035097171152</v>
      </c>
      <c r="H8" s="50"/>
      <c r="I8" s="50"/>
      <c r="J8" s="21"/>
      <c r="K8" s="50"/>
      <c r="L8" s="50"/>
      <c r="M8" s="22"/>
      <c r="N8" s="50"/>
      <c r="O8" s="50"/>
      <c r="P8" s="50"/>
      <c r="Q8" s="50">
        <v>10661.8</v>
      </c>
      <c r="R8" s="50">
        <v>0</v>
      </c>
      <c r="S8" s="50">
        <f t="shared" ref="S8:S11" si="56">R8/Q8*100</f>
        <v>0</v>
      </c>
      <c r="T8" s="50">
        <v>7340.5</v>
      </c>
      <c r="U8" s="50">
        <v>7335.2</v>
      </c>
      <c r="V8" s="22">
        <f t="shared" si="55"/>
        <v>99.927797833935017</v>
      </c>
      <c r="W8" s="8"/>
      <c r="X8" s="8"/>
      <c r="Y8" s="21"/>
      <c r="Z8" s="50">
        <v>9878.9</v>
      </c>
      <c r="AA8" s="50">
        <v>0</v>
      </c>
      <c r="AB8" s="22">
        <f t="shared" si="11"/>
        <v>0</v>
      </c>
      <c r="AC8" s="50"/>
      <c r="AD8" s="50"/>
      <c r="AE8" s="22"/>
      <c r="AF8" s="50">
        <v>3256.7</v>
      </c>
      <c r="AG8" s="50">
        <f>2284.1+44.8</f>
        <v>2328.9</v>
      </c>
      <c r="AH8" s="22">
        <f t="shared" si="13"/>
        <v>71.511038781588738</v>
      </c>
      <c r="AI8" s="50"/>
      <c r="AJ8" s="50"/>
      <c r="AK8" s="50"/>
      <c r="AL8" s="50"/>
      <c r="AM8" s="50"/>
      <c r="AN8" s="21"/>
      <c r="AO8" s="50">
        <v>15350.6</v>
      </c>
      <c r="AP8" s="50">
        <v>10847.5</v>
      </c>
      <c r="AQ8" s="22">
        <f t="shared" si="14"/>
        <v>70.664990293539006</v>
      </c>
      <c r="AR8" s="50"/>
      <c r="AS8" s="50"/>
      <c r="AT8" s="21"/>
      <c r="AU8" s="50"/>
      <c r="AV8" s="50"/>
      <c r="AW8" s="21"/>
      <c r="AX8" s="50"/>
      <c r="AY8" s="50"/>
      <c r="AZ8" s="22"/>
      <c r="BA8" s="50"/>
      <c r="BB8" s="50"/>
      <c r="BC8" s="21"/>
      <c r="BD8" s="50"/>
      <c r="BE8" s="50"/>
      <c r="BF8" s="21"/>
      <c r="BG8" s="50"/>
      <c r="BH8" s="50"/>
      <c r="BI8" s="21"/>
      <c r="BJ8" s="50"/>
      <c r="BK8" s="50"/>
      <c r="BL8" s="21"/>
      <c r="BM8" s="50"/>
      <c r="BN8" s="50"/>
      <c r="BO8" s="21"/>
      <c r="BP8" s="50"/>
      <c r="BQ8" s="50"/>
      <c r="BR8" s="21"/>
      <c r="BS8" s="50">
        <v>211594.9</v>
      </c>
      <c r="BT8" s="50">
        <v>44941.7</v>
      </c>
      <c r="BU8" s="22">
        <f t="shared" si="20"/>
        <v>21.239500573974134</v>
      </c>
      <c r="BV8" s="50">
        <v>545474.9</v>
      </c>
      <c r="BW8" s="50">
        <v>195187.9</v>
      </c>
      <c r="BX8" s="22">
        <f t="shared" si="21"/>
        <v>35.783113026832211</v>
      </c>
      <c r="BY8" s="50">
        <v>98838.399999999994</v>
      </c>
      <c r="BZ8" s="50">
        <v>6281.4</v>
      </c>
      <c r="CA8" s="22">
        <f t="shared" si="22"/>
        <v>6.3552222617929877</v>
      </c>
      <c r="CB8" s="50"/>
      <c r="CC8" s="50"/>
      <c r="CD8" s="21"/>
      <c r="CE8" s="50">
        <v>70657.2</v>
      </c>
      <c r="CF8" s="50">
        <v>0</v>
      </c>
      <c r="CG8" s="22">
        <f t="shared" si="23"/>
        <v>0</v>
      </c>
      <c r="CH8" s="50"/>
      <c r="CI8" s="50"/>
      <c r="CJ8" s="21"/>
      <c r="CK8" s="50"/>
      <c r="CL8" s="50"/>
      <c r="CM8" s="21"/>
      <c r="CN8" s="50"/>
      <c r="CO8" s="50"/>
      <c r="CP8" s="21"/>
      <c r="CQ8" s="50"/>
      <c r="CR8" s="50"/>
      <c r="CS8" s="21"/>
      <c r="CT8" s="50"/>
      <c r="CU8" s="50"/>
      <c r="CV8" s="21"/>
      <c r="CW8" s="50"/>
      <c r="CX8" s="50"/>
      <c r="CY8" s="21"/>
      <c r="CZ8" s="50"/>
      <c r="DA8" s="50"/>
      <c r="DB8" s="21"/>
      <c r="DC8" s="50"/>
      <c r="DD8" s="50"/>
      <c r="DE8" s="21"/>
      <c r="DF8" s="50"/>
      <c r="DG8" s="50"/>
      <c r="DH8" s="21"/>
      <c r="DI8" s="50"/>
      <c r="DJ8" s="50"/>
      <c r="DK8" s="21"/>
      <c r="DL8" s="50"/>
      <c r="DM8" s="50"/>
      <c r="DN8" s="22"/>
      <c r="DO8" s="50"/>
      <c r="DP8" s="50"/>
      <c r="DQ8" s="21"/>
      <c r="DR8" s="50"/>
      <c r="DS8" s="50"/>
      <c r="DT8" s="22"/>
      <c r="DU8" s="50"/>
      <c r="DV8" s="50"/>
      <c r="DW8" s="22"/>
      <c r="DX8" s="50"/>
      <c r="DY8" s="50"/>
      <c r="DZ8" s="21"/>
      <c r="EA8" s="8"/>
      <c r="EB8" s="8"/>
      <c r="EC8" s="21"/>
      <c r="ED8" s="50"/>
      <c r="EE8" s="50"/>
      <c r="EF8" s="21"/>
      <c r="EG8" s="50">
        <v>20.100000000000001</v>
      </c>
      <c r="EH8" s="50">
        <v>20.100000000000001</v>
      </c>
      <c r="EI8" s="22">
        <f t="shared" si="29"/>
        <v>100</v>
      </c>
      <c r="EJ8" s="50"/>
      <c r="EK8" s="50"/>
      <c r="EL8" s="22"/>
      <c r="EM8" s="8"/>
      <c r="EN8" s="8"/>
      <c r="EO8" s="21"/>
      <c r="EP8" s="8"/>
      <c r="EQ8" s="8"/>
      <c r="ER8" s="21"/>
      <c r="ES8" s="8"/>
      <c r="ET8" s="8"/>
      <c r="EU8" s="21"/>
      <c r="EV8" s="8"/>
      <c r="EW8" s="8"/>
      <c r="EX8" s="21"/>
      <c r="EY8" s="8"/>
      <c r="EZ8" s="8"/>
      <c r="FA8" s="22"/>
      <c r="FB8" s="8">
        <v>17638.3</v>
      </c>
      <c r="FC8" s="8">
        <v>16659.5</v>
      </c>
      <c r="FD8" s="22">
        <f t="shared" si="34"/>
        <v>94.450712370239771</v>
      </c>
      <c r="FE8" s="8">
        <v>994</v>
      </c>
      <c r="FF8" s="8">
        <v>994</v>
      </c>
      <c r="FG8" s="22">
        <f t="shared" si="35"/>
        <v>100</v>
      </c>
      <c r="FH8" s="8"/>
      <c r="FI8" s="8"/>
      <c r="FJ8" s="21"/>
      <c r="FK8" s="8"/>
      <c r="FL8" s="8"/>
      <c r="FM8" s="21"/>
      <c r="FN8" s="8"/>
      <c r="FO8" s="8"/>
      <c r="FP8" s="21"/>
      <c r="FQ8" s="50">
        <v>1764.4</v>
      </c>
      <c r="FR8" s="50">
        <v>882.2</v>
      </c>
      <c r="FS8" s="22">
        <f t="shared" si="38"/>
        <v>50</v>
      </c>
      <c r="FT8" s="50">
        <v>2583.4</v>
      </c>
      <c r="FU8" s="50">
        <v>1937.5</v>
      </c>
      <c r="FV8" s="22">
        <f t="shared" si="39"/>
        <v>74.998064566075712</v>
      </c>
      <c r="FW8" s="50">
        <v>1511.3</v>
      </c>
      <c r="FX8" s="50">
        <v>0</v>
      </c>
      <c r="FY8" s="22">
        <f t="shared" si="40"/>
        <v>0</v>
      </c>
      <c r="FZ8" s="50">
        <v>1452.5</v>
      </c>
      <c r="GA8" s="50">
        <v>1218.7</v>
      </c>
      <c r="GB8" s="22">
        <f t="shared" si="41"/>
        <v>83.903614457831338</v>
      </c>
      <c r="GC8" s="50"/>
      <c r="GD8" s="50"/>
      <c r="GE8" s="21"/>
      <c r="GF8" s="50"/>
      <c r="GG8" s="50"/>
      <c r="GH8" s="21"/>
      <c r="GI8" s="50"/>
      <c r="GJ8" s="50"/>
      <c r="GK8" s="21"/>
      <c r="GL8" s="50"/>
      <c r="GM8" s="50"/>
      <c r="GN8" s="21"/>
      <c r="GO8" s="8"/>
      <c r="GP8" s="8"/>
      <c r="GQ8" s="22"/>
      <c r="GR8" s="50"/>
      <c r="GS8" s="50"/>
      <c r="GT8" s="21"/>
      <c r="GU8" s="8"/>
      <c r="GV8" s="8"/>
      <c r="GW8" s="21"/>
      <c r="GX8" s="8"/>
      <c r="GY8" s="8"/>
      <c r="GZ8" s="21"/>
      <c r="HA8" s="8"/>
      <c r="HB8" s="8"/>
      <c r="HC8" s="21"/>
      <c r="HD8" s="8"/>
      <c r="HE8" s="8"/>
      <c r="HF8" s="21"/>
      <c r="HG8" s="50"/>
      <c r="HH8" s="50"/>
      <c r="HI8" s="21"/>
      <c r="HJ8" s="8"/>
      <c r="HK8" s="8"/>
      <c r="HL8" s="21"/>
      <c r="HM8" s="8"/>
      <c r="HN8" s="8"/>
      <c r="HO8" s="21"/>
      <c r="HP8" s="8"/>
      <c r="HQ8" s="8"/>
      <c r="HR8" s="21"/>
      <c r="HS8" s="50"/>
      <c r="HT8" s="50"/>
      <c r="HU8" s="21"/>
      <c r="HV8" s="50"/>
      <c r="HW8" s="50"/>
      <c r="HX8" s="21"/>
      <c r="HY8" s="50"/>
      <c r="HZ8" s="50"/>
      <c r="IA8" s="50"/>
      <c r="IB8" s="50">
        <v>3000</v>
      </c>
      <c r="IC8" s="50">
        <v>0</v>
      </c>
      <c r="ID8" s="22">
        <f t="shared" si="54"/>
        <v>0</v>
      </c>
      <c r="IE8" s="50"/>
      <c r="IF8" s="50"/>
      <c r="IG8" s="50"/>
    </row>
    <row r="9" spans="1:241" s="51" customFormat="1" ht="18" customHeight="1">
      <c r="A9" s="50" t="s">
        <v>51</v>
      </c>
      <c r="B9" s="50">
        <f t="shared" si="6"/>
        <v>253584.6</v>
      </c>
      <c r="C9" s="50">
        <f t="shared" si="0"/>
        <v>122917.50000000001</v>
      </c>
      <c r="D9" s="22">
        <f t="shared" si="1"/>
        <v>48.471989229629884</v>
      </c>
      <c r="E9" s="50">
        <v>33459.199999999997</v>
      </c>
      <c r="F9" s="50">
        <v>21618.9</v>
      </c>
      <c r="G9" s="50">
        <f t="shared" si="8"/>
        <v>64.612722360367258</v>
      </c>
      <c r="H9" s="50"/>
      <c r="I9" s="50"/>
      <c r="J9" s="21"/>
      <c r="K9" s="50"/>
      <c r="L9" s="50"/>
      <c r="M9" s="22"/>
      <c r="N9" s="50"/>
      <c r="O9" s="50"/>
      <c r="P9" s="50"/>
      <c r="Q9" s="50">
        <v>17174.400000000001</v>
      </c>
      <c r="R9" s="50">
        <v>13138.4</v>
      </c>
      <c r="S9" s="50">
        <f t="shared" si="56"/>
        <v>76.499906838084584</v>
      </c>
      <c r="T9" s="50">
        <v>11414.5</v>
      </c>
      <c r="U9" s="50">
        <v>4757.5</v>
      </c>
      <c r="V9" s="22">
        <f t="shared" si="55"/>
        <v>41.679442813964698</v>
      </c>
      <c r="W9" s="8"/>
      <c r="X9" s="8"/>
      <c r="Y9" s="21"/>
      <c r="Z9" s="50">
        <v>24305.9</v>
      </c>
      <c r="AA9" s="50">
        <v>0</v>
      </c>
      <c r="AB9" s="22">
        <f t="shared" si="11"/>
        <v>0</v>
      </c>
      <c r="AC9" s="50">
        <v>84188.7</v>
      </c>
      <c r="AD9" s="50">
        <v>56782.3</v>
      </c>
      <c r="AE9" s="22">
        <f t="shared" si="12"/>
        <v>67.446462530006997</v>
      </c>
      <c r="AF9" s="50">
        <v>1498.9</v>
      </c>
      <c r="AG9" s="50">
        <v>0</v>
      </c>
      <c r="AH9" s="22">
        <f t="shared" si="13"/>
        <v>0</v>
      </c>
      <c r="AI9" s="50"/>
      <c r="AJ9" s="50"/>
      <c r="AK9" s="50"/>
      <c r="AL9" s="50"/>
      <c r="AM9" s="50"/>
      <c r="AN9" s="21"/>
      <c r="AO9" s="50">
        <v>20000</v>
      </c>
      <c r="AP9" s="50">
        <v>15002.2</v>
      </c>
      <c r="AQ9" s="22">
        <f t="shared" si="14"/>
        <v>75.01100000000001</v>
      </c>
      <c r="AR9" s="50"/>
      <c r="AS9" s="50"/>
      <c r="AT9" s="21"/>
      <c r="AU9" s="50"/>
      <c r="AV9" s="50"/>
      <c r="AW9" s="21"/>
      <c r="AX9" s="50"/>
      <c r="AY9" s="50"/>
      <c r="AZ9" s="22"/>
      <c r="BA9" s="50"/>
      <c r="BB9" s="50"/>
      <c r="BC9" s="21"/>
      <c r="BD9" s="50"/>
      <c r="BE9" s="50"/>
      <c r="BF9" s="21"/>
      <c r="BG9" s="50"/>
      <c r="BH9" s="50"/>
      <c r="BI9" s="21"/>
      <c r="BJ9" s="50"/>
      <c r="BK9" s="50"/>
      <c r="BL9" s="21"/>
      <c r="BM9" s="50"/>
      <c r="BN9" s="50"/>
      <c r="BO9" s="21"/>
      <c r="BP9" s="50"/>
      <c r="BQ9" s="50"/>
      <c r="BR9" s="21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21"/>
      <c r="CE9" s="50"/>
      <c r="CF9" s="50"/>
      <c r="CG9" s="50"/>
      <c r="CH9" s="50"/>
      <c r="CI9" s="50"/>
      <c r="CJ9" s="21"/>
      <c r="CK9" s="50"/>
      <c r="CL9" s="50"/>
      <c r="CM9" s="21"/>
      <c r="CN9" s="50"/>
      <c r="CO9" s="50"/>
      <c r="CP9" s="21"/>
      <c r="CQ9" s="50"/>
      <c r="CR9" s="50"/>
      <c r="CS9" s="21"/>
      <c r="CT9" s="50"/>
      <c r="CU9" s="50"/>
      <c r="CV9" s="21"/>
      <c r="CW9" s="50"/>
      <c r="CX9" s="50"/>
      <c r="CY9" s="21"/>
      <c r="CZ9" s="50"/>
      <c r="DA9" s="50"/>
      <c r="DB9" s="21"/>
      <c r="DC9" s="50"/>
      <c r="DD9" s="50"/>
      <c r="DE9" s="21"/>
      <c r="DF9" s="50"/>
      <c r="DG9" s="50"/>
      <c r="DH9" s="21"/>
      <c r="DI9" s="50"/>
      <c r="DJ9" s="50"/>
      <c r="DK9" s="21"/>
      <c r="DL9" s="50"/>
      <c r="DM9" s="50"/>
      <c r="DN9" s="22"/>
      <c r="DO9" s="50"/>
      <c r="DP9" s="50"/>
      <c r="DQ9" s="21"/>
      <c r="DR9" s="50"/>
      <c r="DS9" s="50"/>
      <c r="DT9" s="22"/>
      <c r="DU9" s="50"/>
      <c r="DV9" s="50"/>
      <c r="DW9" s="22"/>
      <c r="DX9" s="50"/>
      <c r="DY9" s="50"/>
      <c r="DZ9" s="21"/>
      <c r="EA9" s="8"/>
      <c r="EB9" s="8"/>
      <c r="EC9" s="21"/>
      <c r="ED9" s="50"/>
      <c r="EE9" s="50"/>
      <c r="EF9" s="21"/>
      <c r="EG9" s="50">
        <v>56</v>
      </c>
      <c r="EH9" s="50">
        <v>56</v>
      </c>
      <c r="EI9" s="22">
        <f t="shared" si="29"/>
        <v>100</v>
      </c>
      <c r="EJ9" s="50"/>
      <c r="EK9" s="50"/>
      <c r="EL9" s="22"/>
      <c r="EM9" s="8">
        <v>300</v>
      </c>
      <c r="EN9" s="8">
        <v>0</v>
      </c>
      <c r="EO9" s="22">
        <f t="shared" si="30"/>
        <v>0</v>
      </c>
      <c r="EP9" s="8"/>
      <c r="EQ9" s="8"/>
      <c r="ER9" s="21"/>
      <c r="ES9" s="8"/>
      <c r="ET9" s="8"/>
      <c r="EU9" s="21"/>
      <c r="EV9" s="8">
        <v>694.1</v>
      </c>
      <c r="EW9" s="8">
        <v>0</v>
      </c>
      <c r="EX9" s="22">
        <f t="shared" si="33"/>
        <v>0</v>
      </c>
      <c r="EY9" s="8"/>
      <c r="EZ9" s="8"/>
      <c r="FA9" s="22"/>
      <c r="FB9" s="8">
        <v>35827.800000000003</v>
      </c>
      <c r="FC9" s="8">
        <v>0</v>
      </c>
      <c r="FD9" s="22">
        <f t="shared" si="34"/>
        <v>0</v>
      </c>
      <c r="FE9" s="8">
        <v>2761.4</v>
      </c>
      <c r="FF9" s="8">
        <v>0</v>
      </c>
      <c r="FG9" s="22">
        <f t="shared" si="35"/>
        <v>0</v>
      </c>
      <c r="FH9" s="8"/>
      <c r="FI9" s="8"/>
      <c r="FJ9" s="21"/>
      <c r="FK9" s="8"/>
      <c r="FL9" s="8"/>
      <c r="FM9" s="21"/>
      <c r="FN9" s="8"/>
      <c r="FO9" s="8"/>
      <c r="FP9" s="21"/>
      <c r="FQ9" s="50">
        <v>6367.4</v>
      </c>
      <c r="FR9" s="50">
        <v>3182.8</v>
      </c>
      <c r="FS9" s="22">
        <f t="shared" si="38"/>
        <v>49.985865502402874</v>
      </c>
      <c r="FT9" s="50">
        <v>6508.7</v>
      </c>
      <c r="FU9" s="50">
        <v>4881.6000000000004</v>
      </c>
      <c r="FV9" s="22">
        <f t="shared" si="39"/>
        <v>75.001152303839476</v>
      </c>
      <c r="FW9" s="50">
        <v>2849.1</v>
      </c>
      <c r="FX9" s="50">
        <v>0</v>
      </c>
      <c r="FY9" s="22">
        <f t="shared" si="40"/>
        <v>0</v>
      </c>
      <c r="FZ9" s="50">
        <v>3577.5</v>
      </c>
      <c r="GA9" s="50">
        <v>3497.8</v>
      </c>
      <c r="GB9" s="22">
        <f t="shared" si="41"/>
        <v>97.772187281621243</v>
      </c>
      <c r="GC9" s="50"/>
      <c r="GD9" s="50"/>
      <c r="GE9" s="21"/>
      <c r="GF9" s="50"/>
      <c r="GG9" s="50"/>
      <c r="GH9" s="21"/>
      <c r="GI9" s="50"/>
      <c r="GJ9" s="50"/>
      <c r="GK9" s="21"/>
      <c r="GL9" s="50"/>
      <c r="GM9" s="50"/>
      <c r="GN9" s="21"/>
      <c r="GO9" s="8">
        <v>2601</v>
      </c>
      <c r="GP9" s="8">
        <v>0</v>
      </c>
      <c r="GQ9" s="22">
        <f t="shared" si="44"/>
        <v>0</v>
      </c>
      <c r="GR9" s="50"/>
      <c r="GS9" s="50"/>
      <c r="GT9" s="21"/>
      <c r="GU9" s="8"/>
      <c r="GV9" s="8"/>
      <c r="GW9" s="21"/>
      <c r="GX9" s="8"/>
      <c r="GY9" s="8"/>
      <c r="GZ9" s="21"/>
      <c r="HA9" s="8"/>
      <c r="HB9" s="8"/>
      <c r="HC9" s="21"/>
      <c r="HD9" s="8"/>
      <c r="HE9" s="8"/>
      <c r="HF9" s="21"/>
      <c r="HG9" s="50"/>
      <c r="HH9" s="50"/>
      <c r="HI9" s="21"/>
      <c r="HJ9" s="8"/>
      <c r="HK9" s="8"/>
      <c r="HL9" s="21"/>
      <c r="HM9" s="8"/>
      <c r="HN9" s="8"/>
      <c r="HO9" s="21"/>
      <c r="HP9" s="8"/>
      <c r="HQ9" s="8"/>
      <c r="HR9" s="21"/>
      <c r="HS9" s="50"/>
      <c r="HT9" s="50"/>
      <c r="HU9" s="21"/>
      <c r="HV9" s="50"/>
      <c r="HW9" s="50"/>
      <c r="HX9" s="21"/>
      <c r="HY9" s="50"/>
      <c r="HZ9" s="50"/>
      <c r="IA9" s="50"/>
      <c r="IB9" s="50"/>
      <c r="IC9" s="50"/>
      <c r="ID9" s="22"/>
      <c r="IE9" s="50"/>
      <c r="IF9" s="50"/>
      <c r="IG9" s="50"/>
    </row>
    <row r="10" spans="1:241" s="51" customFormat="1" ht="18" customHeight="1">
      <c r="A10" s="50" t="s">
        <v>53</v>
      </c>
      <c r="B10" s="50">
        <f t="shared" si="6"/>
        <v>4179938.0999999992</v>
      </c>
      <c r="C10" s="50">
        <f t="shared" si="0"/>
        <v>1463293.2000000004</v>
      </c>
      <c r="D10" s="22">
        <f t="shared" si="1"/>
        <v>35.007532767052233</v>
      </c>
      <c r="E10" s="50">
        <v>43545</v>
      </c>
      <c r="F10" s="50">
        <v>21721.4</v>
      </c>
      <c r="G10" s="50">
        <f t="shared" si="8"/>
        <v>49.88265013204731</v>
      </c>
      <c r="H10" s="50"/>
      <c r="I10" s="50"/>
      <c r="J10" s="21"/>
      <c r="K10" s="50"/>
      <c r="L10" s="50"/>
      <c r="M10" s="22"/>
      <c r="N10" s="50"/>
      <c r="O10" s="50"/>
      <c r="P10" s="50"/>
      <c r="Q10" s="50">
        <v>43631.8</v>
      </c>
      <c r="R10" s="50">
        <v>15734.2</v>
      </c>
      <c r="S10" s="50">
        <f t="shared" si="56"/>
        <v>36.061313078992846</v>
      </c>
      <c r="T10" s="50">
        <v>27018.2</v>
      </c>
      <c r="U10" s="50">
        <v>0</v>
      </c>
      <c r="V10" s="22">
        <f t="shared" si="55"/>
        <v>0</v>
      </c>
      <c r="W10" s="8">
        <v>487252.3</v>
      </c>
      <c r="X10" s="8">
        <v>277310.8</v>
      </c>
      <c r="Y10" s="22">
        <f t="shared" si="10"/>
        <v>56.913184401592353</v>
      </c>
      <c r="Z10" s="50">
        <v>55164.2</v>
      </c>
      <c r="AA10" s="50">
        <v>17108.8</v>
      </c>
      <c r="AB10" s="22">
        <f t="shared" si="11"/>
        <v>31.014317256481561</v>
      </c>
      <c r="AC10" s="50">
        <v>746520.9</v>
      </c>
      <c r="AD10" s="50">
        <v>457750</v>
      </c>
      <c r="AE10" s="22">
        <f t="shared" si="12"/>
        <v>61.317774224405511</v>
      </c>
      <c r="AF10" s="50">
        <f>6598.4-190</f>
        <v>6408.4</v>
      </c>
      <c r="AG10" s="50">
        <v>190</v>
      </c>
      <c r="AH10" s="22">
        <f t="shared" si="13"/>
        <v>2.9648586230572374</v>
      </c>
      <c r="AI10" s="50"/>
      <c r="AJ10" s="50"/>
      <c r="AK10" s="50"/>
      <c r="AL10" s="50"/>
      <c r="AM10" s="50"/>
      <c r="AN10" s="21"/>
      <c r="AO10" s="50">
        <v>10000</v>
      </c>
      <c r="AP10" s="50">
        <v>8240.2000000000007</v>
      </c>
      <c r="AQ10" s="22">
        <f t="shared" si="14"/>
        <v>82.402000000000015</v>
      </c>
      <c r="AR10" s="50"/>
      <c r="AS10" s="50"/>
      <c r="AT10" s="21"/>
      <c r="AU10" s="50">
        <v>526320.19999999995</v>
      </c>
      <c r="AV10" s="50">
        <v>355830.6</v>
      </c>
      <c r="AW10" s="22">
        <f t="shared" si="15"/>
        <v>67.60724745126636</v>
      </c>
      <c r="AX10" s="50"/>
      <c r="AY10" s="50"/>
      <c r="AZ10" s="22"/>
      <c r="BA10" s="50"/>
      <c r="BB10" s="50"/>
      <c r="BC10" s="21"/>
      <c r="BD10" s="50">
        <v>188852.5</v>
      </c>
      <c r="BE10" s="50">
        <v>0</v>
      </c>
      <c r="BF10" s="22">
        <f t="shared" si="17"/>
        <v>0</v>
      </c>
      <c r="BG10" s="50">
        <v>302503.3</v>
      </c>
      <c r="BH10" s="50">
        <v>0</v>
      </c>
      <c r="BI10" s="22">
        <f t="shared" si="18"/>
        <v>0</v>
      </c>
      <c r="BJ10" s="50">
        <v>119660</v>
      </c>
      <c r="BK10" s="50">
        <v>0</v>
      </c>
      <c r="BL10" s="22">
        <f t="shared" si="19"/>
        <v>0</v>
      </c>
      <c r="BM10" s="50"/>
      <c r="BN10" s="50"/>
      <c r="BO10" s="21"/>
      <c r="BP10" s="50"/>
      <c r="BQ10" s="50"/>
      <c r="BR10" s="21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21"/>
      <c r="CE10" s="50"/>
      <c r="CF10" s="50"/>
      <c r="CG10" s="50"/>
      <c r="CH10" s="50">
        <v>92320.8</v>
      </c>
      <c r="CI10" s="50">
        <v>0</v>
      </c>
      <c r="CJ10" s="22">
        <f t="shared" si="24"/>
        <v>0</v>
      </c>
      <c r="CK10" s="50">
        <v>101598.8</v>
      </c>
      <c r="CL10" s="50">
        <v>14497</v>
      </c>
      <c r="CM10" s="22">
        <f t="shared" si="25"/>
        <v>14.268869317354142</v>
      </c>
      <c r="CN10" s="50">
        <v>220283.9</v>
      </c>
      <c r="CO10" s="50">
        <v>133331.6</v>
      </c>
      <c r="CP10" s="22">
        <f t="shared" si="26"/>
        <v>60.527165171853234</v>
      </c>
      <c r="CQ10" s="50">
        <v>20000</v>
      </c>
      <c r="CR10" s="50">
        <v>0</v>
      </c>
      <c r="CS10" s="22">
        <f t="shared" si="27"/>
        <v>0</v>
      </c>
      <c r="CT10" s="50"/>
      <c r="CU10" s="50"/>
      <c r="CV10" s="21"/>
      <c r="CW10" s="50"/>
      <c r="CX10" s="50"/>
      <c r="CY10" s="21"/>
      <c r="CZ10" s="50"/>
      <c r="DA10" s="50"/>
      <c r="DB10" s="21"/>
      <c r="DC10" s="50"/>
      <c r="DD10" s="50"/>
      <c r="DE10" s="21"/>
      <c r="DF10" s="50"/>
      <c r="DG10" s="50"/>
      <c r="DH10" s="21"/>
      <c r="DI10" s="50"/>
      <c r="DJ10" s="50"/>
      <c r="DK10" s="21"/>
      <c r="DL10" s="50"/>
      <c r="DM10" s="50"/>
      <c r="DN10" s="22"/>
      <c r="DO10" s="50"/>
      <c r="DP10" s="50"/>
      <c r="DQ10" s="21"/>
      <c r="DR10" s="50"/>
      <c r="DS10" s="50"/>
      <c r="DT10" s="22"/>
      <c r="DU10" s="50"/>
      <c r="DV10" s="50"/>
      <c r="DW10" s="22"/>
      <c r="DX10" s="50"/>
      <c r="DY10" s="50"/>
      <c r="DZ10" s="21"/>
      <c r="EA10" s="8"/>
      <c r="EB10" s="8"/>
      <c r="EC10" s="21"/>
      <c r="ED10" s="50"/>
      <c r="EE10" s="50"/>
      <c r="EF10" s="21"/>
      <c r="EG10" s="50">
        <v>221.3</v>
      </c>
      <c r="EH10" s="50">
        <v>221.3</v>
      </c>
      <c r="EI10" s="22">
        <f t="shared" si="29"/>
        <v>100</v>
      </c>
      <c r="EJ10" s="50"/>
      <c r="EK10" s="50"/>
      <c r="EL10" s="22"/>
      <c r="EM10" s="8"/>
      <c r="EN10" s="8"/>
      <c r="EO10" s="8"/>
      <c r="EP10" s="8">
        <v>310</v>
      </c>
      <c r="EQ10" s="8">
        <v>0</v>
      </c>
      <c r="ER10" s="22">
        <f t="shared" si="31"/>
        <v>0</v>
      </c>
      <c r="ES10" s="8">
        <v>1703.7</v>
      </c>
      <c r="ET10" s="8">
        <v>0</v>
      </c>
      <c r="EU10" s="22">
        <f t="shared" si="32"/>
        <v>0</v>
      </c>
      <c r="EV10" s="8">
        <v>2082</v>
      </c>
      <c r="EW10" s="8">
        <v>0</v>
      </c>
      <c r="EX10" s="22">
        <f t="shared" si="33"/>
        <v>0</v>
      </c>
      <c r="EY10" s="8"/>
      <c r="EZ10" s="8"/>
      <c r="FA10" s="22"/>
      <c r="FB10" s="8">
        <v>134485.1</v>
      </c>
      <c r="FC10" s="8">
        <v>80047.600000000006</v>
      </c>
      <c r="FD10" s="22">
        <f t="shared" si="34"/>
        <v>59.521538073734561</v>
      </c>
      <c r="FE10" s="8"/>
      <c r="FF10" s="8"/>
      <c r="FG10" s="22"/>
      <c r="FH10" s="8">
        <v>207279.1</v>
      </c>
      <c r="FI10" s="8">
        <v>76421.600000000006</v>
      </c>
      <c r="FJ10" s="22">
        <f t="shared" si="37"/>
        <v>36.868936617343479</v>
      </c>
      <c r="FK10" s="8"/>
      <c r="FL10" s="8"/>
      <c r="FM10" s="21"/>
      <c r="FN10" s="8"/>
      <c r="FO10" s="8"/>
      <c r="FP10" s="21"/>
      <c r="FQ10" s="50"/>
      <c r="FR10" s="50"/>
      <c r="FS10" s="22"/>
      <c r="FT10" s="50"/>
      <c r="FU10" s="50"/>
      <c r="FV10" s="22"/>
      <c r="FW10" s="50"/>
      <c r="FX10" s="50"/>
      <c r="FY10" s="22"/>
      <c r="FZ10" s="50">
        <v>12396</v>
      </c>
      <c r="GA10" s="50">
        <v>4888.1000000000004</v>
      </c>
      <c r="GB10" s="22">
        <f t="shared" si="41"/>
        <v>39.432881574701518</v>
      </c>
      <c r="GC10" s="50"/>
      <c r="GD10" s="50"/>
      <c r="GE10" s="21"/>
      <c r="GF10" s="50"/>
      <c r="GG10" s="50"/>
      <c r="GH10" s="21"/>
      <c r="GI10" s="50">
        <v>44007.9</v>
      </c>
      <c r="GJ10" s="50">
        <v>0</v>
      </c>
      <c r="GK10" s="22">
        <f t="shared" si="42"/>
        <v>0</v>
      </c>
      <c r="GL10" s="50">
        <v>298.10000000000002</v>
      </c>
      <c r="GM10" s="50">
        <v>0</v>
      </c>
      <c r="GN10" s="22">
        <f t="shared" si="43"/>
        <v>0</v>
      </c>
      <c r="GO10" s="8">
        <v>4355</v>
      </c>
      <c r="GP10" s="8">
        <v>0</v>
      </c>
      <c r="GQ10" s="22">
        <f t="shared" si="44"/>
        <v>0</v>
      </c>
      <c r="GR10" s="50"/>
      <c r="GS10" s="50"/>
      <c r="GT10" s="21"/>
      <c r="GU10" s="8">
        <v>83900.3</v>
      </c>
      <c r="GV10" s="8">
        <v>0</v>
      </c>
      <c r="GW10" s="22">
        <f t="shared" si="45"/>
        <v>0</v>
      </c>
      <c r="GX10" s="8">
        <v>109659</v>
      </c>
      <c r="GY10" s="8">
        <v>0</v>
      </c>
      <c r="GZ10" s="22">
        <f t="shared" si="46"/>
        <v>0</v>
      </c>
      <c r="HA10" s="8">
        <v>78818.3</v>
      </c>
      <c r="HB10" s="8">
        <v>0</v>
      </c>
      <c r="HC10" s="22">
        <f t="shared" si="47"/>
        <v>0</v>
      </c>
      <c r="HD10" s="8">
        <v>86697.7</v>
      </c>
      <c r="HE10" s="8">
        <v>0</v>
      </c>
      <c r="HF10" s="22">
        <f t="shared" si="48"/>
        <v>0</v>
      </c>
      <c r="HG10" s="50">
        <v>115075.7</v>
      </c>
      <c r="HH10" s="50">
        <v>0</v>
      </c>
      <c r="HI10" s="22">
        <f t="shared" si="49"/>
        <v>0</v>
      </c>
      <c r="HJ10" s="8">
        <v>68816.399999999994</v>
      </c>
      <c r="HK10" s="8">
        <v>0</v>
      </c>
      <c r="HL10" s="22">
        <f t="shared" si="50"/>
        <v>0</v>
      </c>
      <c r="HM10" s="8">
        <v>107018.4</v>
      </c>
      <c r="HN10" s="8">
        <v>0</v>
      </c>
      <c r="HO10" s="22">
        <f t="shared" si="51"/>
        <v>0</v>
      </c>
      <c r="HP10" s="8">
        <v>119233.8</v>
      </c>
      <c r="HQ10" s="8">
        <v>0</v>
      </c>
      <c r="HR10" s="22">
        <f t="shared" si="52"/>
        <v>0</v>
      </c>
      <c r="HS10" s="50"/>
      <c r="HT10" s="50"/>
      <c r="HU10" s="21"/>
      <c r="HV10" s="50"/>
      <c r="HW10" s="50"/>
      <c r="HX10" s="21"/>
      <c r="HY10" s="50"/>
      <c r="HZ10" s="50"/>
      <c r="IA10" s="50"/>
      <c r="IB10" s="50">
        <v>12500</v>
      </c>
      <c r="IC10" s="50">
        <v>0</v>
      </c>
      <c r="ID10" s="22">
        <f t="shared" si="54"/>
        <v>0</v>
      </c>
      <c r="IE10" s="50"/>
      <c r="IF10" s="50"/>
      <c r="IG10" s="50"/>
    </row>
    <row r="11" spans="1:241" s="51" customFormat="1" ht="18" customHeight="1">
      <c r="A11" s="50" t="s">
        <v>52</v>
      </c>
      <c r="B11" s="50">
        <f t="shared" si="6"/>
        <v>80201.999999999985</v>
      </c>
      <c r="C11" s="50">
        <f t="shared" si="0"/>
        <v>29662.2</v>
      </c>
      <c r="D11" s="22">
        <f t="shared" si="1"/>
        <v>36.984364479688793</v>
      </c>
      <c r="E11" s="50">
        <v>11027.2</v>
      </c>
      <c r="F11" s="50">
        <v>7030.1</v>
      </c>
      <c r="G11" s="50">
        <f t="shared" si="8"/>
        <v>63.752357806152062</v>
      </c>
      <c r="H11" s="50"/>
      <c r="I11" s="50"/>
      <c r="J11" s="21"/>
      <c r="K11" s="50"/>
      <c r="L11" s="50"/>
      <c r="M11" s="22"/>
      <c r="N11" s="50"/>
      <c r="O11" s="50"/>
      <c r="P11" s="50"/>
      <c r="Q11" s="50">
        <v>9624.5</v>
      </c>
      <c r="R11" s="50">
        <v>9615.7999999999993</v>
      </c>
      <c r="S11" s="50">
        <f t="shared" si="56"/>
        <v>99.909605693802277</v>
      </c>
      <c r="T11" s="50">
        <v>4253</v>
      </c>
      <c r="U11" s="50">
        <v>1952.6</v>
      </c>
      <c r="V11" s="22">
        <f t="shared" si="55"/>
        <v>45.91112156125088</v>
      </c>
      <c r="W11" s="8"/>
      <c r="X11" s="8"/>
      <c r="Y11" s="21"/>
      <c r="Z11" s="50">
        <v>9523.7999999999993</v>
      </c>
      <c r="AA11" s="50">
        <v>0</v>
      </c>
      <c r="AB11" s="22">
        <f t="shared" si="11"/>
        <v>0</v>
      </c>
      <c r="AC11" s="50"/>
      <c r="AD11" s="50"/>
      <c r="AE11" s="22"/>
      <c r="AF11" s="50">
        <v>0</v>
      </c>
      <c r="AG11" s="50">
        <v>0</v>
      </c>
      <c r="AH11" s="22"/>
      <c r="AI11" s="50"/>
      <c r="AJ11" s="50"/>
      <c r="AK11" s="50"/>
      <c r="AL11" s="50"/>
      <c r="AM11" s="50"/>
      <c r="AN11" s="21"/>
      <c r="AO11" s="50">
        <v>20000</v>
      </c>
      <c r="AP11" s="50">
        <v>6108.1</v>
      </c>
      <c r="AQ11" s="22">
        <f t="shared" si="14"/>
        <v>30.540500000000005</v>
      </c>
      <c r="AR11" s="50"/>
      <c r="AS11" s="50"/>
      <c r="AT11" s="21"/>
      <c r="AU11" s="50"/>
      <c r="AV11" s="50"/>
      <c r="AW11" s="50"/>
      <c r="AX11" s="50"/>
      <c r="AY11" s="50"/>
      <c r="AZ11" s="22"/>
      <c r="BA11" s="50"/>
      <c r="BB11" s="50"/>
      <c r="BC11" s="21"/>
      <c r="BD11" s="50"/>
      <c r="BE11" s="50"/>
      <c r="BF11" s="21"/>
      <c r="BG11" s="50"/>
      <c r="BH11" s="50"/>
      <c r="BI11" s="50"/>
      <c r="BJ11" s="50"/>
      <c r="BK11" s="50"/>
      <c r="BL11" s="50"/>
      <c r="BM11" s="50"/>
      <c r="BN11" s="50"/>
      <c r="BO11" s="21"/>
      <c r="BP11" s="50"/>
      <c r="BQ11" s="50"/>
      <c r="BR11" s="21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21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21"/>
      <c r="CW11" s="50"/>
      <c r="CX11" s="50"/>
      <c r="CY11" s="21"/>
      <c r="CZ11" s="50"/>
      <c r="DA11" s="50"/>
      <c r="DB11" s="21"/>
      <c r="DC11" s="50"/>
      <c r="DD11" s="50"/>
      <c r="DE11" s="21"/>
      <c r="DF11" s="50"/>
      <c r="DG11" s="50"/>
      <c r="DH11" s="21"/>
      <c r="DI11" s="50"/>
      <c r="DJ11" s="50"/>
      <c r="DK11" s="21"/>
      <c r="DL11" s="50"/>
      <c r="DM11" s="50"/>
      <c r="DN11" s="22"/>
      <c r="DO11" s="50"/>
      <c r="DP11" s="50"/>
      <c r="DQ11" s="21"/>
      <c r="DR11" s="50"/>
      <c r="DS11" s="50"/>
      <c r="DT11" s="22"/>
      <c r="DU11" s="50"/>
      <c r="DV11" s="50"/>
      <c r="DW11" s="22"/>
      <c r="DX11" s="50"/>
      <c r="DY11" s="50"/>
      <c r="DZ11" s="21"/>
      <c r="EA11" s="8"/>
      <c r="EB11" s="8"/>
      <c r="EC11" s="21"/>
      <c r="ED11" s="50"/>
      <c r="EE11" s="50"/>
      <c r="EF11" s="21"/>
      <c r="EG11" s="50">
        <v>13.1</v>
      </c>
      <c r="EH11" s="50">
        <v>13.1</v>
      </c>
      <c r="EI11" s="22">
        <f t="shared" si="29"/>
        <v>100</v>
      </c>
      <c r="EJ11" s="50"/>
      <c r="EK11" s="50"/>
      <c r="EL11" s="22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22"/>
      <c r="FB11" s="8">
        <v>12428.8</v>
      </c>
      <c r="FC11" s="8">
        <v>0</v>
      </c>
      <c r="FD11" s="22">
        <f t="shared" si="34"/>
        <v>0</v>
      </c>
      <c r="FE11" s="8">
        <v>646.70000000000005</v>
      </c>
      <c r="FF11" s="8">
        <v>646.70000000000005</v>
      </c>
      <c r="FG11" s="22">
        <f t="shared" si="35"/>
        <v>100</v>
      </c>
      <c r="FH11" s="8"/>
      <c r="FI11" s="8"/>
      <c r="FJ11" s="22"/>
      <c r="FK11" s="8"/>
      <c r="FL11" s="8"/>
      <c r="FM11" s="21"/>
      <c r="FN11" s="8"/>
      <c r="FO11" s="8"/>
      <c r="FP11" s="21"/>
      <c r="FQ11" s="50">
        <v>1863.9</v>
      </c>
      <c r="FR11" s="50">
        <v>1863.9</v>
      </c>
      <c r="FS11" s="22">
        <f t="shared" si="38"/>
        <v>100</v>
      </c>
      <c r="FT11" s="50">
        <v>1531</v>
      </c>
      <c r="FU11" s="50">
        <v>1170</v>
      </c>
      <c r="FV11" s="22">
        <f t="shared" si="39"/>
        <v>76.420640104506859</v>
      </c>
      <c r="FW11" s="50"/>
      <c r="FX11" s="50"/>
      <c r="FY11" s="22"/>
      <c r="FZ11" s="50">
        <v>1290</v>
      </c>
      <c r="GA11" s="50">
        <v>1261.9000000000001</v>
      </c>
      <c r="GB11" s="22">
        <f t="shared" si="41"/>
        <v>97.821705426356601</v>
      </c>
      <c r="GC11" s="50"/>
      <c r="GD11" s="50"/>
      <c r="GE11" s="21"/>
      <c r="GF11" s="50"/>
      <c r="GG11" s="50"/>
      <c r="GH11" s="21"/>
      <c r="GI11" s="50"/>
      <c r="GJ11" s="50"/>
      <c r="GK11" s="50"/>
      <c r="GL11" s="50"/>
      <c r="GM11" s="50"/>
      <c r="GN11" s="50"/>
      <c r="GO11" s="8"/>
      <c r="GP11" s="8"/>
      <c r="GQ11" s="22"/>
      <c r="GR11" s="50"/>
      <c r="GS11" s="50"/>
      <c r="GT11" s="21"/>
      <c r="GU11" s="8"/>
      <c r="GV11" s="8"/>
      <c r="GW11" s="8"/>
      <c r="GX11" s="8">
        <v>0</v>
      </c>
      <c r="GY11" s="8"/>
      <c r="GZ11" s="8"/>
      <c r="HA11" s="8"/>
      <c r="HB11" s="8"/>
      <c r="HC11" s="8"/>
      <c r="HD11" s="8"/>
      <c r="HE11" s="8"/>
      <c r="HF11" s="8"/>
      <c r="HG11" s="50"/>
      <c r="HH11" s="50"/>
      <c r="HI11" s="50"/>
      <c r="HJ11" s="8"/>
      <c r="HK11" s="8"/>
      <c r="HL11" s="8"/>
      <c r="HM11" s="8"/>
      <c r="HN11" s="8"/>
      <c r="HO11" s="8"/>
      <c r="HP11" s="8"/>
      <c r="HQ11" s="8"/>
      <c r="HR11" s="8"/>
      <c r="HS11" s="50"/>
      <c r="HT11" s="50"/>
      <c r="HU11" s="21"/>
      <c r="HV11" s="50"/>
      <c r="HW11" s="50"/>
      <c r="HX11" s="21"/>
      <c r="HY11" s="50"/>
      <c r="HZ11" s="50"/>
      <c r="IA11" s="50"/>
      <c r="IB11" s="50">
        <v>8000</v>
      </c>
      <c r="IC11" s="50">
        <v>0</v>
      </c>
      <c r="ID11" s="22">
        <f t="shared" si="54"/>
        <v>0</v>
      </c>
      <c r="IE11" s="50"/>
      <c r="IF11" s="50"/>
      <c r="IG11" s="50"/>
    </row>
    <row r="12" spans="1:241" s="9" customFormat="1" ht="33" customHeight="1">
      <c r="A12" s="49" t="s">
        <v>228</v>
      </c>
      <c r="B12" s="18">
        <f t="shared" si="6"/>
        <v>2502421.0000000005</v>
      </c>
      <c r="C12" s="18">
        <f t="shared" si="0"/>
        <v>1197797.8999999999</v>
      </c>
      <c r="D12" s="21">
        <f t="shared" si="1"/>
        <v>47.865562988801628</v>
      </c>
      <c r="E12" s="18">
        <f t="shared" ref="E12:AY12" si="57">SUM(E13:E33)</f>
        <v>124270.79999999999</v>
      </c>
      <c r="F12" s="18">
        <f t="shared" si="57"/>
        <v>52436.7</v>
      </c>
      <c r="G12" s="18">
        <f t="shared" si="8"/>
        <v>42.195511737270543</v>
      </c>
      <c r="H12" s="18">
        <f t="shared" si="57"/>
        <v>108313.59999999999</v>
      </c>
      <c r="I12" s="18">
        <f t="shared" si="57"/>
        <v>22364.499999999996</v>
      </c>
      <c r="J12" s="21">
        <f t="shared" ref="J12:J31" si="58">I12/H12*100</f>
        <v>20.647914943275818</v>
      </c>
      <c r="K12" s="18">
        <f t="shared" si="57"/>
        <v>500000</v>
      </c>
      <c r="L12" s="18">
        <f t="shared" si="57"/>
        <v>316519.09999999998</v>
      </c>
      <c r="M12" s="21">
        <f t="shared" ref="M12:M33" si="59">L12/K12*100</f>
        <v>63.303820000000002</v>
      </c>
      <c r="N12" s="18">
        <f t="shared" si="57"/>
        <v>92100</v>
      </c>
      <c r="O12" s="18">
        <f t="shared" si="57"/>
        <v>41705.199999999997</v>
      </c>
      <c r="P12" s="18">
        <f>SUM(O12/N12*100)</f>
        <v>45.282519001085774</v>
      </c>
      <c r="Q12" s="18">
        <f t="shared" si="57"/>
        <v>0</v>
      </c>
      <c r="R12" s="18">
        <f t="shared" si="57"/>
        <v>0</v>
      </c>
      <c r="S12" s="18">
        <f t="shared" si="57"/>
        <v>0</v>
      </c>
      <c r="T12" s="18">
        <f t="shared" si="57"/>
        <v>25730.400000000001</v>
      </c>
      <c r="U12" s="18">
        <f t="shared" si="57"/>
        <v>6439.1999999999989</v>
      </c>
      <c r="V12" s="21">
        <f t="shared" si="55"/>
        <v>25.025650592295491</v>
      </c>
      <c r="W12" s="18">
        <f t="shared" si="57"/>
        <v>0</v>
      </c>
      <c r="X12" s="18">
        <f t="shared" si="57"/>
        <v>0</v>
      </c>
      <c r="Y12" s="18">
        <f t="shared" si="57"/>
        <v>0</v>
      </c>
      <c r="Z12" s="18">
        <f t="shared" si="57"/>
        <v>0</v>
      </c>
      <c r="AA12" s="18">
        <f t="shared" si="57"/>
        <v>0</v>
      </c>
      <c r="AB12" s="18">
        <f t="shared" si="57"/>
        <v>0</v>
      </c>
      <c r="AC12" s="18">
        <f t="shared" si="57"/>
        <v>300902.2</v>
      </c>
      <c r="AD12" s="18">
        <f t="shared" si="57"/>
        <v>233364.2</v>
      </c>
      <c r="AE12" s="21">
        <f t="shared" si="12"/>
        <v>77.55483343092871</v>
      </c>
      <c r="AF12" s="18">
        <f t="shared" si="57"/>
        <v>95564.200000000012</v>
      </c>
      <c r="AG12" s="18">
        <f t="shared" si="57"/>
        <v>64114.7</v>
      </c>
      <c r="AH12" s="21">
        <f t="shared" si="13"/>
        <v>67.090709700913081</v>
      </c>
      <c r="AI12" s="18">
        <f t="shared" si="57"/>
        <v>899</v>
      </c>
      <c r="AJ12" s="18">
        <f t="shared" si="57"/>
        <v>899</v>
      </c>
      <c r="AK12" s="18">
        <f t="shared" si="57"/>
        <v>0</v>
      </c>
      <c r="AL12" s="18">
        <f t="shared" si="57"/>
        <v>28450.7</v>
      </c>
      <c r="AM12" s="18">
        <f t="shared" si="57"/>
        <v>14911.4</v>
      </c>
      <c r="AN12" s="21">
        <f t="shared" ref="AN12:AN26" si="60">SUM(AM12/AL12*100)</f>
        <v>52.411364219509537</v>
      </c>
      <c r="AO12" s="18">
        <f t="shared" si="57"/>
        <v>62000</v>
      </c>
      <c r="AP12" s="18">
        <f t="shared" si="57"/>
        <v>53937.899999999994</v>
      </c>
      <c r="AQ12" s="21">
        <f t="shared" si="14"/>
        <v>86.996612903225795</v>
      </c>
      <c r="AR12" s="18">
        <f t="shared" si="57"/>
        <v>8880.1</v>
      </c>
      <c r="AS12" s="18">
        <f t="shared" si="57"/>
        <v>6482.2</v>
      </c>
      <c r="AT12" s="21">
        <f t="shared" ref="AT12:AT17" si="61">SUM(AS12/AR12*100)</f>
        <v>72.99692571029604</v>
      </c>
      <c r="AU12" s="18">
        <f t="shared" si="57"/>
        <v>0</v>
      </c>
      <c r="AV12" s="18">
        <f t="shared" si="57"/>
        <v>0</v>
      </c>
      <c r="AW12" s="18">
        <f t="shared" si="57"/>
        <v>0</v>
      </c>
      <c r="AX12" s="18">
        <f t="shared" si="57"/>
        <v>235.6</v>
      </c>
      <c r="AY12" s="18">
        <f t="shared" si="57"/>
        <v>235.6</v>
      </c>
      <c r="AZ12" s="21">
        <f t="shared" ref="AZ12:AZ16" si="62">AY12/AX12*100</f>
        <v>100</v>
      </c>
      <c r="BA12" s="18">
        <f t="shared" ref="BA12:CU12" si="63">SUM(BA13:BA33)</f>
        <v>21478.1</v>
      </c>
      <c r="BB12" s="18">
        <f t="shared" si="63"/>
        <v>9987.4</v>
      </c>
      <c r="BC12" s="21">
        <f t="shared" ref="BC12:BC27" si="64">BB12/BA12*100</f>
        <v>46.500388768094012</v>
      </c>
      <c r="BD12" s="18">
        <f t="shared" si="63"/>
        <v>0</v>
      </c>
      <c r="BE12" s="18">
        <f t="shared" si="63"/>
        <v>0</v>
      </c>
      <c r="BF12" s="18">
        <f t="shared" si="63"/>
        <v>0</v>
      </c>
      <c r="BG12" s="18">
        <f t="shared" si="63"/>
        <v>0</v>
      </c>
      <c r="BH12" s="18">
        <f t="shared" si="63"/>
        <v>0</v>
      </c>
      <c r="BI12" s="18">
        <f t="shared" si="63"/>
        <v>0</v>
      </c>
      <c r="BJ12" s="18">
        <f t="shared" si="63"/>
        <v>0</v>
      </c>
      <c r="BK12" s="18">
        <f t="shared" si="63"/>
        <v>0</v>
      </c>
      <c r="BL12" s="18">
        <f t="shared" si="63"/>
        <v>0</v>
      </c>
      <c r="BM12" s="18">
        <f t="shared" si="63"/>
        <v>12887.2</v>
      </c>
      <c r="BN12" s="18">
        <f t="shared" si="63"/>
        <v>7958.9000000000005</v>
      </c>
      <c r="BO12" s="21">
        <f t="shared" ref="BO12:BO26" si="65">BN12/BM12*100</f>
        <v>61.758178657893104</v>
      </c>
      <c r="BP12" s="18">
        <f t="shared" si="63"/>
        <v>23318.1</v>
      </c>
      <c r="BQ12" s="18">
        <f t="shared" si="63"/>
        <v>6809.5</v>
      </c>
      <c r="BR12" s="21">
        <f t="shared" ref="BR12:BR24" si="66">BQ12/BP12*100</f>
        <v>29.202636578451934</v>
      </c>
      <c r="BS12" s="18">
        <f t="shared" si="63"/>
        <v>0</v>
      </c>
      <c r="BT12" s="18">
        <f t="shared" si="63"/>
        <v>0</v>
      </c>
      <c r="BU12" s="18">
        <f t="shared" si="63"/>
        <v>0</v>
      </c>
      <c r="BV12" s="18">
        <f t="shared" si="63"/>
        <v>0</v>
      </c>
      <c r="BW12" s="18">
        <f t="shared" si="63"/>
        <v>0</v>
      </c>
      <c r="BX12" s="18">
        <f t="shared" si="63"/>
        <v>0</v>
      </c>
      <c r="BY12" s="18">
        <f t="shared" si="63"/>
        <v>0</v>
      </c>
      <c r="BZ12" s="18">
        <f t="shared" si="63"/>
        <v>0</v>
      </c>
      <c r="CA12" s="18">
        <f t="shared" si="63"/>
        <v>0</v>
      </c>
      <c r="CB12" s="18">
        <f t="shared" si="63"/>
        <v>5672.6</v>
      </c>
      <c r="CC12" s="18">
        <f t="shared" si="63"/>
        <v>5445.3</v>
      </c>
      <c r="CD12" s="21">
        <f t="shared" ref="CD12:CD27" si="67">CC12/CB12*100</f>
        <v>95.993019074145892</v>
      </c>
      <c r="CE12" s="18">
        <f t="shared" si="63"/>
        <v>0</v>
      </c>
      <c r="CF12" s="18">
        <f t="shared" si="63"/>
        <v>0</v>
      </c>
      <c r="CG12" s="18">
        <f t="shared" si="63"/>
        <v>0</v>
      </c>
      <c r="CH12" s="18">
        <f t="shared" si="63"/>
        <v>0</v>
      </c>
      <c r="CI12" s="18">
        <f t="shared" si="63"/>
        <v>0</v>
      </c>
      <c r="CJ12" s="18">
        <f t="shared" si="63"/>
        <v>0</v>
      </c>
      <c r="CK12" s="18">
        <f t="shared" si="63"/>
        <v>0</v>
      </c>
      <c r="CL12" s="18">
        <f t="shared" si="63"/>
        <v>0</v>
      </c>
      <c r="CM12" s="18">
        <f t="shared" si="63"/>
        <v>0</v>
      </c>
      <c r="CN12" s="18">
        <f t="shared" si="63"/>
        <v>0</v>
      </c>
      <c r="CO12" s="18">
        <f t="shared" si="63"/>
        <v>0</v>
      </c>
      <c r="CP12" s="18">
        <f t="shared" si="63"/>
        <v>0</v>
      </c>
      <c r="CQ12" s="18">
        <f t="shared" si="63"/>
        <v>0</v>
      </c>
      <c r="CR12" s="18">
        <f t="shared" si="63"/>
        <v>0</v>
      </c>
      <c r="CS12" s="18">
        <f t="shared" si="63"/>
        <v>0</v>
      </c>
      <c r="CT12" s="18">
        <f t="shared" si="63"/>
        <v>10268.6</v>
      </c>
      <c r="CU12" s="18">
        <f t="shared" si="63"/>
        <v>1261</v>
      </c>
      <c r="CV12" s="21">
        <f t="shared" ref="CV12:CV27" si="68">CU12/CT12*100</f>
        <v>12.280155035740023</v>
      </c>
      <c r="CW12" s="18">
        <f t="shared" ref="CW12:FH12" si="69">SUM(CW13:CW33)</f>
        <v>13424.5</v>
      </c>
      <c r="CX12" s="18">
        <f t="shared" si="69"/>
        <v>6394.7</v>
      </c>
      <c r="CY12" s="21">
        <f t="shared" ref="CY12:CY14" si="70">CX12/CW12*100</f>
        <v>47.634548772766209</v>
      </c>
      <c r="CZ12" s="18">
        <f t="shared" si="69"/>
        <v>11229.9</v>
      </c>
      <c r="DA12" s="18">
        <f t="shared" si="69"/>
        <v>5233.1000000000004</v>
      </c>
      <c r="DB12" s="21">
        <f t="shared" ref="DB12:DB15" si="71">DA12/CZ12*100</f>
        <v>46.599702579720216</v>
      </c>
      <c r="DC12" s="18">
        <f t="shared" si="69"/>
        <v>62160.6</v>
      </c>
      <c r="DD12" s="18">
        <f t="shared" si="69"/>
        <v>34622.6</v>
      </c>
      <c r="DE12" s="21">
        <f t="shared" ref="DE12:DE15" si="72">DD12/DC12*100</f>
        <v>55.698625817640114</v>
      </c>
      <c r="DF12" s="18">
        <f t="shared" si="69"/>
        <v>14074</v>
      </c>
      <c r="DG12" s="18">
        <f t="shared" si="69"/>
        <v>9149.4</v>
      </c>
      <c r="DH12" s="21">
        <f t="shared" ref="DH12:DH17" si="73">DG12/DF12*100</f>
        <v>65.009236890720473</v>
      </c>
      <c r="DI12" s="18">
        <f t="shared" si="69"/>
        <v>14219.6</v>
      </c>
      <c r="DJ12" s="18">
        <f t="shared" si="69"/>
        <v>4572.3</v>
      </c>
      <c r="DK12" s="21">
        <f t="shared" ref="DK12:DK20" si="74">DJ12/DI12*100</f>
        <v>32.154912937072773</v>
      </c>
      <c r="DL12" s="18">
        <f t="shared" si="69"/>
        <v>23919.4</v>
      </c>
      <c r="DM12" s="18">
        <f t="shared" si="69"/>
        <v>10049.4</v>
      </c>
      <c r="DN12" s="21">
        <f t="shared" ref="DN12:DN24" si="75">DM12/DL12*100</f>
        <v>42.013595658753978</v>
      </c>
      <c r="DO12" s="18">
        <f t="shared" si="69"/>
        <v>31782.9</v>
      </c>
      <c r="DP12" s="18">
        <f t="shared" si="69"/>
        <v>29143.3</v>
      </c>
      <c r="DQ12" s="21">
        <f t="shared" ref="DQ12:DQ27" si="76">DP12/DO12*100</f>
        <v>91.694905121936628</v>
      </c>
      <c r="DR12" s="18">
        <f t="shared" si="69"/>
        <v>185454.7</v>
      </c>
      <c r="DS12" s="18">
        <f t="shared" si="69"/>
        <v>42778.9</v>
      </c>
      <c r="DT12" s="21">
        <f t="shared" ref="DT12:DT31" si="77">DS12/DR12*100</f>
        <v>23.067034699039709</v>
      </c>
      <c r="DU12" s="18">
        <f t="shared" si="69"/>
        <v>10000</v>
      </c>
      <c r="DV12" s="18">
        <f t="shared" si="69"/>
        <v>6966.9</v>
      </c>
      <c r="DW12" s="21">
        <f t="shared" ref="DW12:DW25" si="78">DV12/DU12*100</f>
        <v>69.668999999999997</v>
      </c>
      <c r="DX12" s="18">
        <f t="shared" si="69"/>
        <v>7308</v>
      </c>
      <c r="DY12" s="18">
        <f t="shared" si="69"/>
        <v>0</v>
      </c>
      <c r="DZ12" s="21">
        <f t="shared" ref="DZ12:DZ28" si="79">DY12/DX12*100</f>
        <v>0</v>
      </c>
      <c r="EA12" s="18">
        <f t="shared" si="69"/>
        <v>12211.7</v>
      </c>
      <c r="EB12" s="18">
        <f t="shared" si="69"/>
        <v>8557.7000000000007</v>
      </c>
      <c r="EC12" s="21">
        <f t="shared" ref="EC12:EC18" si="80">EB12/EA12*100</f>
        <v>70.077876135181839</v>
      </c>
      <c r="ED12" s="18">
        <f t="shared" si="69"/>
        <v>48520.400000000009</v>
      </c>
      <c r="EE12" s="18">
        <f t="shared" si="69"/>
        <v>23221.600000000009</v>
      </c>
      <c r="EF12" s="21">
        <f t="shared" ref="EF12:EF33" si="81">EE12/ED12*100</f>
        <v>47.859457053115811</v>
      </c>
      <c r="EG12" s="18">
        <f t="shared" si="69"/>
        <v>221.19999999999996</v>
      </c>
      <c r="EH12" s="18">
        <f t="shared" si="69"/>
        <v>220.99999999999997</v>
      </c>
      <c r="EI12" s="21">
        <f t="shared" si="29"/>
        <v>99.909584086799285</v>
      </c>
      <c r="EJ12" s="18">
        <f t="shared" si="69"/>
        <v>39212.399999999994</v>
      </c>
      <c r="EK12" s="18">
        <f t="shared" si="69"/>
        <v>24459.200000000004</v>
      </c>
      <c r="EL12" s="21">
        <f t="shared" ref="EL12:EL33" si="82">EK12/EJ12*100</f>
        <v>62.376187124481049</v>
      </c>
      <c r="EM12" s="18">
        <f t="shared" si="69"/>
        <v>0</v>
      </c>
      <c r="EN12" s="18">
        <f t="shared" si="69"/>
        <v>0</v>
      </c>
      <c r="EO12" s="18">
        <f t="shared" si="69"/>
        <v>0</v>
      </c>
      <c r="EP12" s="18">
        <f t="shared" si="69"/>
        <v>0</v>
      </c>
      <c r="EQ12" s="18">
        <f t="shared" si="69"/>
        <v>0</v>
      </c>
      <c r="ER12" s="18">
        <f t="shared" si="69"/>
        <v>0</v>
      </c>
      <c r="ES12" s="18">
        <f t="shared" si="69"/>
        <v>0</v>
      </c>
      <c r="ET12" s="18">
        <f t="shared" si="69"/>
        <v>0</v>
      </c>
      <c r="EU12" s="18">
        <f t="shared" si="69"/>
        <v>0</v>
      </c>
      <c r="EV12" s="18">
        <f t="shared" si="69"/>
        <v>0</v>
      </c>
      <c r="EW12" s="18">
        <f t="shared" si="69"/>
        <v>0</v>
      </c>
      <c r="EX12" s="18">
        <f t="shared" si="69"/>
        <v>0</v>
      </c>
      <c r="EY12" s="18">
        <f t="shared" si="69"/>
        <v>30398.199999999997</v>
      </c>
      <c r="EZ12" s="18">
        <f t="shared" si="69"/>
        <v>26824.699999999997</v>
      </c>
      <c r="FA12" s="21">
        <f t="shared" ref="FA12:FA33" si="83">EZ12/EY12*100</f>
        <v>88.244369732418377</v>
      </c>
      <c r="FB12" s="18">
        <f t="shared" si="69"/>
        <v>60250.5</v>
      </c>
      <c r="FC12" s="18">
        <f t="shared" si="69"/>
        <v>21732.5</v>
      </c>
      <c r="FD12" s="21">
        <f>FC12/FB12*100</f>
        <v>36.070240080995184</v>
      </c>
      <c r="FE12" s="18">
        <f t="shared" si="69"/>
        <v>0</v>
      </c>
      <c r="FF12" s="18">
        <f t="shared" si="69"/>
        <v>0</v>
      </c>
      <c r="FG12" s="18">
        <f t="shared" si="69"/>
        <v>0</v>
      </c>
      <c r="FH12" s="18">
        <f t="shared" si="69"/>
        <v>38799.599999999999</v>
      </c>
      <c r="FI12" s="18">
        <f t="shared" ref="FI12:FX12" si="84">SUM(FI13:FI33)</f>
        <v>0</v>
      </c>
      <c r="FJ12" s="21">
        <f t="shared" si="37"/>
        <v>0</v>
      </c>
      <c r="FK12" s="18">
        <f t="shared" si="84"/>
        <v>42.3</v>
      </c>
      <c r="FL12" s="18">
        <f t="shared" si="84"/>
        <v>42.3</v>
      </c>
      <c r="FM12" s="21">
        <f t="shared" ref="FM12:FM22" si="85">FL12/FK12*100</f>
        <v>100</v>
      </c>
      <c r="FN12" s="18">
        <f t="shared" si="84"/>
        <v>3300</v>
      </c>
      <c r="FO12" s="18">
        <f t="shared" si="84"/>
        <v>3300</v>
      </c>
      <c r="FP12" s="21">
        <f t="shared" ref="FP12:FP31" si="86">FO12/FN12*100</f>
        <v>100</v>
      </c>
      <c r="FQ12" s="18">
        <f t="shared" si="84"/>
        <v>64888.900000000009</v>
      </c>
      <c r="FR12" s="18">
        <f t="shared" si="84"/>
        <v>50689.3</v>
      </c>
      <c r="FS12" s="21">
        <f t="shared" si="38"/>
        <v>78.117058541599562</v>
      </c>
      <c r="FT12" s="18">
        <f t="shared" si="84"/>
        <v>16060.7</v>
      </c>
      <c r="FU12" s="18">
        <f t="shared" si="84"/>
        <v>9731.1000000000022</v>
      </c>
      <c r="FV12" s="21">
        <f t="shared" si="39"/>
        <v>60.589513533034065</v>
      </c>
      <c r="FW12" s="18">
        <f t="shared" si="84"/>
        <v>30237.1</v>
      </c>
      <c r="FX12" s="18">
        <f t="shared" si="84"/>
        <v>187.7</v>
      </c>
      <c r="FY12" s="21">
        <f t="shared" si="40"/>
        <v>0.6207605888130806</v>
      </c>
      <c r="FZ12" s="18">
        <f>SUM(FZ13:FZ33)</f>
        <v>9988.1</v>
      </c>
      <c r="GA12" s="18">
        <f>SUM(GA13:GA33)</f>
        <v>9419.0000000000018</v>
      </c>
      <c r="GB12" s="21">
        <f t="shared" si="41"/>
        <v>94.302219641373256</v>
      </c>
      <c r="GC12" s="18">
        <f>SUM(GC13:GC33)</f>
        <v>62088.800000000003</v>
      </c>
      <c r="GD12" s="18">
        <f>SUM(GD13:GD33)</f>
        <v>0</v>
      </c>
      <c r="GE12" s="21">
        <f t="shared" ref="GE12:GE20" si="87">GD12/GC12*100</f>
        <v>0</v>
      </c>
      <c r="GF12" s="18">
        <f>SUM(GF13:GF33)</f>
        <v>15407.2</v>
      </c>
      <c r="GG12" s="18">
        <f>SUM(GG13:GG33)</f>
        <v>1738.2</v>
      </c>
      <c r="GH12" s="21">
        <f t="shared" ref="GH12:GH20" si="88">GG12/GF12*100</f>
        <v>11.281738408017031</v>
      </c>
      <c r="GI12" s="18">
        <f t="shared" ref="GI12:GP12" si="89">SUM(GI13:GI33)</f>
        <v>0</v>
      </c>
      <c r="GJ12" s="18">
        <f t="shared" si="89"/>
        <v>0</v>
      </c>
      <c r="GK12" s="18">
        <f t="shared" si="89"/>
        <v>0</v>
      </c>
      <c r="GL12" s="18">
        <f t="shared" si="89"/>
        <v>0</v>
      </c>
      <c r="GM12" s="18">
        <f t="shared" si="89"/>
        <v>0</v>
      </c>
      <c r="GN12" s="18">
        <f t="shared" si="89"/>
        <v>0</v>
      </c>
      <c r="GO12" s="18">
        <f t="shared" si="89"/>
        <v>2058.6999999999998</v>
      </c>
      <c r="GP12" s="18">
        <f t="shared" si="89"/>
        <v>1250.9000000000001</v>
      </c>
      <c r="GQ12" s="21">
        <f t="shared" si="44"/>
        <v>60.761645698741937</v>
      </c>
      <c r="GR12" s="18">
        <f>SUM(GR13:GR33)</f>
        <v>61363.3</v>
      </c>
      <c r="GS12" s="18">
        <f>SUM(GS13:GS33)</f>
        <v>0</v>
      </c>
      <c r="GT12" s="21">
        <f t="shared" ref="GT12:GT28" si="90">GS12/GR12*100</f>
        <v>0</v>
      </c>
      <c r="GU12" s="18">
        <f t="shared" ref="GU12:HT12" si="91">SUM(GU13:GU33)</f>
        <v>0</v>
      </c>
      <c r="GV12" s="18">
        <f t="shared" si="91"/>
        <v>0</v>
      </c>
      <c r="GW12" s="18">
        <f t="shared" si="91"/>
        <v>0</v>
      </c>
      <c r="GX12" s="18">
        <f t="shared" si="91"/>
        <v>0</v>
      </c>
      <c r="GY12" s="18">
        <f t="shared" si="91"/>
        <v>0</v>
      </c>
      <c r="GZ12" s="18">
        <f t="shared" si="91"/>
        <v>0</v>
      </c>
      <c r="HA12" s="18">
        <f t="shared" si="91"/>
        <v>0</v>
      </c>
      <c r="HB12" s="18">
        <f t="shared" si="91"/>
        <v>0</v>
      </c>
      <c r="HC12" s="18">
        <f t="shared" si="91"/>
        <v>0</v>
      </c>
      <c r="HD12" s="18">
        <f t="shared" si="91"/>
        <v>0</v>
      </c>
      <c r="HE12" s="18">
        <f t="shared" si="91"/>
        <v>0</v>
      </c>
      <c r="HF12" s="18">
        <f t="shared" si="91"/>
        <v>0</v>
      </c>
      <c r="HG12" s="18">
        <f t="shared" si="91"/>
        <v>0</v>
      </c>
      <c r="HH12" s="18">
        <f t="shared" si="91"/>
        <v>0</v>
      </c>
      <c r="HI12" s="18">
        <f t="shared" si="91"/>
        <v>0</v>
      </c>
      <c r="HJ12" s="18">
        <f t="shared" si="91"/>
        <v>0</v>
      </c>
      <c r="HK12" s="18">
        <f t="shared" si="91"/>
        <v>0</v>
      </c>
      <c r="HL12" s="18">
        <f t="shared" si="91"/>
        <v>0</v>
      </c>
      <c r="HM12" s="18">
        <f t="shared" si="91"/>
        <v>0</v>
      </c>
      <c r="HN12" s="18">
        <f t="shared" si="91"/>
        <v>0</v>
      </c>
      <c r="HO12" s="18">
        <f t="shared" si="91"/>
        <v>0</v>
      </c>
      <c r="HP12" s="18">
        <f t="shared" si="91"/>
        <v>0</v>
      </c>
      <c r="HQ12" s="18">
        <f t="shared" si="91"/>
        <v>0</v>
      </c>
      <c r="HR12" s="18">
        <f t="shared" si="91"/>
        <v>0</v>
      </c>
      <c r="HS12" s="18">
        <f t="shared" si="91"/>
        <v>8500</v>
      </c>
      <c r="HT12" s="18">
        <f t="shared" si="91"/>
        <v>0</v>
      </c>
      <c r="HU12" s="21">
        <f t="shared" ref="HU12:HU25" si="92">HT12/HS12*100</f>
        <v>0</v>
      </c>
      <c r="HV12" s="18">
        <f>SUM(HV13:HV33)</f>
        <v>14037.1</v>
      </c>
      <c r="HW12" s="18">
        <f>SUM(HW13:HW33)</f>
        <v>0</v>
      </c>
      <c r="HX12" s="21">
        <f t="shared" ref="HX12:HX23" si="93">HW12/HV12*100</f>
        <v>0</v>
      </c>
      <c r="HY12" s="18">
        <f t="shared" ref="HY12:IG12" si="94">SUM(HY13:HY33)</f>
        <v>0</v>
      </c>
      <c r="HZ12" s="18">
        <f t="shared" si="94"/>
        <v>0</v>
      </c>
      <c r="IA12" s="18">
        <f t="shared" si="94"/>
        <v>0</v>
      </c>
      <c r="IB12" s="18">
        <f t="shared" si="94"/>
        <v>53000</v>
      </c>
      <c r="IC12" s="18">
        <f t="shared" si="94"/>
        <v>5644.4</v>
      </c>
      <c r="ID12" s="22">
        <f t="shared" si="54"/>
        <v>10.649811320754717</v>
      </c>
      <c r="IE12" s="18">
        <f t="shared" si="94"/>
        <v>137290</v>
      </c>
      <c r="IF12" s="18">
        <f t="shared" si="94"/>
        <v>16995.899999999998</v>
      </c>
      <c r="IG12" s="18">
        <f t="shared" si="94"/>
        <v>0</v>
      </c>
    </row>
    <row r="13" spans="1:241" s="51" customFormat="1" ht="18" customHeight="1">
      <c r="A13" s="50" t="s">
        <v>28</v>
      </c>
      <c r="B13" s="50">
        <f t="shared" si="6"/>
        <v>56711.299999999988</v>
      </c>
      <c r="C13" s="50">
        <f t="shared" si="0"/>
        <v>27777.000000000004</v>
      </c>
      <c r="D13" s="22">
        <f t="shared" si="1"/>
        <v>48.979656611645318</v>
      </c>
      <c r="E13" s="50">
        <v>3201.8</v>
      </c>
      <c r="F13" s="50">
        <v>1313.2</v>
      </c>
      <c r="G13" s="50">
        <f t="shared" si="8"/>
        <v>41.014429383471793</v>
      </c>
      <c r="H13" s="50"/>
      <c r="I13" s="50"/>
      <c r="J13" s="21"/>
      <c r="K13" s="50">
        <v>17509.599999999999</v>
      </c>
      <c r="L13" s="50">
        <v>14414.2</v>
      </c>
      <c r="M13" s="22">
        <f t="shared" si="59"/>
        <v>82.321697811486288</v>
      </c>
      <c r="N13" s="50">
        <v>4200.3999999999996</v>
      </c>
      <c r="O13" s="50">
        <v>1011.2</v>
      </c>
      <c r="P13" s="50">
        <f>SUM(O13/N13*100)</f>
        <v>24.073897724026285</v>
      </c>
      <c r="Q13" s="50"/>
      <c r="R13" s="50"/>
      <c r="S13" s="50"/>
      <c r="T13" s="50">
        <v>450.2</v>
      </c>
      <c r="U13" s="50">
        <v>0</v>
      </c>
      <c r="V13" s="22">
        <f t="shared" si="55"/>
        <v>0</v>
      </c>
      <c r="W13" s="8"/>
      <c r="X13" s="8"/>
      <c r="Y13" s="8"/>
      <c r="Z13" s="50"/>
      <c r="AA13" s="50"/>
      <c r="AB13" s="50"/>
      <c r="AC13" s="50"/>
      <c r="AD13" s="50"/>
      <c r="AE13" s="22"/>
      <c r="AF13" s="50">
        <v>2805.2</v>
      </c>
      <c r="AG13" s="50">
        <v>2805.2</v>
      </c>
      <c r="AH13" s="22">
        <f t="shared" si="13"/>
        <v>100</v>
      </c>
      <c r="AI13" s="50"/>
      <c r="AJ13" s="50"/>
      <c r="AK13" s="50"/>
      <c r="AL13" s="50"/>
      <c r="AM13" s="50"/>
      <c r="AN13" s="21"/>
      <c r="AO13" s="50"/>
      <c r="AP13" s="50"/>
      <c r="AQ13" s="22"/>
      <c r="AR13" s="50"/>
      <c r="AS13" s="50"/>
      <c r="AT13" s="21"/>
      <c r="AU13" s="50"/>
      <c r="AV13" s="50"/>
      <c r="AW13" s="50"/>
      <c r="AX13" s="50"/>
      <c r="AY13" s="50"/>
      <c r="AZ13" s="22"/>
      <c r="BA13" s="50"/>
      <c r="BB13" s="50"/>
      <c r="BC13" s="21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21"/>
      <c r="BP13" s="50"/>
      <c r="BQ13" s="50"/>
      <c r="BR13" s="21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21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21"/>
      <c r="CW13" s="50"/>
      <c r="CX13" s="50"/>
      <c r="CY13" s="21"/>
      <c r="CZ13" s="50"/>
      <c r="DA13" s="50"/>
      <c r="DB13" s="21"/>
      <c r="DC13" s="50"/>
      <c r="DD13" s="50"/>
      <c r="DE13" s="21"/>
      <c r="DF13" s="50"/>
      <c r="DG13" s="50"/>
      <c r="DH13" s="21"/>
      <c r="DI13" s="50"/>
      <c r="DJ13" s="50"/>
      <c r="DK13" s="21"/>
      <c r="DL13" s="50"/>
      <c r="DM13" s="50"/>
      <c r="DN13" s="22"/>
      <c r="DO13" s="50"/>
      <c r="DP13" s="50"/>
      <c r="DQ13" s="21"/>
      <c r="DR13" s="50"/>
      <c r="DS13" s="50"/>
      <c r="DT13" s="22"/>
      <c r="DU13" s="50"/>
      <c r="DV13" s="50"/>
      <c r="DW13" s="22"/>
      <c r="DX13" s="50"/>
      <c r="DY13" s="50"/>
      <c r="DZ13" s="21"/>
      <c r="EA13" s="50"/>
      <c r="EB13" s="50"/>
      <c r="EC13" s="21"/>
      <c r="ED13" s="52">
        <v>1013.3</v>
      </c>
      <c r="EE13" s="50">
        <v>559</v>
      </c>
      <c r="EF13" s="22">
        <f t="shared" si="81"/>
        <v>55.166288364748837</v>
      </c>
      <c r="EG13" s="50">
        <v>6.6</v>
      </c>
      <c r="EH13" s="50">
        <v>6.6</v>
      </c>
      <c r="EI13" s="22">
        <f t="shared" si="29"/>
        <v>100</v>
      </c>
      <c r="EJ13" s="50">
        <v>1911.3</v>
      </c>
      <c r="EK13" s="50">
        <v>1742.3</v>
      </c>
      <c r="EL13" s="22">
        <f t="shared" si="82"/>
        <v>91.157850677549305</v>
      </c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>
        <v>1013.2</v>
      </c>
      <c r="EZ13" s="8">
        <v>1013.2</v>
      </c>
      <c r="FA13" s="22">
        <f t="shared" si="83"/>
        <v>100</v>
      </c>
      <c r="FB13" s="8"/>
      <c r="FC13" s="8"/>
      <c r="FD13" s="22"/>
      <c r="FE13" s="8"/>
      <c r="FF13" s="8"/>
      <c r="FG13" s="8"/>
      <c r="FH13" s="8"/>
      <c r="FI13" s="8"/>
      <c r="FJ13" s="22"/>
      <c r="FK13" s="8"/>
      <c r="FL13" s="8"/>
      <c r="FM13" s="21"/>
      <c r="FN13" s="8"/>
      <c r="FO13" s="8"/>
      <c r="FP13" s="22"/>
      <c r="FQ13" s="50">
        <v>1742</v>
      </c>
      <c r="FR13" s="50">
        <v>1665.3</v>
      </c>
      <c r="FS13" s="22">
        <f t="shared" si="38"/>
        <v>95.597014925373131</v>
      </c>
      <c r="FT13" s="50">
        <v>384.2</v>
      </c>
      <c r="FU13" s="50">
        <v>256</v>
      </c>
      <c r="FV13" s="22">
        <f t="shared" si="39"/>
        <v>66.631962519521082</v>
      </c>
      <c r="FW13" s="50"/>
      <c r="FX13" s="50"/>
      <c r="FY13" s="22"/>
      <c r="FZ13" s="50">
        <v>171.9</v>
      </c>
      <c r="GA13" s="50">
        <v>171.9</v>
      </c>
      <c r="GB13" s="22">
        <f t="shared" si="41"/>
        <v>100</v>
      </c>
      <c r="GC13" s="50"/>
      <c r="GD13" s="50"/>
      <c r="GE13" s="21"/>
      <c r="GF13" s="50">
        <v>3981.6</v>
      </c>
      <c r="GG13" s="50">
        <v>0</v>
      </c>
      <c r="GH13" s="21">
        <f t="shared" si="88"/>
        <v>0</v>
      </c>
      <c r="GI13" s="50"/>
      <c r="GJ13" s="50"/>
      <c r="GK13" s="50"/>
      <c r="GL13" s="50"/>
      <c r="GM13" s="50"/>
      <c r="GN13" s="50"/>
      <c r="GO13" s="8"/>
      <c r="GP13" s="8"/>
      <c r="GQ13" s="22"/>
      <c r="GR13" s="50"/>
      <c r="GS13" s="50"/>
      <c r="GT13" s="21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50"/>
      <c r="HH13" s="50"/>
      <c r="HI13" s="50"/>
      <c r="HJ13" s="8"/>
      <c r="HK13" s="8"/>
      <c r="HL13" s="8"/>
      <c r="HM13" s="8"/>
      <c r="HN13" s="8"/>
      <c r="HO13" s="8"/>
      <c r="HP13" s="8"/>
      <c r="HQ13" s="8"/>
      <c r="HR13" s="8"/>
      <c r="HS13" s="50"/>
      <c r="HT13" s="50"/>
      <c r="HU13" s="21"/>
      <c r="HV13" s="50"/>
      <c r="HW13" s="50"/>
      <c r="HX13" s="21"/>
      <c r="HY13" s="50"/>
      <c r="HZ13" s="50"/>
      <c r="IA13" s="50"/>
      <c r="IB13" s="50">
        <v>3000</v>
      </c>
      <c r="IC13" s="50">
        <v>0</v>
      </c>
      <c r="ID13" s="22">
        <f t="shared" si="54"/>
        <v>0</v>
      </c>
      <c r="IE13" s="50">
        <v>15320</v>
      </c>
      <c r="IF13" s="50">
        <v>2818.9</v>
      </c>
      <c r="IG13" s="50"/>
    </row>
    <row r="14" spans="1:241" s="51" customFormat="1" ht="18" customHeight="1">
      <c r="A14" s="50" t="s">
        <v>29</v>
      </c>
      <c r="B14" s="50">
        <f>E14+H14+K14+N14+Q14+T14+W14+Z14+AC14+AF14+AI14+AL14+AO14+AR14+AU14+AX14+BA14+BD14+BG14+BJ14+BM14+BP14+BS14+BV14+BY14+CB14+CE14+CH14+CK14+CN14+CQ14+CT14+CW14+CZ14+DC14+DF14+DI14+DL14+DO14+DR14+DU14+DX14+EA14+ED14+EG14+EJ14+EM14+EP14+ES14+EV14+EY14+FB14+FE14+FH14+FK14+FN14+FQ14+FT14+FW14+FZ14+GC14+GF14+GI14+GL14+GO14+GR14+GU14+GX14+HA14+HD14+HG14+HJ14+HM14+HP14+HS14+HV14+HY14+IB14+IE14</f>
        <v>89518.800000000017</v>
      </c>
      <c r="C14" s="50">
        <f>F14+I14+L14+O14+R14+U14+X14+AA14+AD14+AG14+AJ14+AM14+AP14+AS14+AV14+AY14+BB14+BE14+BH14+BK14+BN14+BQ14+BT14+BW14+BZ14+CC14+CF14+CI14+CL14+CO14+CR14+CU14+CX14+DA14+DD14+DG14+DJ14+DM14+DP14+DS14+DV14+DY14+EB14+EE14+EH14+EK14+EN14+EQ14+ET14+EW14+EZ14+FC14+FF14+FI14+FL14+FO14+FR14+FU14+FX14+GA14+GD14+GG14+GJ14+GM14+GP14+GS14+GV14+GY14+HB14+HE14+HH14+HK14+HN14+HQ14+HT14+HW14+HZ14+IC14+IF14</f>
        <v>52520.6</v>
      </c>
      <c r="D14" s="22">
        <f t="shared" si="1"/>
        <v>58.669910677980475</v>
      </c>
      <c r="E14" s="50">
        <v>4111.1000000000004</v>
      </c>
      <c r="F14" s="50">
        <v>2730.3</v>
      </c>
      <c r="G14" s="50">
        <f t="shared" si="8"/>
        <v>66.412882196978913</v>
      </c>
      <c r="H14" s="50"/>
      <c r="I14" s="50"/>
      <c r="J14" s="21"/>
      <c r="K14" s="50">
        <v>31803.4</v>
      </c>
      <c r="L14" s="50">
        <v>21330.3</v>
      </c>
      <c r="M14" s="22">
        <f t="shared" si="59"/>
        <v>67.06924416886244</v>
      </c>
      <c r="N14" s="50">
        <v>4656.3</v>
      </c>
      <c r="O14" s="50">
        <v>2810.6</v>
      </c>
      <c r="P14" s="50">
        <f t="shared" ref="P14:P33" si="95">SUM(O14/N14*100)</f>
        <v>60.361231020338039</v>
      </c>
      <c r="Q14" s="50"/>
      <c r="R14" s="50"/>
      <c r="S14" s="50"/>
      <c r="T14" s="50">
        <v>103.4</v>
      </c>
      <c r="U14" s="50">
        <v>0</v>
      </c>
      <c r="V14" s="22">
        <f t="shared" si="55"/>
        <v>0</v>
      </c>
      <c r="W14" s="8"/>
      <c r="X14" s="8"/>
      <c r="Y14" s="8"/>
      <c r="Z14" s="50"/>
      <c r="AA14" s="50"/>
      <c r="AB14" s="50"/>
      <c r="AC14" s="50"/>
      <c r="AD14" s="50"/>
      <c r="AE14" s="22"/>
      <c r="AF14" s="50">
        <v>7641</v>
      </c>
      <c r="AG14" s="8">
        <v>2484.4</v>
      </c>
      <c r="AH14" s="22">
        <f t="shared" si="13"/>
        <v>32.514068839157176</v>
      </c>
      <c r="AI14" s="50"/>
      <c r="AJ14" s="50"/>
      <c r="AK14" s="50"/>
      <c r="AL14" s="50"/>
      <c r="AM14" s="50"/>
      <c r="AN14" s="21"/>
      <c r="AO14" s="50">
        <v>15000</v>
      </c>
      <c r="AP14" s="50">
        <v>10665.7</v>
      </c>
      <c r="AQ14" s="22">
        <f t="shared" si="14"/>
        <v>71.104666666666674</v>
      </c>
      <c r="AR14" s="50"/>
      <c r="AS14" s="50"/>
      <c r="AT14" s="21"/>
      <c r="AU14" s="50"/>
      <c r="AV14" s="50"/>
      <c r="AW14" s="50"/>
      <c r="AX14" s="50"/>
      <c r="AY14" s="50"/>
      <c r="AZ14" s="22"/>
      <c r="BA14" s="50"/>
      <c r="BB14" s="50"/>
      <c r="BC14" s="21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21"/>
      <c r="BP14" s="50"/>
      <c r="BQ14" s="50"/>
      <c r="BR14" s="21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21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21"/>
      <c r="CW14" s="50">
        <v>13424.5</v>
      </c>
      <c r="CX14" s="50">
        <v>6394.7</v>
      </c>
      <c r="CY14" s="22">
        <f t="shared" si="70"/>
        <v>47.634548772766209</v>
      </c>
      <c r="CZ14" s="50"/>
      <c r="DA14" s="50"/>
      <c r="DB14" s="21"/>
      <c r="DC14" s="50"/>
      <c r="DD14" s="50"/>
      <c r="DE14" s="21"/>
      <c r="DF14" s="50"/>
      <c r="DG14" s="50"/>
      <c r="DH14" s="21"/>
      <c r="DI14" s="50"/>
      <c r="DJ14" s="50"/>
      <c r="DK14" s="21"/>
      <c r="DL14" s="50"/>
      <c r="DM14" s="50"/>
      <c r="DN14" s="22"/>
      <c r="DO14" s="50"/>
      <c r="DP14" s="50"/>
      <c r="DQ14" s="21"/>
      <c r="DR14" s="50"/>
      <c r="DS14" s="50"/>
      <c r="DT14" s="22"/>
      <c r="DU14" s="50"/>
      <c r="DV14" s="50"/>
      <c r="DW14" s="22"/>
      <c r="DX14" s="50"/>
      <c r="DY14" s="50"/>
      <c r="DZ14" s="21"/>
      <c r="EA14" s="50"/>
      <c r="EB14" s="50"/>
      <c r="EC14" s="21"/>
      <c r="ED14" s="52">
        <v>1263.3</v>
      </c>
      <c r="EE14" s="50">
        <v>800.7</v>
      </c>
      <c r="EF14" s="22">
        <f t="shared" si="81"/>
        <v>63.38161956779863</v>
      </c>
      <c r="EG14" s="50">
        <v>7</v>
      </c>
      <c r="EH14" s="50">
        <v>7</v>
      </c>
      <c r="EI14" s="22">
        <f t="shared" si="29"/>
        <v>100</v>
      </c>
      <c r="EJ14" s="50">
        <v>1987.2</v>
      </c>
      <c r="EK14" s="50">
        <v>400.5</v>
      </c>
      <c r="EL14" s="22">
        <f t="shared" si="82"/>
        <v>20.153985507246379</v>
      </c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>
        <v>2026.4</v>
      </c>
      <c r="EZ14" s="8">
        <v>2026.4</v>
      </c>
      <c r="FA14" s="22">
        <f t="shared" si="83"/>
        <v>100</v>
      </c>
      <c r="FB14" s="8"/>
      <c r="FC14" s="8"/>
      <c r="FD14" s="22"/>
      <c r="FE14" s="8"/>
      <c r="FF14" s="8"/>
      <c r="FG14" s="8"/>
      <c r="FH14" s="8"/>
      <c r="FI14" s="8"/>
      <c r="FJ14" s="22"/>
      <c r="FK14" s="8"/>
      <c r="FL14" s="8"/>
      <c r="FM14" s="21"/>
      <c r="FN14" s="8">
        <v>525</v>
      </c>
      <c r="FO14" s="8">
        <v>525</v>
      </c>
      <c r="FP14" s="22">
        <f t="shared" si="86"/>
        <v>100</v>
      </c>
      <c r="FQ14" s="50">
        <v>2567.1</v>
      </c>
      <c r="FR14" s="50">
        <v>1283.5</v>
      </c>
      <c r="FS14" s="22">
        <f t="shared" si="38"/>
        <v>49.998052276888323</v>
      </c>
      <c r="FT14" s="50">
        <v>725.6</v>
      </c>
      <c r="FU14" s="50">
        <v>484</v>
      </c>
      <c r="FV14" s="22">
        <f t="shared" si="39"/>
        <v>66.703417861080482</v>
      </c>
      <c r="FW14" s="50"/>
      <c r="FX14" s="50"/>
      <c r="FY14" s="22"/>
      <c r="FZ14" s="50">
        <v>292.5</v>
      </c>
      <c r="GA14" s="50">
        <v>292.5</v>
      </c>
      <c r="GB14" s="22">
        <f t="shared" si="41"/>
        <v>100</v>
      </c>
      <c r="GC14" s="50"/>
      <c r="GD14" s="50"/>
      <c r="GE14" s="21"/>
      <c r="GF14" s="50"/>
      <c r="GG14" s="50"/>
      <c r="GH14" s="21"/>
      <c r="GI14" s="50"/>
      <c r="GJ14" s="50"/>
      <c r="GK14" s="50"/>
      <c r="GL14" s="50"/>
      <c r="GM14" s="50"/>
      <c r="GN14" s="50"/>
      <c r="GO14" s="8">
        <v>285</v>
      </c>
      <c r="GP14" s="8">
        <v>285</v>
      </c>
      <c r="GQ14" s="22">
        <f t="shared" si="44"/>
        <v>100</v>
      </c>
      <c r="GR14" s="50"/>
      <c r="GS14" s="50"/>
      <c r="GT14" s="21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50"/>
      <c r="HH14" s="50"/>
      <c r="HI14" s="50"/>
      <c r="HJ14" s="8"/>
      <c r="HK14" s="8"/>
      <c r="HL14" s="8"/>
      <c r="HM14" s="8"/>
      <c r="HN14" s="8"/>
      <c r="HO14" s="8"/>
      <c r="HP14" s="8"/>
      <c r="HQ14" s="8"/>
      <c r="HR14" s="8"/>
      <c r="HS14" s="50"/>
      <c r="HT14" s="50"/>
      <c r="HU14" s="21"/>
      <c r="HV14" s="50"/>
      <c r="HW14" s="50"/>
      <c r="HX14" s="21"/>
      <c r="HY14" s="50"/>
      <c r="HZ14" s="50"/>
      <c r="IA14" s="50"/>
      <c r="IB14" s="50">
        <v>3100</v>
      </c>
      <c r="IC14" s="50">
        <v>0</v>
      </c>
      <c r="ID14" s="22">
        <f t="shared" si="54"/>
        <v>0</v>
      </c>
      <c r="IE14" s="50"/>
      <c r="IF14" s="50"/>
      <c r="IG14" s="50"/>
    </row>
    <row r="15" spans="1:241" s="51" customFormat="1" ht="18" customHeight="1">
      <c r="A15" s="50" t="s">
        <v>30</v>
      </c>
      <c r="B15" s="50">
        <f t="shared" ref="B15:B33" si="96">E15+H15+K15+N15+Q15+T15+W15+Z15+AC15+AF15+AI15+AL15+AO15+AR15+AU15+AX15+BA15+BD15+BG15+BJ15+BM15+BP15+BS15+BV15+BY15+CB15+CE15+CH15+CK15+CN15+CQ15+CT15+CW15+CZ15+DC15+DF15+DI15+DL15+DO15+DR15+DU15+DX15+EA15+ED15+EG15+EJ15+EM15+EP15+ES15+EV15+EY15+FB15+FE15+FH15+FK15+FN15+FQ15+FT15+FW15+FZ15+GC15+GF15+GI15+GL15+GO15+GR15+GU15+GX15+HA15+HD15+HG15+HJ15+HM15+HP15+HS15+HV15+HY15+IB15+IE15</f>
        <v>154938.19999999998</v>
      </c>
      <c r="C15" s="50">
        <f t="shared" ref="C15:C33" si="97">F15+I15+L15+O15+R15+U15+X15+AA15+AD15+AG15+AJ15+AM15+AP15+AS15+AV15+AY15+BB15+BE15+BH15+BK15+BN15+BQ15+BT15+BW15+BZ15+CC15+CF15+CI15+CL15+CO15+CR15+CU15+CX15+DA15+DD15+DG15+DJ15+DM15+DP15+DS15+DV15+DY15+EB15+EE15+EH15+EK15+EN15+EQ15+ET15+EW15+EZ15+FC15+FF15+FI15+FL15+FO15+FR15+FU15+FX15+GA15+GD15+GG15+GJ15+GM15+GP15+GS15+GV15+GY15+HB15+HE15+HH15+HK15+HN15+HQ15+HT15+HW15+HZ15+IC15+IF15</f>
        <v>70050.899999999994</v>
      </c>
      <c r="D15" s="22">
        <f t="shared" si="1"/>
        <v>45.212155556215315</v>
      </c>
      <c r="E15" s="50">
        <v>7428.3</v>
      </c>
      <c r="F15" s="50">
        <v>3661</v>
      </c>
      <c r="G15" s="50">
        <f t="shared" si="8"/>
        <v>49.284493087247419</v>
      </c>
      <c r="H15" s="50"/>
      <c r="I15" s="50"/>
      <c r="J15" s="21"/>
      <c r="K15" s="50">
        <v>17013.7</v>
      </c>
      <c r="L15" s="50">
        <v>6341</v>
      </c>
      <c r="M15" s="22">
        <f t="shared" si="59"/>
        <v>37.269964793078522</v>
      </c>
      <c r="N15" s="50">
        <v>4917.1000000000004</v>
      </c>
      <c r="O15" s="50">
        <v>1703</v>
      </c>
      <c r="P15" s="50">
        <f t="shared" si="95"/>
        <v>34.634235626690526</v>
      </c>
      <c r="Q15" s="50"/>
      <c r="R15" s="50"/>
      <c r="S15" s="50"/>
      <c r="T15" s="50">
        <v>1396.1</v>
      </c>
      <c r="U15" s="50">
        <v>1389.1</v>
      </c>
      <c r="V15" s="22">
        <f t="shared" si="55"/>
        <v>99.498603251916052</v>
      </c>
      <c r="W15" s="8"/>
      <c r="X15" s="8"/>
      <c r="Y15" s="8"/>
      <c r="Z15" s="50"/>
      <c r="AA15" s="50"/>
      <c r="AB15" s="50"/>
      <c r="AC15" s="50"/>
      <c r="AD15" s="50"/>
      <c r="AE15" s="22"/>
      <c r="AF15" s="50">
        <v>3380.5</v>
      </c>
      <c r="AG15" s="50">
        <v>1704.2</v>
      </c>
      <c r="AH15" s="22">
        <f t="shared" si="13"/>
        <v>50.412660848986832</v>
      </c>
      <c r="AI15" s="50">
        <v>899</v>
      </c>
      <c r="AJ15" s="50">
        <v>899</v>
      </c>
      <c r="AK15" s="50"/>
      <c r="AL15" s="50"/>
      <c r="AM15" s="50"/>
      <c r="AN15" s="21"/>
      <c r="AO15" s="50"/>
      <c r="AP15" s="50"/>
      <c r="AQ15" s="22"/>
      <c r="AR15" s="50"/>
      <c r="AS15" s="50"/>
      <c r="AT15" s="21"/>
      <c r="AU15" s="50"/>
      <c r="AV15" s="50"/>
      <c r="AW15" s="50"/>
      <c r="AX15" s="50"/>
      <c r="AY15" s="50"/>
      <c r="AZ15" s="22"/>
      <c r="BA15" s="50"/>
      <c r="BB15" s="50"/>
      <c r="BC15" s="21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21"/>
      <c r="BP15" s="50"/>
      <c r="BQ15" s="50"/>
      <c r="BR15" s="21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21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>
        <v>7569.7</v>
      </c>
      <c r="CU15" s="50">
        <v>0</v>
      </c>
      <c r="CV15" s="22">
        <f t="shared" si="68"/>
        <v>0</v>
      </c>
      <c r="CW15" s="50"/>
      <c r="CX15" s="50"/>
      <c r="CY15" s="50"/>
      <c r="CZ15" s="50">
        <v>11229.9</v>
      </c>
      <c r="DA15" s="50">
        <v>5233.1000000000004</v>
      </c>
      <c r="DB15" s="22">
        <f t="shared" si="71"/>
        <v>46.599702579720216</v>
      </c>
      <c r="DC15" s="50">
        <v>62160.6</v>
      </c>
      <c r="DD15" s="50">
        <v>34622.6</v>
      </c>
      <c r="DE15" s="22">
        <f t="shared" si="72"/>
        <v>55.698625817640114</v>
      </c>
      <c r="DF15" s="50"/>
      <c r="DG15" s="50"/>
      <c r="DH15" s="21"/>
      <c r="DI15" s="50"/>
      <c r="DJ15" s="50"/>
      <c r="DK15" s="21"/>
      <c r="DL15" s="50"/>
      <c r="DM15" s="50"/>
      <c r="DN15" s="22"/>
      <c r="DO15" s="50"/>
      <c r="DP15" s="50"/>
      <c r="DQ15" s="21"/>
      <c r="DR15" s="50"/>
      <c r="DS15" s="50"/>
      <c r="DT15" s="22"/>
      <c r="DU15" s="50"/>
      <c r="DV15" s="50"/>
      <c r="DW15" s="22"/>
      <c r="DX15" s="50"/>
      <c r="DY15" s="50"/>
      <c r="DZ15" s="21"/>
      <c r="EA15" s="50"/>
      <c r="EB15" s="50"/>
      <c r="EC15" s="21"/>
      <c r="ED15" s="52">
        <v>3527.8</v>
      </c>
      <c r="EE15" s="50">
        <v>1067.5999999999999</v>
      </c>
      <c r="EF15" s="22">
        <f t="shared" si="81"/>
        <v>30.26248653551788</v>
      </c>
      <c r="EG15" s="50">
        <v>15.3</v>
      </c>
      <c r="EH15" s="50">
        <v>15.3</v>
      </c>
      <c r="EI15" s="22">
        <f t="shared" si="29"/>
        <v>100</v>
      </c>
      <c r="EJ15" s="50">
        <v>3539.4</v>
      </c>
      <c r="EK15" s="50">
        <v>963.7</v>
      </c>
      <c r="EL15" s="22">
        <f t="shared" si="82"/>
        <v>27.227778719556987</v>
      </c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>
        <v>1013.2</v>
      </c>
      <c r="EZ15" s="8">
        <v>1013.2</v>
      </c>
      <c r="FA15" s="22">
        <f t="shared" si="83"/>
        <v>100</v>
      </c>
      <c r="FB15" s="8">
        <v>7350.6</v>
      </c>
      <c r="FC15" s="8">
        <v>4034</v>
      </c>
      <c r="FD15" s="22">
        <f t="shared" ref="FD15:FD28" si="98">FC15/FB15*100</f>
        <v>54.879873751802563</v>
      </c>
      <c r="FE15" s="8"/>
      <c r="FF15" s="8"/>
      <c r="FG15" s="8"/>
      <c r="FH15" s="8"/>
      <c r="FI15" s="8"/>
      <c r="FJ15" s="22"/>
      <c r="FK15" s="8">
        <v>28.1</v>
      </c>
      <c r="FL15" s="8">
        <v>28.1</v>
      </c>
      <c r="FM15" s="22">
        <f t="shared" si="85"/>
        <v>100</v>
      </c>
      <c r="FN15" s="8">
        <v>150</v>
      </c>
      <c r="FO15" s="8">
        <v>150</v>
      </c>
      <c r="FP15" s="22">
        <f t="shared" si="86"/>
        <v>100</v>
      </c>
      <c r="FQ15" s="50">
        <v>3824.5</v>
      </c>
      <c r="FR15" s="50">
        <v>3824.5</v>
      </c>
      <c r="FS15" s="22">
        <f t="shared" si="38"/>
        <v>100</v>
      </c>
      <c r="FT15" s="50">
        <v>1166.9000000000001</v>
      </c>
      <c r="FU15" s="50">
        <v>873</v>
      </c>
      <c r="FV15" s="22">
        <f t="shared" si="39"/>
        <v>74.813608706830053</v>
      </c>
      <c r="FW15" s="50"/>
      <c r="FX15" s="50"/>
      <c r="FY15" s="22"/>
      <c r="FZ15" s="50">
        <v>765</v>
      </c>
      <c r="GA15" s="50">
        <v>763.1</v>
      </c>
      <c r="GB15" s="22">
        <f t="shared" si="41"/>
        <v>99.751633986928113</v>
      </c>
      <c r="GC15" s="50"/>
      <c r="GD15" s="50"/>
      <c r="GE15" s="21"/>
      <c r="GF15" s="50"/>
      <c r="GG15" s="50"/>
      <c r="GH15" s="21"/>
      <c r="GI15" s="50"/>
      <c r="GJ15" s="50"/>
      <c r="GK15" s="50"/>
      <c r="GL15" s="50"/>
      <c r="GM15" s="50"/>
      <c r="GN15" s="50"/>
      <c r="GO15" s="8">
        <v>237.5</v>
      </c>
      <c r="GP15" s="8">
        <v>237.5</v>
      </c>
      <c r="GQ15" s="22">
        <f t="shared" si="44"/>
        <v>100</v>
      </c>
      <c r="GR15" s="50"/>
      <c r="GS15" s="50"/>
      <c r="GT15" s="21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50"/>
      <c r="HH15" s="50"/>
      <c r="HI15" s="50"/>
      <c r="HJ15" s="8"/>
      <c r="HK15" s="8"/>
      <c r="HL15" s="8"/>
      <c r="HM15" s="8"/>
      <c r="HN15" s="8"/>
      <c r="HO15" s="8"/>
      <c r="HP15" s="8"/>
      <c r="HQ15" s="8"/>
      <c r="HR15" s="8"/>
      <c r="HS15" s="50"/>
      <c r="HT15" s="50"/>
      <c r="HU15" s="21"/>
      <c r="HV15" s="50"/>
      <c r="HW15" s="50"/>
      <c r="HX15" s="21"/>
      <c r="HY15" s="50"/>
      <c r="HZ15" s="50"/>
      <c r="IA15" s="50"/>
      <c r="IB15" s="50">
        <v>4000</v>
      </c>
      <c r="IC15" s="50">
        <v>1527.9</v>
      </c>
      <c r="ID15" s="22">
        <f t="shared" si="54"/>
        <v>38.197499999999998</v>
      </c>
      <c r="IE15" s="50">
        <v>13325</v>
      </c>
      <c r="IF15" s="50">
        <v>0</v>
      </c>
      <c r="IG15" s="50"/>
    </row>
    <row r="16" spans="1:241" s="51" customFormat="1" ht="18" customHeight="1">
      <c r="A16" s="50" t="s">
        <v>31</v>
      </c>
      <c r="B16" s="50">
        <f t="shared" si="96"/>
        <v>79353.700000000012</v>
      </c>
      <c r="C16" s="50">
        <f t="shared" si="97"/>
        <v>31361.3</v>
      </c>
      <c r="D16" s="22">
        <f t="shared" si="1"/>
        <v>39.520904507288243</v>
      </c>
      <c r="E16" s="50">
        <v>10030.5</v>
      </c>
      <c r="F16" s="50">
        <v>8121.7</v>
      </c>
      <c r="G16" s="50">
        <f t="shared" si="8"/>
        <v>80.970041373809877</v>
      </c>
      <c r="H16" s="50"/>
      <c r="I16" s="50"/>
      <c r="J16" s="21"/>
      <c r="K16" s="50">
        <v>26023.5</v>
      </c>
      <c r="L16" s="50">
        <v>7296.5</v>
      </c>
      <c r="M16" s="22">
        <f t="shared" si="59"/>
        <v>28.038119392087918</v>
      </c>
      <c r="N16" s="50">
        <v>6050.5</v>
      </c>
      <c r="O16" s="50">
        <v>2154</v>
      </c>
      <c r="P16" s="50">
        <f t="shared" si="95"/>
        <v>35.600363606313529</v>
      </c>
      <c r="Q16" s="50"/>
      <c r="R16" s="50"/>
      <c r="S16" s="50"/>
      <c r="T16" s="50">
        <v>1755.1</v>
      </c>
      <c r="U16" s="50">
        <v>0</v>
      </c>
      <c r="V16" s="22">
        <f t="shared" si="55"/>
        <v>0</v>
      </c>
      <c r="W16" s="8"/>
      <c r="X16" s="8"/>
      <c r="Y16" s="8"/>
      <c r="Z16" s="50"/>
      <c r="AA16" s="50"/>
      <c r="AB16" s="50"/>
      <c r="AC16" s="50"/>
      <c r="AD16" s="50"/>
      <c r="AE16" s="22"/>
      <c r="AF16" s="50">
        <v>3873.9</v>
      </c>
      <c r="AG16" s="50">
        <v>1788.1000000000001</v>
      </c>
      <c r="AH16" s="22">
        <f t="shared" si="13"/>
        <v>46.157618936988563</v>
      </c>
      <c r="AI16" s="50"/>
      <c r="AJ16" s="50"/>
      <c r="AK16" s="50"/>
      <c r="AL16" s="50"/>
      <c r="AM16" s="50"/>
      <c r="AN16" s="21"/>
      <c r="AO16" s="50"/>
      <c r="AP16" s="50"/>
      <c r="AQ16" s="22"/>
      <c r="AR16" s="50"/>
      <c r="AS16" s="50"/>
      <c r="AT16" s="21"/>
      <c r="AU16" s="50"/>
      <c r="AV16" s="50"/>
      <c r="AW16" s="50"/>
      <c r="AX16" s="50">
        <v>235.6</v>
      </c>
      <c r="AY16" s="50">
        <v>235.6</v>
      </c>
      <c r="AZ16" s="22">
        <f t="shared" si="62"/>
        <v>100</v>
      </c>
      <c r="BA16" s="50"/>
      <c r="BB16" s="50"/>
      <c r="BC16" s="21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21"/>
      <c r="BP16" s="50"/>
      <c r="BQ16" s="50"/>
      <c r="BR16" s="21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21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22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21"/>
      <c r="DI16" s="50"/>
      <c r="DJ16" s="50"/>
      <c r="DK16" s="21"/>
      <c r="DL16" s="50"/>
      <c r="DM16" s="50"/>
      <c r="DN16" s="22"/>
      <c r="DO16" s="50"/>
      <c r="DP16" s="50"/>
      <c r="DQ16" s="21"/>
      <c r="DR16" s="50"/>
      <c r="DS16" s="50"/>
      <c r="DT16" s="22"/>
      <c r="DU16" s="50"/>
      <c r="DV16" s="50"/>
      <c r="DW16" s="22"/>
      <c r="DX16" s="50"/>
      <c r="DY16" s="50"/>
      <c r="DZ16" s="21"/>
      <c r="EA16" s="50"/>
      <c r="EB16" s="50"/>
      <c r="EC16" s="21"/>
      <c r="ED16" s="52">
        <v>3511.8</v>
      </c>
      <c r="EE16" s="50">
        <v>2410.9</v>
      </c>
      <c r="EF16" s="22">
        <f t="shared" si="81"/>
        <v>68.651403838487383</v>
      </c>
      <c r="EG16" s="50">
        <v>14.3</v>
      </c>
      <c r="EH16" s="50">
        <v>14.3</v>
      </c>
      <c r="EI16" s="22">
        <f t="shared" si="29"/>
        <v>100</v>
      </c>
      <c r="EJ16" s="50">
        <v>2373.5</v>
      </c>
      <c r="EK16" s="50">
        <v>1687.4</v>
      </c>
      <c r="EL16" s="22">
        <f t="shared" si="82"/>
        <v>71.093322098167263</v>
      </c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>
        <v>2026.4</v>
      </c>
      <c r="EZ16" s="8">
        <v>2026.4</v>
      </c>
      <c r="FA16" s="22">
        <f t="shared" si="83"/>
        <v>100</v>
      </c>
      <c r="FB16" s="8"/>
      <c r="FC16" s="8"/>
      <c r="FD16" s="22"/>
      <c r="FE16" s="8"/>
      <c r="FF16" s="8"/>
      <c r="FG16" s="8"/>
      <c r="FH16" s="8"/>
      <c r="FI16" s="8"/>
      <c r="FJ16" s="22"/>
      <c r="FK16" s="8"/>
      <c r="FL16" s="8"/>
      <c r="FM16" s="21"/>
      <c r="FN16" s="8">
        <v>225</v>
      </c>
      <c r="FO16" s="8">
        <v>225</v>
      </c>
      <c r="FP16" s="22">
        <f t="shared" si="86"/>
        <v>100</v>
      </c>
      <c r="FQ16" s="50">
        <v>5450.6</v>
      </c>
      <c r="FR16" s="50">
        <v>2725.3</v>
      </c>
      <c r="FS16" s="22">
        <f t="shared" si="38"/>
        <v>50</v>
      </c>
      <c r="FT16" s="50">
        <v>1057.8</v>
      </c>
      <c r="FU16" s="50">
        <v>705.2</v>
      </c>
      <c r="FV16" s="22">
        <f t="shared" si="39"/>
        <v>66.666666666666671</v>
      </c>
      <c r="FW16" s="50">
        <v>2047.6</v>
      </c>
      <c r="FX16" s="50">
        <v>0</v>
      </c>
      <c r="FY16" s="22">
        <f t="shared" si="40"/>
        <v>0</v>
      </c>
      <c r="FZ16" s="50">
        <v>612.6</v>
      </c>
      <c r="GA16" s="50">
        <v>612.6</v>
      </c>
      <c r="GB16" s="22">
        <f t="shared" si="41"/>
        <v>100</v>
      </c>
      <c r="GC16" s="50"/>
      <c r="GD16" s="50"/>
      <c r="GE16" s="21"/>
      <c r="GF16" s="50"/>
      <c r="GG16" s="50"/>
      <c r="GH16" s="21"/>
      <c r="GI16" s="50"/>
      <c r="GJ16" s="50"/>
      <c r="GK16" s="50"/>
      <c r="GL16" s="50"/>
      <c r="GM16" s="50"/>
      <c r="GN16" s="50"/>
      <c r="GO16" s="8"/>
      <c r="GP16" s="8"/>
      <c r="GQ16" s="22"/>
      <c r="GR16" s="50"/>
      <c r="GS16" s="50"/>
      <c r="GT16" s="21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50"/>
      <c r="HH16" s="50"/>
      <c r="HI16" s="50"/>
      <c r="HJ16" s="8"/>
      <c r="HK16" s="8"/>
      <c r="HL16" s="8"/>
      <c r="HM16" s="8"/>
      <c r="HN16" s="8"/>
      <c r="HO16" s="8"/>
      <c r="HP16" s="8"/>
      <c r="HQ16" s="8"/>
      <c r="HR16" s="8"/>
      <c r="HS16" s="50"/>
      <c r="HT16" s="50"/>
      <c r="HU16" s="21"/>
      <c r="HV16" s="50"/>
      <c r="HW16" s="50"/>
      <c r="HX16" s="21"/>
      <c r="HY16" s="50"/>
      <c r="HZ16" s="50"/>
      <c r="IA16" s="50"/>
      <c r="IB16" s="50">
        <v>3400</v>
      </c>
      <c r="IC16" s="50">
        <v>0</v>
      </c>
      <c r="ID16" s="22">
        <f t="shared" si="54"/>
        <v>0</v>
      </c>
      <c r="IE16" s="50">
        <v>10665</v>
      </c>
      <c r="IF16" s="50">
        <v>1358.3</v>
      </c>
      <c r="IG16" s="50"/>
    </row>
    <row r="17" spans="1:241" s="51" customFormat="1" ht="18" customHeight="1">
      <c r="A17" s="50" t="s">
        <v>32</v>
      </c>
      <c r="B17" s="50">
        <f t="shared" si="96"/>
        <v>115910.39999999999</v>
      </c>
      <c r="C17" s="50">
        <f t="shared" si="97"/>
        <v>51847.7</v>
      </c>
      <c r="D17" s="22">
        <f t="shared" si="1"/>
        <v>44.73084382419524</v>
      </c>
      <c r="E17" s="50">
        <v>11315.3</v>
      </c>
      <c r="F17" s="50">
        <v>3846.7</v>
      </c>
      <c r="G17" s="50">
        <f t="shared" si="8"/>
        <v>33.995563529027066</v>
      </c>
      <c r="H17" s="50">
        <v>17025.5</v>
      </c>
      <c r="I17" s="50">
        <v>2346.6</v>
      </c>
      <c r="J17" s="22">
        <f t="shared" si="58"/>
        <v>13.782855129071098</v>
      </c>
      <c r="K17" s="50">
        <v>19521.2</v>
      </c>
      <c r="L17" s="50">
        <v>14856.8</v>
      </c>
      <c r="M17" s="22">
        <f t="shared" si="59"/>
        <v>76.105977091572228</v>
      </c>
      <c r="N17" s="50">
        <v>3447.3</v>
      </c>
      <c r="O17" s="50">
        <v>1427.9</v>
      </c>
      <c r="P17" s="50">
        <f t="shared" si="95"/>
        <v>41.420822092652223</v>
      </c>
      <c r="Q17" s="50"/>
      <c r="R17" s="50"/>
      <c r="S17" s="50"/>
      <c r="T17" s="50">
        <v>1357.8</v>
      </c>
      <c r="U17" s="50">
        <v>355.6</v>
      </c>
      <c r="V17" s="22">
        <f t="shared" si="55"/>
        <v>26.189424068345858</v>
      </c>
      <c r="W17" s="8"/>
      <c r="X17" s="8"/>
      <c r="Y17" s="8"/>
      <c r="Z17" s="50"/>
      <c r="AA17" s="50"/>
      <c r="AB17" s="50"/>
      <c r="AC17" s="50"/>
      <c r="AD17" s="50"/>
      <c r="AE17" s="22"/>
      <c r="AF17" s="50">
        <v>1949.1</v>
      </c>
      <c r="AG17" s="50">
        <v>1366.6</v>
      </c>
      <c r="AH17" s="22">
        <f t="shared" si="13"/>
        <v>70.114411779795802</v>
      </c>
      <c r="AI17" s="50"/>
      <c r="AJ17" s="50"/>
      <c r="AK17" s="50"/>
      <c r="AL17" s="50"/>
      <c r="AM17" s="50"/>
      <c r="AN17" s="21"/>
      <c r="AO17" s="50"/>
      <c r="AP17" s="50"/>
      <c r="AQ17" s="22"/>
      <c r="AR17" s="50">
        <v>8880.1</v>
      </c>
      <c r="AS17" s="50">
        <v>6482.2</v>
      </c>
      <c r="AT17" s="22">
        <f t="shared" si="61"/>
        <v>72.99692571029604</v>
      </c>
      <c r="AU17" s="50"/>
      <c r="AV17" s="50"/>
      <c r="AW17" s="50"/>
      <c r="AX17" s="50"/>
      <c r="AY17" s="50"/>
      <c r="AZ17" s="50"/>
      <c r="BA17" s="50"/>
      <c r="BB17" s="50"/>
      <c r="BC17" s="21"/>
      <c r="BD17" s="50"/>
      <c r="BE17" s="50"/>
      <c r="BF17" s="50"/>
      <c r="BG17" s="50"/>
      <c r="BH17" s="50"/>
      <c r="BI17" s="50"/>
      <c r="BJ17" s="50"/>
      <c r="BK17" s="50"/>
      <c r="BL17" s="50"/>
      <c r="BM17" s="50">
        <v>590.1</v>
      </c>
      <c r="BN17" s="50">
        <v>486.4</v>
      </c>
      <c r="BO17" s="22">
        <f t="shared" si="65"/>
        <v>82.426707337739359</v>
      </c>
      <c r="BP17" s="50">
        <v>9286.2000000000007</v>
      </c>
      <c r="BQ17" s="50">
        <v>1234.0999999999999</v>
      </c>
      <c r="BR17" s="22">
        <f t="shared" si="66"/>
        <v>13.289612543343884</v>
      </c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21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22"/>
      <c r="CW17" s="50"/>
      <c r="CX17" s="50"/>
      <c r="CY17" s="50"/>
      <c r="CZ17" s="50"/>
      <c r="DA17" s="50"/>
      <c r="DB17" s="50"/>
      <c r="DC17" s="50"/>
      <c r="DD17" s="50"/>
      <c r="DE17" s="50"/>
      <c r="DF17" s="50">
        <v>14074</v>
      </c>
      <c r="DG17" s="50">
        <v>9149.4</v>
      </c>
      <c r="DH17" s="22">
        <f t="shared" si="73"/>
        <v>65.009236890720473</v>
      </c>
      <c r="DI17" s="50"/>
      <c r="DJ17" s="50"/>
      <c r="DK17" s="21"/>
      <c r="DL17" s="50"/>
      <c r="DM17" s="50"/>
      <c r="DN17" s="22"/>
      <c r="DO17" s="50"/>
      <c r="DP17" s="50"/>
      <c r="DQ17" s="21"/>
      <c r="DR17" s="50"/>
      <c r="DS17" s="50"/>
      <c r="DT17" s="22"/>
      <c r="DU17" s="50"/>
      <c r="DV17" s="50"/>
      <c r="DW17" s="22"/>
      <c r="DX17" s="50"/>
      <c r="DY17" s="50"/>
      <c r="DZ17" s="21"/>
      <c r="EA17" s="50"/>
      <c r="EB17" s="50"/>
      <c r="EC17" s="21"/>
      <c r="ED17" s="52">
        <v>2876.4</v>
      </c>
      <c r="EE17" s="50">
        <v>1540.9</v>
      </c>
      <c r="EF17" s="22">
        <f t="shared" si="81"/>
        <v>53.570435266305104</v>
      </c>
      <c r="EG17" s="50">
        <v>10.4</v>
      </c>
      <c r="EH17" s="50">
        <v>10.4</v>
      </c>
      <c r="EI17" s="22">
        <f t="shared" si="29"/>
        <v>100</v>
      </c>
      <c r="EJ17" s="50">
        <v>1112.2</v>
      </c>
      <c r="EK17" s="50">
        <v>959.3</v>
      </c>
      <c r="EL17" s="22">
        <f t="shared" si="82"/>
        <v>86.252472576874652</v>
      </c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>
        <v>2026.6</v>
      </c>
      <c r="EZ17" s="8">
        <v>2026.6</v>
      </c>
      <c r="FA17" s="22">
        <f t="shared" si="83"/>
        <v>100</v>
      </c>
      <c r="FB17" s="8">
        <v>5712.3</v>
      </c>
      <c r="FC17" s="8">
        <v>2319.1999999999998</v>
      </c>
      <c r="FD17" s="22">
        <f t="shared" si="98"/>
        <v>40.600108537716849</v>
      </c>
      <c r="FE17" s="8"/>
      <c r="FF17" s="8"/>
      <c r="FG17" s="8"/>
      <c r="FH17" s="8"/>
      <c r="FI17" s="8"/>
      <c r="FJ17" s="22"/>
      <c r="FK17" s="8"/>
      <c r="FL17" s="8"/>
      <c r="FM17" s="21"/>
      <c r="FN17" s="8">
        <v>375</v>
      </c>
      <c r="FO17" s="8">
        <v>375</v>
      </c>
      <c r="FP17" s="22">
        <f t="shared" si="86"/>
        <v>100</v>
      </c>
      <c r="FQ17" s="50">
        <v>3156.5</v>
      </c>
      <c r="FR17" s="50">
        <v>2104</v>
      </c>
      <c r="FS17" s="22">
        <f t="shared" si="38"/>
        <v>66.656106447014096</v>
      </c>
      <c r="FT17" s="50">
        <v>816.7</v>
      </c>
      <c r="FU17" s="50">
        <v>476.3</v>
      </c>
      <c r="FV17" s="22">
        <f t="shared" si="39"/>
        <v>58.320068568629843</v>
      </c>
      <c r="FW17" s="50">
        <v>1678.7</v>
      </c>
      <c r="FX17" s="50">
        <v>0</v>
      </c>
      <c r="FY17" s="22">
        <f t="shared" si="40"/>
        <v>0</v>
      </c>
      <c r="FZ17" s="50">
        <v>490</v>
      </c>
      <c r="GA17" s="50">
        <v>483.7</v>
      </c>
      <c r="GB17" s="22">
        <f t="shared" si="41"/>
        <v>98.714285714285708</v>
      </c>
      <c r="GC17" s="50"/>
      <c r="GD17" s="50"/>
      <c r="GE17" s="21"/>
      <c r="GF17" s="50"/>
      <c r="GG17" s="50"/>
      <c r="GH17" s="21"/>
      <c r="GI17" s="50"/>
      <c r="GJ17" s="50"/>
      <c r="GK17" s="50"/>
      <c r="GL17" s="50"/>
      <c r="GM17" s="50"/>
      <c r="GN17" s="50"/>
      <c r="GO17" s="8">
        <v>209</v>
      </c>
      <c r="GP17" s="8">
        <v>0</v>
      </c>
      <c r="GQ17" s="22">
        <f t="shared" si="44"/>
        <v>0</v>
      </c>
      <c r="GR17" s="50"/>
      <c r="GS17" s="50"/>
      <c r="GT17" s="21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50"/>
      <c r="HH17" s="50"/>
      <c r="HI17" s="50"/>
      <c r="HJ17" s="8"/>
      <c r="HK17" s="8"/>
      <c r="HL17" s="8"/>
      <c r="HM17" s="8"/>
      <c r="HN17" s="8"/>
      <c r="HO17" s="8"/>
      <c r="HP17" s="8"/>
      <c r="HQ17" s="8"/>
      <c r="HR17" s="8"/>
      <c r="HS17" s="50"/>
      <c r="HT17" s="50"/>
      <c r="HU17" s="21"/>
      <c r="HV17" s="50"/>
      <c r="HW17" s="50"/>
      <c r="HX17" s="21"/>
      <c r="HY17" s="50"/>
      <c r="HZ17" s="50"/>
      <c r="IA17" s="50"/>
      <c r="IB17" s="50">
        <v>10000</v>
      </c>
      <c r="IC17" s="50">
        <v>0</v>
      </c>
      <c r="ID17" s="22">
        <f t="shared" si="54"/>
        <v>0</v>
      </c>
      <c r="IE17" s="50"/>
      <c r="IF17" s="50"/>
      <c r="IG17" s="50"/>
    </row>
    <row r="18" spans="1:241" s="51" customFormat="1" ht="18" customHeight="1">
      <c r="A18" s="50" t="s">
        <v>33</v>
      </c>
      <c r="B18" s="50">
        <f t="shared" si="96"/>
        <v>109822.3</v>
      </c>
      <c r="C18" s="50">
        <f t="shared" si="97"/>
        <v>57905.3</v>
      </c>
      <c r="D18" s="22">
        <f t="shared" si="1"/>
        <v>52.726358854258194</v>
      </c>
      <c r="E18" s="50">
        <v>4002.3</v>
      </c>
      <c r="F18" s="50">
        <v>1220.8</v>
      </c>
      <c r="G18" s="50">
        <f t="shared" si="8"/>
        <v>30.502461084876192</v>
      </c>
      <c r="H18" s="50">
        <v>18774.099999999999</v>
      </c>
      <c r="I18" s="50">
        <v>3212.6</v>
      </c>
      <c r="J18" s="22">
        <f t="shared" si="58"/>
        <v>17.111872206923369</v>
      </c>
      <c r="K18" s="50">
        <v>29168.400000000001</v>
      </c>
      <c r="L18" s="50">
        <v>21754.3</v>
      </c>
      <c r="M18" s="22">
        <f t="shared" si="59"/>
        <v>74.581739142359538</v>
      </c>
      <c r="N18" s="50">
        <v>7311.2</v>
      </c>
      <c r="O18" s="50">
        <v>1878.7</v>
      </c>
      <c r="P18" s="50">
        <f t="shared" si="95"/>
        <v>25.696192143560566</v>
      </c>
      <c r="Q18" s="50"/>
      <c r="R18" s="50"/>
      <c r="S18" s="50"/>
      <c r="T18" s="50">
        <v>856.9</v>
      </c>
      <c r="U18" s="50">
        <v>0</v>
      </c>
      <c r="V18" s="22">
        <f t="shared" si="55"/>
        <v>0</v>
      </c>
      <c r="W18" s="8"/>
      <c r="X18" s="8"/>
      <c r="Y18" s="8"/>
      <c r="Z18" s="50"/>
      <c r="AA18" s="50"/>
      <c r="AB18" s="50"/>
      <c r="AC18" s="50"/>
      <c r="AD18" s="50"/>
      <c r="AE18" s="22"/>
      <c r="AF18" s="50">
        <v>3157.8999999999996</v>
      </c>
      <c r="AG18" s="50">
        <v>2815.9</v>
      </c>
      <c r="AH18" s="22">
        <f t="shared" si="13"/>
        <v>89.17001804996994</v>
      </c>
      <c r="AI18" s="50"/>
      <c r="AJ18" s="50"/>
      <c r="AK18" s="50"/>
      <c r="AL18" s="50"/>
      <c r="AM18" s="50"/>
      <c r="AN18" s="21"/>
      <c r="AO18" s="50"/>
      <c r="AP18" s="50"/>
      <c r="AQ18" s="22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21"/>
      <c r="BD18" s="50"/>
      <c r="BE18" s="50"/>
      <c r="BF18" s="50"/>
      <c r="BG18" s="50"/>
      <c r="BH18" s="50"/>
      <c r="BI18" s="50"/>
      <c r="BJ18" s="50"/>
      <c r="BK18" s="50"/>
      <c r="BL18" s="50"/>
      <c r="BM18" s="50">
        <v>3234.1</v>
      </c>
      <c r="BN18" s="50">
        <v>2344.3000000000002</v>
      </c>
      <c r="BO18" s="22">
        <f t="shared" si="65"/>
        <v>72.486936087319506</v>
      </c>
      <c r="BP18" s="50"/>
      <c r="BQ18" s="50"/>
      <c r="BR18" s="21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21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22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21"/>
      <c r="DL18" s="50"/>
      <c r="DM18" s="50"/>
      <c r="DN18" s="22"/>
      <c r="DO18" s="50"/>
      <c r="DP18" s="50"/>
      <c r="DQ18" s="21"/>
      <c r="DR18" s="50"/>
      <c r="DS18" s="50"/>
      <c r="DT18" s="22"/>
      <c r="DU18" s="50"/>
      <c r="DV18" s="50"/>
      <c r="DW18" s="22"/>
      <c r="DX18" s="50"/>
      <c r="DY18" s="50"/>
      <c r="DZ18" s="21"/>
      <c r="EA18" s="50">
        <v>12211.7</v>
      </c>
      <c r="EB18" s="50">
        <v>8557.7000000000007</v>
      </c>
      <c r="EC18" s="22">
        <f t="shared" si="80"/>
        <v>70.077876135181839</v>
      </c>
      <c r="ED18" s="52">
        <v>2564.6</v>
      </c>
      <c r="EE18" s="50">
        <v>1516.6</v>
      </c>
      <c r="EF18" s="22">
        <f t="shared" si="81"/>
        <v>59.135927630039774</v>
      </c>
      <c r="EG18" s="50">
        <v>15.9</v>
      </c>
      <c r="EH18" s="50">
        <v>15.9</v>
      </c>
      <c r="EI18" s="22">
        <f t="shared" si="29"/>
        <v>100</v>
      </c>
      <c r="EJ18" s="50">
        <v>2645</v>
      </c>
      <c r="EK18" s="50">
        <v>1670</v>
      </c>
      <c r="EL18" s="22">
        <f t="shared" si="82"/>
        <v>63.137996219281668</v>
      </c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>
        <v>3039.9</v>
      </c>
      <c r="EZ18" s="8">
        <v>2829.6</v>
      </c>
      <c r="FA18" s="22">
        <f t="shared" si="83"/>
        <v>93.082009276620937</v>
      </c>
      <c r="FB18" s="8"/>
      <c r="FC18" s="8"/>
      <c r="FD18" s="22"/>
      <c r="FE18" s="8"/>
      <c r="FF18" s="8"/>
      <c r="FG18" s="8"/>
      <c r="FH18" s="8"/>
      <c r="FI18" s="8"/>
      <c r="FJ18" s="22"/>
      <c r="FK18" s="8"/>
      <c r="FL18" s="8"/>
      <c r="FM18" s="21"/>
      <c r="FN18" s="8"/>
      <c r="FO18" s="8"/>
      <c r="FP18" s="22"/>
      <c r="FQ18" s="50">
        <v>3999.6</v>
      </c>
      <c r="FR18" s="50">
        <v>1999.8</v>
      </c>
      <c r="FS18" s="22">
        <f t="shared" si="38"/>
        <v>50</v>
      </c>
      <c r="FT18" s="50">
        <v>1217.4000000000001</v>
      </c>
      <c r="FU18" s="50">
        <v>913.1</v>
      </c>
      <c r="FV18" s="22">
        <f t="shared" si="39"/>
        <v>75.004107113520618</v>
      </c>
      <c r="FW18" s="50">
        <v>2920.8</v>
      </c>
      <c r="FX18" s="50">
        <v>0</v>
      </c>
      <c r="FY18" s="22">
        <f t="shared" si="40"/>
        <v>0</v>
      </c>
      <c r="FZ18" s="50">
        <v>642.5</v>
      </c>
      <c r="GA18" s="50">
        <v>639.4</v>
      </c>
      <c r="GB18" s="22">
        <f t="shared" si="41"/>
        <v>99.517509727626447</v>
      </c>
      <c r="GC18" s="50"/>
      <c r="GD18" s="50"/>
      <c r="GE18" s="21"/>
      <c r="GF18" s="50"/>
      <c r="GG18" s="50"/>
      <c r="GH18" s="21"/>
      <c r="GI18" s="50"/>
      <c r="GJ18" s="50"/>
      <c r="GK18" s="50"/>
      <c r="GL18" s="50"/>
      <c r="GM18" s="50"/>
      <c r="GN18" s="50"/>
      <c r="GO18" s="8">
        <v>95</v>
      </c>
      <c r="GP18" s="8">
        <v>95</v>
      </c>
      <c r="GQ18" s="22">
        <f t="shared" si="44"/>
        <v>100</v>
      </c>
      <c r="GR18" s="50"/>
      <c r="GS18" s="50"/>
      <c r="GT18" s="21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50"/>
      <c r="HH18" s="50"/>
      <c r="HI18" s="50"/>
      <c r="HJ18" s="8"/>
      <c r="HK18" s="8"/>
      <c r="HL18" s="8"/>
      <c r="HM18" s="8"/>
      <c r="HN18" s="8"/>
      <c r="HO18" s="8"/>
      <c r="HP18" s="8"/>
      <c r="HQ18" s="8"/>
      <c r="HR18" s="8"/>
      <c r="HS18" s="50"/>
      <c r="HT18" s="50"/>
      <c r="HU18" s="21"/>
      <c r="HV18" s="50"/>
      <c r="HW18" s="50"/>
      <c r="HX18" s="21"/>
      <c r="HY18" s="50"/>
      <c r="HZ18" s="50"/>
      <c r="IA18" s="50"/>
      <c r="IB18" s="50">
        <v>3300</v>
      </c>
      <c r="IC18" s="50">
        <v>1414.5</v>
      </c>
      <c r="ID18" s="22">
        <f t="shared" si="54"/>
        <v>42.863636363636367</v>
      </c>
      <c r="IE18" s="50">
        <v>10665</v>
      </c>
      <c r="IF18" s="50">
        <v>5027.1000000000004</v>
      </c>
      <c r="IG18" s="50"/>
    </row>
    <row r="19" spans="1:241" s="51" customFormat="1" ht="18" customHeight="1">
      <c r="A19" s="50" t="s">
        <v>34</v>
      </c>
      <c r="B19" s="50">
        <f t="shared" si="96"/>
        <v>61282.6</v>
      </c>
      <c r="C19" s="50">
        <f t="shared" si="97"/>
        <v>33935.899999999994</v>
      </c>
      <c r="D19" s="22">
        <f t="shared" si="1"/>
        <v>55.376077385750598</v>
      </c>
      <c r="E19" s="50">
        <v>5774.1</v>
      </c>
      <c r="F19" s="50">
        <v>5236.8</v>
      </c>
      <c r="G19" s="50">
        <f t="shared" si="8"/>
        <v>90.694653712266842</v>
      </c>
      <c r="H19" s="50"/>
      <c r="I19" s="50"/>
      <c r="J19" s="22"/>
      <c r="K19" s="50">
        <v>19152.900000000001</v>
      </c>
      <c r="L19" s="50">
        <v>9596</v>
      </c>
      <c r="M19" s="22">
        <f t="shared" si="59"/>
        <v>50.102073315268179</v>
      </c>
      <c r="N19" s="50">
        <v>4089.7</v>
      </c>
      <c r="O19" s="50">
        <v>1890.1</v>
      </c>
      <c r="P19" s="50">
        <f t="shared" si="95"/>
        <v>46.216103870699563</v>
      </c>
      <c r="Q19" s="50"/>
      <c r="R19" s="50"/>
      <c r="S19" s="50"/>
      <c r="T19" s="50">
        <v>1615.8</v>
      </c>
      <c r="U19" s="50">
        <v>1609.5</v>
      </c>
      <c r="V19" s="22">
        <f t="shared" si="55"/>
        <v>99.610100259933162</v>
      </c>
      <c r="W19" s="8"/>
      <c r="X19" s="8"/>
      <c r="Y19" s="8"/>
      <c r="Z19" s="50"/>
      <c r="AA19" s="50"/>
      <c r="AB19" s="50"/>
      <c r="AC19" s="50"/>
      <c r="AD19" s="50"/>
      <c r="AE19" s="22"/>
      <c r="AF19" s="50">
        <v>2393.6999999999998</v>
      </c>
      <c r="AG19" s="50">
        <v>2005.1</v>
      </c>
      <c r="AH19" s="22">
        <f t="shared" si="13"/>
        <v>83.765718343986293</v>
      </c>
      <c r="AI19" s="50"/>
      <c r="AJ19" s="50"/>
      <c r="AK19" s="50"/>
      <c r="AL19" s="50"/>
      <c r="AM19" s="50"/>
      <c r="AN19" s="21"/>
      <c r="AO19" s="50"/>
      <c r="AP19" s="50"/>
      <c r="AQ19" s="22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21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21"/>
      <c r="BP19" s="50"/>
      <c r="BQ19" s="50"/>
      <c r="BR19" s="21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21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22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21"/>
      <c r="DL19" s="50"/>
      <c r="DM19" s="50"/>
      <c r="DN19" s="22"/>
      <c r="DO19" s="50"/>
      <c r="DP19" s="50"/>
      <c r="DQ19" s="21"/>
      <c r="DR19" s="50"/>
      <c r="DS19" s="50"/>
      <c r="DT19" s="22"/>
      <c r="DU19" s="50"/>
      <c r="DV19" s="50"/>
      <c r="DW19" s="22"/>
      <c r="DX19" s="50"/>
      <c r="DY19" s="50"/>
      <c r="DZ19" s="21"/>
      <c r="EA19" s="50"/>
      <c r="EB19" s="50"/>
      <c r="EC19" s="50"/>
      <c r="ED19" s="52">
        <v>1924.1</v>
      </c>
      <c r="EE19" s="50">
        <v>482.6</v>
      </c>
      <c r="EF19" s="22">
        <f t="shared" si="81"/>
        <v>25.08185645236734</v>
      </c>
      <c r="EG19" s="50">
        <v>8.6</v>
      </c>
      <c r="EH19" s="50">
        <v>8.6</v>
      </c>
      <c r="EI19" s="22">
        <f t="shared" si="29"/>
        <v>100</v>
      </c>
      <c r="EJ19" s="50">
        <v>1945.7</v>
      </c>
      <c r="EK19" s="50">
        <v>1945.7</v>
      </c>
      <c r="EL19" s="22">
        <f t="shared" si="82"/>
        <v>100</v>
      </c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>
        <v>1013.3</v>
      </c>
      <c r="EZ19" s="8">
        <v>1013.3</v>
      </c>
      <c r="FA19" s="22">
        <f t="shared" si="83"/>
        <v>100</v>
      </c>
      <c r="FB19" s="8">
        <v>6407.5</v>
      </c>
      <c r="FC19" s="8">
        <v>6407.5</v>
      </c>
      <c r="FD19" s="22">
        <f t="shared" si="98"/>
        <v>100</v>
      </c>
      <c r="FE19" s="8"/>
      <c r="FF19" s="8"/>
      <c r="FG19" s="8"/>
      <c r="FH19" s="8"/>
      <c r="FI19" s="8"/>
      <c r="FJ19" s="22"/>
      <c r="FK19" s="8"/>
      <c r="FL19" s="8"/>
      <c r="FM19" s="21"/>
      <c r="FN19" s="8">
        <v>225</v>
      </c>
      <c r="FO19" s="8">
        <v>225</v>
      </c>
      <c r="FP19" s="22">
        <f t="shared" si="86"/>
        <v>100</v>
      </c>
      <c r="FQ19" s="50">
        <v>2901.6</v>
      </c>
      <c r="FR19" s="50">
        <v>2901.6</v>
      </c>
      <c r="FS19" s="22">
        <f t="shared" si="38"/>
        <v>100</v>
      </c>
      <c r="FT19" s="50">
        <v>830.3</v>
      </c>
      <c r="FU19" s="50">
        <v>509.1</v>
      </c>
      <c r="FV19" s="22">
        <f t="shared" si="39"/>
        <v>61.31518728170542</v>
      </c>
      <c r="FW19" s="50">
        <v>1343.8</v>
      </c>
      <c r="FX19" s="50">
        <v>0</v>
      </c>
      <c r="FY19" s="22">
        <f t="shared" si="40"/>
        <v>0</v>
      </c>
      <c r="FZ19" s="50">
        <v>292.5</v>
      </c>
      <c r="GA19" s="50">
        <v>105</v>
      </c>
      <c r="GB19" s="22">
        <f t="shared" si="41"/>
        <v>35.897435897435898</v>
      </c>
      <c r="GC19" s="50"/>
      <c r="GD19" s="50"/>
      <c r="GE19" s="21"/>
      <c r="GF19" s="50"/>
      <c r="GG19" s="50"/>
      <c r="GH19" s="21"/>
      <c r="GI19" s="50"/>
      <c r="GJ19" s="50"/>
      <c r="GK19" s="50"/>
      <c r="GL19" s="50"/>
      <c r="GM19" s="50"/>
      <c r="GN19" s="50"/>
      <c r="GO19" s="8">
        <v>34</v>
      </c>
      <c r="GP19" s="8">
        <v>0</v>
      </c>
      <c r="GQ19" s="22">
        <f t="shared" si="44"/>
        <v>0</v>
      </c>
      <c r="GR19" s="50"/>
      <c r="GS19" s="50"/>
      <c r="GT19" s="21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50"/>
      <c r="HH19" s="50"/>
      <c r="HI19" s="50"/>
      <c r="HJ19" s="8"/>
      <c r="HK19" s="8"/>
      <c r="HL19" s="8"/>
      <c r="HM19" s="8"/>
      <c r="HN19" s="8"/>
      <c r="HO19" s="8"/>
      <c r="HP19" s="8"/>
      <c r="HQ19" s="8"/>
      <c r="HR19" s="8"/>
      <c r="HS19" s="50"/>
      <c r="HT19" s="50"/>
      <c r="HU19" s="21"/>
      <c r="HV19" s="50"/>
      <c r="HW19" s="50"/>
      <c r="HX19" s="21"/>
      <c r="HY19" s="50"/>
      <c r="HZ19" s="50"/>
      <c r="IA19" s="50"/>
      <c r="IB19" s="50"/>
      <c r="IC19" s="50"/>
      <c r="ID19" s="22"/>
      <c r="IE19" s="50">
        <v>11330</v>
      </c>
      <c r="IF19" s="50">
        <v>0</v>
      </c>
      <c r="IG19" s="50"/>
    </row>
    <row r="20" spans="1:241" s="51" customFormat="1" ht="18" customHeight="1">
      <c r="A20" s="50" t="s">
        <v>35</v>
      </c>
      <c r="B20" s="50">
        <f t="shared" si="96"/>
        <v>165639.5</v>
      </c>
      <c r="C20" s="50">
        <f t="shared" si="97"/>
        <v>54887.199999999997</v>
      </c>
      <c r="D20" s="22">
        <f t="shared" si="1"/>
        <v>33.136540499095929</v>
      </c>
      <c r="E20" s="50">
        <v>3285.1</v>
      </c>
      <c r="F20" s="50">
        <v>1273.4000000000001</v>
      </c>
      <c r="G20" s="50">
        <f t="shared" si="8"/>
        <v>38.762899150710787</v>
      </c>
      <c r="H20" s="50">
        <v>2783.9</v>
      </c>
      <c r="I20" s="50">
        <v>2008.2</v>
      </c>
      <c r="J20" s="22">
        <f t="shared" si="58"/>
        <v>72.13621178921656</v>
      </c>
      <c r="K20" s="50">
        <v>16376.3</v>
      </c>
      <c r="L20" s="50">
        <v>13871.3</v>
      </c>
      <c r="M20" s="22">
        <f t="shared" si="59"/>
        <v>84.703504454608179</v>
      </c>
      <c r="N20" s="50">
        <v>2779</v>
      </c>
      <c r="O20" s="50">
        <v>2014.5</v>
      </c>
      <c r="P20" s="50">
        <f t="shared" si="95"/>
        <v>72.49010435408421</v>
      </c>
      <c r="Q20" s="50"/>
      <c r="R20" s="50"/>
      <c r="S20" s="50"/>
      <c r="T20" s="50">
        <v>724.6</v>
      </c>
      <c r="U20" s="50">
        <v>724.6</v>
      </c>
      <c r="V20" s="22">
        <f t="shared" si="55"/>
        <v>100</v>
      </c>
      <c r="W20" s="8"/>
      <c r="X20" s="8"/>
      <c r="Y20" s="8"/>
      <c r="Z20" s="50"/>
      <c r="AA20" s="50"/>
      <c r="AB20" s="50"/>
      <c r="AC20" s="50"/>
      <c r="AD20" s="50"/>
      <c r="AE20" s="22"/>
      <c r="AF20" s="50">
        <v>3368.1</v>
      </c>
      <c r="AG20" s="50">
        <v>2401.6999999999998</v>
      </c>
      <c r="AH20" s="22">
        <f t="shared" si="13"/>
        <v>71.307265223716627</v>
      </c>
      <c r="AI20" s="50"/>
      <c r="AJ20" s="50"/>
      <c r="AK20" s="50"/>
      <c r="AL20" s="50">
        <v>11280.8</v>
      </c>
      <c r="AM20" s="50">
        <v>1799.8</v>
      </c>
      <c r="AN20" s="22">
        <f t="shared" si="60"/>
        <v>15.954542231047444</v>
      </c>
      <c r="AO20" s="50">
        <v>15000</v>
      </c>
      <c r="AP20" s="50">
        <v>15000</v>
      </c>
      <c r="AQ20" s="22">
        <f t="shared" si="14"/>
        <v>100</v>
      </c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21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21"/>
      <c r="BP20" s="50"/>
      <c r="BQ20" s="50"/>
      <c r="BR20" s="21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21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22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>
        <v>14219.6</v>
      </c>
      <c r="DJ20" s="50">
        <v>4572.3</v>
      </c>
      <c r="DK20" s="22">
        <f t="shared" si="74"/>
        <v>32.154912937072773</v>
      </c>
      <c r="DL20" s="50"/>
      <c r="DM20" s="50"/>
      <c r="DN20" s="22"/>
      <c r="DO20" s="50"/>
      <c r="DP20" s="50"/>
      <c r="DQ20" s="21"/>
      <c r="DR20" s="50"/>
      <c r="DS20" s="50"/>
      <c r="DT20" s="22"/>
      <c r="DU20" s="50"/>
      <c r="DV20" s="50"/>
      <c r="DW20" s="22"/>
      <c r="DX20" s="50"/>
      <c r="DY20" s="50"/>
      <c r="DZ20" s="21"/>
      <c r="EA20" s="50"/>
      <c r="EB20" s="50"/>
      <c r="EC20" s="50"/>
      <c r="ED20" s="52">
        <v>3061.7</v>
      </c>
      <c r="EE20" s="50">
        <v>1236.2</v>
      </c>
      <c r="EF20" s="22">
        <f t="shared" si="81"/>
        <v>40.376261554038614</v>
      </c>
      <c r="EG20" s="50">
        <v>11.1</v>
      </c>
      <c r="EH20" s="50">
        <v>11.1</v>
      </c>
      <c r="EI20" s="22">
        <f t="shared" si="29"/>
        <v>100</v>
      </c>
      <c r="EJ20" s="50">
        <v>1983.7</v>
      </c>
      <c r="EK20" s="50">
        <v>1983.7</v>
      </c>
      <c r="EL20" s="22">
        <f t="shared" si="82"/>
        <v>100</v>
      </c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>
        <v>1013.3</v>
      </c>
      <c r="EZ20" s="8">
        <v>1013.3</v>
      </c>
      <c r="FA20" s="22">
        <f t="shared" si="83"/>
        <v>100</v>
      </c>
      <c r="FB20" s="8"/>
      <c r="FC20" s="8"/>
      <c r="FD20" s="22"/>
      <c r="FE20" s="8"/>
      <c r="FF20" s="8"/>
      <c r="FG20" s="8"/>
      <c r="FH20" s="8"/>
      <c r="FI20" s="8"/>
      <c r="FJ20" s="22"/>
      <c r="FK20" s="8"/>
      <c r="FL20" s="8"/>
      <c r="FM20" s="21"/>
      <c r="FN20" s="8"/>
      <c r="FO20" s="8"/>
      <c r="FP20" s="22"/>
      <c r="FQ20" s="50">
        <v>3057.9</v>
      </c>
      <c r="FR20" s="50">
        <v>3057.9</v>
      </c>
      <c r="FS20" s="22">
        <f t="shared" si="38"/>
        <v>100</v>
      </c>
      <c r="FT20" s="50">
        <v>900.1</v>
      </c>
      <c r="FU20" s="50">
        <v>675</v>
      </c>
      <c r="FV20" s="22">
        <f t="shared" si="39"/>
        <v>74.991667592489719</v>
      </c>
      <c r="FW20" s="50">
        <v>1644.9</v>
      </c>
      <c r="FX20" s="50">
        <v>0</v>
      </c>
      <c r="FY20" s="22">
        <f t="shared" si="40"/>
        <v>0</v>
      </c>
      <c r="FZ20" s="50">
        <v>635</v>
      </c>
      <c r="GA20" s="50">
        <v>627.20000000000005</v>
      </c>
      <c r="GB20" s="22">
        <f t="shared" si="41"/>
        <v>98.771653543307096</v>
      </c>
      <c r="GC20" s="50">
        <v>62088.800000000003</v>
      </c>
      <c r="GD20" s="50">
        <v>0</v>
      </c>
      <c r="GE20" s="22">
        <f t="shared" si="87"/>
        <v>0</v>
      </c>
      <c r="GF20" s="50">
        <v>11425.6</v>
      </c>
      <c r="GG20" s="50">
        <v>1738.2</v>
      </c>
      <c r="GH20" s="21">
        <f t="shared" si="88"/>
        <v>15.213205433412687</v>
      </c>
      <c r="GI20" s="50"/>
      <c r="GJ20" s="50"/>
      <c r="GK20" s="50"/>
      <c r="GL20" s="50"/>
      <c r="GM20" s="50"/>
      <c r="GN20" s="50"/>
      <c r="GO20" s="8"/>
      <c r="GP20" s="8"/>
      <c r="GQ20" s="22"/>
      <c r="GR20" s="50"/>
      <c r="GS20" s="50"/>
      <c r="GT20" s="21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50"/>
      <c r="HH20" s="50"/>
      <c r="HI20" s="50"/>
      <c r="HJ20" s="8"/>
      <c r="HK20" s="8"/>
      <c r="HL20" s="8"/>
      <c r="HM20" s="8"/>
      <c r="HN20" s="8"/>
      <c r="HO20" s="8"/>
      <c r="HP20" s="8"/>
      <c r="HQ20" s="8"/>
      <c r="HR20" s="8"/>
      <c r="HS20" s="50"/>
      <c r="HT20" s="50"/>
      <c r="HU20" s="21"/>
      <c r="HV20" s="50"/>
      <c r="HW20" s="50"/>
      <c r="HX20" s="21"/>
      <c r="HY20" s="50"/>
      <c r="HZ20" s="50"/>
      <c r="IA20" s="50"/>
      <c r="IB20" s="50"/>
      <c r="IC20" s="50"/>
      <c r="ID20" s="22"/>
      <c r="IE20" s="50">
        <v>10000</v>
      </c>
      <c r="IF20" s="50">
        <v>878.8</v>
      </c>
      <c r="IG20" s="50"/>
    </row>
    <row r="21" spans="1:241" s="51" customFormat="1" ht="18" customHeight="1">
      <c r="A21" s="50" t="s">
        <v>36</v>
      </c>
      <c r="B21" s="50">
        <f t="shared" si="96"/>
        <v>41572</v>
      </c>
      <c r="C21" s="50">
        <f t="shared" si="97"/>
        <v>25712.3</v>
      </c>
      <c r="D21" s="22">
        <f t="shared" si="1"/>
        <v>61.850043298373905</v>
      </c>
      <c r="E21" s="50">
        <v>1707.6</v>
      </c>
      <c r="F21" s="50">
        <v>583.6</v>
      </c>
      <c r="G21" s="50">
        <f t="shared" si="8"/>
        <v>34.176622159756384</v>
      </c>
      <c r="H21" s="50"/>
      <c r="I21" s="50"/>
      <c r="J21" s="22"/>
      <c r="K21" s="50">
        <v>22552.799999999999</v>
      </c>
      <c r="L21" s="50">
        <v>15662</v>
      </c>
      <c r="M21" s="22">
        <f t="shared" si="59"/>
        <v>69.445922457521903</v>
      </c>
      <c r="N21" s="50">
        <v>2735.1</v>
      </c>
      <c r="O21" s="50">
        <v>805.1</v>
      </c>
      <c r="P21" s="50">
        <f t="shared" si="95"/>
        <v>29.435852436839603</v>
      </c>
      <c r="Q21" s="50"/>
      <c r="R21" s="50"/>
      <c r="S21" s="50"/>
      <c r="T21" s="50">
        <v>1095.5</v>
      </c>
      <c r="U21" s="50">
        <v>1052</v>
      </c>
      <c r="V21" s="22">
        <f t="shared" si="55"/>
        <v>96.029210406207213</v>
      </c>
      <c r="W21" s="8"/>
      <c r="X21" s="8"/>
      <c r="Y21" s="8"/>
      <c r="Z21" s="50"/>
      <c r="AA21" s="50"/>
      <c r="AB21" s="50"/>
      <c r="AC21" s="50"/>
      <c r="AD21" s="50"/>
      <c r="AE21" s="22"/>
      <c r="AF21" s="50">
        <v>4679.5</v>
      </c>
      <c r="AG21" s="50">
        <v>2459.2999999999997</v>
      </c>
      <c r="AH21" s="22">
        <f t="shared" si="13"/>
        <v>52.554760123944853</v>
      </c>
      <c r="AI21" s="50"/>
      <c r="AJ21" s="50"/>
      <c r="AK21" s="50"/>
      <c r="AL21" s="50"/>
      <c r="AM21" s="50"/>
      <c r="AN21" s="21"/>
      <c r="AO21" s="50"/>
      <c r="AP21" s="50"/>
      <c r="AQ21" s="22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21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21"/>
      <c r="BP21" s="50"/>
      <c r="BQ21" s="50"/>
      <c r="BR21" s="21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21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22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22"/>
      <c r="DO21" s="50"/>
      <c r="DP21" s="50"/>
      <c r="DQ21" s="21"/>
      <c r="DR21" s="50"/>
      <c r="DS21" s="50"/>
      <c r="DT21" s="22"/>
      <c r="DU21" s="50"/>
      <c r="DV21" s="50"/>
      <c r="DW21" s="22"/>
      <c r="DX21" s="50"/>
      <c r="DY21" s="50"/>
      <c r="DZ21" s="21"/>
      <c r="EA21" s="50"/>
      <c r="EB21" s="50"/>
      <c r="EC21" s="50"/>
      <c r="ED21" s="52">
        <v>2135</v>
      </c>
      <c r="EE21" s="50">
        <v>1112.0999999999999</v>
      </c>
      <c r="EF21" s="22">
        <f t="shared" si="81"/>
        <v>52.08899297423887</v>
      </c>
      <c r="EG21" s="50">
        <v>6.3</v>
      </c>
      <c r="EH21" s="50">
        <v>6.3</v>
      </c>
      <c r="EI21" s="22">
        <f t="shared" si="29"/>
        <v>100</v>
      </c>
      <c r="EJ21" s="50">
        <v>1078.0999999999999</v>
      </c>
      <c r="EK21" s="50">
        <v>397</v>
      </c>
      <c r="EL21" s="22">
        <f t="shared" si="82"/>
        <v>36.824042296632967</v>
      </c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>
        <v>1013.3</v>
      </c>
      <c r="EZ21" s="8">
        <v>1013.3</v>
      </c>
      <c r="FA21" s="22">
        <f t="shared" si="83"/>
        <v>100</v>
      </c>
      <c r="FB21" s="8"/>
      <c r="FC21" s="8"/>
      <c r="FD21" s="22"/>
      <c r="FE21" s="8"/>
      <c r="FF21" s="8"/>
      <c r="FG21" s="8"/>
      <c r="FH21" s="8"/>
      <c r="FI21" s="8"/>
      <c r="FJ21" s="22"/>
      <c r="FK21" s="8"/>
      <c r="FL21" s="8"/>
      <c r="FM21" s="21"/>
      <c r="FN21" s="8"/>
      <c r="FO21" s="8"/>
      <c r="FP21" s="22"/>
      <c r="FQ21" s="50">
        <v>2007.9</v>
      </c>
      <c r="FR21" s="50">
        <v>2007.9</v>
      </c>
      <c r="FS21" s="22">
        <f t="shared" si="38"/>
        <v>100</v>
      </c>
      <c r="FT21" s="50">
        <v>490.2</v>
      </c>
      <c r="FU21" s="50">
        <v>326.8</v>
      </c>
      <c r="FV21" s="22">
        <f t="shared" si="39"/>
        <v>66.666666666666671</v>
      </c>
      <c r="FW21" s="50">
        <v>1678.7</v>
      </c>
      <c r="FX21" s="50">
        <v>0</v>
      </c>
      <c r="FY21" s="22">
        <f t="shared" si="40"/>
        <v>0</v>
      </c>
      <c r="FZ21" s="50">
        <v>290</v>
      </c>
      <c r="GA21" s="50">
        <v>286.89999999999998</v>
      </c>
      <c r="GB21" s="22">
        <f t="shared" si="41"/>
        <v>98.931034482758619</v>
      </c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8">
        <v>102</v>
      </c>
      <c r="GP21" s="8">
        <v>0</v>
      </c>
      <c r="GQ21" s="22">
        <f t="shared" si="44"/>
        <v>0</v>
      </c>
      <c r="GR21" s="50"/>
      <c r="GS21" s="50"/>
      <c r="GT21" s="21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50"/>
      <c r="HH21" s="50"/>
      <c r="HI21" s="50"/>
      <c r="HJ21" s="8"/>
      <c r="HK21" s="8"/>
      <c r="HL21" s="8"/>
      <c r="HM21" s="8"/>
      <c r="HN21" s="8"/>
      <c r="HO21" s="8"/>
      <c r="HP21" s="8"/>
      <c r="HQ21" s="8"/>
      <c r="HR21" s="8"/>
      <c r="HS21" s="50"/>
      <c r="HT21" s="50"/>
      <c r="HU21" s="21"/>
      <c r="HV21" s="50"/>
      <c r="HW21" s="50"/>
      <c r="HX21" s="21"/>
      <c r="HY21" s="50"/>
      <c r="HZ21" s="50"/>
      <c r="IA21" s="50"/>
      <c r="IB21" s="50"/>
      <c r="IC21" s="50"/>
      <c r="ID21" s="22"/>
      <c r="IE21" s="50"/>
      <c r="IF21" s="50"/>
      <c r="IG21" s="50"/>
    </row>
    <row r="22" spans="1:241" s="51" customFormat="1" ht="18" customHeight="1">
      <c r="A22" s="50" t="s">
        <v>37</v>
      </c>
      <c r="B22" s="50">
        <f t="shared" si="96"/>
        <v>47529.200000000004</v>
      </c>
      <c r="C22" s="50">
        <f t="shared" si="97"/>
        <v>36763.1</v>
      </c>
      <c r="D22" s="22">
        <f t="shared" si="1"/>
        <v>77.348451057455193</v>
      </c>
      <c r="E22" s="50">
        <v>741.8</v>
      </c>
      <c r="F22" s="50">
        <v>573</v>
      </c>
      <c r="G22" s="50">
        <f t="shared" si="8"/>
        <v>77.244540307360481</v>
      </c>
      <c r="H22" s="50"/>
      <c r="I22" s="50"/>
      <c r="J22" s="22"/>
      <c r="K22" s="50">
        <v>19209.5</v>
      </c>
      <c r="L22" s="50">
        <v>14999.7</v>
      </c>
      <c r="M22" s="22">
        <f t="shared" si="59"/>
        <v>78.084801790780617</v>
      </c>
      <c r="N22" s="50">
        <v>3554.8</v>
      </c>
      <c r="O22" s="50">
        <v>1312.2</v>
      </c>
      <c r="P22" s="50">
        <f t="shared" si="95"/>
        <v>36.913469112186334</v>
      </c>
      <c r="Q22" s="50"/>
      <c r="R22" s="50"/>
      <c r="S22" s="50"/>
      <c r="T22" s="50">
        <v>351.2</v>
      </c>
      <c r="U22" s="50">
        <v>0</v>
      </c>
      <c r="V22" s="22">
        <f t="shared" si="55"/>
        <v>0</v>
      </c>
      <c r="W22" s="8"/>
      <c r="X22" s="8"/>
      <c r="Y22" s="8"/>
      <c r="Z22" s="50"/>
      <c r="AA22" s="50"/>
      <c r="AB22" s="50"/>
      <c r="AC22" s="50"/>
      <c r="AD22" s="50"/>
      <c r="AE22" s="22"/>
      <c r="AF22" s="50">
        <v>4344.3</v>
      </c>
      <c r="AG22" s="50">
        <v>3947.9</v>
      </c>
      <c r="AH22" s="22">
        <f t="shared" si="13"/>
        <v>90.875399949358922</v>
      </c>
      <c r="AI22" s="50"/>
      <c r="AJ22" s="50"/>
      <c r="AK22" s="50"/>
      <c r="AL22" s="50"/>
      <c r="AM22" s="50"/>
      <c r="AN22" s="21"/>
      <c r="AO22" s="50">
        <v>13000</v>
      </c>
      <c r="AP22" s="50">
        <v>12954.5</v>
      </c>
      <c r="AQ22" s="22">
        <f t="shared" si="14"/>
        <v>99.65</v>
      </c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21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21"/>
      <c r="BP22" s="50"/>
      <c r="BQ22" s="50"/>
      <c r="BR22" s="21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21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22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22"/>
      <c r="DO22" s="50"/>
      <c r="DP22" s="50"/>
      <c r="DQ22" s="21"/>
      <c r="DR22" s="50"/>
      <c r="DS22" s="50"/>
      <c r="DT22" s="22"/>
      <c r="DU22" s="50"/>
      <c r="DV22" s="50"/>
      <c r="DW22" s="22"/>
      <c r="DX22" s="50"/>
      <c r="DY22" s="50"/>
      <c r="DZ22" s="21"/>
      <c r="EA22" s="50"/>
      <c r="EB22" s="50"/>
      <c r="EC22" s="50"/>
      <c r="ED22" s="52">
        <v>1485.6</v>
      </c>
      <c r="EE22" s="50">
        <v>520.5</v>
      </c>
      <c r="EF22" s="22">
        <f t="shared" si="81"/>
        <v>35.03634894991923</v>
      </c>
      <c r="EG22" s="50">
        <v>6.4</v>
      </c>
      <c r="EH22" s="50">
        <v>6.4</v>
      </c>
      <c r="EI22" s="22">
        <f t="shared" si="29"/>
        <v>100</v>
      </c>
      <c r="EJ22" s="50">
        <v>431.5</v>
      </c>
      <c r="EK22" s="50">
        <v>431.5</v>
      </c>
      <c r="EL22" s="22">
        <f t="shared" si="82"/>
        <v>100</v>
      </c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22"/>
      <c r="FB22" s="8"/>
      <c r="FC22" s="8"/>
      <c r="FD22" s="22"/>
      <c r="FE22" s="8"/>
      <c r="FF22" s="8"/>
      <c r="FG22" s="8"/>
      <c r="FH22" s="8"/>
      <c r="FI22" s="8"/>
      <c r="FJ22" s="22"/>
      <c r="FK22" s="8">
        <v>14.2</v>
      </c>
      <c r="FL22" s="8">
        <v>14.2</v>
      </c>
      <c r="FM22" s="22">
        <f t="shared" si="85"/>
        <v>100</v>
      </c>
      <c r="FN22" s="8">
        <v>150</v>
      </c>
      <c r="FO22" s="8">
        <v>150</v>
      </c>
      <c r="FP22" s="22">
        <f t="shared" si="86"/>
        <v>100</v>
      </c>
      <c r="FQ22" s="50">
        <v>2149.3000000000002</v>
      </c>
      <c r="FR22" s="50">
        <v>1074.5999999999999</v>
      </c>
      <c r="FS22" s="22">
        <f t="shared" si="38"/>
        <v>49.99767366119201</v>
      </c>
      <c r="FT22" s="50">
        <v>403.8</v>
      </c>
      <c r="FU22" s="50">
        <v>269.2</v>
      </c>
      <c r="FV22" s="22">
        <f t="shared" si="39"/>
        <v>66.666666666666657</v>
      </c>
      <c r="FW22" s="50">
        <v>1174.3</v>
      </c>
      <c r="FX22" s="50">
        <v>0</v>
      </c>
      <c r="FY22" s="22">
        <f t="shared" si="40"/>
        <v>0</v>
      </c>
      <c r="FZ22" s="50">
        <v>417.5</v>
      </c>
      <c r="GA22" s="50">
        <v>414.4</v>
      </c>
      <c r="GB22" s="22">
        <f t="shared" si="41"/>
        <v>99.257485029940113</v>
      </c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8">
        <v>95</v>
      </c>
      <c r="GP22" s="8">
        <v>95</v>
      </c>
      <c r="GQ22" s="22">
        <f t="shared" si="44"/>
        <v>100</v>
      </c>
      <c r="GR22" s="50"/>
      <c r="GS22" s="50"/>
      <c r="GT22" s="21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50"/>
      <c r="HH22" s="50"/>
      <c r="HI22" s="50"/>
      <c r="HJ22" s="8"/>
      <c r="HK22" s="8"/>
      <c r="HL22" s="8"/>
      <c r="HM22" s="8"/>
      <c r="HN22" s="8"/>
      <c r="HO22" s="8"/>
      <c r="HP22" s="8"/>
      <c r="HQ22" s="8"/>
      <c r="HR22" s="8"/>
      <c r="HS22" s="50"/>
      <c r="HT22" s="50"/>
      <c r="HU22" s="21"/>
      <c r="HV22" s="50"/>
      <c r="HW22" s="50"/>
      <c r="HX22" s="21"/>
      <c r="HY22" s="50"/>
      <c r="HZ22" s="50"/>
      <c r="IA22" s="50"/>
      <c r="IB22" s="50"/>
      <c r="IC22" s="50"/>
      <c r="ID22" s="22"/>
      <c r="IE22" s="50"/>
      <c r="IF22" s="50"/>
      <c r="IG22" s="50"/>
    </row>
    <row r="23" spans="1:241" s="51" customFormat="1" ht="18" customHeight="1">
      <c r="A23" s="50" t="s">
        <v>38</v>
      </c>
      <c r="B23" s="50">
        <f t="shared" si="96"/>
        <v>131621.60000000003</v>
      </c>
      <c r="C23" s="50">
        <f t="shared" si="97"/>
        <v>44603.3</v>
      </c>
      <c r="D23" s="22">
        <f t="shared" si="1"/>
        <v>33.887523020537657</v>
      </c>
      <c r="E23" s="50">
        <v>5257.1</v>
      </c>
      <c r="F23" s="50">
        <v>4130.3</v>
      </c>
      <c r="G23" s="50">
        <f t="shared" si="8"/>
        <v>78.56612961518708</v>
      </c>
      <c r="H23" s="50">
        <v>17817.400000000001</v>
      </c>
      <c r="I23" s="50">
        <v>3276.5</v>
      </c>
      <c r="J23" s="22">
        <f t="shared" si="58"/>
        <v>18.389327286809522</v>
      </c>
      <c r="K23" s="50">
        <v>30443.4</v>
      </c>
      <c r="L23" s="50">
        <v>19932.8</v>
      </c>
      <c r="M23" s="22">
        <f t="shared" si="59"/>
        <v>65.474946950734804</v>
      </c>
      <c r="N23" s="50">
        <v>4924.7</v>
      </c>
      <c r="O23" s="50">
        <v>2565</v>
      </c>
      <c r="P23" s="50">
        <f t="shared" si="95"/>
        <v>52.08439092736613</v>
      </c>
      <c r="Q23" s="50"/>
      <c r="R23" s="50"/>
      <c r="S23" s="50"/>
      <c r="T23" s="50">
        <v>1091</v>
      </c>
      <c r="U23" s="50">
        <v>0</v>
      </c>
      <c r="V23" s="22">
        <f t="shared" si="55"/>
        <v>0</v>
      </c>
      <c r="W23" s="8"/>
      <c r="X23" s="8"/>
      <c r="Y23" s="8"/>
      <c r="Z23" s="50"/>
      <c r="AA23" s="50"/>
      <c r="AB23" s="50"/>
      <c r="AC23" s="50"/>
      <c r="AD23" s="50"/>
      <c r="AE23" s="22"/>
      <c r="AF23" s="50">
        <v>1163.8</v>
      </c>
      <c r="AG23" s="50">
        <v>1163.8</v>
      </c>
      <c r="AH23" s="22">
        <f t="shared" si="13"/>
        <v>100</v>
      </c>
      <c r="AI23" s="50"/>
      <c r="AJ23" s="50"/>
      <c r="AK23" s="50"/>
      <c r="AL23" s="50"/>
      <c r="AM23" s="50"/>
      <c r="AN23" s="21"/>
      <c r="AO23" s="50"/>
      <c r="AP23" s="50"/>
      <c r="AQ23" s="22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21"/>
      <c r="BD23" s="50"/>
      <c r="BE23" s="50"/>
      <c r="BF23" s="50"/>
      <c r="BG23" s="50"/>
      <c r="BH23" s="50"/>
      <c r="BI23" s="50"/>
      <c r="BJ23" s="50"/>
      <c r="BK23" s="50"/>
      <c r="BL23" s="50"/>
      <c r="BM23" s="50">
        <v>6349.7</v>
      </c>
      <c r="BN23" s="50">
        <v>4234.8999999999996</v>
      </c>
      <c r="BO23" s="22">
        <f t="shared" si="65"/>
        <v>66.694489503441105</v>
      </c>
      <c r="BP23" s="50">
        <v>8346.7999999999993</v>
      </c>
      <c r="BQ23" s="50">
        <v>487.4</v>
      </c>
      <c r="BR23" s="22">
        <f t="shared" si="66"/>
        <v>5.8393635884410795</v>
      </c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21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22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22"/>
      <c r="DO23" s="50"/>
      <c r="DP23" s="50"/>
      <c r="DQ23" s="21"/>
      <c r="DR23" s="50"/>
      <c r="DS23" s="50"/>
      <c r="DT23" s="22"/>
      <c r="DU23" s="50"/>
      <c r="DV23" s="50"/>
      <c r="DW23" s="22"/>
      <c r="DX23" s="50"/>
      <c r="DY23" s="50"/>
      <c r="DZ23" s="21"/>
      <c r="EA23" s="50"/>
      <c r="EB23" s="50"/>
      <c r="EC23" s="50"/>
      <c r="ED23" s="52">
        <v>1631.7</v>
      </c>
      <c r="EE23" s="50">
        <v>698.4</v>
      </c>
      <c r="EF23" s="22">
        <f t="shared" si="81"/>
        <v>42.801985659128519</v>
      </c>
      <c r="EG23" s="50">
        <v>9.9</v>
      </c>
      <c r="EH23" s="50">
        <v>9.9</v>
      </c>
      <c r="EI23" s="22">
        <f t="shared" si="29"/>
        <v>100</v>
      </c>
      <c r="EJ23" s="50">
        <v>3489.1</v>
      </c>
      <c r="EK23" s="50">
        <v>690.6</v>
      </c>
      <c r="EL23" s="22">
        <f t="shared" si="82"/>
        <v>19.793069846092116</v>
      </c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>
        <v>1013.3</v>
      </c>
      <c r="EZ23" s="8">
        <v>1013.3</v>
      </c>
      <c r="FA23" s="22">
        <f t="shared" si="83"/>
        <v>100</v>
      </c>
      <c r="FB23" s="8">
        <v>7093.4</v>
      </c>
      <c r="FC23" s="8">
        <v>2156.1</v>
      </c>
      <c r="FD23" s="22">
        <f t="shared" si="98"/>
        <v>30.395860941156567</v>
      </c>
      <c r="FE23" s="8"/>
      <c r="FF23" s="8"/>
      <c r="FG23" s="8"/>
      <c r="FH23" s="8"/>
      <c r="FI23" s="8"/>
      <c r="FJ23" s="22"/>
      <c r="FK23" s="8"/>
      <c r="FL23" s="8"/>
      <c r="FM23" s="8"/>
      <c r="FN23" s="8">
        <v>150</v>
      </c>
      <c r="FO23" s="8">
        <v>150</v>
      </c>
      <c r="FP23" s="22">
        <f t="shared" si="86"/>
        <v>100</v>
      </c>
      <c r="FQ23" s="50">
        <v>2905.8</v>
      </c>
      <c r="FR23" s="50">
        <v>1452.9</v>
      </c>
      <c r="FS23" s="22">
        <f t="shared" si="38"/>
        <v>50</v>
      </c>
      <c r="FT23" s="50">
        <v>665.8</v>
      </c>
      <c r="FU23" s="50">
        <v>499.4</v>
      </c>
      <c r="FV23" s="22">
        <f t="shared" si="39"/>
        <v>75.007509762691498</v>
      </c>
      <c r="FW23" s="50">
        <v>2199.1</v>
      </c>
      <c r="FX23" s="50">
        <v>0</v>
      </c>
      <c r="FY23" s="22">
        <f t="shared" si="40"/>
        <v>0</v>
      </c>
      <c r="FZ23" s="50">
        <v>367.5</v>
      </c>
      <c r="GA23" s="50">
        <v>365</v>
      </c>
      <c r="GB23" s="22">
        <f t="shared" si="41"/>
        <v>99.319727891156461</v>
      </c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8"/>
      <c r="GP23" s="8"/>
      <c r="GQ23" s="22"/>
      <c r="GR23" s="50"/>
      <c r="GS23" s="50"/>
      <c r="GT23" s="21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50"/>
      <c r="HH23" s="50"/>
      <c r="HI23" s="50"/>
      <c r="HJ23" s="8"/>
      <c r="HK23" s="8"/>
      <c r="HL23" s="8"/>
      <c r="HM23" s="8"/>
      <c r="HN23" s="8"/>
      <c r="HO23" s="8"/>
      <c r="HP23" s="8"/>
      <c r="HQ23" s="8"/>
      <c r="HR23" s="8"/>
      <c r="HS23" s="50"/>
      <c r="HT23" s="50"/>
      <c r="HU23" s="21"/>
      <c r="HV23" s="50">
        <v>14037.1</v>
      </c>
      <c r="HW23" s="50">
        <v>0</v>
      </c>
      <c r="HX23" s="22">
        <f t="shared" si="93"/>
        <v>0</v>
      </c>
      <c r="HY23" s="50"/>
      <c r="HZ23" s="50"/>
      <c r="IA23" s="50"/>
      <c r="IB23" s="50">
        <v>12000</v>
      </c>
      <c r="IC23" s="50">
        <v>0</v>
      </c>
      <c r="ID23" s="22">
        <f t="shared" si="54"/>
        <v>0</v>
      </c>
      <c r="IE23" s="50">
        <v>10665</v>
      </c>
      <c r="IF23" s="50">
        <v>1777</v>
      </c>
      <c r="IG23" s="50"/>
    </row>
    <row r="24" spans="1:241" s="51" customFormat="1" ht="18" customHeight="1">
      <c r="A24" s="50" t="s">
        <v>39</v>
      </c>
      <c r="B24" s="50">
        <f t="shared" si="96"/>
        <v>211329.40000000002</v>
      </c>
      <c r="C24" s="50">
        <f t="shared" si="97"/>
        <v>143294.70000000001</v>
      </c>
      <c r="D24" s="22">
        <f t="shared" si="1"/>
        <v>67.806325101949852</v>
      </c>
      <c r="E24" s="50">
        <v>12273.8</v>
      </c>
      <c r="F24" s="50">
        <v>2886.3</v>
      </c>
      <c r="G24" s="50">
        <f t="shared" si="8"/>
        <v>23.515944532255702</v>
      </c>
      <c r="H24" s="50"/>
      <c r="I24" s="50"/>
      <c r="J24" s="22"/>
      <c r="K24" s="50">
        <v>30301.7</v>
      </c>
      <c r="L24" s="50">
        <v>23928</v>
      </c>
      <c r="M24" s="22">
        <f t="shared" si="59"/>
        <v>78.965866601543809</v>
      </c>
      <c r="N24" s="50">
        <v>5980.8</v>
      </c>
      <c r="O24" s="50">
        <v>3250</v>
      </c>
      <c r="P24" s="50">
        <f t="shared" si="95"/>
        <v>54.340556447298013</v>
      </c>
      <c r="Q24" s="50"/>
      <c r="R24" s="50"/>
      <c r="S24" s="50"/>
      <c r="T24" s="50">
        <v>469</v>
      </c>
      <c r="U24" s="50">
        <v>0</v>
      </c>
      <c r="V24" s="22">
        <f t="shared" si="55"/>
        <v>0</v>
      </c>
      <c r="W24" s="8"/>
      <c r="X24" s="8"/>
      <c r="Y24" s="8"/>
      <c r="Z24" s="50"/>
      <c r="AA24" s="50"/>
      <c r="AB24" s="50"/>
      <c r="AC24" s="50">
        <v>99457.7</v>
      </c>
      <c r="AD24" s="50">
        <v>79972.100000000006</v>
      </c>
      <c r="AE24" s="22">
        <f t="shared" si="12"/>
        <v>80.408153415974837</v>
      </c>
      <c r="AF24" s="50">
        <v>8479.5</v>
      </c>
      <c r="AG24" s="50">
        <v>4869.2</v>
      </c>
      <c r="AH24" s="22">
        <f t="shared" si="13"/>
        <v>57.423197122471834</v>
      </c>
      <c r="AI24" s="50"/>
      <c r="AJ24" s="50"/>
      <c r="AK24" s="50"/>
      <c r="AL24" s="50"/>
      <c r="AM24" s="50"/>
      <c r="AN24" s="21"/>
      <c r="AO24" s="50">
        <v>5000</v>
      </c>
      <c r="AP24" s="50">
        <v>3649.7</v>
      </c>
      <c r="AQ24" s="22">
        <f t="shared" si="14"/>
        <v>72.993999999999986</v>
      </c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21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21"/>
      <c r="BP24" s="50">
        <v>5685.1</v>
      </c>
      <c r="BQ24" s="50">
        <v>5088</v>
      </c>
      <c r="BR24" s="22">
        <f t="shared" si="66"/>
        <v>89.497106471302175</v>
      </c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21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22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>
        <v>23919.4</v>
      </c>
      <c r="DM24" s="50">
        <v>10049.4</v>
      </c>
      <c r="DN24" s="22">
        <f t="shared" si="75"/>
        <v>42.013595658753978</v>
      </c>
      <c r="DO24" s="50"/>
      <c r="DP24" s="50"/>
      <c r="DQ24" s="21"/>
      <c r="DR24" s="50"/>
      <c r="DS24" s="50"/>
      <c r="DT24" s="22"/>
      <c r="DU24" s="50"/>
      <c r="DV24" s="50"/>
      <c r="DW24" s="22"/>
      <c r="DX24" s="50"/>
      <c r="DY24" s="50"/>
      <c r="DZ24" s="21"/>
      <c r="EA24" s="50"/>
      <c r="EB24" s="50"/>
      <c r="EC24" s="50"/>
      <c r="ED24" s="52">
        <v>3321.9</v>
      </c>
      <c r="EE24" s="50">
        <v>1246.5999999999999</v>
      </c>
      <c r="EF24" s="22">
        <f t="shared" si="81"/>
        <v>37.526716638068571</v>
      </c>
      <c r="EG24" s="50">
        <v>14.6</v>
      </c>
      <c r="EH24" s="50">
        <v>14.6</v>
      </c>
      <c r="EI24" s="22">
        <f t="shared" si="29"/>
        <v>100</v>
      </c>
      <c r="EJ24" s="50">
        <v>1943.7</v>
      </c>
      <c r="EK24" s="50">
        <v>1146.9000000000001</v>
      </c>
      <c r="EL24" s="22">
        <f t="shared" si="82"/>
        <v>59.006019447445603</v>
      </c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>
        <v>3039.9</v>
      </c>
      <c r="EZ24" s="8">
        <v>3039.9</v>
      </c>
      <c r="FA24" s="22">
        <f t="shared" si="83"/>
        <v>100</v>
      </c>
      <c r="FB24" s="8"/>
      <c r="FC24" s="8"/>
      <c r="FD24" s="22"/>
      <c r="FE24" s="8"/>
      <c r="FF24" s="8"/>
      <c r="FG24" s="8"/>
      <c r="FH24" s="8"/>
      <c r="FI24" s="8"/>
      <c r="FJ24" s="22"/>
      <c r="FK24" s="8"/>
      <c r="FL24" s="8"/>
      <c r="FM24" s="8"/>
      <c r="FN24" s="8"/>
      <c r="FO24" s="8"/>
      <c r="FP24" s="22"/>
      <c r="FQ24" s="50">
        <v>4030.1</v>
      </c>
      <c r="FR24" s="50">
        <v>3526.6</v>
      </c>
      <c r="FS24" s="22">
        <f t="shared" si="38"/>
        <v>87.50651348601771</v>
      </c>
      <c r="FT24" s="50">
        <v>954.5</v>
      </c>
      <c r="FU24" s="50">
        <v>238.6</v>
      </c>
      <c r="FV24" s="22">
        <f t="shared" si="39"/>
        <v>24.997380827658457</v>
      </c>
      <c r="FW24" s="50">
        <v>2217.1</v>
      </c>
      <c r="FX24" s="50">
        <v>0</v>
      </c>
      <c r="FY24" s="22">
        <f t="shared" si="40"/>
        <v>0</v>
      </c>
      <c r="FZ24" s="50">
        <v>352.5</v>
      </c>
      <c r="GA24" s="50">
        <v>350</v>
      </c>
      <c r="GB24" s="22">
        <f t="shared" si="41"/>
        <v>99.290780141843967</v>
      </c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8">
        <v>88.1</v>
      </c>
      <c r="GP24" s="8">
        <v>38.799999999999997</v>
      </c>
      <c r="GQ24" s="22">
        <f t="shared" si="44"/>
        <v>44.04086265607264</v>
      </c>
      <c r="GR24" s="50"/>
      <c r="GS24" s="50"/>
      <c r="GT24" s="21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50"/>
      <c r="HH24" s="50"/>
      <c r="HI24" s="50"/>
      <c r="HJ24" s="8"/>
      <c r="HK24" s="8"/>
      <c r="HL24" s="8"/>
      <c r="HM24" s="8"/>
      <c r="HN24" s="8"/>
      <c r="HO24" s="8"/>
      <c r="HP24" s="8"/>
      <c r="HQ24" s="8"/>
      <c r="HR24" s="8"/>
      <c r="HS24" s="50"/>
      <c r="HT24" s="50"/>
      <c r="HU24" s="21"/>
      <c r="HV24" s="50"/>
      <c r="HW24" s="50"/>
      <c r="HX24" s="50"/>
      <c r="HY24" s="50"/>
      <c r="HZ24" s="50"/>
      <c r="IA24" s="50"/>
      <c r="IB24" s="50">
        <v>3800</v>
      </c>
      <c r="IC24" s="50">
        <v>0</v>
      </c>
      <c r="ID24" s="22">
        <f t="shared" si="54"/>
        <v>0</v>
      </c>
      <c r="IE24" s="50"/>
      <c r="IF24" s="50"/>
      <c r="IG24" s="50"/>
    </row>
    <row r="25" spans="1:241" s="51" customFormat="1" ht="18" customHeight="1">
      <c r="A25" s="50" t="s">
        <v>40</v>
      </c>
      <c r="B25" s="50">
        <f t="shared" si="96"/>
        <v>53488</v>
      </c>
      <c r="C25" s="50">
        <f t="shared" si="97"/>
        <v>30333</v>
      </c>
      <c r="D25" s="22">
        <f t="shared" si="1"/>
        <v>56.709916242895609</v>
      </c>
      <c r="E25" s="50">
        <v>4269.1000000000004</v>
      </c>
      <c r="F25" s="50">
        <v>2928.8</v>
      </c>
      <c r="G25" s="50">
        <f t="shared" si="8"/>
        <v>68.604623925417528</v>
      </c>
      <c r="H25" s="50"/>
      <c r="I25" s="50"/>
      <c r="J25" s="22"/>
      <c r="K25" s="50">
        <v>12353</v>
      </c>
      <c r="L25" s="50">
        <v>10465.700000000001</v>
      </c>
      <c r="M25" s="22">
        <f t="shared" si="59"/>
        <v>84.721929895571932</v>
      </c>
      <c r="N25" s="50">
        <v>2463.8000000000002</v>
      </c>
      <c r="O25" s="50">
        <v>809.6</v>
      </c>
      <c r="P25" s="50">
        <f t="shared" si="95"/>
        <v>32.859810049517002</v>
      </c>
      <c r="Q25" s="50"/>
      <c r="R25" s="50"/>
      <c r="S25" s="50"/>
      <c r="T25" s="50">
        <v>1026</v>
      </c>
      <c r="U25" s="50">
        <v>0</v>
      </c>
      <c r="V25" s="22">
        <f t="shared" si="55"/>
        <v>0</v>
      </c>
      <c r="W25" s="8"/>
      <c r="X25" s="8"/>
      <c r="Y25" s="8"/>
      <c r="Z25" s="50"/>
      <c r="AA25" s="50"/>
      <c r="AB25" s="50"/>
      <c r="AC25" s="50"/>
      <c r="AD25" s="50"/>
      <c r="AE25" s="22"/>
      <c r="AF25" s="50">
        <v>3077.8</v>
      </c>
      <c r="AG25" s="50">
        <v>2534.4</v>
      </c>
      <c r="AH25" s="22">
        <f t="shared" si="13"/>
        <v>82.344531808434596</v>
      </c>
      <c r="AI25" s="50"/>
      <c r="AJ25" s="50"/>
      <c r="AK25" s="50"/>
      <c r="AL25" s="50"/>
      <c r="AM25" s="50"/>
      <c r="AN25" s="21"/>
      <c r="AO25" s="50"/>
      <c r="AP25" s="50"/>
      <c r="AQ25" s="22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21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21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21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22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21"/>
      <c r="DR25" s="50"/>
      <c r="DS25" s="50"/>
      <c r="DT25" s="22"/>
      <c r="DU25" s="50">
        <v>10000</v>
      </c>
      <c r="DV25" s="50">
        <v>6966.9</v>
      </c>
      <c r="DW25" s="22">
        <f t="shared" si="78"/>
        <v>69.668999999999997</v>
      </c>
      <c r="DX25" s="50"/>
      <c r="DY25" s="50"/>
      <c r="DZ25" s="21"/>
      <c r="EA25" s="50"/>
      <c r="EB25" s="50"/>
      <c r="EC25" s="50"/>
      <c r="ED25" s="52">
        <v>1758.3</v>
      </c>
      <c r="EE25" s="50">
        <v>961.6</v>
      </c>
      <c r="EF25" s="22">
        <f t="shared" si="81"/>
        <v>54.68918842063357</v>
      </c>
      <c r="EG25" s="50">
        <v>5.6</v>
      </c>
      <c r="EH25" s="50">
        <v>5.6</v>
      </c>
      <c r="EI25" s="22">
        <f t="shared" si="29"/>
        <v>100</v>
      </c>
      <c r="EJ25" s="50">
        <v>1983.7</v>
      </c>
      <c r="EK25" s="50">
        <v>1658.4</v>
      </c>
      <c r="EL25" s="22">
        <f t="shared" si="82"/>
        <v>83.601351010737517</v>
      </c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>
        <v>1013.3</v>
      </c>
      <c r="EZ25" s="8">
        <v>1013.3</v>
      </c>
      <c r="FA25" s="22">
        <f t="shared" si="83"/>
        <v>100</v>
      </c>
      <c r="FB25" s="8">
        <v>3241.8</v>
      </c>
      <c r="FC25" s="8">
        <v>0</v>
      </c>
      <c r="FD25" s="22">
        <f t="shared" si="98"/>
        <v>0</v>
      </c>
      <c r="FE25" s="8"/>
      <c r="FF25" s="8"/>
      <c r="FG25" s="8"/>
      <c r="FH25" s="8"/>
      <c r="FI25" s="8"/>
      <c r="FJ25" s="22"/>
      <c r="FK25" s="8"/>
      <c r="FL25" s="8"/>
      <c r="FM25" s="8"/>
      <c r="FN25" s="8">
        <v>375</v>
      </c>
      <c r="FO25" s="8">
        <v>375</v>
      </c>
      <c r="FP25" s="22">
        <f t="shared" si="86"/>
        <v>100</v>
      </c>
      <c r="FQ25" s="50">
        <v>2062.3000000000002</v>
      </c>
      <c r="FR25" s="50">
        <v>2062.3000000000002</v>
      </c>
      <c r="FS25" s="22">
        <f t="shared" si="38"/>
        <v>100</v>
      </c>
      <c r="FT25" s="50">
        <v>415.6</v>
      </c>
      <c r="FU25" s="50">
        <v>276.8</v>
      </c>
      <c r="FV25" s="22">
        <f t="shared" si="39"/>
        <v>66.602502406159772</v>
      </c>
      <c r="FW25" s="50"/>
      <c r="FX25" s="50"/>
      <c r="FY25" s="22"/>
      <c r="FZ25" s="50">
        <v>267.5</v>
      </c>
      <c r="GA25" s="50">
        <v>264.39999999999998</v>
      </c>
      <c r="GB25" s="22">
        <f t="shared" si="41"/>
        <v>98.841121495327087</v>
      </c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8">
        <v>10.199999999999999</v>
      </c>
      <c r="GP25" s="8">
        <v>10.199999999999999</v>
      </c>
      <c r="GQ25" s="22">
        <f t="shared" si="44"/>
        <v>100</v>
      </c>
      <c r="GR25" s="50"/>
      <c r="GS25" s="50"/>
      <c r="GT25" s="21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50"/>
      <c r="HH25" s="50"/>
      <c r="HI25" s="50"/>
      <c r="HJ25" s="8"/>
      <c r="HK25" s="8"/>
      <c r="HL25" s="8"/>
      <c r="HM25" s="8"/>
      <c r="HN25" s="8"/>
      <c r="HO25" s="8"/>
      <c r="HP25" s="8"/>
      <c r="HQ25" s="8"/>
      <c r="HR25" s="8"/>
      <c r="HS25" s="50">
        <v>8500</v>
      </c>
      <c r="HT25" s="50">
        <v>0</v>
      </c>
      <c r="HU25" s="22">
        <f t="shared" si="92"/>
        <v>0</v>
      </c>
      <c r="HV25" s="50"/>
      <c r="HW25" s="50"/>
      <c r="HX25" s="50"/>
      <c r="HY25" s="50"/>
      <c r="HZ25" s="50"/>
      <c r="IA25" s="50"/>
      <c r="IB25" s="50"/>
      <c r="IC25" s="50"/>
      <c r="ID25" s="22"/>
      <c r="IE25" s="50">
        <v>665</v>
      </c>
      <c r="IF25" s="50">
        <v>0</v>
      </c>
      <c r="IG25" s="50"/>
    </row>
    <row r="26" spans="1:241" s="51" customFormat="1" ht="18" customHeight="1">
      <c r="A26" s="50" t="s">
        <v>41</v>
      </c>
      <c r="B26" s="50">
        <f t="shared" si="96"/>
        <v>96658.500000000029</v>
      </c>
      <c r="C26" s="50">
        <f t="shared" si="97"/>
        <v>44838.5</v>
      </c>
      <c r="D26" s="22">
        <f t="shared" si="1"/>
        <v>46.388574207131278</v>
      </c>
      <c r="E26" s="50">
        <v>4468</v>
      </c>
      <c r="F26" s="50">
        <v>1443.2</v>
      </c>
      <c r="G26" s="50">
        <f t="shared" si="8"/>
        <v>32.300805729632948</v>
      </c>
      <c r="H26" s="50"/>
      <c r="I26" s="50"/>
      <c r="J26" s="22"/>
      <c r="K26" s="50">
        <v>24720.2</v>
      </c>
      <c r="L26" s="50">
        <v>12393</v>
      </c>
      <c r="M26" s="22">
        <f t="shared" si="59"/>
        <v>50.133089538110532</v>
      </c>
      <c r="N26" s="50">
        <v>7029.4</v>
      </c>
      <c r="O26" s="50">
        <v>3539.3</v>
      </c>
      <c r="P26" s="50">
        <f t="shared" si="95"/>
        <v>50.349958744700828</v>
      </c>
      <c r="Q26" s="50"/>
      <c r="R26" s="50"/>
      <c r="S26" s="50"/>
      <c r="T26" s="50">
        <v>1117.9000000000001</v>
      </c>
      <c r="U26" s="50">
        <v>0</v>
      </c>
      <c r="V26" s="22">
        <f t="shared" si="55"/>
        <v>0</v>
      </c>
      <c r="W26" s="8"/>
      <c r="X26" s="8"/>
      <c r="Y26" s="8"/>
      <c r="Z26" s="50"/>
      <c r="AA26" s="50"/>
      <c r="AB26" s="50"/>
      <c r="AC26" s="50"/>
      <c r="AD26" s="50"/>
      <c r="AE26" s="22"/>
      <c r="AF26" s="50">
        <v>3750.5</v>
      </c>
      <c r="AG26" s="50">
        <v>3220.6</v>
      </c>
      <c r="AH26" s="22">
        <f t="shared" si="13"/>
        <v>85.871217171043853</v>
      </c>
      <c r="AI26" s="50"/>
      <c r="AJ26" s="50"/>
      <c r="AK26" s="50"/>
      <c r="AL26" s="50">
        <v>17169.900000000001</v>
      </c>
      <c r="AM26" s="50">
        <v>13111.6</v>
      </c>
      <c r="AN26" s="22">
        <f t="shared" si="60"/>
        <v>76.363869329466098</v>
      </c>
      <c r="AO26" s="50">
        <v>4000</v>
      </c>
      <c r="AP26" s="50">
        <v>4000</v>
      </c>
      <c r="AQ26" s="22">
        <f t="shared" si="14"/>
        <v>100</v>
      </c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21"/>
      <c r="BD26" s="50"/>
      <c r="BE26" s="50"/>
      <c r="BF26" s="50"/>
      <c r="BG26" s="50"/>
      <c r="BH26" s="50"/>
      <c r="BI26" s="50"/>
      <c r="BJ26" s="50"/>
      <c r="BK26" s="50"/>
      <c r="BL26" s="50"/>
      <c r="BM26" s="50">
        <v>2713.3</v>
      </c>
      <c r="BN26" s="50">
        <v>893.3</v>
      </c>
      <c r="BO26" s="22">
        <f t="shared" si="65"/>
        <v>32.923008882172994</v>
      </c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21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22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21"/>
      <c r="DR26" s="50"/>
      <c r="DS26" s="50"/>
      <c r="DT26" s="22"/>
      <c r="DU26" s="50"/>
      <c r="DV26" s="50"/>
      <c r="DW26" s="50"/>
      <c r="DX26" s="50"/>
      <c r="DY26" s="50"/>
      <c r="DZ26" s="21"/>
      <c r="EA26" s="50"/>
      <c r="EB26" s="50"/>
      <c r="EC26" s="50"/>
      <c r="ED26" s="52">
        <v>2026</v>
      </c>
      <c r="EE26" s="50">
        <v>607.79999999999995</v>
      </c>
      <c r="EF26" s="22">
        <f t="shared" si="81"/>
        <v>30</v>
      </c>
      <c r="EG26" s="50">
        <v>10.1</v>
      </c>
      <c r="EH26" s="50">
        <v>10.1</v>
      </c>
      <c r="EI26" s="22">
        <f t="shared" si="29"/>
        <v>100</v>
      </c>
      <c r="EJ26" s="50">
        <v>2219.3000000000002</v>
      </c>
      <c r="EK26" s="50">
        <v>0</v>
      </c>
      <c r="EL26" s="22">
        <f t="shared" si="82"/>
        <v>0</v>
      </c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>
        <v>2026.6</v>
      </c>
      <c r="EZ26" s="8">
        <v>2026.6</v>
      </c>
      <c r="FA26" s="22">
        <f t="shared" si="83"/>
        <v>100</v>
      </c>
      <c r="FB26" s="8">
        <v>5986.8</v>
      </c>
      <c r="FC26" s="8">
        <v>65.400000000000006</v>
      </c>
      <c r="FD26" s="22">
        <f t="shared" si="98"/>
        <v>1.0924032872319103</v>
      </c>
      <c r="FE26" s="8"/>
      <c r="FF26" s="8"/>
      <c r="FG26" s="8"/>
      <c r="FH26" s="8"/>
      <c r="FI26" s="8"/>
      <c r="FJ26" s="22"/>
      <c r="FK26" s="8"/>
      <c r="FL26" s="8"/>
      <c r="FM26" s="8"/>
      <c r="FN26" s="8"/>
      <c r="FO26" s="8"/>
      <c r="FP26" s="22"/>
      <c r="FQ26" s="50">
        <v>2587.9</v>
      </c>
      <c r="FR26" s="50">
        <v>2587.9</v>
      </c>
      <c r="FS26" s="22">
        <f t="shared" si="38"/>
        <v>100</v>
      </c>
      <c r="FT26" s="50">
        <v>836.1</v>
      </c>
      <c r="FU26" s="50">
        <v>696</v>
      </c>
      <c r="FV26" s="22">
        <f t="shared" si="39"/>
        <v>83.243631144599931</v>
      </c>
      <c r="FW26" s="50">
        <v>1746.5</v>
      </c>
      <c r="FX26" s="50">
        <v>0</v>
      </c>
      <c r="FY26" s="22">
        <f t="shared" si="40"/>
        <v>0</v>
      </c>
      <c r="FZ26" s="50">
        <v>550</v>
      </c>
      <c r="GA26" s="50">
        <v>243.7</v>
      </c>
      <c r="GB26" s="22">
        <f t="shared" si="41"/>
        <v>44.309090909090912</v>
      </c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8"/>
      <c r="GP26" s="8"/>
      <c r="GQ26" s="22"/>
      <c r="GR26" s="50"/>
      <c r="GS26" s="50"/>
      <c r="GT26" s="21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50"/>
      <c r="HH26" s="50"/>
      <c r="HI26" s="50"/>
      <c r="HJ26" s="8"/>
      <c r="HK26" s="8"/>
      <c r="HL26" s="8"/>
      <c r="HM26" s="8"/>
      <c r="HN26" s="8"/>
      <c r="HO26" s="8"/>
      <c r="HP26" s="8"/>
      <c r="HQ26" s="8"/>
      <c r="HR26" s="8"/>
      <c r="HS26" s="50"/>
      <c r="HT26" s="50"/>
      <c r="HU26" s="50"/>
      <c r="HV26" s="50"/>
      <c r="HW26" s="50"/>
      <c r="HX26" s="50"/>
      <c r="HY26" s="50"/>
      <c r="HZ26" s="50"/>
      <c r="IA26" s="50"/>
      <c r="IB26" s="50">
        <v>3700</v>
      </c>
      <c r="IC26" s="50">
        <v>0</v>
      </c>
      <c r="ID26" s="22">
        <f t="shared" si="54"/>
        <v>0</v>
      </c>
      <c r="IE26" s="50">
        <v>10000</v>
      </c>
      <c r="IF26" s="50">
        <v>0</v>
      </c>
      <c r="IG26" s="50"/>
    </row>
    <row r="27" spans="1:241" s="51" customFormat="1" ht="18" customHeight="1">
      <c r="A27" s="50" t="s">
        <v>42</v>
      </c>
      <c r="B27" s="50">
        <f t="shared" si="96"/>
        <v>144037.79999999999</v>
      </c>
      <c r="C27" s="50">
        <f t="shared" si="97"/>
        <v>82135.800000000017</v>
      </c>
      <c r="D27" s="22">
        <f t="shared" si="1"/>
        <v>57.023781257419948</v>
      </c>
      <c r="E27" s="50">
        <v>11593.9</v>
      </c>
      <c r="F27" s="50">
        <v>4669.1000000000004</v>
      </c>
      <c r="G27" s="50">
        <f t="shared" si="8"/>
        <v>40.272039607034735</v>
      </c>
      <c r="H27" s="50"/>
      <c r="I27" s="50"/>
      <c r="J27" s="22"/>
      <c r="K27" s="50">
        <v>38730.699999999997</v>
      </c>
      <c r="L27" s="50">
        <v>12938.8</v>
      </c>
      <c r="M27" s="22">
        <f t="shared" si="59"/>
        <v>33.407090499268023</v>
      </c>
      <c r="N27" s="50">
        <v>5744.4</v>
      </c>
      <c r="O27" s="50">
        <v>4130.2</v>
      </c>
      <c r="P27" s="50">
        <f t="shared" si="95"/>
        <v>71.899589165099925</v>
      </c>
      <c r="Q27" s="50"/>
      <c r="R27" s="50"/>
      <c r="S27" s="50"/>
      <c r="T27" s="50">
        <v>4558.8999999999996</v>
      </c>
      <c r="U27" s="50">
        <v>0</v>
      </c>
      <c r="V27" s="22">
        <f t="shared" si="55"/>
        <v>0</v>
      </c>
      <c r="W27" s="8"/>
      <c r="X27" s="8"/>
      <c r="Y27" s="8"/>
      <c r="Z27" s="50"/>
      <c r="AA27" s="50"/>
      <c r="AB27" s="50"/>
      <c r="AC27" s="50"/>
      <c r="AD27" s="50"/>
      <c r="AE27" s="22"/>
      <c r="AF27" s="50">
        <v>3967.1</v>
      </c>
      <c r="AG27" s="50">
        <v>3967.1</v>
      </c>
      <c r="AH27" s="22">
        <f t="shared" si="13"/>
        <v>100</v>
      </c>
      <c r="AI27" s="50"/>
      <c r="AJ27" s="50"/>
      <c r="AK27" s="50"/>
      <c r="AL27" s="50"/>
      <c r="AM27" s="50"/>
      <c r="AN27" s="50"/>
      <c r="AO27" s="50"/>
      <c r="AP27" s="50"/>
      <c r="AQ27" s="22"/>
      <c r="AR27" s="50"/>
      <c r="AS27" s="50"/>
      <c r="AT27" s="50"/>
      <c r="AU27" s="50"/>
      <c r="AV27" s="50"/>
      <c r="AW27" s="50"/>
      <c r="AX27" s="50"/>
      <c r="AY27" s="50"/>
      <c r="AZ27" s="50"/>
      <c r="BA27" s="50">
        <v>21478.1</v>
      </c>
      <c r="BB27" s="50">
        <v>9987.4</v>
      </c>
      <c r="BC27" s="22">
        <f t="shared" si="64"/>
        <v>46.500388768094012</v>
      </c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21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>
        <v>5672.6</v>
      </c>
      <c r="CC27" s="50">
        <v>5445.3</v>
      </c>
      <c r="CD27" s="22">
        <f t="shared" si="67"/>
        <v>95.993019074145892</v>
      </c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>
        <v>2698.9</v>
      </c>
      <c r="CU27" s="50">
        <v>1261</v>
      </c>
      <c r="CV27" s="22">
        <f t="shared" si="68"/>
        <v>46.72273889362333</v>
      </c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>
        <v>31782.9</v>
      </c>
      <c r="DP27" s="50">
        <v>29143.3</v>
      </c>
      <c r="DQ27" s="22">
        <f t="shared" si="76"/>
        <v>91.694905121936628</v>
      </c>
      <c r="DR27" s="50"/>
      <c r="DS27" s="50"/>
      <c r="DT27" s="22"/>
      <c r="DU27" s="50"/>
      <c r="DV27" s="50"/>
      <c r="DW27" s="50"/>
      <c r="DX27" s="50"/>
      <c r="DY27" s="50"/>
      <c r="DZ27" s="21"/>
      <c r="EA27" s="50"/>
      <c r="EB27" s="50"/>
      <c r="EC27" s="50"/>
      <c r="ED27" s="52">
        <v>2938.5</v>
      </c>
      <c r="EE27" s="50">
        <v>1790.3</v>
      </c>
      <c r="EF27" s="22">
        <f t="shared" si="81"/>
        <v>60.925642334524412</v>
      </c>
      <c r="EG27" s="50">
        <v>16</v>
      </c>
      <c r="EH27" s="50">
        <v>16</v>
      </c>
      <c r="EI27" s="22">
        <f t="shared" si="29"/>
        <v>100</v>
      </c>
      <c r="EJ27" s="50">
        <v>1997.2</v>
      </c>
      <c r="EK27" s="50">
        <v>1997.2</v>
      </c>
      <c r="EL27" s="22">
        <f t="shared" si="82"/>
        <v>100</v>
      </c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>
        <v>1013.3</v>
      </c>
      <c r="EZ27" s="8">
        <v>1013.3</v>
      </c>
      <c r="FA27" s="22">
        <f t="shared" si="83"/>
        <v>100</v>
      </c>
      <c r="FB27" s="8"/>
      <c r="FC27" s="8"/>
      <c r="FD27" s="22"/>
      <c r="FE27" s="8"/>
      <c r="FF27" s="8"/>
      <c r="FG27" s="8"/>
      <c r="FH27" s="8"/>
      <c r="FI27" s="8"/>
      <c r="FJ27" s="22"/>
      <c r="FK27" s="8"/>
      <c r="FL27" s="8"/>
      <c r="FM27" s="8"/>
      <c r="FN27" s="8"/>
      <c r="FO27" s="8"/>
      <c r="FP27" s="22"/>
      <c r="FQ27" s="50">
        <v>4350.1000000000004</v>
      </c>
      <c r="FR27" s="50">
        <v>4350.1000000000004</v>
      </c>
      <c r="FS27" s="22">
        <f t="shared" si="38"/>
        <v>100</v>
      </c>
      <c r="FT27" s="50">
        <v>920.4</v>
      </c>
      <c r="FU27" s="50">
        <v>613.6</v>
      </c>
      <c r="FV27" s="22">
        <f t="shared" si="39"/>
        <v>66.666666666666671</v>
      </c>
      <c r="FW27" s="50">
        <v>2452.3000000000002</v>
      </c>
      <c r="FX27" s="50">
        <v>0</v>
      </c>
      <c r="FY27" s="22">
        <f t="shared" si="40"/>
        <v>0</v>
      </c>
      <c r="FZ27" s="50">
        <v>780</v>
      </c>
      <c r="GA27" s="50">
        <v>770.6</v>
      </c>
      <c r="GB27" s="22">
        <f t="shared" si="41"/>
        <v>98.794871794871796</v>
      </c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8">
        <v>42.5</v>
      </c>
      <c r="GP27" s="8">
        <v>42.5</v>
      </c>
      <c r="GQ27" s="22">
        <f t="shared" si="44"/>
        <v>100</v>
      </c>
      <c r="GR27" s="50"/>
      <c r="GS27" s="50"/>
      <c r="GT27" s="21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50"/>
      <c r="HH27" s="50"/>
      <c r="HI27" s="50"/>
      <c r="HJ27" s="8"/>
      <c r="HK27" s="8"/>
      <c r="HL27" s="8"/>
      <c r="HM27" s="8"/>
      <c r="HN27" s="8"/>
      <c r="HO27" s="8"/>
      <c r="HP27" s="8"/>
      <c r="HQ27" s="8"/>
      <c r="HR27" s="8"/>
      <c r="HS27" s="50"/>
      <c r="HT27" s="50"/>
      <c r="HU27" s="50"/>
      <c r="HV27" s="50"/>
      <c r="HW27" s="50"/>
      <c r="HX27" s="50"/>
      <c r="HY27" s="50"/>
      <c r="HZ27" s="50"/>
      <c r="IA27" s="50"/>
      <c r="IB27" s="50">
        <v>3300</v>
      </c>
      <c r="IC27" s="50">
        <v>0</v>
      </c>
      <c r="ID27" s="22">
        <f t="shared" si="54"/>
        <v>0</v>
      </c>
      <c r="IE27" s="50"/>
      <c r="IF27" s="50"/>
      <c r="IG27" s="50"/>
    </row>
    <row r="28" spans="1:241" s="51" customFormat="1" ht="18" customHeight="1">
      <c r="A28" s="50" t="s">
        <v>43</v>
      </c>
      <c r="B28" s="50">
        <f t="shared" si="96"/>
        <v>445870.9</v>
      </c>
      <c r="C28" s="50">
        <f t="shared" si="97"/>
        <v>207877.10000000003</v>
      </c>
      <c r="D28" s="22">
        <f t="shared" si="1"/>
        <v>46.622710744298409</v>
      </c>
      <c r="E28" s="50">
        <v>12732.7</v>
      </c>
      <c r="F28" s="50">
        <v>3000</v>
      </c>
      <c r="G28" s="50">
        <f t="shared" si="8"/>
        <v>23.561381325249162</v>
      </c>
      <c r="H28" s="50">
        <v>11715.1</v>
      </c>
      <c r="I28" s="50">
        <v>0</v>
      </c>
      <c r="J28" s="22">
        <f t="shared" si="58"/>
        <v>0</v>
      </c>
      <c r="K28" s="50">
        <v>42442.3</v>
      </c>
      <c r="L28" s="50">
        <v>21245.8</v>
      </c>
      <c r="M28" s="22">
        <f t="shared" si="59"/>
        <v>50.058078850580671</v>
      </c>
      <c r="N28" s="50">
        <v>9185.6</v>
      </c>
      <c r="O28" s="50">
        <v>1885.8</v>
      </c>
      <c r="P28" s="50">
        <f t="shared" si="95"/>
        <v>20.529959937293153</v>
      </c>
      <c r="Q28" s="50"/>
      <c r="R28" s="50"/>
      <c r="S28" s="50"/>
      <c r="T28" s="50">
        <v>4978.2</v>
      </c>
      <c r="U28" s="50">
        <v>0</v>
      </c>
      <c r="V28" s="22">
        <f t="shared" si="55"/>
        <v>0</v>
      </c>
      <c r="W28" s="8"/>
      <c r="X28" s="8"/>
      <c r="Y28" s="8"/>
      <c r="Z28" s="50"/>
      <c r="AA28" s="50"/>
      <c r="AB28" s="50"/>
      <c r="AC28" s="50">
        <v>201444.5</v>
      </c>
      <c r="AD28" s="50">
        <v>153392.1</v>
      </c>
      <c r="AE28" s="22">
        <f t="shared" si="12"/>
        <v>76.146084901796769</v>
      </c>
      <c r="AF28" s="50">
        <v>8582.4</v>
      </c>
      <c r="AG28" s="50">
        <v>7420.1</v>
      </c>
      <c r="AH28" s="22">
        <f t="shared" si="13"/>
        <v>86.45716815809098</v>
      </c>
      <c r="AI28" s="50"/>
      <c r="AJ28" s="50"/>
      <c r="AK28" s="50"/>
      <c r="AL28" s="50"/>
      <c r="AM28" s="50"/>
      <c r="AN28" s="50"/>
      <c r="AO28" s="50">
        <v>10000</v>
      </c>
      <c r="AP28" s="50">
        <v>7668</v>
      </c>
      <c r="AQ28" s="22">
        <f t="shared" si="14"/>
        <v>76.680000000000007</v>
      </c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21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22"/>
      <c r="DU28" s="50"/>
      <c r="DV28" s="50"/>
      <c r="DW28" s="50"/>
      <c r="DX28" s="50">
        <v>7308</v>
      </c>
      <c r="DY28" s="50">
        <v>0</v>
      </c>
      <c r="DZ28" s="22">
        <f t="shared" si="79"/>
        <v>0</v>
      </c>
      <c r="EA28" s="50"/>
      <c r="EB28" s="50"/>
      <c r="EC28" s="50"/>
      <c r="ED28" s="52">
        <v>3871</v>
      </c>
      <c r="EE28" s="50">
        <v>2019.4</v>
      </c>
      <c r="EF28" s="22">
        <f t="shared" si="81"/>
        <v>52.167398605011627</v>
      </c>
      <c r="EG28" s="50">
        <v>27.6</v>
      </c>
      <c r="EH28" s="50">
        <v>27.5</v>
      </c>
      <c r="EI28" s="22">
        <f t="shared" si="29"/>
        <v>99.637681159420282</v>
      </c>
      <c r="EJ28" s="50">
        <v>315.2</v>
      </c>
      <c r="EK28" s="50">
        <v>315.2</v>
      </c>
      <c r="EL28" s="22">
        <f t="shared" si="82"/>
        <v>100</v>
      </c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>
        <v>3039.9</v>
      </c>
      <c r="EZ28" s="8">
        <v>0</v>
      </c>
      <c r="FA28" s="22">
        <f t="shared" si="83"/>
        <v>0</v>
      </c>
      <c r="FB28" s="8">
        <v>17350.400000000001</v>
      </c>
      <c r="FC28" s="8">
        <v>5480.3</v>
      </c>
      <c r="FD28" s="22">
        <f t="shared" si="98"/>
        <v>31.586015308004423</v>
      </c>
      <c r="FE28" s="8"/>
      <c r="FF28" s="8"/>
      <c r="FG28" s="8"/>
      <c r="FH28" s="8">
        <v>38799.599999999999</v>
      </c>
      <c r="FI28" s="8">
        <v>0</v>
      </c>
      <c r="FJ28" s="22">
        <f t="shared" si="37"/>
        <v>0</v>
      </c>
      <c r="FK28" s="8"/>
      <c r="FL28" s="8"/>
      <c r="FM28" s="8"/>
      <c r="FN28" s="8">
        <v>150</v>
      </c>
      <c r="FO28" s="8">
        <v>150</v>
      </c>
      <c r="FP28" s="22">
        <f t="shared" si="86"/>
        <v>100</v>
      </c>
      <c r="FQ28" s="50">
        <v>6627.3</v>
      </c>
      <c r="FR28" s="50">
        <v>3313.6</v>
      </c>
      <c r="FS28" s="22">
        <f t="shared" si="38"/>
        <v>49.99924554494288</v>
      </c>
      <c r="FT28" s="50">
        <v>1785.6</v>
      </c>
      <c r="FU28" s="50">
        <v>595.20000000000005</v>
      </c>
      <c r="FV28" s="22">
        <f t="shared" si="39"/>
        <v>33.333333333333336</v>
      </c>
      <c r="FW28" s="50">
        <v>2484.1999999999998</v>
      </c>
      <c r="FX28" s="50">
        <v>0</v>
      </c>
      <c r="FY28" s="22">
        <f t="shared" si="40"/>
        <v>0</v>
      </c>
      <c r="FZ28" s="50">
        <v>1387.5</v>
      </c>
      <c r="GA28" s="50">
        <v>1364.1</v>
      </c>
      <c r="GB28" s="22">
        <f t="shared" si="41"/>
        <v>98.313513513513513</v>
      </c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8">
        <v>280.5</v>
      </c>
      <c r="GP28" s="8">
        <v>0</v>
      </c>
      <c r="GQ28" s="22">
        <f t="shared" si="44"/>
        <v>0</v>
      </c>
      <c r="GR28" s="50">
        <v>61363.3</v>
      </c>
      <c r="GS28" s="50">
        <v>0</v>
      </c>
      <c r="GT28" s="22">
        <f t="shared" si="90"/>
        <v>0</v>
      </c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50"/>
      <c r="HH28" s="50"/>
      <c r="HI28" s="50"/>
      <c r="HJ28" s="8"/>
      <c r="HK28" s="8"/>
      <c r="HL28" s="8"/>
      <c r="HM28" s="8"/>
      <c r="HN28" s="8"/>
      <c r="HO28" s="8"/>
      <c r="HP28" s="8"/>
      <c r="HQ28" s="8"/>
      <c r="HR28" s="8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22"/>
      <c r="IE28" s="50"/>
      <c r="IF28" s="50"/>
      <c r="IG28" s="50"/>
    </row>
    <row r="29" spans="1:241" s="51" customFormat="1" ht="18" customHeight="1">
      <c r="A29" s="50" t="s">
        <v>44</v>
      </c>
      <c r="B29" s="50">
        <f t="shared" si="96"/>
        <v>81413.000000000015</v>
      </c>
      <c r="C29" s="50">
        <f t="shared" si="97"/>
        <v>36607.69999999999</v>
      </c>
      <c r="D29" s="22">
        <f t="shared" si="1"/>
        <v>44.965423212509037</v>
      </c>
      <c r="E29" s="50">
        <v>2409</v>
      </c>
      <c r="F29" s="50">
        <v>2334.5</v>
      </c>
      <c r="G29" s="50">
        <f t="shared" si="8"/>
        <v>96.907430469074313</v>
      </c>
      <c r="H29" s="50">
        <v>37263.199999999997</v>
      </c>
      <c r="I29" s="50">
        <v>10290.799999999999</v>
      </c>
      <c r="J29" s="22">
        <f t="shared" si="58"/>
        <v>27.616522467206252</v>
      </c>
      <c r="K29" s="50">
        <v>17410.400000000001</v>
      </c>
      <c r="L29" s="50">
        <v>13689.3</v>
      </c>
      <c r="M29" s="22">
        <f t="shared" si="59"/>
        <v>78.627142397647376</v>
      </c>
      <c r="N29" s="50">
        <v>1609.2</v>
      </c>
      <c r="O29" s="50">
        <v>1052.9000000000001</v>
      </c>
      <c r="P29" s="50">
        <f t="shared" si="95"/>
        <v>65.430027342779027</v>
      </c>
      <c r="Q29" s="50"/>
      <c r="R29" s="50"/>
      <c r="S29" s="50"/>
      <c r="T29" s="50">
        <v>501.1</v>
      </c>
      <c r="U29" s="50">
        <v>501.1</v>
      </c>
      <c r="V29" s="22">
        <f t="shared" si="55"/>
        <v>100</v>
      </c>
      <c r="W29" s="8"/>
      <c r="X29" s="8"/>
      <c r="Y29" s="8"/>
      <c r="Z29" s="50"/>
      <c r="AA29" s="50"/>
      <c r="AB29" s="50"/>
      <c r="AC29" s="50"/>
      <c r="AD29" s="50"/>
      <c r="AE29" s="22"/>
      <c r="AF29" s="50">
        <v>2600.3000000000002</v>
      </c>
      <c r="AG29" s="50">
        <v>2600.1999999999998</v>
      </c>
      <c r="AH29" s="22">
        <f t="shared" si="13"/>
        <v>99.996154289889617</v>
      </c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21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22"/>
      <c r="DU29" s="50"/>
      <c r="DV29" s="50"/>
      <c r="DW29" s="50"/>
      <c r="DX29" s="50"/>
      <c r="DY29" s="50"/>
      <c r="DZ29" s="50"/>
      <c r="EA29" s="50"/>
      <c r="EB29" s="50"/>
      <c r="EC29" s="50"/>
      <c r="ED29" s="52">
        <v>1662.9</v>
      </c>
      <c r="EE29" s="50">
        <v>811.9</v>
      </c>
      <c r="EF29" s="22">
        <f t="shared" si="81"/>
        <v>48.824343015214382</v>
      </c>
      <c r="EG29" s="50">
        <v>5.6</v>
      </c>
      <c r="EH29" s="50">
        <v>5.5</v>
      </c>
      <c r="EI29" s="22">
        <f t="shared" si="29"/>
        <v>98.214285714285722</v>
      </c>
      <c r="EJ29" s="50">
        <v>1491</v>
      </c>
      <c r="EK29" s="50">
        <v>1491</v>
      </c>
      <c r="EL29" s="22">
        <f t="shared" si="82"/>
        <v>100</v>
      </c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>
        <v>1013.3</v>
      </c>
      <c r="EZ29" s="8">
        <v>1008.2</v>
      </c>
      <c r="FA29" s="22">
        <f t="shared" si="83"/>
        <v>99.49669397019639</v>
      </c>
      <c r="FB29" s="8"/>
      <c r="FC29" s="8"/>
      <c r="FD29" s="22"/>
      <c r="FE29" s="8"/>
      <c r="FF29" s="8"/>
      <c r="FG29" s="8"/>
      <c r="FH29" s="8"/>
      <c r="FI29" s="8"/>
      <c r="FJ29" s="8"/>
      <c r="FK29" s="8"/>
      <c r="FL29" s="8"/>
      <c r="FM29" s="8"/>
      <c r="FN29" s="8">
        <v>375</v>
      </c>
      <c r="FO29" s="8">
        <v>375</v>
      </c>
      <c r="FP29" s="22">
        <f t="shared" si="86"/>
        <v>100</v>
      </c>
      <c r="FQ29" s="50">
        <v>1291.8</v>
      </c>
      <c r="FR29" s="50">
        <v>645.9</v>
      </c>
      <c r="FS29" s="22">
        <f t="shared" si="38"/>
        <v>50</v>
      </c>
      <c r="FT29" s="50">
        <v>201.8</v>
      </c>
      <c r="FU29" s="50">
        <v>135.19999999999999</v>
      </c>
      <c r="FV29" s="22">
        <f t="shared" si="39"/>
        <v>66.997026759167483</v>
      </c>
      <c r="FW29" s="50">
        <v>1242.0999999999999</v>
      </c>
      <c r="FX29" s="50">
        <v>0</v>
      </c>
      <c r="FY29" s="22">
        <f t="shared" si="40"/>
        <v>0</v>
      </c>
      <c r="FZ29" s="50">
        <v>326.10000000000002</v>
      </c>
      <c r="GA29" s="50">
        <v>326.10000000000002</v>
      </c>
      <c r="GB29" s="22">
        <f t="shared" si="41"/>
        <v>100</v>
      </c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8">
        <v>15.2</v>
      </c>
      <c r="GP29" s="8">
        <v>15.2</v>
      </c>
      <c r="GQ29" s="22">
        <f t="shared" si="44"/>
        <v>100</v>
      </c>
      <c r="GR29" s="50"/>
      <c r="GS29" s="50"/>
      <c r="GT29" s="50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50"/>
      <c r="HH29" s="50"/>
      <c r="HI29" s="50"/>
      <c r="HJ29" s="8"/>
      <c r="HK29" s="8"/>
      <c r="HL29" s="8"/>
      <c r="HM29" s="8"/>
      <c r="HN29" s="8"/>
      <c r="HO29" s="8"/>
      <c r="HP29" s="8"/>
      <c r="HQ29" s="8"/>
      <c r="HR29" s="8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22"/>
      <c r="IE29" s="50">
        <v>11995</v>
      </c>
      <c r="IF29" s="50">
        <v>1324.9</v>
      </c>
      <c r="IG29" s="50"/>
    </row>
    <row r="30" spans="1:241" s="51" customFormat="1" ht="18" customHeight="1">
      <c r="A30" s="50" t="s">
        <v>45</v>
      </c>
      <c r="B30" s="50">
        <f t="shared" si="96"/>
        <v>48079.199999999997</v>
      </c>
      <c r="C30" s="50">
        <f t="shared" si="97"/>
        <v>25961.200000000004</v>
      </c>
      <c r="D30" s="22">
        <f t="shared" si="1"/>
        <v>53.996738714454494</v>
      </c>
      <c r="E30" s="50">
        <v>2935</v>
      </c>
      <c r="F30" s="50">
        <v>997.5</v>
      </c>
      <c r="G30" s="50">
        <f t="shared" si="8"/>
        <v>33.986371379897783</v>
      </c>
      <c r="H30" s="50"/>
      <c r="I30" s="50"/>
      <c r="J30" s="22"/>
      <c r="K30" s="50">
        <v>18246.2</v>
      </c>
      <c r="L30" s="50">
        <v>9747.1</v>
      </c>
      <c r="M30" s="22">
        <f t="shared" si="59"/>
        <v>53.419890168911891</v>
      </c>
      <c r="N30" s="50">
        <v>2682</v>
      </c>
      <c r="O30" s="50">
        <v>1002.7</v>
      </c>
      <c r="P30" s="50">
        <f t="shared" si="95"/>
        <v>37.386278896346013</v>
      </c>
      <c r="Q30" s="50"/>
      <c r="R30" s="50"/>
      <c r="S30" s="50"/>
      <c r="T30" s="50">
        <v>434.6</v>
      </c>
      <c r="U30" s="50">
        <v>420.4</v>
      </c>
      <c r="V30" s="22">
        <f t="shared" si="55"/>
        <v>96.732627703635515</v>
      </c>
      <c r="W30" s="8"/>
      <c r="X30" s="8"/>
      <c r="Y30" s="8"/>
      <c r="Z30" s="50"/>
      <c r="AA30" s="50"/>
      <c r="AB30" s="50"/>
      <c r="AC30" s="50"/>
      <c r="AD30" s="50"/>
      <c r="AE30" s="22"/>
      <c r="AF30" s="50">
        <v>7946.5</v>
      </c>
      <c r="AG30" s="50">
        <v>6604.5</v>
      </c>
      <c r="AH30" s="22">
        <f t="shared" si="13"/>
        <v>83.112061914050201</v>
      </c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21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22"/>
      <c r="DU30" s="50"/>
      <c r="DV30" s="50"/>
      <c r="DW30" s="50"/>
      <c r="DX30" s="50"/>
      <c r="DY30" s="50"/>
      <c r="DZ30" s="50"/>
      <c r="EA30" s="50"/>
      <c r="EB30" s="50"/>
      <c r="EC30" s="50"/>
      <c r="ED30" s="52">
        <v>801.3</v>
      </c>
      <c r="EE30" s="50">
        <v>492.9</v>
      </c>
      <c r="EF30" s="22">
        <f t="shared" si="81"/>
        <v>61.512542119056533</v>
      </c>
      <c r="EG30" s="50">
        <v>4</v>
      </c>
      <c r="EH30" s="50">
        <v>4</v>
      </c>
      <c r="EI30" s="22">
        <f t="shared" si="29"/>
        <v>100</v>
      </c>
      <c r="EJ30" s="50">
        <v>1781.9</v>
      </c>
      <c r="EK30" s="50">
        <v>1781.9</v>
      </c>
      <c r="EL30" s="22">
        <f t="shared" si="82"/>
        <v>100</v>
      </c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22"/>
      <c r="FB30" s="8"/>
      <c r="FC30" s="8"/>
      <c r="FD30" s="22"/>
      <c r="FE30" s="8"/>
      <c r="FF30" s="8"/>
      <c r="FG30" s="8"/>
      <c r="FH30" s="8"/>
      <c r="FI30" s="8"/>
      <c r="FJ30" s="8"/>
      <c r="FK30" s="8"/>
      <c r="FL30" s="8"/>
      <c r="FM30" s="8"/>
      <c r="FN30" s="8">
        <v>225</v>
      </c>
      <c r="FO30" s="8">
        <v>225</v>
      </c>
      <c r="FP30" s="22">
        <f t="shared" si="86"/>
        <v>100</v>
      </c>
      <c r="FQ30" s="50">
        <v>1464.6</v>
      </c>
      <c r="FR30" s="50">
        <v>1456.6</v>
      </c>
      <c r="FS30" s="22">
        <f t="shared" si="38"/>
        <v>99.453775774955616</v>
      </c>
      <c r="FT30" s="50">
        <v>296.60000000000002</v>
      </c>
      <c r="FU30" s="50">
        <v>197.7</v>
      </c>
      <c r="FV30" s="22">
        <f t="shared" si="39"/>
        <v>66.655428186109233</v>
      </c>
      <c r="FW30" s="50">
        <v>941</v>
      </c>
      <c r="FX30" s="50">
        <v>0</v>
      </c>
      <c r="FY30" s="22">
        <f t="shared" si="40"/>
        <v>0</v>
      </c>
      <c r="FZ30" s="50">
        <v>187.5</v>
      </c>
      <c r="GA30" s="50">
        <v>185</v>
      </c>
      <c r="GB30" s="22">
        <f t="shared" si="41"/>
        <v>98.666666666666671</v>
      </c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8">
        <v>133</v>
      </c>
      <c r="GP30" s="8">
        <v>0</v>
      </c>
      <c r="GQ30" s="22">
        <f t="shared" si="44"/>
        <v>0</v>
      </c>
      <c r="GR30" s="50"/>
      <c r="GS30" s="50"/>
      <c r="GT30" s="50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50"/>
      <c r="HH30" s="50"/>
      <c r="HI30" s="50"/>
      <c r="HJ30" s="8"/>
      <c r="HK30" s="8"/>
      <c r="HL30" s="8"/>
      <c r="HM30" s="8"/>
      <c r="HN30" s="8"/>
      <c r="HO30" s="8"/>
      <c r="HP30" s="8"/>
      <c r="HQ30" s="8"/>
      <c r="HR30" s="8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22"/>
      <c r="IE30" s="50">
        <v>10000</v>
      </c>
      <c r="IF30" s="50">
        <v>2845.9</v>
      </c>
      <c r="IG30" s="50"/>
    </row>
    <row r="31" spans="1:241" s="51" customFormat="1" ht="18" customHeight="1">
      <c r="A31" s="50" t="s">
        <v>46</v>
      </c>
      <c r="B31" s="50">
        <f t="shared" si="96"/>
        <v>256575.2</v>
      </c>
      <c r="C31" s="50">
        <f t="shared" si="97"/>
        <v>86016.599999999991</v>
      </c>
      <c r="D31" s="22">
        <f t="shared" si="1"/>
        <v>33.52490809711928</v>
      </c>
      <c r="E31" s="50">
        <v>7128.7</v>
      </c>
      <c r="F31" s="50">
        <v>891.4</v>
      </c>
      <c r="G31" s="50">
        <f t="shared" si="8"/>
        <v>12.504383688470549</v>
      </c>
      <c r="H31" s="50">
        <v>2934.4</v>
      </c>
      <c r="I31" s="50">
        <v>1229.8</v>
      </c>
      <c r="J31" s="22">
        <f t="shared" si="58"/>
        <v>41.909760087240997</v>
      </c>
      <c r="K31" s="50">
        <v>32823.300000000003</v>
      </c>
      <c r="L31" s="50">
        <v>23269.4</v>
      </c>
      <c r="M31" s="22">
        <f t="shared" si="59"/>
        <v>70.892932764225407</v>
      </c>
      <c r="N31" s="50">
        <v>3360.9</v>
      </c>
      <c r="O31" s="50">
        <v>2900.1</v>
      </c>
      <c r="P31" s="50">
        <f t="shared" si="95"/>
        <v>86.289386771400515</v>
      </c>
      <c r="Q31" s="50"/>
      <c r="R31" s="50"/>
      <c r="S31" s="50"/>
      <c r="T31" s="50">
        <v>1140</v>
      </c>
      <c r="U31" s="50">
        <v>0</v>
      </c>
      <c r="V31" s="22">
        <f t="shared" si="55"/>
        <v>0</v>
      </c>
      <c r="W31" s="8"/>
      <c r="X31" s="8"/>
      <c r="Y31" s="8"/>
      <c r="Z31" s="50"/>
      <c r="AA31" s="50"/>
      <c r="AB31" s="50"/>
      <c r="AC31" s="50"/>
      <c r="AD31" s="50"/>
      <c r="AE31" s="22"/>
      <c r="AF31" s="50">
        <v>8160.1</v>
      </c>
      <c r="AG31" s="50">
        <v>4594.3999999999996</v>
      </c>
      <c r="AH31" s="22">
        <f t="shared" si="13"/>
        <v>56.303231578044375</v>
      </c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21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>
        <v>185454.7</v>
      </c>
      <c r="DS31" s="50">
        <v>42778.9</v>
      </c>
      <c r="DT31" s="22">
        <f t="shared" si="77"/>
        <v>23.067034699039709</v>
      </c>
      <c r="DU31" s="50"/>
      <c r="DV31" s="50"/>
      <c r="DW31" s="50"/>
      <c r="DX31" s="50"/>
      <c r="DY31" s="50"/>
      <c r="DZ31" s="50"/>
      <c r="EA31" s="50"/>
      <c r="EB31" s="50"/>
      <c r="EC31" s="50"/>
      <c r="ED31" s="52">
        <v>1946.9</v>
      </c>
      <c r="EE31" s="50">
        <v>1047.7</v>
      </c>
      <c r="EF31" s="22">
        <f t="shared" si="81"/>
        <v>53.813755200575272</v>
      </c>
      <c r="EG31" s="50">
        <v>11.6</v>
      </c>
      <c r="EH31" s="50">
        <v>11.6</v>
      </c>
      <c r="EI31" s="22">
        <f t="shared" si="29"/>
        <v>100</v>
      </c>
      <c r="EJ31" s="50">
        <v>2024.5</v>
      </c>
      <c r="EK31" s="50">
        <v>802.2</v>
      </c>
      <c r="EL31" s="22">
        <f t="shared" si="82"/>
        <v>39.62459866633737</v>
      </c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>
        <v>1013.3</v>
      </c>
      <c r="EZ31" s="8">
        <v>1013.3</v>
      </c>
      <c r="FA31" s="22">
        <f t="shared" si="83"/>
        <v>100</v>
      </c>
      <c r="FB31" s="8"/>
      <c r="FC31" s="8"/>
      <c r="FD31" s="22"/>
      <c r="FE31" s="8"/>
      <c r="FF31" s="8"/>
      <c r="FG31" s="8"/>
      <c r="FH31" s="8"/>
      <c r="FI31" s="8"/>
      <c r="FJ31" s="8"/>
      <c r="FK31" s="8"/>
      <c r="FL31" s="8"/>
      <c r="FM31" s="8"/>
      <c r="FN31" s="8">
        <v>375</v>
      </c>
      <c r="FO31" s="8">
        <v>375</v>
      </c>
      <c r="FP31" s="22">
        <f t="shared" si="86"/>
        <v>100</v>
      </c>
      <c r="FQ31" s="50">
        <v>3294.7</v>
      </c>
      <c r="FR31" s="50">
        <v>3294.7</v>
      </c>
      <c r="FS31" s="22">
        <f t="shared" si="38"/>
        <v>100</v>
      </c>
      <c r="FT31" s="50">
        <v>1046.9000000000001</v>
      </c>
      <c r="FU31" s="50">
        <v>498.4</v>
      </c>
      <c r="FV31" s="22">
        <f t="shared" si="39"/>
        <v>47.607221320087874</v>
      </c>
      <c r="FW31" s="50">
        <v>1846.2</v>
      </c>
      <c r="FX31" s="50">
        <v>0</v>
      </c>
      <c r="FY31" s="22">
        <f t="shared" si="40"/>
        <v>0</v>
      </c>
      <c r="FZ31" s="50">
        <v>557.5</v>
      </c>
      <c r="GA31" s="50">
        <v>551.20000000000005</v>
      </c>
      <c r="GB31" s="22">
        <f t="shared" si="41"/>
        <v>98.869955156950681</v>
      </c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8">
        <v>56.5</v>
      </c>
      <c r="GP31" s="8">
        <v>56.5</v>
      </c>
      <c r="GQ31" s="22">
        <f t="shared" si="44"/>
        <v>100</v>
      </c>
      <c r="GR31" s="50"/>
      <c r="GS31" s="50"/>
      <c r="GT31" s="50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50"/>
      <c r="HH31" s="50"/>
      <c r="HI31" s="50"/>
      <c r="HJ31" s="8"/>
      <c r="HK31" s="8"/>
      <c r="HL31" s="8"/>
      <c r="HM31" s="8"/>
      <c r="HN31" s="8"/>
      <c r="HO31" s="8"/>
      <c r="HP31" s="8"/>
      <c r="HQ31" s="8"/>
      <c r="HR31" s="8"/>
      <c r="HS31" s="50"/>
      <c r="HT31" s="50"/>
      <c r="HU31" s="50"/>
      <c r="HV31" s="50"/>
      <c r="HW31" s="50"/>
      <c r="HX31" s="50"/>
      <c r="HY31" s="50"/>
      <c r="HZ31" s="50"/>
      <c r="IA31" s="50"/>
      <c r="IB31" s="50">
        <v>3400</v>
      </c>
      <c r="IC31" s="50">
        <v>2702</v>
      </c>
      <c r="ID31" s="22">
        <f t="shared" si="54"/>
        <v>79.470588235294116</v>
      </c>
      <c r="IE31" s="50"/>
      <c r="IF31" s="50"/>
      <c r="IG31" s="50"/>
    </row>
    <row r="32" spans="1:241" s="51" customFormat="1" ht="18" customHeight="1">
      <c r="A32" s="50" t="s">
        <v>47</v>
      </c>
      <c r="B32" s="50">
        <f t="shared" si="96"/>
        <v>60003.1</v>
      </c>
      <c r="C32" s="50">
        <f t="shared" si="97"/>
        <v>28125.000000000004</v>
      </c>
      <c r="D32" s="22">
        <f t="shared" si="1"/>
        <v>46.872578250123752</v>
      </c>
      <c r="E32" s="50">
        <v>6937.4</v>
      </c>
      <c r="F32" s="50">
        <v>0</v>
      </c>
      <c r="G32" s="50">
        <f t="shared" si="8"/>
        <v>0</v>
      </c>
      <c r="H32" s="50"/>
      <c r="I32" s="50"/>
      <c r="J32" s="50"/>
      <c r="K32" s="50">
        <v>19436.2</v>
      </c>
      <c r="L32" s="50">
        <v>14800.1</v>
      </c>
      <c r="M32" s="22">
        <f t="shared" si="59"/>
        <v>76.147086364618602</v>
      </c>
      <c r="N32" s="50">
        <v>2773</v>
      </c>
      <c r="O32" s="50">
        <v>2091.1999999999998</v>
      </c>
      <c r="P32" s="50">
        <f t="shared" si="95"/>
        <v>75.412910205553544</v>
      </c>
      <c r="Q32" s="50"/>
      <c r="R32" s="50"/>
      <c r="S32" s="50"/>
      <c r="T32" s="50">
        <v>386.9</v>
      </c>
      <c r="U32" s="50">
        <v>386.9</v>
      </c>
      <c r="V32" s="22">
        <f t="shared" si="55"/>
        <v>100</v>
      </c>
      <c r="W32" s="8"/>
      <c r="X32" s="8"/>
      <c r="Y32" s="8"/>
      <c r="Z32" s="50"/>
      <c r="AA32" s="50"/>
      <c r="AB32" s="50"/>
      <c r="AC32" s="50"/>
      <c r="AD32" s="50"/>
      <c r="AE32" s="22"/>
      <c r="AF32" s="50">
        <v>2362.9</v>
      </c>
      <c r="AG32" s="50">
        <v>2097.9</v>
      </c>
      <c r="AH32" s="22">
        <f t="shared" si="13"/>
        <v>88.784967624529173</v>
      </c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21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2">
        <v>2957.8</v>
      </c>
      <c r="EE32" s="50">
        <v>983.2</v>
      </c>
      <c r="EF32" s="22">
        <f t="shared" si="81"/>
        <v>33.240922307120158</v>
      </c>
      <c r="EG32" s="50">
        <v>7.7</v>
      </c>
      <c r="EH32" s="50">
        <v>7.7</v>
      </c>
      <c r="EI32" s="22">
        <f t="shared" si="29"/>
        <v>100</v>
      </c>
      <c r="EJ32" s="50">
        <v>1586.7</v>
      </c>
      <c r="EK32" s="50">
        <v>1191.2</v>
      </c>
      <c r="EL32" s="22">
        <f t="shared" si="82"/>
        <v>75.074053066112057</v>
      </c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>
        <v>2026.5</v>
      </c>
      <c r="EZ32" s="8">
        <v>1708.3</v>
      </c>
      <c r="FA32" s="22">
        <f t="shared" si="83"/>
        <v>84.298050826548234</v>
      </c>
      <c r="FB32" s="8">
        <v>3713.7</v>
      </c>
      <c r="FC32" s="8">
        <v>1270</v>
      </c>
      <c r="FD32" s="22">
        <v>0</v>
      </c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50">
        <v>2962.8</v>
      </c>
      <c r="FR32" s="50">
        <v>2899.8</v>
      </c>
      <c r="FS32" s="22">
        <f t="shared" si="38"/>
        <v>97.873633049817741</v>
      </c>
      <c r="FT32" s="50">
        <v>442.5</v>
      </c>
      <c r="FU32" s="50">
        <v>283.5</v>
      </c>
      <c r="FV32" s="22">
        <f t="shared" si="39"/>
        <v>64.067796610169495</v>
      </c>
      <c r="FW32" s="50">
        <v>1343.8</v>
      </c>
      <c r="FX32" s="50">
        <v>0</v>
      </c>
      <c r="FY32" s="22">
        <f t="shared" si="40"/>
        <v>0</v>
      </c>
      <c r="FZ32" s="50">
        <v>315</v>
      </c>
      <c r="GA32" s="50">
        <v>315</v>
      </c>
      <c r="GB32" s="22">
        <f t="shared" si="41"/>
        <v>100</v>
      </c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8">
        <v>90.2</v>
      </c>
      <c r="GP32" s="8">
        <v>90.2</v>
      </c>
      <c r="GQ32" s="22">
        <f t="shared" si="44"/>
        <v>100</v>
      </c>
      <c r="GR32" s="50"/>
      <c r="GS32" s="50"/>
      <c r="GT32" s="50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50"/>
      <c r="HH32" s="50"/>
      <c r="HI32" s="50"/>
      <c r="HJ32" s="8"/>
      <c r="HK32" s="8"/>
      <c r="HL32" s="8"/>
      <c r="HM32" s="8"/>
      <c r="HN32" s="8"/>
      <c r="HO32" s="8"/>
      <c r="HP32" s="8"/>
      <c r="HQ32" s="8"/>
      <c r="HR32" s="8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>
        <v>12660</v>
      </c>
      <c r="IF32" s="50">
        <v>0</v>
      </c>
      <c r="IG32" s="50"/>
    </row>
    <row r="33" spans="1:241" s="51" customFormat="1" ht="18" customHeight="1">
      <c r="A33" s="50" t="s">
        <v>48</v>
      </c>
      <c r="B33" s="50">
        <f t="shared" si="96"/>
        <v>51066.299999999996</v>
      </c>
      <c r="C33" s="50">
        <f t="shared" si="97"/>
        <v>25243.7</v>
      </c>
      <c r="D33" s="22">
        <f t="shared" si="1"/>
        <v>49.433187836205093</v>
      </c>
      <c r="E33" s="50">
        <v>2668.2</v>
      </c>
      <c r="F33" s="50">
        <v>595.1</v>
      </c>
      <c r="G33" s="50">
        <f t="shared" si="8"/>
        <v>22.303425530320066</v>
      </c>
      <c r="H33" s="50"/>
      <c r="I33" s="50"/>
      <c r="J33" s="50"/>
      <c r="K33" s="50">
        <v>14761.3</v>
      </c>
      <c r="L33" s="50">
        <v>13987</v>
      </c>
      <c r="M33" s="22">
        <f t="shared" si="59"/>
        <v>94.754527040301326</v>
      </c>
      <c r="N33" s="50">
        <v>2604.8000000000002</v>
      </c>
      <c r="O33" s="50">
        <v>1471.1</v>
      </c>
      <c r="P33" s="50">
        <f t="shared" si="95"/>
        <v>56.476504914004913</v>
      </c>
      <c r="Q33" s="50"/>
      <c r="R33" s="50"/>
      <c r="S33" s="50"/>
      <c r="T33" s="50">
        <v>320.2</v>
      </c>
      <c r="U33" s="50">
        <v>0</v>
      </c>
      <c r="V33" s="22">
        <f t="shared" si="55"/>
        <v>0</v>
      </c>
      <c r="W33" s="8"/>
      <c r="X33" s="8"/>
      <c r="Y33" s="8"/>
      <c r="Z33" s="50"/>
      <c r="AA33" s="50"/>
      <c r="AB33" s="50"/>
      <c r="AC33" s="50"/>
      <c r="AD33" s="50"/>
      <c r="AE33" s="22"/>
      <c r="AF33" s="50">
        <v>7880.1</v>
      </c>
      <c r="AG33" s="50">
        <v>1264.0999999999999</v>
      </c>
      <c r="AH33" s="22">
        <f t="shared" si="13"/>
        <v>16.041674598038096</v>
      </c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21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2">
        <v>2240.5</v>
      </c>
      <c r="EE33" s="50">
        <v>1314.7</v>
      </c>
      <c r="EF33" s="22">
        <f t="shared" si="81"/>
        <v>58.678866324481149</v>
      </c>
      <c r="EG33" s="50">
        <v>6.6</v>
      </c>
      <c r="EH33" s="50">
        <v>6.6</v>
      </c>
      <c r="EI33" s="22">
        <f t="shared" si="29"/>
        <v>100</v>
      </c>
      <c r="EJ33" s="50">
        <v>1372.5</v>
      </c>
      <c r="EK33" s="50">
        <v>1203.5</v>
      </c>
      <c r="EL33" s="22">
        <f t="shared" si="82"/>
        <v>87.686703096539162</v>
      </c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>
        <v>1013.2</v>
      </c>
      <c r="EZ33" s="8">
        <v>1013.2</v>
      </c>
      <c r="FA33" s="22">
        <f t="shared" si="83"/>
        <v>100</v>
      </c>
      <c r="FB33" s="8">
        <v>3394</v>
      </c>
      <c r="FC33" s="8">
        <v>0</v>
      </c>
      <c r="FD33" s="22">
        <v>0</v>
      </c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50">
        <v>2454.5</v>
      </c>
      <c r="FR33" s="50">
        <v>2454.5</v>
      </c>
      <c r="FS33" s="22">
        <f t="shared" si="38"/>
        <v>100</v>
      </c>
      <c r="FT33" s="50">
        <v>501.9</v>
      </c>
      <c r="FU33" s="50">
        <v>209</v>
      </c>
      <c r="FV33" s="22">
        <f t="shared" si="39"/>
        <v>41.641761307033278</v>
      </c>
      <c r="FW33" s="50">
        <v>1276</v>
      </c>
      <c r="FX33" s="50">
        <v>187.7</v>
      </c>
      <c r="FY33" s="22">
        <f t="shared" si="40"/>
        <v>14.710031347962381</v>
      </c>
      <c r="FZ33" s="50">
        <v>287.5</v>
      </c>
      <c r="GA33" s="50">
        <v>287.2</v>
      </c>
      <c r="GB33" s="22">
        <f t="shared" si="41"/>
        <v>99.895652173913035</v>
      </c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8">
        <v>285</v>
      </c>
      <c r="GP33" s="8">
        <v>285</v>
      </c>
      <c r="GQ33" s="22">
        <f t="shared" si="44"/>
        <v>100</v>
      </c>
      <c r="GR33" s="50"/>
      <c r="GS33" s="50"/>
      <c r="GT33" s="50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50"/>
      <c r="HH33" s="50"/>
      <c r="HI33" s="50"/>
      <c r="HJ33" s="8"/>
      <c r="HK33" s="8"/>
      <c r="HL33" s="8"/>
      <c r="HM33" s="8"/>
      <c r="HN33" s="8"/>
      <c r="HO33" s="8"/>
      <c r="HP33" s="8"/>
      <c r="HQ33" s="8"/>
      <c r="HR33" s="8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>
        <v>10000</v>
      </c>
      <c r="IF33" s="50">
        <v>965</v>
      </c>
      <c r="IG33" s="50"/>
    </row>
    <row r="34" spans="1:241" s="54" customFormat="1" ht="31.5">
      <c r="A34" s="55" t="s">
        <v>229</v>
      </c>
      <c r="B34" s="18">
        <f>E34+H34+K34+N34+Q34+T34+W34+Z34+AC34+AF34+AI34+AL34+AO34+AR34+AU34+AX34+BA34+BD34+BG34+BJ34+BM34+BP34+BS34+BV34+BY34+CB34+CE34+CH34+CK34+CN34+CQ34+CT34+CW34+CZ34+DC34+DF34+DI34+DL34+DO34+DR34+DU34+DX34+EA34+ED34+EG34+EJ34+EM34+EP34+ES34+EV34+EY34+FB34+FE34+FH34+FK34+FN34+FQ34+FT34+FW34+FZ34+GC34+GF34+GI34+GL34+GO34+GR34+GU34+GX34+HA34+HD34+HG34+HJ34+HM34+HP34+HS34+HV34+HY34+IB34+IE34</f>
        <v>56298.1</v>
      </c>
      <c r="C34" s="18">
        <f>F34+I34+L34+O34+R34+U34+X34+AA34+AD34+AG34+AJ34+AM34+AP34+AS34+AV34+AY34+BB34+BE34+BH34+BK34+BN34+BQ34+BT34+BW34+BZ34+CC34+CF34+CI34+CL34+CO34+CR34+CU34+CX34+DA34+DD34+DG34+DJ34+DM34+DP34+DS34+DV34+DY34+EB34+EE34+EH34+EK34+EN34+EQ34+ET34+EW34+EZ34+FC34+FF34+FI34+FL34+FO34+FR34+FU34+FX34+GA34+GD34+GG34+GJ34+GM34+GP34+GS34+GV34+GY34+HB34+HE34+HH34+HK34+HN34+HQ34+HT34+HW34+HZ34+IC34+IF34</f>
        <v>0</v>
      </c>
      <c r="D34" s="55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>
        <v>0</v>
      </c>
      <c r="P34" s="18"/>
      <c r="Q34" s="18"/>
      <c r="R34" s="18"/>
      <c r="S34" s="18"/>
      <c r="T34" s="18"/>
      <c r="U34" s="18"/>
      <c r="V34" s="18"/>
      <c r="W34" s="11"/>
      <c r="X34" s="11"/>
      <c r="Y34" s="11"/>
      <c r="Z34" s="18"/>
      <c r="AA34" s="18"/>
      <c r="AB34" s="18"/>
      <c r="AC34" s="18"/>
      <c r="AD34" s="18"/>
      <c r="AE34" s="18"/>
      <c r="AF34" s="18">
        <v>6298.1</v>
      </c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8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1"/>
      <c r="GP34" s="11"/>
      <c r="GQ34" s="11"/>
      <c r="GR34" s="18"/>
      <c r="GS34" s="18"/>
      <c r="GT34" s="18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8"/>
      <c r="HH34" s="18"/>
      <c r="HI34" s="18"/>
      <c r="HJ34" s="11"/>
      <c r="HK34" s="11"/>
      <c r="HL34" s="11"/>
      <c r="HM34" s="11"/>
      <c r="HN34" s="11"/>
      <c r="HO34" s="11"/>
      <c r="HP34" s="11"/>
      <c r="HQ34" s="11"/>
      <c r="HR34" s="11"/>
      <c r="HS34" s="18"/>
      <c r="HT34" s="18"/>
      <c r="HU34" s="18"/>
      <c r="HV34" s="18"/>
      <c r="HW34" s="18"/>
      <c r="HX34" s="18"/>
      <c r="HY34" s="18">
        <v>50000</v>
      </c>
      <c r="HZ34" s="18"/>
      <c r="IA34" s="18"/>
      <c r="IB34" s="18"/>
      <c r="IC34" s="18"/>
      <c r="ID34" s="18"/>
      <c r="IE34" s="18"/>
      <c r="IF34" s="18"/>
      <c r="IG34" s="18"/>
    </row>
    <row r="35" spans="1:241" s="37" customFormat="1">
      <c r="A35" s="36"/>
      <c r="B35" s="36"/>
      <c r="C35" s="36"/>
      <c r="D35" s="36"/>
      <c r="E35" s="38"/>
      <c r="F35" s="38"/>
      <c r="G35" s="38"/>
      <c r="H35" s="7"/>
      <c r="I35" s="7"/>
      <c r="J35" s="7"/>
      <c r="K35" s="7"/>
      <c r="L35" s="7"/>
      <c r="M35" s="7"/>
      <c r="N35" s="7"/>
      <c r="O35" s="7"/>
      <c r="P35" s="7"/>
      <c r="Q35" s="36"/>
      <c r="R35" s="36"/>
      <c r="S35" s="36"/>
      <c r="T35" s="7"/>
      <c r="U35" s="7"/>
      <c r="V35" s="7"/>
      <c r="W35" s="7"/>
      <c r="X35" s="7"/>
      <c r="Y35" s="7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6"/>
      <c r="AM35" s="36"/>
      <c r="AN35" s="36"/>
      <c r="AO35" s="36"/>
      <c r="AP35" s="36"/>
      <c r="AQ35" s="36"/>
      <c r="AR35" s="7"/>
      <c r="AS35" s="7"/>
      <c r="AT35" s="7"/>
      <c r="AU35" s="39"/>
      <c r="AV35" s="39"/>
      <c r="AW35" s="39"/>
      <c r="AX35" s="39"/>
      <c r="AY35" s="39"/>
      <c r="AZ35" s="39"/>
      <c r="BA35" s="36"/>
      <c r="BB35" s="36"/>
      <c r="BC35" s="36"/>
      <c r="BD35" s="39"/>
      <c r="BE35" s="39"/>
      <c r="BF35" s="39"/>
      <c r="BG35" s="39"/>
      <c r="BH35" s="39"/>
      <c r="BI35" s="39"/>
      <c r="BJ35" s="39"/>
      <c r="BK35" s="39"/>
      <c r="BL35" s="39"/>
      <c r="BM35" s="41"/>
      <c r="BN35" s="41"/>
      <c r="BO35" s="41"/>
      <c r="BP35" s="41"/>
      <c r="BQ35" s="41"/>
      <c r="BR35" s="41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39"/>
      <c r="CI35" s="39"/>
      <c r="CJ35" s="39"/>
      <c r="CK35" s="39"/>
      <c r="CL35" s="39"/>
      <c r="CM35" s="39"/>
      <c r="CN35" s="42"/>
      <c r="CO35" s="42"/>
      <c r="CP35" s="42"/>
      <c r="CQ35" s="7"/>
      <c r="CR35" s="7"/>
      <c r="CS35" s="7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39"/>
      <c r="DS35" s="39"/>
      <c r="DT35" s="39"/>
      <c r="DU35" s="40"/>
      <c r="DV35" s="40"/>
      <c r="DW35" s="40"/>
      <c r="DX35" s="40"/>
      <c r="DY35" s="40"/>
      <c r="DZ35" s="40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43"/>
      <c r="FQ35" s="36"/>
      <c r="FR35" s="36"/>
      <c r="FS35" s="36"/>
      <c r="FT35" s="36"/>
      <c r="FU35" s="36"/>
      <c r="FV35" s="36"/>
      <c r="FW35" s="36"/>
      <c r="FX35" s="36"/>
      <c r="FY35" s="36"/>
      <c r="FZ35" s="39"/>
      <c r="GA35" s="39"/>
      <c r="GB35" s="39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7"/>
      <c r="GP35" s="7"/>
      <c r="GQ35" s="7"/>
      <c r="GR35" s="40"/>
      <c r="GS35" s="40"/>
      <c r="GT35" s="40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40"/>
      <c r="HH35" s="40"/>
      <c r="HI35" s="40"/>
      <c r="HJ35" s="7"/>
      <c r="HK35" s="7"/>
      <c r="HL35" s="7"/>
      <c r="HM35" s="7"/>
      <c r="HN35" s="7"/>
      <c r="HO35" s="7"/>
      <c r="HP35" s="7"/>
      <c r="HQ35" s="7"/>
      <c r="HR35" s="7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</row>
    <row r="36" spans="1:241" s="36" customFormat="1">
      <c r="B36" s="57">
        <f>B12+B6</f>
        <v>8112721.1999999993</v>
      </c>
      <c r="E36" s="38"/>
      <c r="F36" s="38"/>
      <c r="G36" s="38"/>
      <c r="H36" s="7"/>
      <c r="I36" s="7"/>
      <c r="J36" s="7"/>
      <c r="K36" s="7"/>
      <c r="L36" s="7"/>
      <c r="M36" s="7"/>
      <c r="N36" s="7"/>
      <c r="O36" s="7"/>
      <c r="P36" s="7"/>
      <c r="T36" s="7"/>
      <c r="U36" s="7"/>
      <c r="V36" s="7"/>
      <c r="W36" s="7"/>
      <c r="X36" s="7"/>
      <c r="Y36" s="7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R36" s="7"/>
      <c r="AS36" s="7"/>
      <c r="AT36" s="7"/>
      <c r="AU36" s="39"/>
      <c r="AV36" s="39"/>
      <c r="AW36" s="39"/>
      <c r="AX36" s="39"/>
      <c r="AY36" s="39"/>
      <c r="AZ36" s="39"/>
      <c r="BD36" s="39"/>
      <c r="BE36" s="39"/>
      <c r="BF36" s="39"/>
      <c r="BG36" s="39"/>
      <c r="BH36" s="39"/>
      <c r="BI36" s="39"/>
      <c r="BJ36" s="39"/>
      <c r="BK36" s="39"/>
      <c r="BL36" s="39"/>
      <c r="BM36" s="41"/>
      <c r="BN36" s="41"/>
      <c r="BO36" s="41"/>
      <c r="BP36" s="41"/>
      <c r="BQ36" s="41"/>
      <c r="BR36" s="41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39"/>
      <c r="CI36" s="39"/>
      <c r="CJ36" s="39"/>
      <c r="CK36" s="39"/>
      <c r="CL36" s="39"/>
      <c r="CM36" s="39"/>
      <c r="CN36" s="42"/>
      <c r="CO36" s="42"/>
      <c r="CP36" s="42"/>
      <c r="CQ36" s="7"/>
      <c r="CR36" s="7"/>
      <c r="CS36" s="7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39"/>
      <c r="DS36" s="39"/>
      <c r="DT36" s="39"/>
      <c r="DU36" s="40"/>
      <c r="DV36" s="40"/>
      <c r="DW36" s="40"/>
      <c r="DX36" s="40"/>
      <c r="DY36" s="40"/>
      <c r="DZ36" s="40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43"/>
      <c r="FZ36" s="39"/>
      <c r="GA36" s="39"/>
      <c r="GB36" s="39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7"/>
      <c r="GP36" s="7"/>
      <c r="GQ36" s="7"/>
      <c r="GR36" s="40"/>
      <c r="GS36" s="40"/>
      <c r="GT36" s="40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40"/>
      <c r="HH36" s="40"/>
      <c r="HI36" s="40"/>
      <c r="HJ36" s="7"/>
      <c r="HK36" s="7"/>
      <c r="HL36" s="7"/>
      <c r="HM36" s="7"/>
      <c r="HN36" s="7"/>
      <c r="HO36" s="7"/>
      <c r="HP36" s="7"/>
      <c r="HQ36" s="7"/>
      <c r="HR36" s="7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</row>
  </sheetData>
  <mergeCells count="83">
    <mergeCell ref="X2:Y2"/>
    <mergeCell ref="B1:Y1"/>
    <mergeCell ref="IE3:IG3"/>
    <mergeCell ref="GR3:GT3"/>
    <mergeCell ref="GU3:GW3"/>
    <mergeCell ref="GX3:GZ3"/>
    <mergeCell ref="HA3:HC3"/>
    <mergeCell ref="HD3:HF3"/>
    <mergeCell ref="HG3:HI3"/>
    <mergeCell ref="FH3:FJ3"/>
    <mergeCell ref="FK3:FM3"/>
    <mergeCell ref="EM3:EO3"/>
    <mergeCell ref="EP3:ER3"/>
    <mergeCell ref="EG3:EI3"/>
    <mergeCell ref="EJ3:EL3"/>
    <mergeCell ref="ES3:EU3"/>
    <mergeCell ref="IB3:ID3"/>
    <mergeCell ref="DO3:DQ3"/>
    <mergeCell ref="DR3:DT3"/>
    <mergeCell ref="DU3:DW3"/>
    <mergeCell ref="DX3:DZ3"/>
    <mergeCell ref="EA3:EC3"/>
    <mergeCell ref="ED3:EF3"/>
    <mergeCell ref="EV3:EX3"/>
    <mergeCell ref="FB3:FD3"/>
    <mergeCell ref="FE3:FG3"/>
    <mergeCell ref="EY3:FA3"/>
    <mergeCell ref="HP3:HR3"/>
    <mergeCell ref="HS3:HU3"/>
    <mergeCell ref="HV3:HX3"/>
    <mergeCell ref="HM3:HO3"/>
    <mergeCell ref="BV3:BX3"/>
    <mergeCell ref="BM3:BO3"/>
    <mergeCell ref="BG3:BI3"/>
    <mergeCell ref="BJ3:BL3"/>
    <mergeCell ref="HY3:IA3"/>
    <mergeCell ref="AI3:AK3"/>
    <mergeCell ref="AL3:AN3"/>
    <mergeCell ref="BP3:BR3"/>
    <mergeCell ref="BS3:BU3"/>
    <mergeCell ref="AU3:AW3"/>
    <mergeCell ref="AX3:AZ3"/>
    <mergeCell ref="BA3:BC3"/>
    <mergeCell ref="BD3:BF3"/>
    <mergeCell ref="AO3:AQ3"/>
    <mergeCell ref="AR3:AT3"/>
    <mergeCell ref="HJ3:HL3"/>
    <mergeCell ref="FN3:FP3"/>
    <mergeCell ref="FQ3:FS3"/>
    <mergeCell ref="FT3:FV3"/>
    <mergeCell ref="FW3:FY3"/>
    <mergeCell ref="FZ3:GB3"/>
    <mergeCell ref="GC3:GE3"/>
    <mergeCell ref="GF3:GH3"/>
    <mergeCell ref="GI3:GK3"/>
    <mergeCell ref="GL3:GN3"/>
    <mergeCell ref="GO3:GQ3"/>
    <mergeCell ref="B3:D3"/>
    <mergeCell ref="A3:A4"/>
    <mergeCell ref="Z3:AB3"/>
    <mergeCell ref="AC3:AE3"/>
    <mergeCell ref="AF3:AH3"/>
    <mergeCell ref="T3:V3"/>
    <mergeCell ref="W3:Y3"/>
    <mergeCell ref="E3:G3"/>
    <mergeCell ref="H3:J3"/>
    <mergeCell ref="K3:M3"/>
    <mergeCell ref="N3:P3"/>
    <mergeCell ref="Q3:S3"/>
    <mergeCell ref="DL3:DN3"/>
    <mergeCell ref="BY3:CA3"/>
    <mergeCell ref="CB3:CD3"/>
    <mergeCell ref="CZ3:DB3"/>
    <mergeCell ref="DC3:DE3"/>
    <mergeCell ref="DF3:DH3"/>
    <mergeCell ref="DI3:DK3"/>
    <mergeCell ref="CW3:CY3"/>
    <mergeCell ref="CE3:CG3"/>
    <mergeCell ref="CH3:CJ3"/>
    <mergeCell ref="CK3:CM3"/>
    <mergeCell ref="CN3:CP3"/>
    <mergeCell ref="CQ3:CS3"/>
    <mergeCell ref="CT3:CV3"/>
  </mergeCells>
  <printOptions gridLines="1"/>
  <pageMargins left="0" right="0" top="0.19685039370078741" bottom="0" header="0.31496062992125984" footer="0.31496062992125984"/>
  <pageSetup paperSize="9" scale="42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6"/>
  <sheetViews>
    <sheetView view="pageBreakPreview" zoomScaleNormal="80" zoomScaleSheetLayoutView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3" sqref="A3:A4"/>
    </sheetView>
  </sheetViews>
  <sheetFormatPr defaultColWidth="22.28515625" defaultRowHeight="12.75"/>
  <cols>
    <col min="1" max="1" width="22.85546875" style="36" customWidth="1"/>
    <col min="2" max="2" width="15.28515625" style="36" customWidth="1"/>
    <col min="3" max="4" width="14.140625" style="36" customWidth="1"/>
    <col min="5" max="16" width="14" style="36" customWidth="1"/>
    <col min="17" max="17" width="14" style="39" customWidth="1"/>
    <col min="18" max="18" width="11.28515625" style="39" customWidth="1"/>
    <col min="19" max="19" width="11.5703125" style="39" customWidth="1"/>
    <col min="20" max="20" width="14" style="39" customWidth="1"/>
    <col min="21" max="21" width="12.85546875" style="39" customWidth="1"/>
    <col min="22" max="22" width="11.5703125" style="39" customWidth="1"/>
    <col min="23" max="24" width="14" style="36" customWidth="1"/>
    <col min="25" max="25" width="12.28515625" style="36" customWidth="1"/>
    <col min="26" max="28" width="14" style="36" customWidth="1"/>
    <col min="29" max="34" width="14" style="39" customWidth="1"/>
    <col min="35" max="39" width="14" style="36" customWidth="1"/>
    <col min="40" max="40" width="12.85546875" style="36" customWidth="1"/>
    <col min="41" max="42" width="14" style="39" customWidth="1"/>
    <col min="43" max="43" width="12.85546875" style="39" customWidth="1"/>
    <col min="44" max="45" width="14" style="36" customWidth="1"/>
    <col min="46" max="46" width="13.140625" style="36" customWidth="1"/>
    <col min="47" max="47" width="14" style="39" customWidth="1"/>
    <col min="48" max="48" width="12.28515625" style="39" customWidth="1"/>
    <col min="49" max="49" width="12.42578125" style="39" customWidth="1"/>
    <col min="50" max="58" width="14" style="36" customWidth="1"/>
    <col min="59" max="61" width="14" style="39" customWidth="1"/>
    <col min="62" max="64" width="14" style="36" customWidth="1"/>
    <col min="65" max="67" width="14" style="39" customWidth="1"/>
    <col min="68" max="70" width="14" style="36" customWidth="1"/>
    <col min="71" max="16384" width="22.28515625" style="3"/>
  </cols>
  <sheetData>
    <row r="1" spans="1:70" s="5" customFormat="1" ht="55.5" customHeight="1">
      <c r="A1" s="7"/>
      <c r="B1" s="62" t="s">
        <v>456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70" s="35" customFormat="1" ht="23.2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88" t="s">
        <v>78</v>
      </c>
      <c r="Y2" s="88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</row>
    <row r="3" spans="1:70" ht="177" customHeight="1">
      <c r="A3" s="78" t="s">
        <v>0</v>
      </c>
      <c r="B3" s="78" t="s">
        <v>360</v>
      </c>
      <c r="C3" s="78"/>
      <c r="D3" s="78"/>
      <c r="E3" s="75" t="s">
        <v>14</v>
      </c>
      <c r="F3" s="76"/>
      <c r="G3" s="77"/>
      <c r="H3" s="75" t="s">
        <v>15</v>
      </c>
      <c r="I3" s="76"/>
      <c r="J3" s="77"/>
      <c r="K3" s="75" t="s">
        <v>219</v>
      </c>
      <c r="L3" s="76"/>
      <c r="M3" s="77"/>
      <c r="N3" s="92" t="s">
        <v>348</v>
      </c>
      <c r="O3" s="93"/>
      <c r="P3" s="94"/>
      <c r="Q3" s="75" t="s">
        <v>16</v>
      </c>
      <c r="R3" s="76"/>
      <c r="S3" s="77"/>
      <c r="T3" s="75" t="s">
        <v>17</v>
      </c>
      <c r="U3" s="76"/>
      <c r="V3" s="77"/>
      <c r="W3" s="89" t="s">
        <v>446</v>
      </c>
      <c r="X3" s="90"/>
      <c r="Y3" s="91"/>
      <c r="Z3" s="75" t="s">
        <v>444</v>
      </c>
      <c r="AA3" s="76"/>
      <c r="AB3" s="77"/>
      <c r="AC3" s="75" t="s">
        <v>445</v>
      </c>
      <c r="AD3" s="76"/>
      <c r="AE3" s="77"/>
      <c r="AF3" s="75" t="s">
        <v>349</v>
      </c>
      <c r="AG3" s="76"/>
      <c r="AH3" s="77"/>
      <c r="AI3" s="75" t="s">
        <v>443</v>
      </c>
      <c r="AJ3" s="76"/>
      <c r="AK3" s="77"/>
      <c r="AL3" s="75" t="s">
        <v>18</v>
      </c>
      <c r="AM3" s="76"/>
      <c r="AN3" s="77"/>
      <c r="AO3" s="75" t="s">
        <v>354</v>
      </c>
      <c r="AP3" s="76"/>
      <c r="AQ3" s="77"/>
      <c r="AR3" s="75" t="s">
        <v>19</v>
      </c>
      <c r="AS3" s="76"/>
      <c r="AT3" s="77"/>
      <c r="AU3" s="75" t="s">
        <v>20</v>
      </c>
      <c r="AV3" s="76"/>
      <c r="AW3" s="77"/>
      <c r="AX3" s="75" t="s">
        <v>355</v>
      </c>
      <c r="AY3" s="76"/>
      <c r="AZ3" s="77"/>
      <c r="BA3" s="75" t="s">
        <v>21</v>
      </c>
      <c r="BB3" s="76"/>
      <c r="BC3" s="77"/>
      <c r="BD3" s="75" t="s">
        <v>22</v>
      </c>
      <c r="BE3" s="76"/>
      <c r="BF3" s="77"/>
      <c r="BG3" s="75" t="s">
        <v>356</v>
      </c>
      <c r="BH3" s="76"/>
      <c r="BI3" s="77"/>
      <c r="BJ3" s="75" t="s">
        <v>23</v>
      </c>
      <c r="BK3" s="76"/>
      <c r="BL3" s="77"/>
      <c r="BM3" s="75" t="s">
        <v>57</v>
      </c>
      <c r="BN3" s="76"/>
      <c r="BO3" s="77"/>
      <c r="BP3" s="89" t="s">
        <v>357</v>
      </c>
      <c r="BQ3" s="90"/>
      <c r="BR3" s="91"/>
    </row>
    <row r="4" spans="1:70" ht="53.25" customHeight="1">
      <c r="A4" s="78"/>
      <c r="B4" s="46" t="s">
        <v>223</v>
      </c>
      <c r="C4" s="46" t="s">
        <v>434</v>
      </c>
      <c r="D4" s="46" t="s">
        <v>435</v>
      </c>
      <c r="E4" s="47" t="s">
        <v>223</v>
      </c>
      <c r="F4" s="47" t="s">
        <v>434</v>
      </c>
      <c r="G4" s="48" t="s">
        <v>435</v>
      </c>
      <c r="H4" s="47" t="s">
        <v>223</v>
      </c>
      <c r="I4" s="47" t="s">
        <v>434</v>
      </c>
      <c r="J4" s="48" t="s">
        <v>435</v>
      </c>
      <c r="K4" s="47" t="s">
        <v>223</v>
      </c>
      <c r="L4" s="47" t="s">
        <v>434</v>
      </c>
      <c r="M4" s="48" t="s">
        <v>435</v>
      </c>
      <c r="N4" s="47" t="s">
        <v>223</v>
      </c>
      <c r="O4" s="47" t="s">
        <v>434</v>
      </c>
      <c r="P4" s="48" t="s">
        <v>435</v>
      </c>
      <c r="Q4" s="47" t="s">
        <v>223</v>
      </c>
      <c r="R4" s="47" t="s">
        <v>434</v>
      </c>
      <c r="S4" s="48" t="s">
        <v>435</v>
      </c>
      <c r="T4" s="47" t="s">
        <v>223</v>
      </c>
      <c r="U4" s="47" t="s">
        <v>434</v>
      </c>
      <c r="V4" s="48" t="s">
        <v>435</v>
      </c>
      <c r="W4" s="47" t="s">
        <v>223</v>
      </c>
      <c r="X4" s="47" t="s">
        <v>434</v>
      </c>
      <c r="Y4" s="48" t="s">
        <v>435</v>
      </c>
      <c r="Z4" s="47" t="s">
        <v>223</v>
      </c>
      <c r="AA4" s="47" t="s">
        <v>434</v>
      </c>
      <c r="AB4" s="48" t="s">
        <v>435</v>
      </c>
      <c r="AC4" s="47" t="s">
        <v>223</v>
      </c>
      <c r="AD4" s="47" t="s">
        <v>434</v>
      </c>
      <c r="AE4" s="48" t="s">
        <v>435</v>
      </c>
      <c r="AF4" s="47" t="s">
        <v>223</v>
      </c>
      <c r="AG4" s="47" t="s">
        <v>434</v>
      </c>
      <c r="AH4" s="48" t="s">
        <v>435</v>
      </c>
      <c r="AI4" s="47" t="s">
        <v>223</v>
      </c>
      <c r="AJ4" s="47" t="s">
        <v>434</v>
      </c>
      <c r="AK4" s="48" t="s">
        <v>435</v>
      </c>
      <c r="AL4" s="47" t="s">
        <v>223</v>
      </c>
      <c r="AM4" s="47" t="s">
        <v>434</v>
      </c>
      <c r="AN4" s="48" t="s">
        <v>435</v>
      </c>
      <c r="AO4" s="47" t="s">
        <v>223</v>
      </c>
      <c r="AP4" s="47" t="s">
        <v>434</v>
      </c>
      <c r="AQ4" s="48" t="s">
        <v>435</v>
      </c>
      <c r="AR4" s="47" t="s">
        <v>223</v>
      </c>
      <c r="AS4" s="47" t="s">
        <v>434</v>
      </c>
      <c r="AT4" s="48" t="s">
        <v>435</v>
      </c>
      <c r="AU4" s="47" t="s">
        <v>223</v>
      </c>
      <c r="AV4" s="47" t="s">
        <v>434</v>
      </c>
      <c r="AW4" s="48" t="s">
        <v>435</v>
      </c>
      <c r="AX4" s="47" t="s">
        <v>223</v>
      </c>
      <c r="AY4" s="47" t="s">
        <v>434</v>
      </c>
      <c r="AZ4" s="48" t="s">
        <v>435</v>
      </c>
      <c r="BA4" s="47" t="s">
        <v>223</v>
      </c>
      <c r="BB4" s="47" t="s">
        <v>434</v>
      </c>
      <c r="BC4" s="48" t="s">
        <v>435</v>
      </c>
      <c r="BD4" s="47" t="s">
        <v>223</v>
      </c>
      <c r="BE4" s="47" t="s">
        <v>434</v>
      </c>
      <c r="BF4" s="48" t="s">
        <v>435</v>
      </c>
      <c r="BG4" s="47" t="s">
        <v>223</v>
      </c>
      <c r="BH4" s="47" t="s">
        <v>434</v>
      </c>
      <c r="BI4" s="48" t="s">
        <v>435</v>
      </c>
      <c r="BJ4" s="47" t="s">
        <v>223</v>
      </c>
      <c r="BK4" s="47" t="s">
        <v>434</v>
      </c>
      <c r="BL4" s="48" t="s">
        <v>435</v>
      </c>
      <c r="BM4" s="47" t="s">
        <v>223</v>
      </c>
      <c r="BN4" s="47" t="s">
        <v>434</v>
      </c>
      <c r="BO4" s="48" t="s">
        <v>435</v>
      </c>
      <c r="BP4" s="47" t="s">
        <v>223</v>
      </c>
      <c r="BQ4" s="47" t="s">
        <v>434</v>
      </c>
      <c r="BR4" s="48" t="s">
        <v>435</v>
      </c>
    </row>
    <row r="5" spans="1:70" ht="26.25" customHeight="1">
      <c r="A5" s="49" t="s">
        <v>430</v>
      </c>
      <c r="B5" s="21">
        <f>B6+B12+B34</f>
        <v>10167078.100000001</v>
      </c>
      <c r="C5" s="21">
        <f t="shared" ref="C5" si="0">C6+C12+C34</f>
        <v>7499984.1994599998</v>
      </c>
      <c r="D5" s="21">
        <f>C5/B5*100</f>
        <v>73.767351108082849</v>
      </c>
      <c r="E5" s="21">
        <f t="shared" ref="E5:BE5" si="1">E6+E12+E34</f>
        <v>85215.099999999991</v>
      </c>
      <c r="F5" s="21">
        <f t="shared" si="1"/>
        <v>56287.8</v>
      </c>
      <c r="G5" s="21">
        <f>F5/E5*100</f>
        <v>66.05378624210968</v>
      </c>
      <c r="H5" s="21">
        <f t="shared" si="1"/>
        <v>21729.4</v>
      </c>
      <c r="I5" s="21">
        <f t="shared" si="1"/>
        <v>12058</v>
      </c>
      <c r="J5" s="21">
        <f>I5/H5*100</f>
        <v>55.491638057194393</v>
      </c>
      <c r="K5" s="21">
        <f t="shared" si="1"/>
        <v>30184.300000000003</v>
      </c>
      <c r="L5" s="21">
        <f t="shared" si="1"/>
        <v>13722.599999999999</v>
      </c>
      <c r="M5" s="21">
        <f>L5/K5*100</f>
        <v>45.462707433997132</v>
      </c>
      <c r="N5" s="21">
        <f t="shared" si="1"/>
        <v>126</v>
      </c>
      <c r="O5" s="21">
        <f t="shared" si="1"/>
        <v>60.599999999999994</v>
      </c>
      <c r="P5" s="21">
        <f>O5/N5*100</f>
        <v>48.095238095238088</v>
      </c>
      <c r="Q5" s="21">
        <f t="shared" si="1"/>
        <v>27303.699999999993</v>
      </c>
      <c r="R5" s="21">
        <f t="shared" si="1"/>
        <v>18313</v>
      </c>
      <c r="S5" s="21">
        <f>R5/Q5*100</f>
        <v>67.07149580459793</v>
      </c>
      <c r="T5" s="21">
        <f t="shared" si="1"/>
        <v>106113.19999999998</v>
      </c>
      <c r="U5" s="21">
        <f t="shared" si="1"/>
        <v>36353.1</v>
      </c>
      <c r="V5" s="21">
        <f>U5/T5*100</f>
        <v>34.258791554679348</v>
      </c>
      <c r="W5" s="21">
        <f t="shared" si="1"/>
        <v>61669.899999999994</v>
      </c>
      <c r="X5" s="21">
        <f t="shared" si="1"/>
        <v>2032.1</v>
      </c>
      <c r="Y5" s="21">
        <f>X5/W5*100</f>
        <v>3.2951245259032369</v>
      </c>
      <c r="Z5" s="21">
        <f t="shared" si="1"/>
        <v>5867.3000000000011</v>
      </c>
      <c r="AA5" s="21">
        <f t="shared" si="1"/>
        <v>4695.8000000000011</v>
      </c>
      <c r="AB5" s="21">
        <f>AA5/Z5*100</f>
        <v>80.033405484635196</v>
      </c>
      <c r="AC5" s="21">
        <f t="shared" si="1"/>
        <v>3593274.8999999994</v>
      </c>
      <c r="AD5" s="21">
        <f t="shared" si="1"/>
        <v>2716247.9</v>
      </c>
      <c r="AE5" s="21">
        <f>AD5/AC5*100</f>
        <v>75.592543726615531</v>
      </c>
      <c r="AF5" s="21">
        <f t="shared" si="1"/>
        <v>5674410.4000000004</v>
      </c>
      <c r="AG5" s="21">
        <f t="shared" si="1"/>
        <v>4226351</v>
      </c>
      <c r="AH5" s="21">
        <f>AG5/AF5*100</f>
        <v>74.480883511703695</v>
      </c>
      <c r="AI5" s="21">
        <f t="shared" si="1"/>
        <v>60778.7</v>
      </c>
      <c r="AJ5" s="21">
        <f t="shared" si="1"/>
        <v>41809.800000000003</v>
      </c>
      <c r="AK5" s="21">
        <f>AJ5/AI5*100</f>
        <v>68.790217625582656</v>
      </c>
      <c r="AL5" s="21">
        <f t="shared" si="1"/>
        <v>215.8</v>
      </c>
      <c r="AM5" s="21">
        <f t="shared" si="1"/>
        <v>102</v>
      </c>
      <c r="AN5" s="21">
        <f>AM5/AL5*100</f>
        <v>47.265987025023165</v>
      </c>
      <c r="AO5" s="21">
        <f t="shared" si="1"/>
        <v>16000</v>
      </c>
      <c r="AP5" s="21">
        <f t="shared" si="1"/>
        <v>11195.5</v>
      </c>
      <c r="AQ5" s="21">
        <f>AP5/AO5*100</f>
        <v>69.971874999999997</v>
      </c>
      <c r="AR5" s="21">
        <f t="shared" si="1"/>
        <v>430290.4</v>
      </c>
      <c r="AS5" s="21">
        <f t="shared" si="1"/>
        <v>324552.10000000003</v>
      </c>
      <c r="AT5" s="21">
        <f>AS5/AR5*100</f>
        <v>75.426293498530299</v>
      </c>
      <c r="AU5" s="21">
        <f t="shared" si="1"/>
        <v>2047.6</v>
      </c>
      <c r="AV5" s="21">
        <f t="shared" si="1"/>
        <v>0</v>
      </c>
      <c r="AW5" s="21">
        <f>AV5/AU5*100</f>
        <v>0</v>
      </c>
      <c r="AX5" s="21">
        <f t="shared" si="1"/>
        <v>1953.0999999999997</v>
      </c>
      <c r="AY5" s="21">
        <f t="shared" si="1"/>
        <v>1181.8</v>
      </c>
      <c r="AZ5" s="21">
        <f>AY5/AX5*100</f>
        <v>60.50893451436179</v>
      </c>
      <c r="BA5" s="21">
        <f t="shared" si="1"/>
        <v>1765.8</v>
      </c>
      <c r="BB5" s="21">
        <f t="shared" si="1"/>
        <v>357.1</v>
      </c>
      <c r="BC5" s="21">
        <f>BB5/BA5*100</f>
        <v>20.223128327103865</v>
      </c>
      <c r="BD5" s="21">
        <f t="shared" si="1"/>
        <v>11250</v>
      </c>
      <c r="BE5" s="21">
        <f t="shared" si="1"/>
        <v>7324.4</v>
      </c>
      <c r="BF5" s="21">
        <f>BE5/BD5*100</f>
        <v>65.105777777777774</v>
      </c>
      <c r="BG5" s="21">
        <f t="shared" ref="BG5:BQ5" si="2">BG6+BG12+BG34</f>
        <v>30491.799999999996</v>
      </c>
      <c r="BH5" s="21">
        <f t="shared" si="2"/>
        <v>25093.599459999998</v>
      </c>
      <c r="BI5" s="21">
        <f>BH5/BG5*100</f>
        <v>82.296222131851849</v>
      </c>
      <c r="BJ5" s="21">
        <f t="shared" si="2"/>
        <v>2386.3000000000002</v>
      </c>
      <c r="BK5" s="21">
        <f t="shared" si="2"/>
        <v>0</v>
      </c>
      <c r="BL5" s="21">
        <f>BK5/BJ5*100</f>
        <v>0</v>
      </c>
      <c r="BM5" s="21">
        <f t="shared" si="2"/>
        <v>3984.4</v>
      </c>
      <c r="BN5" s="21">
        <f t="shared" si="2"/>
        <v>2246</v>
      </c>
      <c r="BO5" s="21">
        <f>BN5/BM5*100</f>
        <v>56.369842385302682</v>
      </c>
      <c r="BP5" s="21">
        <f t="shared" si="2"/>
        <v>20</v>
      </c>
      <c r="BQ5" s="21">
        <f t="shared" si="2"/>
        <v>0</v>
      </c>
      <c r="BR5" s="21">
        <f>BQ5/BP5*100</f>
        <v>0</v>
      </c>
    </row>
    <row r="6" spans="1:70" ht="26.25" customHeight="1">
      <c r="A6" s="49" t="s">
        <v>227</v>
      </c>
      <c r="B6" s="21">
        <f>SUM(B7:B11)</f>
        <v>5470639.4000000004</v>
      </c>
      <c r="C6" s="21">
        <f>SUM(C7:C11)</f>
        <v>4097181.6999999993</v>
      </c>
      <c r="D6" s="21">
        <f t="shared" ref="D6:D33" si="3">C6/B6*100</f>
        <v>74.894018786908148</v>
      </c>
      <c r="E6" s="21">
        <f t="shared" ref="E6:BG6" si="4">SUM(E7:E11)</f>
        <v>987.4</v>
      </c>
      <c r="F6" s="21">
        <f t="shared" si="4"/>
        <v>615.79999999999995</v>
      </c>
      <c r="G6" s="21">
        <f t="shared" ref="G6:G33" si="5">F6/E6*100</f>
        <v>62.365809195867939</v>
      </c>
      <c r="H6" s="21">
        <f t="shared" si="4"/>
        <v>176.7</v>
      </c>
      <c r="I6" s="21">
        <f t="shared" si="4"/>
        <v>71.7</v>
      </c>
      <c r="J6" s="21">
        <f t="shared" ref="J6:J33" si="6">I6/H6*100</f>
        <v>40.577249575551789</v>
      </c>
      <c r="K6" s="21">
        <f t="shared" si="4"/>
        <v>19972.400000000001</v>
      </c>
      <c r="L6" s="21">
        <f t="shared" si="4"/>
        <v>9106.7999999999993</v>
      </c>
      <c r="M6" s="21">
        <f t="shared" ref="M6:M33" si="7">L6/K6*100</f>
        <v>45.596923754781592</v>
      </c>
      <c r="N6" s="21">
        <f t="shared" si="4"/>
        <v>78.900000000000006</v>
      </c>
      <c r="O6" s="21">
        <f t="shared" si="4"/>
        <v>42.099999999999994</v>
      </c>
      <c r="P6" s="21">
        <f t="shared" ref="P6:P33" si="8">O6/N6*100</f>
        <v>53.358681875792136</v>
      </c>
      <c r="Q6" s="21">
        <f t="shared" si="4"/>
        <v>13175.099999999999</v>
      </c>
      <c r="R6" s="21">
        <f t="shared" si="4"/>
        <v>8578.9</v>
      </c>
      <c r="S6" s="21">
        <f t="shared" ref="S6:S33" si="9">R6/Q6*100</f>
        <v>65.114496284658188</v>
      </c>
      <c r="T6" s="21">
        <f t="shared" si="4"/>
        <v>47610.2</v>
      </c>
      <c r="U6" s="21">
        <f t="shared" si="4"/>
        <v>7645.5</v>
      </c>
      <c r="V6" s="21">
        <f t="shared" ref="V6:V33" si="10">U6/T6*100</f>
        <v>16.058533675556919</v>
      </c>
      <c r="W6" s="21">
        <f t="shared" si="4"/>
        <v>20121.5</v>
      </c>
      <c r="X6" s="21">
        <f t="shared" si="4"/>
        <v>0</v>
      </c>
      <c r="Y6" s="21">
        <f t="shared" ref="Y6:Y33" si="11">X6/W6*100</f>
        <v>0</v>
      </c>
      <c r="Z6" s="21">
        <f t="shared" si="4"/>
        <v>2758.8</v>
      </c>
      <c r="AA6" s="21">
        <f t="shared" si="4"/>
        <v>2374.9</v>
      </c>
      <c r="AB6" s="21">
        <f t="shared" ref="AB6:AB33" si="12">AA6/Z6*100</f>
        <v>86.084529505582125</v>
      </c>
      <c r="AC6" s="21">
        <f t="shared" si="4"/>
        <v>2702873.0999999996</v>
      </c>
      <c r="AD6" s="21">
        <f t="shared" si="4"/>
        <v>2053334</v>
      </c>
      <c r="AE6" s="21">
        <f t="shared" ref="AE6:AE33" si="13">AD6/AC6*100</f>
        <v>75.968568409667483</v>
      </c>
      <c r="AF6" s="21">
        <f t="shared" si="4"/>
        <v>2616565.3000000003</v>
      </c>
      <c r="AG6" s="21">
        <f t="shared" si="4"/>
        <v>1985902.3</v>
      </c>
      <c r="AH6" s="21">
        <f t="shared" ref="AH6:AH33" si="14">AG6/AF6*100</f>
        <v>75.897295588227806</v>
      </c>
      <c r="AI6" s="21">
        <f t="shared" si="4"/>
        <v>28160.6</v>
      </c>
      <c r="AJ6" s="21">
        <f t="shared" si="4"/>
        <v>19230.400000000001</v>
      </c>
      <c r="AK6" s="21">
        <f t="shared" ref="AK6:AK33" si="15">AJ6/AI6*100</f>
        <v>68.288317720503116</v>
      </c>
      <c r="AL6" s="21">
        <f t="shared" si="4"/>
        <v>209.9</v>
      </c>
      <c r="AM6" s="21">
        <f t="shared" si="4"/>
        <v>99.1</v>
      </c>
      <c r="AN6" s="21">
        <f t="shared" ref="AN6:AN33" si="16">AM6/AL6*100</f>
        <v>47.212958551691273</v>
      </c>
      <c r="AO6" s="21">
        <f t="shared" si="4"/>
        <v>6316.2</v>
      </c>
      <c r="AP6" s="21">
        <f t="shared" si="4"/>
        <v>4426.2</v>
      </c>
      <c r="AQ6" s="21">
        <f t="shared" ref="AQ6:AQ33" si="17">AP6/AO6*100</f>
        <v>70.076944998575101</v>
      </c>
      <c r="AR6" s="21">
        <f t="shared" si="4"/>
        <v>0</v>
      </c>
      <c r="AS6" s="21">
        <f t="shared" si="4"/>
        <v>0</v>
      </c>
      <c r="AT6" s="21">
        <v>0</v>
      </c>
      <c r="AU6" s="21">
        <f t="shared" si="4"/>
        <v>499.9</v>
      </c>
      <c r="AV6" s="21">
        <f t="shared" si="4"/>
        <v>0</v>
      </c>
      <c r="AW6" s="21">
        <f t="shared" ref="AW6:AW30" si="18">AV6/AU6*100</f>
        <v>0</v>
      </c>
      <c r="AX6" s="21">
        <f t="shared" si="4"/>
        <v>693.2</v>
      </c>
      <c r="AY6" s="21">
        <f t="shared" si="4"/>
        <v>420.49999999999994</v>
      </c>
      <c r="AZ6" s="21">
        <f t="shared" ref="AZ6:AZ33" si="19">AY6/AX6*100</f>
        <v>60.660703981534901</v>
      </c>
      <c r="BA6" s="21">
        <f t="shared" si="4"/>
        <v>689.09999999999991</v>
      </c>
      <c r="BB6" s="21">
        <f t="shared" si="4"/>
        <v>174.20000000000002</v>
      </c>
      <c r="BC6" s="21">
        <f t="shared" ref="BC6:BC33" si="20">BB6/BA6*100</f>
        <v>25.279349876650709</v>
      </c>
      <c r="BD6" s="21">
        <f t="shared" si="4"/>
        <v>5175</v>
      </c>
      <c r="BE6" s="21">
        <f t="shared" si="4"/>
        <v>4024.4</v>
      </c>
      <c r="BF6" s="21">
        <f t="shared" ref="BF6:BF30" si="21">BE6/BD6*100</f>
        <v>77.766183574879236</v>
      </c>
      <c r="BG6" s="21">
        <f t="shared" si="4"/>
        <v>0</v>
      </c>
      <c r="BH6" s="21">
        <f t="shared" ref="BH6:BQ6" si="22">SUM(BH7:BH11)</f>
        <v>0</v>
      </c>
      <c r="BI6" s="21">
        <v>0</v>
      </c>
      <c r="BJ6" s="21">
        <f t="shared" si="22"/>
        <v>2386.3000000000002</v>
      </c>
      <c r="BK6" s="21">
        <f t="shared" si="22"/>
        <v>0</v>
      </c>
      <c r="BL6" s="21">
        <f t="shared" ref="BL6:BL10" si="23">BK6/BJ6*100</f>
        <v>0</v>
      </c>
      <c r="BM6" s="21">
        <f t="shared" si="22"/>
        <v>2169.8000000000002</v>
      </c>
      <c r="BN6" s="21">
        <f t="shared" si="22"/>
        <v>1134.8999999999999</v>
      </c>
      <c r="BO6" s="21">
        <f t="shared" ref="BO6:BO33" si="24">BN6/BM6*100</f>
        <v>52.304359848833982</v>
      </c>
      <c r="BP6" s="21">
        <f t="shared" si="22"/>
        <v>20</v>
      </c>
      <c r="BQ6" s="21">
        <f t="shared" si="22"/>
        <v>0</v>
      </c>
      <c r="BR6" s="21">
        <f t="shared" ref="BR6:BR11" si="25">BQ6/BP6*100</f>
        <v>0</v>
      </c>
    </row>
    <row r="7" spans="1:70" s="51" customFormat="1" ht="18" customHeight="1">
      <c r="A7" s="50" t="s">
        <v>49</v>
      </c>
      <c r="B7" s="50">
        <f>E7+H7+K7+N7+Q7+T7+W7+Z7+AC7+AF7+AI7+AL7+AO7+AR7+AU7+AX7+BA7+BD7+BG7+BJ7+BM7+BP7</f>
        <v>224372.69999999998</v>
      </c>
      <c r="C7" s="50">
        <f>F7+I7+L7+O7+R7+U7+X7+AA7+AD7+AG7+AJ7+AM7+AP7+AS7+AV7+AY7+BB7+BE7+BH7+BK7+BN7+BQ7</f>
        <v>165547.40000000002</v>
      </c>
      <c r="D7" s="22">
        <f t="shared" si="3"/>
        <v>73.782327350876486</v>
      </c>
      <c r="E7" s="50"/>
      <c r="F7" s="50"/>
      <c r="G7" s="22"/>
      <c r="H7" s="50"/>
      <c r="I7" s="50"/>
      <c r="J7" s="22"/>
      <c r="K7" s="50">
        <v>1159.9000000000001</v>
      </c>
      <c r="L7" s="50">
        <v>173.4</v>
      </c>
      <c r="M7" s="22">
        <f t="shared" si="7"/>
        <v>14.949564617639451</v>
      </c>
      <c r="N7" s="50">
        <v>1.4</v>
      </c>
      <c r="O7" s="50">
        <v>1.1000000000000001</v>
      </c>
      <c r="P7" s="22">
        <f t="shared" si="8"/>
        <v>78.571428571428584</v>
      </c>
      <c r="Q7" s="50">
        <v>570.4</v>
      </c>
      <c r="R7" s="50">
        <v>354</v>
      </c>
      <c r="S7" s="22">
        <f t="shared" si="9"/>
        <v>62.061711079943905</v>
      </c>
      <c r="T7" s="50">
        <v>1911.4</v>
      </c>
      <c r="U7" s="50">
        <v>955.7</v>
      </c>
      <c r="V7" s="22">
        <f t="shared" si="10"/>
        <v>50</v>
      </c>
      <c r="W7" s="50"/>
      <c r="X7" s="50"/>
      <c r="Y7" s="22"/>
      <c r="Z7" s="50">
        <v>166.4</v>
      </c>
      <c r="AA7" s="50">
        <v>166.4</v>
      </c>
      <c r="AB7" s="22">
        <f t="shared" si="12"/>
        <v>100</v>
      </c>
      <c r="AC7" s="50">
        <v>93740.3</v>
      </c>
      <c r="AD7" s="50">
        <v>71310</v>
      </c>
      <c r="AE7" s="22">
        <f t="shared" si="13"/>
        <v>76.071870902909424</v>
      </c>
      <c r="AF7" s="50">
        <v>122350.8</v>
      </c>
      <c r="AG7" s="50">
        <v>89352.8</v>
      </c>
      <c r="AH7" s="22">
        <f t="shared" si="14"/>
        <v>73.030008794384671</v>
      </c>
      <c r="AI7" s="50">
        <v>3094.6</v>
      </c>
      <c r="AJ7" s="50">
        <v>2121.5</v>
      </c>
      <c r="AK7" s="22">
        <f t="shared" si="15"/>
        <v>68.554902087507273</v>
      </c>
      <c r="AL7" s="50">
        <v>1.3</v>
      </c>
      <c r="AM7" s="50">
        <v>0.1</v>
      </c>
      <c r="AN7" s="22">
        <f t="shared" si="16"/>
        <v>7.6923076923076925</v>
      </c>
      <c r="AO7" s="50">
        <v>613.5</v>
      </c>
      <c r="AP7" s="50">
        <v>420.7</v>
      </c>
      <c r="AQ7" s="22">
        <f t="shared" si="17"/>
        <v>68.573757131214336</v>
      </c>
      <c r="AR7" s="50"/>
      <c r="AS7" s="50"/>
      <c r="AT7" s="22"/>
      <c r="AU7" s="50"/>
      <c r="AV7" s="50"/>
      <c r="AW7" s="22"/>
      <c r="AX7" s="50">
        <v>82.1</v>
      </c>
      <c r="AY7" s="50">
        <v>56.3</v>
      </c>
      <c r="AZ7" s="22">
        <f t="shared" si="19"/>
        <v>68.574908647990256</v>
      </c>
      <c r="BA7" s="50">
        <v>18.3</v>
      </c>
      <c r="BB7" s="50">
        <v>0</v>
      </c>
      <c r="BC7" s="22">
        <f t="shared" si="20"/>
        <v>0</v>
      </c>
      <c r="BD7" s="50">
        <v>600</v>
      </c>
      <c r="BE7" s="50">
        <v>600</v>
      </c>
      <c r="BF7" s="22">
        <f t="shared" si="21"/>
        <v>100</v>
      </c>
      <c r="BG7" s="50"/>
      <c r="BH7" s="50"/>
      <c r="BI7" s="22"/>
      <c r="BJ7" s="50"/>
      <c r="BK7" s="50"/>
      <c r="BL7" s="21"/>
      <c r="BM7" s="50">
        <v>61.8</v>
      </c>
      <c r="BN7" s="50">
        <v>35.4</v>
      </c>
      <c r="BO7" s="22">
        <f t="shared" si="24"/>
        <v>57.28155339805825</v>
      </c>
      <c r="BP7" s="50">
        <v>0.5</v>
      </c>
      <c r="BQ7" s="50">
        <v>0</v>
      </c>
      <c r="BR7" s="22">
        <f t="shared" si="25"/>
        <v>0</v>
      </c>
    </row>
    <row r="8" spans="1:70" s="51" customFormat="1" ht="18" customHeight="1">
      <c r="A8" s="50" t="s">
        <v>50</v>
      </c>
      <c r="B8" s="50">
        <f t="shared" ref="B8:B34" si="26">E8+H8+K8+N8+Q8+T8+W8+Z8+AC8+AF8+AI8+AL8+AO8+AR8+AU8+AX8+BA8+BD8+BG8+BJ8+BM8+BP8</f>
        <v>341328</v>
      </c>
      <c r="C8" s="50">
        <f t="shared" ref="C8:C34" si="27">F8+I8+L8+O8+R8+U8+X8+AA8+AD8+AG8+AJ8+AM8+AP8+AS8+AV8+AY8+BB8+BE8+BH8+BK8+BN8+BQ8</f>
        <v>255581.29999999996</v>
      </c>
      <c r="D8" s="22">
        <f t="shared" si="3"/>
        <v>74.878503960999382</v>
      </c>
      <c r="E8" s="50"/>
      <c r="F8" s="50"/>
      <c r="G8" s="22"/>
      <c r="H8" s="50"/>
      <c r="I8" s="50"/>
      <c r="J8" s="22"/>
      <c r="K8" s="50">
        <v>1720.7</v>
      </c>
      <c r="L8" s="50">
        <v>652.9</v>
      </c>
      <c r="M8" s="22">
        <f t="shared" si="7"/>
        <v>37.943860056953568</v>
      </c>
      <c r="N8" s="50">
        <v>3.4</v>
      </c>
      <c r="O8" s="50">
        <v>0.9</v>
      </c>
      <c r="P8" s="22">
        <f t="shared" si="8"/>
        <v>26.47058823529412</v>
      </c>
      <c r="Q8" s="50">
        <v>876.8</v>
      </c>
      <c r="R8" s="50">
        <v>646.5</v>
      </c>
      <c r="S8" s="22">
        <f t="shared" si="9"/>
        <v>73.734032846715337</v>
      </c>
      <c r="T8" s="50">
        <v>4778.3999999999996</v>
      </c>
      <c r="U8" s="50">
        <v>4778.3999999999996</v>
      </c>
      <c r="V8" s="22">
        <f t="shared" si="10"/>
        <v>100</v>
      </c>
      <c r="W8" s="50">
        <v>3649</v>
      </c>
      <c r="X8" s="50">
        <v>0</v>
      </c>
      <c r="Y8" s="22">
        <f t="shared" si="11"/>
        <v>0</v>
      </c>
      <c r="Z8" s="50">
        <v>265.7</v>
      </c>
      <c r="AA8" s="50">
        <v>198.7</v>
      </c>
      <c r="AB8" s="22">
        <f t="shared" si="12"/>
        <v>74.78359051561911</v>
      </c>
      <c r="AC8" s="50">
        <v>144174.70000000001</v>
      </c>
      <c r="AD8" s="50">
        <v>111475.3</v>
      </c>
      <c r="AE8" s="22">
        <f t="shared" si="13"/>
        <v>77.319599069739695</v>
      </c>
      <c r="AF8" s="50">
        <v>179398.2</v>
      </c>
      <c r="AG8" s="50">
        <v>133675.9</v>
      </c>
      <c r="AH8" s="22">
        <f t="shared" si="14"/>
        <v>74.513512398675118</v>
      </c>
      <c r="AI8" s="50">
        <v>5404.9</v>
      </c>
      <c r="AJ8" s="50">
        <v>3368.6</v>
      </c>
      <c r="AK8" s="22">
        <f t="shared" si="15"/>
        <v>62.324927380710093</v>
      </c>
      <c r="AL8" s="50">
        <v>1.1000000000000001</v>
      </c>
      <c r="AM8" s="50">
        <v>0.9</v>
      </c>
      <c r="AN8" s="22">
        <f t="shared" si="16"/>
        <v>81.818181818181813</v>
      </c>
      <c r="AO8" s="50">
        <v>613.5</v>
      </c>
      <c r="AP8" s="50">
        <v>459.9</v>
      </c>
      <c r="AQ8" s="22">
        <f t="shared" si="17"/>
        <v>74.963325183374081</v>
      </c>
      <c r="AR8" s="50"/>
      <c r="AS8" s="50"/>
      <c r="AT8" s="22"/>
      <c r="AU8" s="50"/>
      <c r="AV8" s="50"/>
      <c r="AW8" s="22"/>
      <c r="AX8" s="50">
        <v>82.1</v>
      </c>
      <c r="AY8" s="50">
        <v>51.4</v>
      </c>
      <c r="AZ8" s="22">
        <f t="shared" si="19"/>
        <v>62.606577344701584</v>
      </c>
      <c r="BA8" s="50">
        <v>84.8</v>
      </c>
      <c r="BB8" s="50">
        <v>0</v>
      </c>
      <c r="BC8" s="22">
        <f t="shared" si="20"/>
        <v>0</v>
      </c>
      <c r="BD8" s="50"/>
      <c r="BE8" s="50"/>
      <c r="BF8" s="22"/>
      <c r="BG8" s="50"/>
      <c r="BH8" s="50"/>
      <c r="BI8" s="22"/>
      <c r="BJ8" s="50"/>
      <c r="BK8" s="50"/>
      <c r="BL8" s="21"/>
      <c r="BM8" s="50">
        <v>271.89999999999998</v>
      </c>
      <c r="BN8" s="50">
        <v>271.89999999999998</v>
      </c>
      <c r="BO8" s="22">
        <f t="shared" si="24"/>
        <v>100</v>
      </c>
      <c r="BP8" s="50">
        <v>2.8</v>
      </c>
      <c r="BQ8" s="50">
        <v>0</v>
      </c>
      <c r="BR8" s="22">
        <f t="shared" si="25"/>
        <v>0</v>
      </c>
    </row>
    <row r="9" spans="1:70" s="51" customFormat="1" ht="18" customHeight="1">
      <c r="A9" s="50" t="s">
        <v>51</v>
      </c>
      <c r="B9" s="50">
        <f t="shared" si="26"/>
        <v>968810.3</v>
      </c>
      <c r="C9" s="50">
        <f t="shared" si="27"/>
        <v>712616.70000000007</v>
      </c>
      <c r="D9" s="22">
        <f t="shared" si="3"/>
        <v>73.555855052325526</v>
      </c>
      <c r="E9" s="50"/>
      <c r="F9" s="50"/>
      <c r="G9" s="22"/>
      <c r="H9" s="50"/>
      <c r="I9" s="50"/>
      <c r="J9" s="22"/>
      <c r="K9" s="50">
        <v>4876.1000000000004</v>
      </c>
      <c r="L9" s="50">
        <v>2170.5</v>
      </c>
      <c r="M9" s="22">
        <f t="shared" si="7"/>
        <v>44.513032956666187</v>
      </c>
      <c r="N9" s="50">
        <v>11</v>
      </c>
      <c r="O9" s="50">
        <v>5.8</v>
      </c>
      <c r="P9" s="22">
        <f t="shared" si="8"/>
        <v>52.72727272727272</v>
      </c>
      <c r="Q9" s="50">
        <v>2171.1999999999998</v>
      </c>
      <c r="R9" s="50">
        <v>1552.5</v>
      </c>
      <c r="S9" s="22">
        <f t="shared" si="9"/>
        <v>71.504237288135599</v>
      </c>
      <c r="T9" s="50">
        <v>6255.6</v>
      </c>
      <c r="U9" s="50">
        <v>0</v>
      </c>
      <c r="V9" s="22">
        <f t="shared" si="10"/>
        <v>0</v>
      </c>
      <c r="W9" s="50">
        <v>3765.4</v>
      </c>
      <c r="X9" s="50">
        <v>0</v>
      </c>
      <c r="Y9" s="22">
        <f t="shared" si="11"/>
        <v>0</v>
      </c>
      <c r="Z9" s="50">
        <v>382.6</v>
      </c>
      <c r="AA9" s="50">
        <v>365.8</v>
      </c>
      <c r="AB9" s="22">
        <f t="shared" si="12"/>
        <v>95.608991113434399</v>
      </c>
      <c r="AC9" s="50">
        <v>496805.2</v>
      </c>
      <c r="AD9" s="50">
        <v>370491.2</v>
      </c>
      <c r="AE9" s="22">
        <f t="shared" si="13"/>
        <v>74.574742776444367</v>
      </c>
      <c r="AF9" s="50">
        <v>447642.8</v>
      </c>
      <c r="AG9" s="50">
        <v>333136.5</v>
      </c>
      <c r="AH9" s="22">
        <f t="shared" si="14"/>
        <v>74.4201626832823</v>
      </c>
      <c r="AI9" s="50">
        <v>4477.8999999999996</v>
      </c>
      <c r="AJ9" s="50">
        <v>3190</v>
      </c>
      <c r="AK9" s="22">
        <f t="shared" si="15"/>
        <v>71.238750307063583</v>
      </c>
      <c r="AL9" s="50">
        <v>8</v>
      </c>
      <c r="AM9" s="50">
        <v>4.8</v>
      </c>
      <c r="AN9" s="22">
        <f t="shared" si="16"/>
        <v>60</v>
      </c>
      <c r="AO9" s="50">
        <v>920</v>
      </c>
      <c r="AP9" s="50">
        <v>689.1</v>
      </c>
      <c r="AQ9" s="22">
        <f t="shared" si="17"/>
        <v>74.902173913043484</v>
      </c>
      <c r="AR9" s="50"/>
      <c r="AS9" s="50"/>
      <c r="AT9" s="22"/>
      <c r="AU9" s="50">
        <v>100</v>
      </c>
      <c r="AV9" s="50">
        <v>0</v>
      </c>
      <c r="AW9" s="22">
        <f t="shared" si="18"/>
        <v>0</v>
      </c>
      <c r="AX9" s="50">
        <v>136.9</v>
      </c>
      <c r="AY9" s="50">
        <v>39.700000000000003</v>
      </c>
      <c r="AZ9" s="22">
        <f t="shared" si="19"/>
        <v>28.999269539810079</v>
      </c>
      <c r="BA9" s="50">
        <v>286.2</v>
      </c>
      <c r="BB9" s="50">
        <v>0</v>
      </c>
      <c r="BC9" s="22">
        <f t="shared" si="20"/>
        <v>0</v>
      </c>
      <c r="BD9" s="50">
        <v>600</v>
      </c>
      <c r="BE9" s="50">
        <v>600</v>
      </c>
      <c r="BF9" s="22">
        <f t="shared" si="21"/>
        <v>100</v>
      </c>
      <c r="BG9" s="50"/>
      <c r="BH9" s="50"/>
      <c r="BI9" s="22"/>
      <c r="BJ9" s="50"/>
      <c r="BK9" s="50"/>
      <c r="BL9" s="21"/>
      <c r="BM9" s="50">
        <v>370.8</v>
      </c>
      <c r="BN9" s="50">
        <v>370.8</v>
      </c>
      <c r="BO9" s="22">
        <f t="shared" si="24"/>
        <v>100</v>
      </c>
      <c r="BP9" s="50">
        <v>0.6</v>
      </c>
      <c r="BQ9" s="50">
        <v>0</v>
      </c>
      <c r="BR9" s="22">
        <f t="shared" si="25"/>
        <v>0</v>
      </c>
    </row>
    <row r="10" spans="1:70" s="51" customFormat="1" ht="18" customHeight="1">
      <c r="A10" s="50" t="s">
        <v>53</v>
      </c>
      <c r="B10" s="50">
        <f t="shared" si="26"/>
        <v>3716812.9999999995</v>
      </c>
      <c r="C10" s="50">
        <f t="shared" si="27"/>
        <v>2800487.6999999993</v>
      </c>
      <c r="D10" s="22">
        <f t="shared" si="3"/>
        <v>75.346478286639652</v>
      </c>
      <c r="E10" s="50">
        <v>987.4</v>
      </c>
      <c r="F10" s="50">
        <v>615.79999999999995</v>
      </c>
      <c r="G10" s="22">
        <f t="shared" si="5"/>
        <v>62.365809195867939</v>
      </c>
      <c r="H10" s="50">
        <v>176.7</v>
      </c>
      <c r="I10" s="50">
        <v>71.7</v>
      </c>
      <c r="J10" s="22">
        <f t="shared" si="6"/>
        <v>40.577249575551789</v>
      </c>
      <c r="K10" s="50">
        <v>11587.7</v>
      </c>
      <c r="L10" s="50">
        <v>5766.7</v>
      </c>
      <c r="M10" s="22">
        <f t="shared" si="7"/>
        <v>49.765699836896019</v>
      </c>
      <c r="N10" s="50">
        <v>59.7</v>
      </c>
      <c r="O10" s="50">
        <v>31.9</v>
      </c>
      <c r="P10" s="22">
        <f t="shared" si="8"/>
        <v>53.433835845896141</v>
      </c>
      <c r="Q10" s="50">
        <v>8722.7999999999993</v>
      </c>
      <c r="R10" s="50">
        <v>5606.2</v>
      </c>
      <c r="S10" s="22">
        <f t="shared" si="9"/>
        <v>64.270647039941309</v>
      </c>
      <c r="T10" s="50">
        <v>31797.8</v>
      </c>
      <c r="U10" s="50">
        <v>0</v>
      </c>
      <c r="V10" s="22">
        <f t="shared" si="10"/>
        <v>0</v>
      </c>
      <c r="W10" s="50">
        <v>12707.1</v>
      </c>
      <c r="X10" s="50">
        <v>0</v>
      </c>
      <c r="Y10" s="22">
        <f t="shared" si="11"/>
        <v>0</v>
      </c>
      <c r="Z10" s="50">
        <v>1777.3</v>
      </c>
      <c r="AA10" s="50">
        <v>1561</v>
      </c>
      <c r="AB10" s="22">
        <f t="shared" si="12"/>
        <v>87.829854273335968</v>
      </c>
      <c r="AC10" s="50">
        <v>1864871.6</v>
      </c>
      <c r="AD10" s="50">
        <v>1422771</v>
      </c>
      <c r="AE10" s="22">
        <f t="shared" si="13"/>
        <v>76.293241851074356</v>
      </c>
      <c r="AF10" s="50">
        <v>1759921.6</v>
      </c>
      <c r="AG10" s="50">
        <v>1349657.8</v>
      </c>
      <c r="AH10" s="22">
        <f t="shared" si="14"/>
        <v>76.688518397637708</v>
      </c>
      <c r="AI10" s="50">
        <v>12849.4</v>
      </c>
      <c r="AJ10" s="50">
        <v>8845.2999999999993</v>
      </c>
      <c r="AK10" s="22">
        <f t="shared" si="15"/>
        <v>68.838233691845531</v>
      </c>
      <c r="AL10" s="50">
        <v>199</v>
      </c>
      <c r="AM10" s="50">
        <v>93.3</v>
      </c>
      <c r="AN10" s="22">
        <f t="shared" si="16"/>
        <v>46.884422110552762</v>
      </c>
      <c r="AO10" s="50">
        <v>3555.7</v>
      </c>
      <c r="AP10" s="50">
        <v>2439.5</v>
      </c>
      <c r="AQ10" s="22">
        <f t="shared" si="17"/>
        <v>68.608150293894312</v>
      </c>
      <c r="AR10" s="50"/>
      <c r="AS10" s="50"/>
      <c r="AT10" s="22"/>
      <c r="AU10" s="50">
        <v>287.39999999999998</v>
      </c>
      <c r="AV10" s="50">
        <v>0</v>
      </c>
      <c r="AW10" s="22">
        <f t="shared" si="18"/>
        <v>0</v>
      </c>
      <c r="AX10" s="50">
        <v>310</v>
      </c>
      <c r="AY10" s="50">
        <v>223.9</v>
      </c>
      <c r="AZ10" s="22">
        <f t="shared" si="19"/>
        <v>72.225806451612911</v>
      </c>
      <c r="BA10" s="50">
        <v>178.4</v>
      </c>
      <c r="BB10" s="50">
        <v>155.9</v>
      </c>
      <c r="BC10" s="22">
        <f t="shared" si="20"/>
        <v>87.38789237668162</v>
      </c>
      <c r="BD10" s="50">
        <v>3075</v>
      </c>
      <c r="BE10" s="50">
        <v>2224.4</v>
      </c>
      <c r="BF10" s="22">
        <f t="shared" si="21"/>
        <v>72.338211382113826</v>
      </c>
      <c r="BG10" s="50"/>
      <c r="BH10" s="50"/>
      <c r="BI10" s="22"/>
      <c r="BJ10" s="50">
        <v>2386.3000000000002</v>
      </c>
      <c r="BK10" s="50">
        <v>0</v>
      </c>
      <c r="BL10" s="22">
        <f t="shared" si="23"/>
        <v>0</v>
      </c>
      <c r="BM10" s="50">
        <v>1348.3</v>
      </c>
      <c r="BN10" s="50">
        <v>423.3</v>
      </c>
      <c r="BO10" s="22">
        <f t="shared" si="24"/>
        <v>31.395090113476233</v>
      </c>
      <c r="BP10" s="50">
        <v>13.8</v>
      </c>
      <c r="BQ10" s="50">
        <v>0</v>
      </c>
      <c r="BR10" s="22">
        <f t="shared" si="25"/>
        <v>0</v>
      </c>
    </row>
    <row r="11" spans="1:70" s="51" customFormat="1" ht="18" customHeight="1">
      <c r="A11" s="50" t="s">
        <v>52</v>
      </c>
      <c r="B11" s="50">
        <f t="shared" si="26"/>
        <v>219315.39999999997</v>
      </c>
      <c r="C11" s="50">
        <f t="shared" si="27"/>
        <v>162948.6</v>
      </c>
      <c r="D11" s="22">
        <f t="shared" si="3"/>
        <v>74.298749654607036</v>
      </c>
      <c r="E11" s="50"/>
      <c r="F11" s="50"/>
      <c r="G11" s="22"/>
      <c r="H11" s="50"/>
      <c r="I11" s="50"/>
      <c r="J11" s="22"/>
      <c r="K11" s="50">
        <v>628</v>
      </c>
      <c r="L11" s="50">
        <v>343.3</v>
      </c>
      <c r="M11" s="22">
        <f t="shared" si="7"/>
        <v>54.665605095541402</v>
      </c>
      <c r="N11" s="50">
        <v>3.4</v>
      </c>
      <c r="O11" s="50">
        <v>2.4</v>
      </c>
      <c r="P11" s="22">
        <f t="shared" si="8"/>
        <v>70.588235294117652</v>
      </c>
      <c r="Q11" s="50">
        <v>833.9</v>
      </c>
      <c r="R11" s="50">
        <v>419.7</v>
      </c>
      <c r="S11" s="22">
        <f t="shared" si="9"/>
        <v>50.329775752488302</v>
      </c>
      <c r="T11" s="50">
        <v>2867</v>
      </c>
      <c r="U11" s="50">
        <v>1911.4</v>
      </c>
      <c r="V11" s="22">
        <f t="shared" si="10"/>
        <v>66.668991977677024</v>
      </c>
      <c r="W11" s="50"/>
      <c r="X11" s="50"/>
      <c r="Y11" s="22"/>
      <c r="Z11" s="50">
        <v>166.8</v>
      </c>
      <c r="AA11" s="50">
        <v>83</v>
      </c>
      <c r="AB11" s="22">
        <f t="shared" si="12"/>
        <v>49.76019184652278</v>
      </c>
      <c r="AC11" s="50">
        <v>103281.3</v>
      </c>
      <c r="AD11" s="50">
        <v>77286.5</v>
      </c>
      <c r="AE11" s="22">
        <f t="shared" si="13"/>
        <v>74.831068160451125</v>
      </c>
      <c r="AF11" s="50">
        <v>107251.9</v>
      </c>
      <c r="AG11" s="50">
        <v>80079.3</v>
      </c>
      <c r="AH11" s="22">
        <f t="shared" si="14"/>
        <v>74.664691254886861</v>
      </c>
      <c r="AI11" s="50">
        <v>2333.8000000000002</v>
      </c>
      <c r="AJ11" s="50">
        <v>1705</v>
      </c>
      <c r="AK11" s="22">
        <f t="shared" si="15"/>
        <v>73.056817207986967</v>
      </c>
      <c r="AL11" s="50">
        <v>0.5</v>
      </c>
      <c r="AM11" s="50">
        <v>0</v>
      </c>
      <c r="AN11" s="22">
        <f t="shared" si="16"/>
        <v>0</v>
      </c>
      <c r="AO11" s="50">
        <v>613.5</v>
      </c>
      <c r="AP11" s="50">
        <v>417</v>
      </c>
      <c r="AQ11" s="22">
        <f t="shared" si="17"/>
        <v>67.970660146699274</v>
      </c>
      <c r="AR11" s="50"/>
      <c r="AS11" s="50"/>
      <c r="AT11" s="22"/>
      <c r="AU11" s="50">
        <v>112.5</v>
      </c>
      <c r="AV11" s="50">
        <v>0</v>
      </c>
      <c r="AW11" s="22">
        <f t="shared" si="18"/>
        <v>0</v>
      </c>
      <c r="AX11" s="50">
        <v>82.1</v>
      </c>
      <c r="AY11" s="50">
        <v>49.2</v>
      </c>
      <c r="AZ11" s="22">
        <f t="shared" si="19"/>
        <v>59.926918392204634</v>
      </c>
      <c r="BA11" s="50">
        <v>121.4</v>
      </c>
      <c r="BB11" s="50">
        <v>18.3</v>
      </c>
      <c r="BC11" s="22">
        <f t="shared" si="20"/>
        <v>15.074135090609555</v>
      </c>
      <c r="BD11" s="50">
        <v>900</v>
      </c>
      <c r="BE11" s="50">
        <v>600</v>
      </c>
      <c r="BF11" s="22">
        <f t="shared" si="21"/>
        <v>66.666666666666657</v>
      </c>
      <c r="BG11" s="50"/>
      <c r="BH11" s="50"/>
      <c r="BI11" s="22"/>
      <c r="BJ11" s="50"/>
      <c r="BK11" s="50"/>
      <c r="BL11" s="50"/>
      <c r="BM11" s="50">
        <v>117</v>
      </c>
      <c r="BN11" s="50">
        <v>33.5</v>
      </c>
      <c r="BO11" s="22">
        <f t="shared" si="24"/>
        <v>28.63247863247863</v>
      </c>
      <c r="BP11" s="50">
        <v>2.2999999999999998</v>
      </c>
      <c r="BQ11" s="50">
        <v>0</v>
      </c>
      <c r="BR11" s="22">
        <f t="shared" si="25"/>
        <v>0</v>
      </c>
    </row>
    <row r="12" spans="1:70" s="9" customFormat="1" ht="33" customHeight="1">
      <c r="A12" s="49" t="s">
        <v>228</v>
      </c>
      <c r="B12" s="18">
        <f>SUM(B13:B33)</f>
        <v>4692453.8999999994</v>
      </c>
      <c r="C12" s="18">
        <f>SUM(C13:C33)</f>
        <v>3402802.4994600001</v>
      </c>
      <c r="D12" s="21">
        <f t="shared" si="3"/>
        <v>72.516482249511299</v>
      </c>
      <c r="E12" s="18">
        <f t="shared" ref="E12:BG12" si="28">SUM(E13:E33)</f>
        <v>84227.7</v>
      </c>
      <c r="F12" s="18">
        <f t="shared" si="28"/>
        <v>55672</v>
      </c>
      <c r="G12" s="21">
        <f t="shared" si="5"/>
        <v>66.097020338914632</v>
      </c>
      <c r="H12" s="18">
        <f t="shared" si="28"/>
        <v>21552.7</v>
      </c>
      <c r="I12" s="18">
        <f t="shared" si="28"/>
        <v>11986.3</v>
      </c>
      <c r="J12" s="21">
        <f t="shared" si="6"/>
        <v>55.613913801983038</v>
      </c>
      <c r="K12" s="18">
        <f t="shared" si="28"/>
        <v>10211.9</v>
      </c>
      <c r="L12" s="18">
        <f t="shared" si="28"/>
        <v>4615.7999999999993</v>
      </c>
      <c r="M12" s="21">
        <f t="shared" si="7"/>
        <v>45.20020760093616</v>
      </c>
      <c r="N12" s="18">
        <f t="shared" si="28"/>
        <v>47.1</v>
      </c>
      <c r="O12" s="18">
        <f t="shared" si="28"/>
        <v>18.5</v>
      </c>
      <c r="P12" s="21">
        <f t="shared" si="8"/>
        <v>39.27813163481953</v>
      </c>
      <c r="Q12" s="18">
        <f t="shared" si="28"/>
        <v>14128.599999999995</v>
      </c>
      <c r="R12" s="18">
        <f t="shared" si="28"/>
        <v>9734.1</v>
      </c>
      <c r="S12" s="21">
        <f t="shared" si="9"/>
        <v>68.896422858598896</v>
      </c>
      <c r="T12" s="18">
        <f t="shared" si="28"/>
        <v>58502.999999999993</v>
      </c>
      <c r="U12" s="18">
        <f t="shared" si="28"/>
        <v>28707.599999999999</v>
      </c>
      <c r="V12" s="21">
        <f t="shared" si="10"/>
        <v>49.070304086969898</v>
      </c>
      <c r="W12" s="18">
        <f t="shared" si="28"/>
        <v>41548.399999999994</v>
      </c>
      <c r="X12" s="18">
        <f t="shared" si="28"/>
        <v>2032.1</v>
      </c>
      <c r="Y12" s="21">
        <f t="shared" si="11"/>
        <v>4.8909223941234803</v>
      </c>
      <c r="Z12" s="18">
        <f t="shared" si="28"/>
        <v>3108.5000000000009</v>
      </c>
      <c r="AA12" s="18">
        <f t="shared" si="28"/>
        <v>2320.9000000000005</v>
      </c>
      <c r="AB12" s="21">
        <f t="shared" si="12"/>
        <v>74.66302074955766</v>
      </c>
      <c r="AC12" s="18">
        <f t="shared" si="28"/>
        <v>890401.79999999993</v>
      </c>
      <c r="AD12" s="18">
        <f t="shared" si="28"/>
        <v>662913.89999999991</v>
      </c>
      <c r="AE12" s="21">
        <f t="shared" si="13"/>
        <v>74.451096123121047</v>
      </c>
      <c r="AF12" s="18">
        <f t="shared" si="28"/>
        <v>3057845.1</v>
      </c>
      <c r="AG12" s="18">
        <f t="shared" si="28"/>
        <v>2240448.7000000002</v>
      </c>
      <c r="AH12" s="21">
        <f t="shared" si="14"/>
        <v>73.268874868776052</v>
      </c>
      <c r="AI12" s="18">
        <f t="shared" si="28"/>
        <v>32618.099999999995</v>
      </c>
      <c r="AJ12" s="18">
        <f t="shared" si="28"/>
        <v>22579.400000000005</v>
      </c>
      <c r="AK12" s="21">
        <f t="shared" si="15"/>
        <v>69.223529267492609</v>
      </c>
      <c r="AL12" s="18">
        <f t="shared" si="28"/>
        <v>5.8999999999999995</v>
      </c>
      <c r="AM12" s="18">
        <f t="shared" si="28"/>
        <v>2.9</v>
      </c>
      <c r="AN12" s="21">
        <f t="shared" si="16"/>
        <v>49.152542372881356</v>
      </c>
      <c r="AO12" s="18">
        <f t="shared" si="28"/>
        <v>9683.7999999999993</v>
      </c>
      <c r="AP12" s="18">
        <f t="shared" si="28"/>
        <v>6769.2999999999993</v>
      </c>
      <c r="AQ12" s="21">
        <f t="shared" si="17"/>
        <v>69.903343728701543</v>
      </c>
      <c r="AR12" s="18">
        <f t="shared" si="28"/>
        <v>430290.4</v>
      </c>
      <c r="AS12" s="18">
        <f t="shared" si="28"/>
        <v>324552.10000000003</v>
      </c>
      <c r="AT12" s="21">
        <f t="shared" ref="AT12:AT33" si="29">AS12/AR12*100</f>
        <v>75.426293498530299</v>
      </c>
      <c r="AU12" s="18">
        <f t="shared" si="28"/>
        <v>1547.7</v>
      </c>
      <c r="AV12" s="18">
        <f t="shared" si="28"/>
        <v>0</v>
      </c>
      <c r="AW12" s="21">
        <f t="shared" si="18"/>
        <v>0</v>
      </c>
      <c r="AX12" s="18">
        <f t="shared" si="28"/>
        <v>1259.8999999999996</v>
      </c>
      <c r="AY12" s="18">
        <f t="shared" si="28"/>
        <v>761.30000000000007</v>
      </c>
      <c r="AZ12" s="21">
        <f t="shared" si="19"/>
        <v>60.425430589729366</v>
      </c>
      <c r="BA12" s="18">
        <f t="shared" si="28"/>
        <v>1076.7</v>
      </c>
      <c r="BB12" s="18">
        <f t="shared" si="28"/>
        <v>182.90000000000003</v>
      </c>
      <c r="BC12" s="21">
        <f t="shared" si="20"/>
        <v>16.987090182966476</v>
      </c>
      <c r="BD12" s="18">
        <f t="shared" si="28"/>
        <v>6075</v>
      </c>
      <c r="BE12" s="18">
        <f t="shared" si="28"/>
        <v>3300</v>
      </c>
      <c r="BF12" s="21">
        <f t="shared" si="21"/>
        <v>54.320987654320987</v>
      </c>
      <c r="BG12" s="18">
        <f t="shared" si="28"/>
        <v>26506.999999999996</v>
      </c>
      <c r="BH12" s="18">
        <f t="shared" ref="BH12:BR12" si="30">SUM(BH13:BH33)</f>
        <v>25093.599459999998</v>
      </c>
      <c r="BI12" s="21">
        <f t="shared" ref="BI12:BI33" si="31">BH12/BG12*100</f>
        <v>94.667821556569962</v>
      </c>
      <c r="BJ12" s="18">
        <f t="shared" si="30"/>
        <v>0</v>
      </c>
      <c r="BK12" s="18">
        <f t="shared" si="30"/>
        <v>0</v>
      </c>
      <c r="BL12" s="18">
        <f t="shared" si="30"/>
        <v>0</v>
      </c>
      <c r="BM12" s="18">
        <f t="shared" si="30"/>
        <v>1814.6</v>
      </c>
      <c r="BN12" s="18">
        <f t="shared" si="30"/>
        <v>1111.1000000000001</v>
      </c>
      <c r="BO12" s="21">
        <f t="shared" si="24"/>
        <v>61.231125316874255</v>
      </c>
      <c r="BP12" s="18">
        <f t="shared" si="30"/>
        <v>0</v>
      </c>
      <c r="BQ12" s="18">
        <f t="shared" si="30"/>
        <v>0</v>
      </c>
      <c r="BR12" s="18">
        <f t="shared" si="30"/>
        <v>0</v>
      </c>
    </row>
    <row r="13" spans="1:70" s="51" customFormat="1" ht="18" customHeight="1">
      <c r="A13" s="50" t="s">
        <v>28</v>
      </c>
      <c r="B13" s="50">
        <f t="shared" si="26"/>
        <v>142063.39999999997</v>
      </c>
      <c r="C13" s="50">
        <f t="shared" si="27"/>
        <v>97591.474820000018</v>
      </c>
      <c r="D13" s="22">
        <f t="shared" si="3"/>
        <v>68.695719530857374</v>
      </c>
      <c r="E13" s="50">
        <v>2076.1999999999998</v>
      </c>
      <c r="F13" s="50">
        <v>1541.3</v>
      </c>
      <c r="G13" s="22">
        <f t="shared" si="5"/>
        <v>74.236586070706096</v>
      </c>
      <c r="H13" s="50">
        <v>508.1</v>
      </c>
      <c r="I13" s="50">
        <v>296.5</v>
      </c>
      <c r="J13" s="22">
        <f t="shared" si="6"/>
        <v>58.354654595552056</v>
      </c>
      <c r="K13" s="50">
        <v>102.5</v>
      </c>
      <c r="L13" s="50">
        <v>65.599999999999994</v>
      </c>
      <c r="M13" s="22">
        <f t="shared" si="7"/>
        <v>63.999999999999993</v>
      </c>
      <c r="N13" s="50">
        <v>1.2</v>
      </c>
      <c r="O13" s="50">
        <v>0</v>
      </c>
      <c r="P13" s="22">
        <f t="shared" si="8"/>
        <v>0</v>
      </c>
      <c r="Q13" s="50">
        <v>306.5</v>
      </c>
      <c r="R13" s="50">
        <v>224.9</v>
      </c>
      <c r="S13" s="22">
        <f t="shared" si="9"/>
        <v>73.376835236541609</v>
      </c>
      <c r="T13" s="50">
        <v>1857.2</v>
      </c>
      <c r="U13" s="50">
        <v>1857.2</v>
      </c>
      <c r="V13" s="22">
        <f t="shared" si="10"/>
        <v>100</v>
      </c>
      <c r="W13" s="50">
        <v>5111.8</v>
      </c>
      <c r="X13" s="50">
        <v>102</v>
      </c>
      <c r="Y13" s="22">
        <f t="shared" si="11"/>
        <v>1.9953832309558277</v>
      </c>
      <c r="Z13" s="50">
        <v>99.3</v>
      </c>
      <c r="AA13" s="50">
        <v>65.8</v>
      </c>
      <c r="AB13" s="22">
        <f t="shared" si="12"/>
        <v>66.26384692849949</v>
      </c>
      <c r="AC13" s="50">
        <v>8636.6</v>
      </c>
      <c r="AD13" s="50">
        <v>5978</v>
      </c>
      <c r="AE13" s="22">
        <f t="shared" si="13"/>
        <v>69.217053006970332</v>
      </c>
      <c r="AF13" s="50">
        <v>108344.9</v>
      </c>
      <c r="AG13" s="50">
        <v>76414.3</v>
      </c>
      <c r="AH13" s="22">
        <f t="shared" si="14"/>
        <v>70.528746623052868</v>
      </c>
      <c r="AI13" s="50"/>
      <c r="AJ13" s="50">
        <v>0</v>
      </c>
      <c r="AK13" s="22"/>
      <c r="AL13" s="50">
        <v>0.2</v>
      </c>
      <c r="AM13" s="50">
        <v>0</v>
      </c>
      <c r="AN13" s="22">
        <f t="shared" si="16"/>
        <v>0</v>
      </c>
      <c r="AO13" s="50">
        <v>306.5</v>
      </c>
      <c r="AP13" s="50">
        <v>189.2</v>
      </c>
      <c r="AQ13" s="22">
        <f t="shared" si="17"/>
        <v>61.729200652528547</v>
      </c>
      <c r="AR13" s="50">
        <v>13186.6</v>
      </c>
      <c r="AS13" s="50">
        <v>9890.1</v>
      </c>
      <c r="AT13" s="22">
        <f t="shared" si="29"/>
        <v>75.001137518389882</v>
      </c>
      <c r="AU13" s="50"/>
      <c r="AV13" s="50"/>
      <c r="AW13" s="22"/>
      <c r="AX13" s="50">
        <v>54.8</v>
      </c>
      <c r="AY13" s="50">
        <v>36.5</v>
      </c>
      <c r="AZ13" s="22">
        <f t="shared" si="19"/>
        <v>66.605839416058402</v>
      </c>
      <c r="BA13" s="50">
        <v>9.6999999999999993</v>
      </c>
      <c r="BB13" s="50">
        <v>0</v>
      </c>
      <c r="BC13" s="22">
        <f t="shared" si="20"/>
        <v>0</v>
      </c>
      <c r="BD13" s="50">
        <v>300</v>
      </c>
      <c r="BE13" s="50">
        <v>0</v>
      </c>
      <c r="BF13" s="22">
        <f t="shared" si="21"/>
        <v>0</v>
      </c>
      <c r="BG13" s="50">
        <v>1140</v>
      </c>
      <c r="BH13" s="50">
        <v>917.47481999999991</v>
      </c>
      <c r="BI13" s="22">
        <f t="shared" si="31"/>
        <v>80.480247368421047</v>
      </c>
      <c r="BJ13" s="50"/>
      <c r="BK13" s="50"/>
      <c r="BL13" s="50"/>
      <c r="BM13" s="50">
        <v>21.3</v>
      </c>
      <c r="BN13" s="50">
        <v>12.6</v>
      </c>
      <c r="BO13" s="22">
        <f t="shared" si="24"/>
        <v>59.154929577464785</v>
      </c>
      <c r="BP13" s="50"/>
      <c r="BQ13" s="50"/>
      <c r="BR13" s="50"/>
    </row>
    <row r="14" spans="1:70" s="51" customFormat="1" ht="18" customHeight="1">
      <c r="A14" s="50" t="s">
        <v>29</v>
      </c>
      <c r="B14" s="50">
        <f t="shared" si="26"/>
        <v>154920.6</v>
      </c>
      <c r="C14" s="50">
        <f t="shared" si="27"/>
        <v>113864.81234</v>
      </c>
      <c r="D14" s="22">
        <f t="shared" si="3"/>
        <v>73.498819614692948</v>
      </c>
      <c r="E14" s="50">
        <v>3050</v>
      </c>
      <c r="F14" s="50">
        <v>2250.8000000000002</v>
      </c>
      <c r="G14" s="22">
        <f t="shared" si="5"/>
        <v>73.796721311475409</v>
      </c>
      <c r="H14" s="50">
        <v>942.5</v>
      </c>
      <c r="I14" s="50">
        <v>567.6</v>
      </c>
      <c r="J14" s="22">
        <f t="shared" si="6"/>
        <v>60.222811671087541</v>
      </c>
      <c r="K14" s="50">
        <v>479</v>
      </c>
      <c r="L14" s="50">
        <v>221.9</v>
      </c>
      <c r="M14" s="22">
        <f t="shared" si="7"/>
        <v>46.325678496868477</v>
      </c>
      <c r="N14" s="50">
        <v>1.2</v>
      </c>
      <c r="O14" s="50">
        <v>0</v>
      </c>
      <c r="P14" s="22">
        <f t="shared" si="8"/>
        <v>0</v>
      </c>
      <c r="Q14" s="50">
        <v>570.4</v>
      </c>
      <c r="R14" s="50">
        <v>424.4</v>
      </c>
      <c r="S14" s="22">
        <f t="shared" si="9"/>
        <v>74.403927068723704</v>
      </c>
      <c r="T14" s="50">
        <v>2785.9</v>
      </c>
      <c r="U14" s="50">
        <v>2743.7</v>
      </c>
      <c r="V14" s="22">
        <f t="shared" si="10"/>
        <v>98.48522918984888</v>
      </c>
      <c r="W14" s="50">
        <v>3365.6</v>
      </c>
      <c r="X14" s="50">
        <v>0</v>
      </c>
      <c r="Y14" s="22">
        <f t="shared" si="11"/>
        <v>0</v>
      </c>
      <c r="Z14" s="50">
        <v>165.5</v>
      </c>
      <c r="AA14" s="50">
        <v>165.5</v>
      </c>
      <c r="AB14" s="22">
        <f t="shared" si="12"/>
        <v>100</v>
      </c>
      <c r="AC14" s="50">
        <v>18474.3</v>
      </c>
      <c r="AD14" s="50">
        <v>13762.7</v>
      </c>
      <c r="AE14" s="22">
        <f t="shared" si="13"/>
        <v>74.496462653524091</v>
      </c>
      <c r="AF14" s="50">
        <v>107726.3</v>
      </c>
      <c r="AG14" s="50">
        <v>80672.399999999994</v>
      </c>
      <c r="AH14" s="22">
        <f t="shared" si="14"/>
        <v>74.886448341769835</v>
      </c>
      <c r="AI14" s="50">
        <v>1533.7</v>
      </c>
      <c r="AJ14" s="50">
        <v>1241.4000000000001</v>
      </c>
      <c r="AK14" s="22">
        <f t="shared" si="15"/>
        <v>80.941513985786003</v>
      </c>
      <c r="AL14" s="50">
        <v>0.1</v>
      </c>
      <c r="AM14" s="50">
        <v>0</v>
      </c>
      <c r="AN14" s="22">
        <f t="shared" si="16"/>
        <v>0</v>
      </c>
      <c r="AO14" s="50">
        <v>306.5</v>
      </c>
      <c r="AP14" s="50">
        <v>225.1</v>
      </c>
      <c r="AQ14" s="22">
        <f t="shared" si="17"/>
        <v>73.442088091353995</v>
      </c>
      <c r="AR14" s="50">
        <v>13995.5</v>
      </c>
      <c r="AS14" s="50">
        <v>10496.7</v>
      </c>
      <c r="AT14" s="22">
        <f t="shared" si="29"/>
        <v>75.000535886534962</v>
      </c>
      <c r="AU14" s="50"/>
      <c r="AV14" s="50"/>
      <c r="AW14" s="22"/>
      <c r="AX14" s="50">
        <v>54.8</v>
      </c>
      <c r="AY14" s="50">
        <v>35.6</v>
      </c>
      <c r="AZ14" s="22">
        <f t="shared" si="19"/>
        <v>64.963503649635044</v>
      </c>
      <c r="BA14" s="50">
        <v>119.9</v>
      </c>
      <c r="BB14" s="50">
        <v>0</v>
      </c>
      <c r="BC14" s="22">
        <f t="shared" si="20"/>
        <v>0</v>
      </c>
      <c r="BD14" s="50"/>
      <c r="BE14" s="50"/>
      <c r="BF14" s="22"/>
      <c r="BG14" s="50">
        <v>1282.5</v>
      </c>
      <c r="BH14" s="50">
        <v>1047.01234</v>
      </c>
      <c r="BI14" s="22">
        <f t="shared" si="31"/>
        <v>81.638389083820655</v>
      </c>
      <c r="BJ14" s="50"/>
      <c r="BK14" s="50"/>
      <c r="BL14" s="50"/>
      <c r="BM14" s="50">
        <v>66.900000000000006</v>
      </c>
      <c r="BN14" s="50">
        <v>10</v>
      </c>
      <c r="BO14" s="22">
        <f t="shared" si="24"/>
        <v>14.947683109118085</v>
      </c>
      <c r="BP14" s="50"/>
      <c r="BQ14" s="50"/>
      <c r="BR14" s="50"/>
    </row>
    <row r="15" spans="1:70" s="51" customFormat="1" ht="18" customHeight="1">
      <c r="A15" s="50" t="s">
        <v>30</v>
      </c>
      <c r="B15" s="50">
        <f t="shared" si="26"/>
        <v>415084.69999999995</v>
      </c>
      <c r="C15" s="50">
        <f t="shared" si="27"/>
        <v>305174.39999999997</v>
      </c>
      <c r="D15" s="22">
        <f t="shared" si="3"/>
        <v>73.520994630734407</v>
      </c>
      <c r="E15" s="50">
        <v>8275.6</v>
      </c>
      <c r="F15" s="50">
        <v>5306.6</v>
      </c>
      <c r="G15" s="22">
        <f t="shared" si="5"/>
        <v>64.123447242496013</v>
      </c>
      <c r="H15" s="50">
        <v>1605.2</v>
      </c>
      <c r="I15" s="50">
        <v>996.2</v>
      </c>
      <c r="J15" s="22">
        <f t="shared" si="6"/>
        <v>62.06080239222527</v>
      </c>
      <c r="K15" s="50">
        <v>906.6</v>
      </c>
      <c r="L15" s="50">
        <v>357.8</v>
      </c>
      <c r="M15" s="22">
        <f t="shared" si="7"/>
        <v>39.466137215971763</v>
      </c>
      <c r="N15" s="50">
        <v>1.5</v>
      </c>
      <c r="O15" s="50">
        <v>0.7</v>
      </c>
      <c r="P15" s="22">
        <f t="shared" si="8"/>
        <v>46.666666666666664</v>
      </c>
      <c r="Q15" s="50">
        <v>833.9</v>
      </c>
      <c r="R15" s="50">
        <v>610.20000000000005</v>
      </c>
      <c r="S15" s="22">
        <f t="shared" si="9"/>
        <v>73.174241515769296</v>
      </c>
      <c r="T15" s="50">
        <v>1857.3</v>
      </c>
      <c r="U15" s="50">
        <v>0</v>
      </c>
      <c r="V15" s="22">
        <f t="shared" si="10"/>
        <v>0</v>
      </c>
      <c r="W15" s="50">
        <v>7255.6</v>
      </c>
      <c r="X15" s="50">
        <v>0</v>
      </c>
      <c r="Y15" s="22">
        <f t="shared" si="11"/>
        <v>0</v>
      </c>
      <c r="Z15" s="50">
        <v>66.2</v>
      </c>
      <c r="AA15" s="50">
        <v>66.2</v>
      </c>
      <c r="AB15" s="22">
        <f t="shared" si="12"/>
        <v>100</v>
      </c>
      <c r="AC15" s="50">
        <v>73555.399999999994</v>
      </c>
      <c r="AD15" s="50">
        <v>57779.8</v>
      </c>
      <c r="AE15" s="22">
        <f t="shared" si="13"/>
        <v>78.552764310981942</v>
      </c>
      <c r="AF15" s="50">
        <v>282457</v>
      </c>
      <c r="AG15" s="50">
        <v>211613.7</v>
      </c>
      <c r="AH15" s="22">
        <f t="shared" si="14"/>
        <v>74.91890801077686</v>
      </c>
      <c r="AI15" s="50">
        <v>2560.9</v>
      </c>
      <c r="AJ15" s="50">
        <v>1650.4</v>
      </c>
      <c r="AK15" s="22">
        <f t="shared" si="15"/>
        <v>64.446093170369792</v>
      </c>
      <c r="AL15" s="50">
        <v>0.3</v>
      </c>
      <c r="AM15" s="50">
        <v>0.1</v>
      </c>
      <c r="AN15" s="22">
        <f t="shared" si="16"/>
        <v>33.333333333333336</v>
      </c>
      <c r="AO15" s="50">
        <v>613.5</v>
      </c>
      <c r="AP15" s="50">
        <v>437.4</v>
      </c>
      <c r="AQ15" s="22">
        <f t="shared" si="17"/>
        <v>71.295843520782384</v>
      </c>
      <c r="AR15" s="50">
        <v>30250.6</v>
      </c>
      <c r="AS15" s="50">
        <v>22688.1</v>
      </c>
      <c r="AT15" s="22">
        <f t="shared" si="29"/>
        <v>75.000495857933387</v>
      </c>
      <c r="AU15" s="50">
        <v>300</v>
      </c>
      <c r="AV15" s="50">
        <v>0</v>
      </c>
      <c r="AW15" s="22">
        <f t="shared" si="18"/>
        <v>0</v>
      </c>
      <c r="AX15" s="50">
        <v>82.1</v>
      </c>
      <c r="AY15" s="50">
        <v>51.3</v>
      </c>
      <c r="AZ15" s="22">
        <f t="shared" si="19"/>
        <v>62.484774665042629</v>
      </c>
      <c r="BA15" s="50">
        <v>244.4</v>
      </c>
      <c r="BB15" s="50">
        <v>72.3</v>
      </c>
      <c r="BC15" s="22">
        <f t="shared" si="20"/>
        <v>29.582651391162031</v>
      </c>
      <c r="BD15" s="50">
        <v>2175</v>
      </c>
      <c r="BE15" s="50">
        <v>1500</v>
      </c>
      <c r="BF15" s="22">
        <f t="shared" si="21"/>
        <v>68.965517241379317</v>
      </c>
      <c r="BG15" s="50">
        <v>1924</v>
      </c>
      <c r="BH15" s="50">
        <v>1924</v>
      </c>
      <c r="BI15" s="22">
        <f t="shared" si="31"/>
        <v>100</v>
      </c>
      <c r="BJ15" s="50"/>
      <c r="BK15" s="50"/>
      <c r="BL15" s="50"/>
      <c r="BM15" s="50">
        <v>119.6</v>
      </c>
      <c r="BN15" s="50">
        <v>119.6</v>
      </c>
      <c r="BO15" s="22">
        <f t="shared" si="24"/>
        <v>100</v>
      </c>
      <c r="BP15" s="50"/>
      <c r="BQ15" s="50"/>
      <c r="BR15" s="50"/>
    </row>
    <row r="16" spans="1:70" s="51" customFormat="1" ht="18" customHeight="1">
      <c r="A16" s="50" t="s">
        <v>31</v>
      </c>
      <c r="B16" s="50">
        <f t="shared" si="26"/>
        <v>304508.40000000002</v>
      </c>
      <c r="C16" s="50">
        <f t="shared" si="27"/>
        <v>222684.29404000007</v>
      </c>
      <c r="D16" s="22">
        <f t="shared" si="3"/>
        <v>73.12911369275858</v>
      </c>
      <c r="E16" s="50">
        <v>6247.7</v>
      </c>
      <c r="F16" s="50">
        <v>3965.8</v>
      </c>
      <c r="G16" s="22">
        <f t="shared" si="5"/>
        <v>63.476159226595399</v>
      </c>
      <c r="H16" s="50">
        <v>1943.9</v>
      </c>
      <c r="I16" s="50">
        <v>934.7</v>
      </c>
      <c r="J16" s="22">
        <f t="shared" si="6"/>
        <v>48.083749164051646</v>
      </c>
      <c r="K16" s="50">
        <v>519.9</v>
      </c>
      <c r="L16" s="50">
        <v>288.8</v>
      </c>
      <c r="M16" s="22">
        <f t="shared" si="7"/>
        <v>55.549144066166576</v>
      </c>
      <c r="N16" s="50">
        <v>3</v>
      </c>
      <c r="O16" s="50">
        <v>0.2</v>
      </c>
      <c r="P16" s="22">
        <f t="shared" si="8"/>
        <v>6.666666666666667</v>
      </c>
      <c r="Q16" s="50">
        <v>1097.7</v>
      </c>
      <c r="R16" s="50">
        <v>705.3</v>
      </c>
      <c r="S16" s="22">
        <f t="shared" si="9"/>
        <v>64.252528013118322</v>
      </c>
      <c r="T16" s="50">
        <v>2785.9</v>
      </c>
      <c r="U16" s="50">
        <v>1818.7</v>
      </c>
      <c r="V16" s="22">
        <f t="shared" si="10"/>
        <v>65.282314512365843</v>
      </c>
      <c r="W16" s="50">
        <v>6473.6</v>
      </c>
      <c r="X16" s="50">
        <v>1586.6</v>
      </c>
      <c r="Y16" s="22">
        <f t="shared" si="11"/>
        <v>24.508774097874443</v>
      </c>
      <c r="Z16" s="50">
        <v>149.6</v>
      </c>
      <c r="AA16" s="50">
        <v>132.80000000000001</v>
      </c>
      <c r="AB16" s="22">
        <f t="shared" si="12"/>
        <v>88.770053475935839</v>
      </c>
      <c r="AC16" s="50">
        <v>56546.2</v>
      </c>
      <c r="AD16" s="50">
        <v>42166.6</v>
      </c>
      <c r="AE16" s="22">
        <f t="shared" si="13"/>
        <v>74.570174476799494</v>
      </c>
      <c r="AF16" s="50">
        <v>196611</v>
      </c>
      <c r="AG16" s="50">
        <v>147215.70000000001</v>
      </c>
      <c r="AH16" s="22">
        <f t="shared" si="14"/>
        <v>74.876634572836721</v>
      </c>
      <c r="AI16" s="50">
        <v>2366.5</v>
      </c>
      <c r="AJ16" s="50">
        <v>1315</v>
      </c>
      <c r="AK16" s="22">
        <f t="shared" si="15"/>
        <v>55.567293471371229</v>
      </c>
      <c r="AL16" s="50">
        <v>0.2</v>
      </c>
      <c r="AM16" s="50">
        <v>0.2</v>
      </c>
      <c r="AN16" s="22">
        <f t="shared" si="16"/>
        <v>100</v>
      </c>
      <c r="AO16" s="50">
        <v>613.5</v>
      </c>
      <c r="AP16" s="50">
        <v>401.7</v>
      </c>
      <c r="AQ16" s="22">
        <f t="shared" si="17"/>
        <v>65.476772616136913</v>
      </c>
      <c r="AR16" s="50">
        <v>27178.799999999999</v>
      </c>
      <c r="AS16" s="50">
        <v>20384.099999999999</v>
      </c>
      <c r="AT16" s="22">
        <f t="shared" si="29"/>
        <v>75</v>
      </c>
      <c r="AU16" s="50"/>
      <c r="AV16" s="50"/>
      <c r="AW16" s="22"/>
      <c r="AX16" s="50">
        <v>68.400000000000006</v>
      </c>
      <c r="AY16" s="50">
        <v>34.1</v>
      </c>
      <c r="AZ16" s="22">
        <f t="shared" si="19"/>
        <v>49.853801169590639</v>
      </c>
      <c r="BA16" s="50">
        <v>41.1</v>
      </c>
      <c r="BB16" s="50">
        <v>28.7</v>
      </c>
      <c r="BC16" s="22">
        <f t="shared" si="20"/>
        <v>69.829683698296833</v>
      </c>
      <c r="BD16" s="50"/>
      <c r="BE16" s="50"/>
      <c r="BF16" s="22"/>
      <c r="BG16" s="50">
        <v>1710</v>
      </c>
      <c r="BH16" s="50">
        <v>1615.29404</v>
      </c>
      <c r="BI16" s="22">
        <f t="shared" si="31"/>
        <v>94.461639766081873</v>
      </c>
      <c r="BJ16" s="50"/>
      <c r="BK16" s="50"/>
      <c r="BL16" s="50"/>
      <c r="BM16" s="50">
        <v>151.4</v>
      </c>
      <c r="BN16" s="50">
        <v>90</v>
      </c>
      <c r="BO16" s="22">
        <f t="shared" si="24"/>
        <v>59.445178335535012</v>
      </c>
      <c r="BP16" s="50"/>
      <c r="BQ16" s="50"/>
      <c r="BR16" s="50"/>
    </row>
    <row r="17" spans="1:70" s="51" customFormat="1" ht="18" customHeight="1">
      <c r="A17" s="50" t="s">
        <v>32</v>
      </c>
      <c r="B17" s="50">
        <f t="shared" si="26"/>
        <v>217375.09999999995</v>
      </c>
      <c r="C17" s="50">
        <f t="shared" si="27"/>
        <v>156561.19741999998</v>
      </c>
      <c r="D17" s="22">
        <f t="shared" si="3"/>
        <v>72.023519446339535</v>
      </c>
      <c r="E17" s="50">
        <v>4462.2</v>
      </c>
      <c r="F17" s="50">
        <v>3255.7</v>
      </c>
      <c r="G17" s="22">
        <f t="shared" si="5"/>
        <v>72.961767737887143</v>
      </c>
      <c r="H17" s="50">
        <v>1200.2</v>
      </c>
      <c r="I17" s="50">
        <v>633.1</v>
      </c>
      <c r="J17" s="22">
        <f t="shared" si="6"/>
        <v>52.749541743042826</v>
      </c>
      <c r="K17" s="50">
        <v>387.6</v>
      </c>
      <c r="L17" s="50">
        <v>153.19999999999999</v>
      </c>
      <c r="M17" s="22">
        <f t="shared" si="7"/>
        <v>39.525283797729614</v>
      </c>
      <c r="N17" s="50">
        <v>1.3</v>
      </c>
      <c r="O17" s="50">
        <v>1</v>
      </c>
      <c r="P17" s="22">
        <f t="shared" si="8"/>
        <v>76.92307692307692</v>
      </c>
      <c r="Q17" s="50">
        <v>570.4</v>
      </c>
      <c r="R17" s="50">
        <v>447.8</v>
      </c>
      <c r="S17" s="22">
        <f t="shared" si="9"/>
        <v>78.506311360448805</v>
      </c>
      <c r="T17" s="50">
        <v>3714.5</v>
      </c>
      <c r="U17" s="50">
        <v>3611.1</v>
      </c>
      <c r="V17" s="22">
        <f t="shared" si="10"/>
        <v>97.216314443397494</v>
      </c>
      <c r="W17" s="50"/>
      <c r="X17" s="50">
        <v>0</v>
      </c>
      <c r="Y17" s="22"/>
      <c r="Z17" s="50">
        <v>83.8</v>
      </c>
      <c r="AA17" s="50">
        <v>50.3</v>
      </c>
      <c r="AB17" s="22">
        <f t="shared" si="12"/>
        <v>60.023866348448685</v>
      </c>
      <c r="AC17" s="50">
        <v>48620.800000000003</v>
      </c>
      <c r="AD17" s="50">
        <v>35509.9</v>
      </c>
      <c r="AE17" s="22">
        <f t="shared" si="13"/>
        <v>73.034380347505589</v>
      </c>
      <c r="AF17" s="50">
        <v>134353.29999999999</v>
      </c>
      <c r="AG17" s="50">
        <v>94993.2</v>
      </c>
      <c r="AH17" s="22">
        <f t="shared" si="14"/>
        <v>70.70403183248942</v>
      </c>
      <c r="AI17" s="50">
        <v>1627</v>
      </c>
      <c r="AJ17" s="50">
        <v>1149.5</v>
      </c>
      <c r="AK17" s="22">
        <f t="shared" si="15"/>
        <v>70.651505838967424</v>
      </c>
      <c r="AL17" s="50">
        <v>0.5</v>
      </c>
      <c r="AM17" s="50">
        <v>0</v>
      </c>
      <c r="AN17" s="22">
        <f t="shared" si="16"/>
        <v>0</v>
      </c>
      <c r="AO17" s="50">
        <v>613.5</v>
      </c>
      <c r="AP17" s="50">
        <v>459.9</v>
      </c>
      <c r="AQ17" s="22">
        <f t="shared" si="17"/>
        <v>74.963325183374081</v>
      </c>
      <c r="AR17" s="50">
        <v>20584</v>
      </c>
      <c r="AS17" s="50">
        <v>15437.7</v>
      </c>
      <c r="AT17" s="22">
        <f t="shared" si="29"/>
        <v>74.99854255732609</v>
      </c>
      <c r="AU17" s="50"/>
      <c r="AV17" s="50"/>
      <c r="AW17" s="22"/>
      <c r="AX17" s="50">
        <v>54.8</v>
      </c>
      <c r="AY17" s="50">
        <v>41.1</v>
      </c>
      <c r="AZ17" s="22">
        <f t="shared" si="19"/>
        <v>75.000000000000014</v>
      </c>
      <c r="BA17" s="50">
        <v>69.400000000000006</v>
      </c>
      <c r="BB17" s="50">
        <v>10</v>
      </c>
      <c r="BC17" s="22">
        <f t="shared" si="20"/>
        <v>14.409221902017292</v>
      </c>
      <c r="BD17" s="50"/>
      <c r="BE17" s="50"/>
      <c r="BF17" s="22"/>
      <c r="BG17" s="50">
        <v>926.5</v>
      </c>
      <c r="BH17" s="50">
        <v>702.39742000000001</v>
      </c>
      <c r="BI17" s="22">
        <f t="shared" si="31"/>
        <v>75.811917970858062</v>
      </c>
      <c r="BJ17" s="50"/>
      <c r="BK17" s="50"/>
      <c r="BL17" s="50"/>
      <c r="BM17" s="50">
        <v>105.3</v>
      </c>
      <c r="BN17" s="50">
        <v>105.3</v>
      </c>
      <c r="BO17" s="22">
        <f t="shared" si="24"/>
        <v>100</v>
      </c>
      <c r="BP17" s="50"/>
      <c r="BQ17" s="50"/>
      <c r="BR17" s="50"/>
    </row>
    <row r="18" spans="1:70" s="51" customFormat="1" ht="18" customHeight="1">
      <c r="A18" s="50" t="s">
        <v>33</v>
      </c>
      <c r="B18" s="50">
        <f t="shared" si="26"/>
        <v>353787.1</v>
      </c>
      <c r="C18" s="50">
        <f t="shared" si="27"/>
        <v>256532.85963999998</v>
      </c>
      <c r="D18" s="22">
        <f t="shared" si="3"/>
        <v>72.510518229748911</v>
      </c>
      <c r="E18" s="50">
        <v>6076.8</v>
      </c>
      <c r="F18" s="50">
        <v>4276.3</v>
      </c>
      <c r="G18" s="22">
        <f t="shared" si="5"/>
        <v>70.370918904686675</v>
      </c>
      <c r="H18" s="50">
        <v>1664.1</v>
      </c>
      <c r="I18" s="50">
        <v>915.1</v>
      </c>
      <c r="J18" s="22">
        <f t="shared" si="6"/>
        <v>54.990685655910113</v>
      </c>
      <c r="K18" s="50">
        <v>1139.2</v>
      </c>
      <c r="L18" s="50">
        <v>393.1</v>
      </c>
      <c r="M18" s="22">
        <f t="shared" si="7"/>
        <v>34.506671348314605</v>
      </c>
      <c r="N18" s="50">
        <v>3.6</v>
      </c>
      <c r="O18" s="50">
        <v>0</v>
      </c>
      <c r="P18" s="22">
        <f t="shared" si="8"/>
        <v>0</v>
      </c>
      <c r="Q18" s="50">
        <v>833.9</v>
      </c>
      <c r="R18" s="50">
        <v>547.20000000000005</v>
      </c>
      <c r="S18" s="22">
        <f t="shared" si="9"/>
        <v>65.619378822400776</v>
      </c>
      <c r="T18" s="50">
        <v>5571.7</v>
      </c>
      <c r="U18" s="50">
        <v>0</v>
      </c>
      <c r="V18" s="22">
        <f t="shared" si="10"/>
        <v>0</v>
      </c>
      <c r="W18" s="50">
        <v>5169.3</v>
      </c>
      <c r="X18" s="50">
        <v>0</v>
      </c>
      <c r="Y18" s="22">
        <f t="shared" si="11"/>
        <v>0</v>
      </c>
      <c r="Z18" s="50">
        <v>181.1</v>
      </c>
      <c r="AA18" s="50">
        <v>181.1</v>
      </c>
      <c r="AB18" s="22">
        <f t="shared" si="12"/>
        <v>100</v>
      </c>
      <c r="AC18" s="50">
        <v>69413.899999999994</v>
      </c>
      <c r="AD18" s="50">
        <v>52981.4</v>
      </c>
      <c r="AE18" s="22">
        <f t="shared" si="13"/>
        <v>76.326787574246666</v>
      </c>
      <c r="AF18" s="50">
        <v>229104.8</v>
      </c>
      <c r="AG18" s="50">
        <v>171343.3</v>
      </c>
      <c r="AH18" s="22">
        <f t="shared" si="14"/>
        <v>74.788175542371874</v>
      </c>
      <c r="AI18" s="50"/>
      <c r="AJ18" s="50">
        <v>0</v>
      </c>
      <c r="AK18" s="22"/>
      <c r="AL18" s="50">
        <v>0.2</v>
      </c>
      <c r="AM18" s="50">
        <v>0</v>
      </c>
      <c r="AN18" s="22">
        <f t="shared" si="16"/>
        <v>0</v>
      </c>
      <c r="AO18" s="50">
        <v>613.5</v>
      </c>
      <c r="AP18" s="50">
        <v>394.1</v>
      </c>
      <c r="AQ18" s="22">
        <f t="shared" si="17"/>
        <v>64.237978810105957</v>
      </c>
      <c r="AR18" s="50">
        <v>31550.7</v>
      </c>
      <c r="AS18" s="50">
        <v>23662.799999999999</v>
      </c>
      <c r="AT18" s="22">
        <f t="shared" si="29"/>
        <v>74.999286862098145</v>
      </c>
      <c r="AU18" s="50"/>
      <c r="AV18" s="50"/>
      <c r="AW18" s="22"/>
      <c r="AX18" s="50">
        <v>54.8</v>
      </c>
      <c r="AY18" s="50">
        <v>31.5</v>
      </c>
      <c r="AZ18" s="22">
        <f t="shared" si="19"/>
        <v>57.481751824817515</v>
      </c>
      <c r="BA18" s="50">
        <v>52</v>
      </c>
      <c r="BB18" s="50">
        <v>0</v>
      </c>
      <c r="BC18" s="22">
        <f t="shared" si="20"/>
        <v>0</v>
      </c>
      <c r="BD18" s="50"/>
      <c r="BE18" s="50"/>
      <c r="BF18" s="22"/>
      <c r="BG18" s="50">
        <v>2209</v>
      </c>
      <c r="BH18" s="50">
        <v>1746.9596399999998</v>
      </c>
      <c r="BI18" s="22">
        <f t="shared" si="31"/>
        <v>79.08373200543231</v>
      </c>
      <c r="BJ18" s="50"/>
      <c r="BK18" s="50"/>
      <c r="BL18" s="50"/>
      <c r="BM18" s="50">
        <v>148.5</v>
      </c>
      <c r="BN18" s="50">
        <v>60</v>
      </c>
      <c r="BO18" s="22">
        <f t="shared" si="24"/>
        <v>40.404040404040401</v>
      </c>
      <c r="BP18" s="50"/>
      <c r="BQ18" s="50"/>
      <c r="BR18" s="50"/>
    </row>
    <row r="19" spans="1:70" s="51" customFormat="1" ht="18" customHeight="1">
      <c r="A19" s="50" t="s">
        <v>34</v>
      </c>
      <c r="B19" s="50">
        <f t="shared" si="26"/>
        <v>165406.99999999994</v>
      </c>
      <c r="C19" s="50">
        <f t="shared" si="27"/>
        <v>124102.2</v>
      </c>
      <c r="D19" s="22">
        <f t="shared" si="3"/>
        <v>75.02838453027988</v>
      </c>
      <c r="E19" s="50">
        <v>1658.5</v>
      </c>
      <c r="F19" s="50">
        <v>1141</v>
      </c>
      <c r="G19" s="22">
        <f t="shared" si="5"/>
        <v>68.797105818510701</v>
      </c>
      <c r="H19" s="50">
        <v>714.3</v>
      </c>
      <c r="I19" s="50">
        <v>385.6</v>
      </c>
      <c r="J19" s="22">
        <f t="shared" si="6"/>
        <v>53.982920341593179</v>
      </c>
      <c r="K19" s="50">
        <v>344.4</v>
      </c>
      <c r="L19" s="50">
        <v>201.1</v>
      </c>
      <c r="M19" s="22">
        <f t="shared" si="7"/>
        <v>58.391405342624857</v>
      </c>
      <c r="N19" s="50">
        <v>2</v>
      </c>
      <c r="O19" s="50">
        <v>1.6</v>
      </c>
      <c r="P19" s="22">
        <f t="shared" si="8"/>
        <v>80</v>
      </c>
      <c r="Q19" s="50">
        <v>833.9</v>
      </c>
      <c r="R19" s="50">
        <v>594.9</v>
      </c>
      <c r="S19" s="22">
        <f t="shared" si="9"/>
        <v>71.33948914737978</v>
      </c>
      <c r="T19" s="50">
        <v>1857.2</v>
      </c>
      <c r="U19" s="50">
        <v>1690.1</v>
      </c>
      <c r="V19" s="22">
        <f t="shared" si="10"/>
        <v>91.002584535860436</v>
      </c>
      <c r="W19" s="50"/>
      <c r="X19" s="50">
        <v>0</v>
      </c>
      <c r="Y19" s="22"/>
      <c r="Z19" s="50">
        <v>216.6</v>
      </c>
      <c r="AA19" s="50">
        <v>149.6</v>
      </c>
      <c r="AB19" s="22">
        <f t="shared" si="12"/>
        <v>69.067405355493989</v>
      </c>
      <c r="AC19" s="50">
        <v>35879.199999999997</v>
      </c>
      <c r="AD19" s="50">
        <v>26884.799999999999</v>
      </c>
      <c r="AE19" s="22">
        <f t="shared" si="13"/>
        <v>74.931436598363405</v>
      </c>
      <c r="AF19" s="50">
        <v>104093.7</v>
      </c>
      <c r="AG19" s="50">
        <v>77883.3</v>
      </c>
      <c r="AH19" s="22">
        <f t="shared" si="14"/>
        <v>74.820378178506488</v>
      </c>
      <c r="AI19" s="50">
        <v>1459.3</v>
      </c>
      <c r="AJ19" s="50">
        <v>1077.3</v>
      </c>
      <c r="AK19" s="22">
        <f t="shared" si="15"/>
        <v>73.8230658534914</v>
      </c>
      <c r="AL19" s="50">
        <v>0.5</v>
      </c>
      <c r="AM19" s="50">
        <v>0.4</v>
      </c>
      <c r="AN19" s="22">
        <f t="shared" si="16"/>
        <v>80</v>
      </c>
      <c r="AO19" s="50">
        <v>306.5</v>
      </c>
      <c r="AP19" s="50">
        <v>223.9</v>
      </c>
      <c r="AQ19" s="22">
        <f t="shared" si="17"/>
        <v>73.050570962479611</v>
      </c>
      <c r="AR19" s="50">
        <v>16463.3</v>
      </c>
      <c r="AS19" s="50">
        <v>12347.1</v>
      </c>
      <c r="AT19" s="22">
        <f t="shared" si="29"/>
        <v>74.997722206362042</v>
      </c>
      <c r="AU19" s="50"/>
      <c r="AV19" s="50"/>
      <c r="AW19" s="22"/>
      <c r="AX19" s="50">
        <v>54.8</v>
      </c>
      <c r="AY19" s="50">
        <v>38.4</v>
      </c>
      <c r="AZ19" s="22">
        <f t="shared" si="19"/>
        <v>70.072992700729927</v>
      </c>
      <c r="BA19" s="50">
        <v>49</v>
      </c>
      <c r="BB19" s="50">
        <v>9.3000000000000007</v>
      </c>
      <c r="BC19" s="22">
        <f t="shared" si="20"/>
        <v>18.979591836734695</v>
      </c>
      <c r="BD19" s="50">
        <v>300</v>
      </c>
      <c r="BE19" s="50">
        <v>300</v>
      </c>
      <c r="BF19" s="22">
        <f t="shared" si="21"/>
        <v>100</v>
      </c>
      <c r="BG19" s="50">
        <v>1069</v>
      </c>
      <c r="BH19" s="50">
        <v>1069</v>
      </c>
      <c r="BI19" s="22">
        <f t="shared" si="31"/>
        <v>100</v>
      </c>
      <c r="BJ19" s="50"/>
      <c r="BK19" s="50"/>
      <c r="BL19" s="50"/>
      <c r="BM19" s="50">
        <v>104.8</v>
      </c>
      <c r="BN19" s="50">
        <v>104.8</v>
      </c>
      <c r="BO19" s="22">
        <f t="shared" si="24"/>
        <v>100</v>
      </c>
      <c r="BP19" s="50"/>
      <c r="BQ19" s="50"/>
      <c r="BR19" s="50"/>
    </row>
    <row r="20" spans="1:70" s="51" customFormat="1" ht="18" customHeight="1">
      <c r="A20" s="50" t="s">
        <v>35</v>
      </c>
      <c r="B20" s="50">
        <f t="shared" si="26"/>
        <v>250823.99999999997</v>
      </c>
      <c r="C20" s="50">
        <f t="shared" si="27"/>
        <v>174318.58</v>
      </c>
      <c r="D20" s="22">
        <f t="shared" si="3"/>
        <v>69.498365387682199</v>
      </c>
      <c r="E20" s="50">
        <v>5258.4</v>
      </c>
      <c r="F20" s="50">
        <v>3821.2</v>
      </c>
      <c r="G20" s="22">
        <f t="shared" si="5"/>
        <v>72.668492317054628</v>
      </c>
      <c r="H20" s="50">
        <v>876.3</v>
      </c>
      <c r="I20" s="50">
        <v>465.3</v>
      </c>
      <c r="J20" s="22">
        <f t="shared" si="6"/>
        <v>53.098254022595</v>
      </c>
      <c r="K20" s="50">
        <v>248.5</v>
      </c>
      <c r="L20" s="50">
        <v>129.6</v>
      </c>
      <c r="M20" s="22">
        <f t="shared" si="7"/>
        <v>52.152917505030182</v>
      </c>
      <c r="N20" s="50">
        <v>2.6</v>
      </c>
      <c r="O20" s="50">
        <v>2.1</v>
      </c>
      <c r="P20" s="22">
        <f t="shared" si="8"/>
        <v>80.769230769230774</v>
      </c>
      <c r="Q20" s="50">
        <v>570.4</v>
      </c>
      <c r="R20" s="50">
        <v>389.3</v>
      </c>
      <c r="S20" s="22">
        <f t="shared" si="9"/>
        <v>68.250350631136044</v>
      </c>
      <c r="T20" s="50">
        <v>928.6</v>
      </c>
      <c r="U20" s="50">
        <v>928.6</v>
      </c>
      <c r="V20" s="22">
        <f t="shared" si="10"/>
        <v>100</v>
      </c>
      <c r="W20" s="50">
        <v>3720.3</v>
      </c>
      <c r="X20" s="50">
        <v>0</v>
      </c>
      <c r="Y20" s="22">
        <f t="shared" si="11"/>
        <v>0</v>
      </c>
      <c r="Z20" s="50">
        <v>99.3</v>
      </c>
      <c r="AA20" s="50">
        <v>99.3</v>
      </c>
      <c r="AB20" s="22">
        <f t="shared" si="12"/>
        <v>100</v>
      </c>
      <c r="AC20" s="50">
        <v>30348.6</v>
      </c>
      <c r="AD20" s="50">
        <v>20919.599999999999</v>
      </c>
      <c r="AE20" s="22">
        <f t="shared" si="13"/>
        <v>68.931021529823454</v>
      </c>
      <c r="AF20" s="50">
        <v>183288.5</v>
      </c>
      <c r="AG20" s="50">
        <v>128156.3</v>
      </c>
      <c r="AH20" s="22">
        <f t="shared" si="14"/>
        <v>69.920535112677555</v>
      </c>
      <c r="AI20" s="50">
        <v>1668.5</v>
      </c>
      <c r="AJ20" s="50">
        <v>1354</v>
      </c>
      <c r="AK20" s="22">
        <f t="shared" si="15"/>
        <v>81.15073419238837</v>
      </c>
      <c r="AL20" s="50">
        <v>0.1</v>
      </c>
      <c r="AM20" s="50">
        <v>0</v>
      </c>
      <c r="AN20" s="22">
        <f t="shared" si="16"/>
        <v>0</v>
      </c>
      <c r="AO20" s="50">
        <v>570.4</v>
      </c>
      <c r="AP20" s="50">
        <v>407.2</v>
      </c>
      <c r="AQ20" s="22">
        <f t="shared" si="17"/>
        <v>71.388499298737727</v>
      </c>
      <c r="AR20" s="50">
        <v>22013.9</v>
      </c>
      <c r="AS20" s="50">
        <v>16510.5</v>
      </c>
      <c r="AT20" s="22">
        <f t="shared" si="29"/>
        <v>75.000340693834346</v>
      </c>
      <c r="AU20" s="50"/>
      <c r="AV20" s="50"/>
      <c r="AW20" s="22"/>
      <c r="AX20" s="50">
        <v>54.8</v>
      </c>
      <c r="AY20" s="50">
        <v>27.8</v>
      </c>
      <c r="AZ20" s="22">
        <f t="shared" si="19"/>
        <v>50.729927007299267</v>
      </c>
      <c r="BA20" s="50">
        <v>67</v>
      </c>
      <c r="BB20" s="50">
        <v>0</v>
      </c>
      <c r="BC20" s="22">
        <f t="shared" si="20"/>
        <v>0</v>
      </c>
      <c r="BD20" s="50"/>
      <c r="BE20" s="50"/>
      <c r="BF20" s="22"/>
      <c r="BG20" s="50">
        <v>1069</v>
      </c>
      <c r="BH20" s="50">
        <v>1068.98</v>
      </c>
      <c r="BI20" s="22">
        <f t="shared" si="31"/>
        <v>99.998129092609929</v>
      </c>
      <c r="BJ20" s="50"/>
      <c r="BK20" s="50"/>
      <c r="BL20" s="50"/>
      <c r="BM20" s="50">
        <v>38.799999999999997</v>
      </c>
      <c r="BN20" s="50">
        <v>38.799999999999997</v>
      </c>
      <c r="BO20" s="22">
        <f t="shared" si="24"/>
        <v>100</v>
      </c>
      <c r="BP20" s="50"/>
      <c r="BQ20" s="50"/>
      <c r="BR20" s="50"/>
    </row>
    <row r="21" spans="1:70" s="51" customFormat="1" ht="18" customHeight="1">
      <c r="A21" s="50" t="s">
        <v>36</v>
      </c>
      <c r="B21" s="50">
        <f t="shared" si="26"/>
        <v>140868.19999999998</v>
      </c>
      <c r="C21" s="50">
        <f t="shared" si="27"/>
        <v>104814.2</v>
      </c>
      <c r="D21" s="22">
        <f t="shared" si="3"/>
        <v>74.405863069166784</v>
      </c>
      <c r="E21" s="50">
        <v>3089</v>
      </c>
      <c r="F21" s="50">
        <v>2066.1999999999998</v>
      </c>
      <c r="G21" s="22">
        <f t="shared" si="5"/>
        <v>66.888960828747159</v>
      </c>
      <c r="H21" s="50">
        <v>765.8</v>
      </c>
      <c r="I21" s="50">
        <v>399.8</v>
      </c>
      <c r="J21" s="22">
        <f t="shared" si="6"/>
        <v>52.20684251762863</v>
      </c>
      <c r="K21" s="50">
        <v>318</v>
      </c>
      <c r="L21" s="50">
        <v>82.4</v>
      </c>
      <c r="M21" s="22">
        <f t="shared" si="7"/>
        <v>25.911949685534591</v>
      </c>
      <c r="N21" s="50">
        <v>1.8</v>
      </c>
      <c r="O21" s="50">
        <v>1.5</v>
      </c>
      <c r="P21" s="22">
        <f t="shared" si="8"/>
        <v>83.333333333333329</v>
      </c>
      <c r="Q21" s="50">
        <v>570.4</v>
      </c>
      <c r="R21" s="50">
        <v>317.60000000000002</v>
      </c>
      <c r="S21" s="22">
        <f t="shared" si="9"/>
        <v>55.68022440392707</v>
      </c>
      <c r="T21" s="50">
        <v>1857.2</v>
      </c>
      <c r="U21" s="50">
        <v>1664.7</v>
      </c>
      <c r="V21" s="22">
        <f t="shared" si="10"/>
        <v>89.634934309713543</v>
      </c>
      <c r="W21" s="50"/>
      <c r="X21" s="50">
        <v>0</v>
      </c>
      <c r="Y21" s="22"/>
      <c r="Z21" s="50">
        <v>83.4</v>
      </c>
      <c r="AA21" s="50">
        <v>83.4</v>
      </c>
      <c r="AB21" s="22">
        <f t="shared" si="12"/>
        <v>100</v>
      </c>
      <c r="AC21" s="50">
        <v>25606.5</v>
      </c>
      <c r="AD21" s="50">
        <v>18969.3</v>
      </c>
      <c r="AE21" s="22">
        <f t="shared" si="13"/>
        <v>74.080018745240466</v>
      </c>
      <c r="AF21" s="50">
        <v>93607.3</v>
      </c>
      <c r="AG21" s="50">
        <v>69825.3</v>
      </c>
      <c r="AH21" s="22">
        <f t="shared" si="14"/>
        <v>74.593861803513178</v>
      </c>
      <c r="AI21" s="50">
        <v>1595.9</v>
      </c>
      <c r="AJ21" s="50">
        <v>1155</v>
      </c>
      <c r="AK21" s="22">
        <f t="shared" si="15"/>
        <v>72.372955698978629</v>
      </c>
      <c r="AL21" s="50">
        <v>0.1</v>
      </c>
      <c r="AM21" s="50">
        <v>0.1</v>
      </c>
      <c r="AN21" s="22">
        <f t="shared" si="16"/>
        <v>100</v>
      </c>
      <c r="AO21" s="50">
        <v>306.5</v>
      </c>
      <c r="AP21" s="50">
        <v>226.2</v>
      </c>
      <c r="AQ21" s="22">
        <f t="shared" si="17"/>
        <v>73.800978792822178</v>
      </c>
      <c r="AR21" s="50">
        <v>11906.1</v>
      </c>
      <c r="AS21" s="50">
        <v>8929.7999999999993</v>
      </c>
      <c r="AT21" s="22">
        <f t="shared" si="29"/>
        <v>75.001889787587871</v>
      </c>
      <c r="AU21" s="50"/>
      <c r="AV21" s="50"/>
      <c r="AW21" s="22"/>
      <c r="AX21" s="50">
        <v>54.8</v>
      </c>
      <c r="AY21" s="50">
        <v>29.9</v>
      </c>
      <c r="AZ21" s="22">
        <f t="shared" si="19"/>
        <v>54.56204379562044</v>
      </c>
      <c r="BA21" s="50">
        <v>3.9</v>
      </c>
      <c r="BB21" s="50">
        <v>0</v>
      </c>
      <c r="BC21" s="22">
        <f t="shared" si="20"/>
        <v>0</v>
      </c>
      <c r="BD21" s="50">
        <v>300</v>
      </c>
      <c r="BE21" s="50">
        <v>300</v>
      </c>
      <c r="BF21" s="22">
        <f t="shared" si="21"/>
        <v>100</v>
      </c>
      <c r="BG21" s="50">
        <v>712.5</v>
      </c>
      <c r="BH21" s="50">
        <v>712.5</v>
      </c>
      <c r="BI21" s="22">
        <f t="shared" si="31"/>
        <v>100</v>
      </c>
      <c r="BJ21" s="50"/>
      <c r="BK21" s="50"/>
      <c r="BL21" s="50"/>
      <c r="BM21" s="50">
        <v>89</v>
      </c>
      <c r="BN21" s="50">
        <v>50.5</v>
      </c>
      <c r="BO21" s="22">
        <f t="shared" si="24"/>
        <v>56.741573033707873</v>
      </c>
      <c r="BP21" s="50"/>
      <c r="BQ21" s="50"/>
      <c r="BR21" s="50"/>
    </row>
    <row r="22" spans="1:70" s="51" customFormat="1" ht="18" customHeight="1">
      <c r="A22" s="50" t="s">
        <v>37</v>
      </c>
      <c r="B22" s="50">
        <f t="shared" si="26"/>
        <v>135821.59999999998</v>
      </c>
      <c r="C22" s="50">
        <f t="shared" si="27"/>
        <v>101150.71398000003</v>
      </c>
      <c r="D22" s="22">
        <f t="shared" si="3"/>
        <v>74.473216321998891</v>
      </c>
      <c r="E22" s="50">
        <v>2743.5</v>
      </c>
      <c r="F22" s="50">
        <v>1805.8</v>
      </c>
      <c r="G22" s="22">
        <f t="shared" si="5"/>
        <v>65.821031529068705</v>
      </c>
      <c r="H22" s="50">
        <v>898.3</v>
      </c>
      <c r="I22" s="50">
        <v>517.70000000000005</v>
      </c>
      <c r="J22" s="22">
        <f t="shared" si="6"/>
        <v>57.631080930646782</v>
      </c>
      <c r="K22" s="50">
        <v>252.7</v>
      </c>
      <c r="L22" s="50">
        <v>168.2</v>
      </c>
      <c r="M22" s="22">
        <f t="shared" si="7"/>
        <v>66.561139691333594</v>
      </c>
      <c r="N22" s="50">
        <v>2</v>
      </c>
      <c r="O22" s="50">
        <v>0</v>
      </c>
      <c r="P22" s="22">
        <f t="shared" si="8"/>
        <v>0</v>
      </c>
      <c r="Q22" s="50">
        <v>570.4</v>
      </c>
      <c r="R22" s="50">
        <v>386.7</v>
      </c>
      <c r="S22" s="22">
        <f t="shared" si="9"/>
        <v>67.794530154277695</v>
      </c>
      <c r="T22" s="50">
        <v>3714.5</v>
      </c>
      <c r="U22" s="50">
        <v>2785.9</v>
      </c>
      <c r="V22" s="22">
        <f t="shared" si="10"/>
        <v>75.00067303809395</v>
      </c>
      <c r="W22" s="50"/>
      <c r="X22" s="50">
        <v>0</v>
      </c>
      <c r="Y22" s="22"/>
      <c r="Z22" s="50">
        <v>83</v>
      </c>
      <c r="AA22" s="50">
        <v>83</v>
      </c>
      <c r="AB22" s="22">
        <f t="shared" si="12"/>
        <v>100</v>
      </c>
      <c r="AC22" s="50">
        <v>23467.7</v>
      </c>
      <c r="AD22" s="50">
        <v>17528</v>
      </c>
      <c r="AE22" s="22">
        <f t="shared" si="13"/>
        <v>74.689892916647139</v>
      </c>
      <c r="AF22" s="50">
        <v>88557.3</v>
      </c>
      <c r="AG22" s="50">
        <v>66192.3</v>
      </c>
      <c r="AH22" s="22">
        <f t="shared" si="14"/>
        <v>74.745164994867736</v>
      </c>
      <c r="AI22" s="50">
        <v>1574.5</v>
      </c>
      <c r="AJ22" s="50">
        <v>1025.7</v>
      </c>
      <c r="AK22" s="22">
        <f t="shared" si="15"/>
        <v>65.144490314385521</v>
      </c>
      <c r="AL22" s="50">
        <v>0.1</v>
      </c>
      <c r="AM22" s="50">
        <v>0</v>
      </c>
      <c r="AN22" s="22">
        <f t="shared" si="16"/>
        <v>0</v>
      </c>
      <c r="AO22" s="50">
        <v>306.5</v>
      </c>
      <c r="AP22" s="50">
        <v>226.6</v>
      </c>
      <c r="AQ22" s="22">
        <f t="shared" si="17"/>
        <v>73.931484502446978</v>
      </c>
      <c r="AR22" s="50">
        <v>12688.9</v>
      </c>
      <c r="AS22" s="50">
        <v>9516.6</v>
      </c>
      <c r="AT22" s="22">
        <f t="shared" si="29"/>
        <v>74.999408932216355</v>
      </c>
      <c r="AU22" s="50"/>
      <c r="AV22" s="50"/>
      <c r="AW22" s="22"/>
      <c r="AX22" s="50">
        <v>54.8</v>
      </c>
      <c r="AY22" s="50">
        <v>29.1</v>
      </c>
      <c r="AZ22" s="22">
        <f t="shared" si="19"/>
        <v>53.102189781021906</v>
      </c>
      <c r="BA22" s="50">
        <v>0.8</v>
      </c>
      <c r="BB22" s="50">
        <v>0</v>
      </c>
      <c r="BC22" s="22">
        <f t="shared" si="20"/>
        <v>0</v>
      </c>
      <c r="BD22" s="50"/>
      <c r="BE22" s="50"/>
      <c r="BF22" s="22"/>
      <c r="BG22" s="50">
        <v>855</v>
      </c>
      <c r="BH22" s="50">
        <v>833.51397999999995</v>
      </c>
      <c r="BI22" s="22">
        <f t="shared" si="31"/>
        <v>97.487015204678357</v>
      </c>
      <c r="BJ22" s="50"/>
      <c r="BK22" s="50"/>
      <c r="BL22" s="50"/>
      <c r="BM22" s="50">
        <v>51.6</v>
      </c>
      <c r="BN22" s="50">
        <v>51.6</v>
      </c>
      <c r="BO22" s="22">
        <f t="shared" si="24"/>
        <v>100</v>
      </c>
      <c r="BP22" s="50"/>
      <c r="BQ22" s="50"/>
      <c r="BR22" s="50"/>
    </row>
    <row r="23" spans="1:70" s="51" customFormat="1" ht="18" customHeight="1">
      <c r="A23" s="50" t="s">
        <v>38</v>
      </c>
      <c r="B23" s="50">
        <f t="shared" si="26"/>
        <v>194312.8</v>
      </c>
      <c r="C23" s="50">
        <f t="shared" si="27"/>
        <v>143308.5</v>
      </c>
      <c r="D23" s="22">
        <f t="shared" si="3"/>
        <v>73.75144612192301</v>
      </c>
      <c r="E23" s="50">
        <v>1949.7</v>
      </c>
      <c r="F23" s="50">
        <v>1444.3</v>
      </c>
      <c r="G23" s="22">
        <f t="shared" si="5"/>
        <v>74.078063291788482</v>
      </c>
      <c r="H23" s="50">
        <v>787.9</v>
      </c>
      <c r="I23" s="50">
        <v>431</v>
      </c>
      <c r="J23" s="22">
        <f t="shared" si="6"/>
        <v>54.702373397639292</v>
      </c>
      <c r="K23" s="50">
        <v>350.3</v>
      </c>
      <c r="L23" s="50">
        <v>255.3</v>
      </c>
      <c r="M23" s="22">
        <f t="shared" si="7"/>
        <v>72.880388238652586</v>
      </c>
      <c r="N23" s="50">
        <v>5</v>
      </c>
      <c r="O23" s="50">
        <v>3.8</v>
      </c>
      <c r="P23" s="22">
        <f t="shared" si="8"/>
        <v>76</v>
      </c>
      <c r="Q23" s="50">
        <v>570.4</v>
      </c>
      <c r="R23" s="50">
        <v>380.8</v>
      </c>
      <c r="S23" s="22">
        <f t="shared" si="9"/>
        <v>66.760168302945317</v>
      </c>
      <c r="T23" s="50">
        <v>3714.5</v>
      </c>
      <c r="U23" s="50">
        <v>0</v>
      </c>
      <c r="V23" s="22">
        <f t="shared" si="10"/>
        <v>0</v>
      </c>
      <c r="W23" s="50"/>
      <c r="X23" s="50">
        <v>0</v>
      </c>
      <c r="Y23" s="22"/>
      <c r="Z23" s="50">
        <v>315.60000000000002</v>
      </c>
      <c r="AA23" s="50">
        <v>181.5</v>
      </c>
      <c r="AB23" s="22">
        <f t="shared" si="12"/>
        <v>57.50950570342205</v>
      </c>
      <c r="AC23" s="50">
        <v>44219.199999999997</v>
      </c>
      <c r="AD23" s="50">
        <v>33745.800000000003</v>
      </c>
      <c r="AE23" s="22">
        <f t="shared" si="13"/>
        <v>76.314813474689743</v>
      </c>
      <c r="AF23" s="50">
        <v>119153.9</v>
      </c>
      <c r="AG23" s="50">
        <v>89162.9</v>
      </c>
      <c r="AH23" s="22">
        <f t="shared" si="14"/>
        <v>74.830030741754996</v>
      </c>
      <c r="AI23" s="50">
        <v>1694</v>
      </c>
      <c r="AJ23" s="50">
        <v>1232</v>
      </c>
      <c r="AK23" s="22">
        <f t="shared" si="15"/>
        <v>72.727272727272734</v>
      </c>
      <c r="AL23" s="50">
        <v>0.4</v>
      </c>
      <c r="AM23" s="50">
        <v>0.3</v>
      </c>
      <c r="AN23" s="22">
        <f t="shared" si="16"/>
        <v>74.999999999999986</v>
      </c>
      <c r="AO23" s="50">
        <v>306.5</v>
      </c>
      <c r="AP23" s="50">
        <v>215.4</v>
      </c>
      <c r="AQ23" s="22">
        <f t="shared" si="17"/>
        <v>70.277324632952698</v>
      </c>
      <c r="AR23" s="50">
        <v>19614.8</v>
      </c>
      <c r="AS23" s="50">
        <v>14711.4</v>
      </c>
      <c r="AT23" s="22">
        <f t="shared" si="29"/>
        <v>75.001529457348539</v>
      </c>
      <c r="AU23" s="50"/>
      <c r="AV23" s="50"/>
      <c r="AW23" s="22"/>
      <c r="AX23" s="50">
        <v>54.8</v>
      </c>
      <c r="AY23" s="50">
        <v>28.6</v>
      </c>
      <c r="AZ23" s="22">
        <f t="shared" si="19"/>
        <v>52.189781021897815</v>
      </c>
      <c r="BA23" s="50">
        <v>37.1</v>
      </c>
      <c r="BB23" s="50">
        <v>10</v>
      </c>
      <c r="BC23" s="22">
        <f t="shared" si="20"/>
        <v>26.954177897574123</v>
      </c>
      <c r="BD23" s="50"/>
      <c r="BE23" s="50"/>
      <c r="BF23" s="22"/>
      <c r="BG23" s="50">
        <v>1425</v>
      </c>
      <c r="BH23" s="50">
        <v>1425</v>
      </c>
      <c r="BI23" s="22">
        <f t="shared" si="31"/>
        <v>100</v>
      </c>
      <c r="BJ23" s="50"/>
      <c r="BK23" s="50"/>
      <c r="BL23" s="50"/>
      <c r="BM23" s="50">
        <v>113.7</v>
      </c>
      <c r="BN23" s="50">
        <v>80.400000000000006</v>
      </c>
      <c r="BO23" s="22">
        <f t="shared" si="24"/>
        <v>70.712401055408975</v>
      </c>
      <c r="BP23" s="50"/>
      <c r="BQ23" s="50"/>
      <c r="BR23" s="50"/>
    </row>
    <row r="24" spans="1:70" s="51" customFormat="1" ht="18" customHeight="1">
      <c r="A24" s="50" t="s">
        <v>39</v>
      </c>
      <c r="B24" s="50">
        <f t="shared" si="26"/>
        <v>329567.1999999999</v>
      </c>
      <c r="C24" s="50">
        <f t="shared" si="27"/>
        <v>244047</v>
      </c>
      <c r="D24" s="22">
        <f t="shared" si="3"/>
        <v>74.050755050866741</v>
      </c>
      <c r="E24" s="50">
        <v>7026.3</v>
      </c>
      <c r="F24" s="50">
        <v>4294.1000000000004</v>
      </c>
      <c r="G24" s="22">
        <f t="shared" si="5"/>
        <v>61.114669171541216</v>
      </c>
      <c r="H24" s="50">
        <v>1288.5999999999999</v>
      </c>
      <c r="I24" s="50">
        <v>764.2</v>
      </c>
      <c r="J24" s="22">
        <f t="shared" si="6"/>
        <v>59.30467173676859</v>
      </c>
      <c r="K24" s="50">
        <v>986.5</v>
      </c>
      <c r="L24" s="50">
        <v>589.20000000000005</v>
      </c>
      <c r="M24" s="22">
        <f t="shared" si="7"/>
        <v>59.726305119107955</v>
      </c>
      <c r="N24" s="50">
        <v>2.8</v>
      </c>
      <c r="O24" s="50">
        <v>0</v>
      </c>
      <c r="P24" s="22">
        <f t="shared" si="8"/>
        <v>0</v>
      </c>
      <c r="Q24" s="50">
        <v>833.9</v>
      </c>
      <c r="R24" s="50">
        <v>581.4</v>
      </c>
      <c r="S24" s="22">
        <f t="shared" si="9"/>
        <v>69.720589998800818</v>
      </c>
      <c r="T24" s="50">
        <v>3714.5</v>
      </c>
      <c r="U24" s="50">
        <v>928.6</v>
      </c>
      <c r="V24" s="22">
        <f t="shared" si="10"/>
        <v>24.999326961906043</v>
      </c>
      <c r="W24" s="50"/>
      <c r="X24" s="50">
        <v>0</v>
      </c>
      <c r="Y24" s="22"/>
      <c r="Z24" s="50">
        <v>116.9</v>
      </c>
      <c r="AA24" s="50">
        <v>16.399999999999999</v>
      </c>
      <c r="AB24" s="22">
        <f t="shared" si="12"/>
        <v>14.029084687767321</v>
      </c>
      <c r="AC24" s="50">
        <v>75433.600000000006</v>
      </c>
      <c r="AD24" s="50">
        <v>55991.3</v>
      </c>
      <c r="AE24" s="22">
        <f t="shared" si="13"/>
        <v>74.225941755398125</v>
      </c>
      <c r="AF24" s="50">
        <v>206726</v>
      </c>
      <c r="AG24" s="50">
        <v>154359.9</v>
      </c>
      <c r="AH24" s="22">
        <f t="shared" si="14"/>
        <v>74.668837011309648</v>
      </c>
      <c r="AI24" s="50">
        <v>1582.6</v>
      </c>
      <c r="AJ24" s="50">
        <v>1228</v>
      </c>
      <c r="AK24" s="22">
        <f t="shared" si="15"/>
        <v>77.593832933147993</v>
      </c>
      <c r="AL24" s="50">
        <v>0.3</v>
      </c>
      <c r="AM24" s="50">
        <v>0</v>
      </c>
      <c r="AN24" s="22">
        <f t="shared" si="16"/>
        <v>0</v>
      </c>
      <c r="AO24" s="50">
        <v>613.5</v>
      </c>
      <c r="AP24" s="50">
        <v>408</v>
      </c>
      <c r="AQ24" s="22">
        <f t="shared" si="17"/>
        <v>66.503667481662589</v>
      </c>
      <c r="AR24" s="50">
        <v>28299.5</v>
      </c>
      <c r="AS24" s="50">
        <v>23058.400000000001</v>
      </c>
      <c r="AT24" s="22">
        <f t="shared" si="29"/>
        <v>81.479884803618447</v>
      </c>
      <c r="AU24" s="50">
        <v>903</v>
      </c>
      <c r="AV24" s="50">
        <v>0</v>
      </c>
      <c r="AW24" s="22">
        <f t="shared" si="18"/>
        <v>0</v>
      </c>
      <c r="AX24" s="50">
        <v>54.8</v>
      </c>
      <c r="AY24" s="50">
        <v>35.6</v>
      </c>
      <c r="AZ24" s="22">
        <f t="shared" si="19"/>
        <v>64.963503649635044</v>
      </c>
      <c r="BA24" s="50">
        <v>76.099999999999994</v>
      </c>
      <c r="BB24" s="50">
        <v>10.4</v>
      </c>
      <c r="BC24" s="22">
        <f t="shared" si="20"/>
        <v>13.666228646517741</v>
      </c>
      <c r="BD24" s="50"/>
      <c r="BE24" s="50"/>
      <c r="BF24" s="22"/>
      <c r="BG24" s="50">
        <v>1781.5</v>
      </c>
      <c r="BH24" s="50">
        <v>1781.5</v>
      </c>
      <c r="BI24" s="22">
        <f t="shared" si="31"/>
        <v>100</v>
      </c>
      <c r="BJ24" s="50"/>
      <c r="BK24" s="50"/>
      <c r="BL24" s="50"/>
      <c r="BM24" s="50">
        <v>126.8</v>
      </c>
      <c r="BN24" s="50">
        <v>0</v>
      </c>
      <c r="BO24" s="22">
        <f t="shared" si="24"/>
        <v>0</v>
      </c>
      <c r="BP24" s="50"/>
      <c r="BQ24" s="50"/>
      <c r="BR24" s="50"/>
    </row>
    <row r="25" spans="1:70" s="51" customFormat="1" ht="18" customHeight="1">
      <c r="A25" s="50" t="s">
        <v>40</v>
      </c>
      <c r="B25" s="50">
        <f t="shared" si="26"/>
        <v>98851.699999999983</v>
      </c>
      <c r="C25" s="50">
        <f t="shared" si="27"/>
        <v>74255.271609999996</v>
      </c>
      <c r="D25" s="22">
        <f t="shared" si="3"/>
        <v>75.117849880174049</v>
      </c>
      <c r="E25" s="50">
        <v>1915.9</v>
      </c>
      <c r="F25" s="50">
        <v>1437.5</v>
      </c>
      <c r="G25" s="22">
        <f t="shared" si="5"/>
        <v>75.030012004801918</v>
      </c>
      <c r="H25" s="50">
        <v>832.1</v>
      </c>
      <c r="I25" s="50">
        <v>457.4</v>
      </c>
      <c r="J25" s="22">
        <f t="shared" si="6"/>
        <v>54.969354644874414</v>
      </c>
      <c r="K25" s="50">
        <v>146.69999999999999</v>
      </c>
      <c r="L25" s="50">
        <v>68.7</v>
      </c>
      <c r="M25" s="22">
        <f t="shared" si="7"/>
        <v>46.830265848670763</v>
      </c>
      <c r="N25" s="50">
        <v>1.2</v>
      </c>
      <c r="O25" s="50">
        <v>0.4</v>
      </c>
      <c r="P25" s="22">
        <f t="shared" si="8"/>
        <v>33.333333333333336</v>
      </c>
      <c r="Q25" s="50">
        <v>306.5</v>
      </c>
      <c r="R25" s="50">
        <v>205.6</v>
      </c>
      <c r="S25" s="22">
        <f t="shared" si="9"/>
        <v>67.079934747145188</v>
      </c>
      <c r="T25" s="50">
        <v>928.6</v>
      </c>
      <c r="U25" s="50">
        <v>928.6</v>
      </c>
      <c r="V25" s="22">
        <f t="shared" si="10"/>
        <v>100</v>
      </c>
      <c r="W25" s="50"/>
      <c r="X25" s="50">
        <v>0</v>
      </c>
      <c r="Y25" s="22"/>
      <c r="Z25" s="50">
        <v>82.6</v>
      </c>
      <c r="AA25" s="50">
        <v>65.8</v>
      </c>
      <c r="AB25" s="22">
        <f t="shared" si="12"/>
        <v>79.66101694915254</v>
      </c>
      <c r="AC25" s="50">
        <v>12886</v>
      </c>
      <c r="AD25" s="50">
        <v>9604.5</v>
      </c>
      <c r="AE25" s="22">
        <f t="shared" si="13"/>
        <v>74.534378395157532</v>
      </c>
      <c r="AF25" s="50">
        <v>67655.199999999997</v>
      </c>
      <c r="AG25" s="50">
        <v>50733.3</v>
      </c>
      <c r="AH25" s="22">
        <f t="shared" si="14"/>
        <v>74.988027527817522</v>
      </c>
      <c r="AI25" s="50">
        <v>1283.2</v>
      </c>
      <c r="AJ25" s="50">
        <v>900</v>
      </c>
      <c r="AK25" s="22">
        <f t="shared" si="15"/>
        <v>70.137157107231914</v>
      </c>
      <c r="AL25" s="50">
        <v>0.1</v>
      </c>
      <c r="AM25" s="50">
        <v>0</v>
      </c>
      <c r="AN25" s="22">
        <f t="shared" si="16"/>
        <v>0</v>
      </c>
      <c r="AO25" s="50">
        <v>306.5</v>
      </c>
      <c r="AP25" s="50">
        <v>219.8</v>
      </c>
      <c r="AQ25" s="22">
        <f t="shared" si="17"/>
        <v>71.712887438825462</v>
      </c>
      <c r="AR25" s="50">
        <v>10877.4</v>
      </c>
      <c r="AS25" s="50">
        <v>8158.5</v>
      </c>
      <c r="AT25" s="22">
        <f t="shared" si="29"/>
        <v>75.004137018037397</v>
      </c>
      <c r="AU25" s="50"/>
      <c r="AV25" s="50"/>
      <c r="AW25" s="22"/>
      <c r="AX25" s="50">
        <v>54.8</v>
      </c>
      <c r="AY25" s="50">
        <v>34.4</v>
      </c>
      <c r="AZ25" s="22">
        <f t="shared" si="19"/>
        <v>62.773722627737229</v>
      </c>
      <c r="BA25" s="50">
        <v>12.5</v>
      </c>
      <c r="BB25" s="50">
        <v>0</v>
      </c>
      <c r="BC25" s="22">
        <f t="shared" si="20"/>
        <v>0</v>
      </c>
      <c r="BD25" s="50">
        <v>600</v>
      </c>
      <c r="BE25" s="50">
        <v>600</v>
      </c>
      <c r="BF25" s="22">
        <f t="shared" si="21"/>
        <v>100</v>
      </c>
      <c r="BG25" s="50">
        <v>926.5</v>
      </c>
      <c r="BH25" s="50">
        <v>840.77161000000001</v>
      </c>
      <c r="BI25" s="22">
        <f t="shared" si="31"/>
        <v>90.747070696168379</v>
      </c>
      <c r="BJ25" s="50"/>
      <c r="BK25" s="50"/>
      <c r="BL25" s="50"/>
      <c r="BM25" s="50">
        <v>35.9</v>
      </c>
      <c r="BN25" s="50">
        <v>0</v>
      </c>
      <c r="BO25" s="22">
        <f t="shared" si="24"/>
        <v>0</v>
      </c>
      <c r="BP25" s="50"/>
      <c r="BQ25" s="50"/>
      <c r="BR25" s="50"/>
    </row>
    <row r="26" spans="1:70" s="51" customFormat="1" ht="18" customHeight="1">
      <c r="A26" s="50" t="s">
        <v>41</v>
      </c>
      <c r="B26" s="50">
        <f t="shared" si="26"/>
        <v>228883.39999999994</v>
      </c>
      <c r="C26" s="50">
        <f t="shared" si="27"/>
        <v>166763.80000000002</v>
      </c>
      <c r="D26" s="22">
        <f t="shared" si="3"/>
        <v>72.859718092268849</v>
      </c>
      <c r="E26" s="50">
        <v>5329.9</v>
      </c>
      <c r="F26" s="50">
        <v>3573.8</v>
      </c>
      <c r="G26" s="22">
        <f t="shared" si="5"/>
        <v>67.051914670068868</v>
      </c>
      <c r="H26" s="50">
        <v>964.6</v>
      </c>
      <c r="I26" s="50">
        <v>542.29999999999995</v>
      </c>
      <c r="J26" s="22">
        <f t="shared" si="6"/>
        <v>56.22019489944018</v>
      </c>
      <c r="K26" s="50">
        <v>526.79999999999995</v>
      </c>
      <c r="L26" s="50">
        <v>195</v>
      </c>
      <c r="M26" s="22">
        <f t="shared" si="7"/>
        <v>37.015945330296127</v>
      </c>
      <c r="N26" s="50">
        <v>1.6</v>
      </c>
      <c r="O26" s="50">
        <v>1.1000000000000001</v>
      </c>
      <c r="P26" s="22">
        <f t="shared" si="8"/>
        <v>68.75</v>
      </c>
      <c r="Q26" s="50">
        <v>833.9</v>
      </c>
      <c r="R26" s="50">
        <v>591.70000000000005</v>
      </c>
      <c r="S26" s="22">
        <f t="shared" si="9"/>
        <v>70.955750089938846</v>
      </c>
      <c r="T26" s="50">
        <v>4643.1000000000004</v>
      </c>
      <c r="U26" s="50">
        <v>928.6</v>
      </c>
      <c r="V26" s="22">
        <f t="shared" si="10"/>
        <v>19.999569253300596</v>
      </c>
      <c r="W26" s="50"/>
      <c r="X26" s="50">
        <v>0</v>
      </c>
      <c r="Y26" s="22"/>
      <c r="Z26" s="50">
        <v>268.10000000000002</v>
      </c>
      <c r="AA26" s="50">
        <v>150.80000000000001</v>
      </c>
      <c r="AB26" s="22">
        <f t="shared" si="12"/>
        <v>56.247668780305858</v>
      </c>
      <c r="AC26" s="50">
        <v>40749.800000000003</v>
      </c>
      <c r="AD26" s="50">
        <v>30166.1</v>
      </c>
      <c r="AE26" s="22">
        <f t="shared" si="13"/>
        <v>74.027602589460557</v>
      </c>
      <c r="AF26" s="50">
        <v>151107.4</v>
      </c>
      <c r="AG26" s="50">
        <v>112682.6</v>
      </c>
      <c r="AH26" s="22">
        <f t="shared" si="14"/>
        <v>74.571199027976135</v>
      </c>
      <c r="AI26" s="50">
        <v>1976.8</v>
      </c>
      <c r="AJ26" s="50">
        <v>1058.2</v>
      </c>
      <c r="AK26" s="22">
        <f t="shared" si="15"/>
        <v>53.53095912585998</v>
      </c>
      <c r="AL26" s="50">
        <v>0.3</v>
      </c>
      <c r="AM26" s="50">
        <v>0.2</v>
      </c>
      <c r="AN26" s="22">
        <f t="shared" si="16"/>
        <v>66.666666666666671</v>
      </c>
      <c r="AO26" s="50">
        <v>570.4</v>
      </c>
      <c r="AP26" s="50">
        <v>398.4</v>
      </c>
      <c r="AQ26" s="22">
        <f t="shared" si="17"/>
        <v>69.845722300140253</v>
      </c>
      <c r="AR26" s="50">
        <v>20117.3</v>
      </c>
      <c r="AS26" s="50">
        <v>15087.6</v>
      </c>
      <c r="AT26" s="22">
        <f t="shared" si="29"/>
        <v>74.998135932754394</v>
      </c>
      <c r="AU26" s="50"/>
      <c r="AV26" s="50"/>
      <c r="AW26" s="22"/>
      <c r="AX26" s="50">
        <v>54.8</v>
      </c>
      <c r="AY26" s="50">
        <v>33.6</v>
      </c>
      <c r="AZ26" s="22">
        <f t="shared" si="19"/>
        <v>61.313868613138688</v>
      </c>
      <c r="BA26" s="50">
        <v>9</v>
      </c>
      <c r="BB26" s="50">
        <v>0</v>
      </c>
      <c r="BC26" s="22">
        <f t="shared" si="20"/>
        <v>0</v>
      </c>
      <c r="BD26" s="50">
        <v>300</v>
      </c>
      <c r="BE26" s="50">
        <v>0</v>
      </c>
      <c r="BF26" s="22">
        <f t="shared" si="21"/>
        <v>0</v>
      </c>
      <c r="BG26" s="50">
        <v>1353.8</v>
      </c>
      <c r="BH26" s="50">
        <v>1353.8</v>
      </c>
      <c r="BI26" s="22">
        <f t="shared" si="31"/>
        <v>100</v>
      </c>
      <c r="BJ26" s="50"/>
      <c r="BK26" s="50"/>
      <c r="BL26" s="50"/>
      <c r="BM26" s="50">
        <v>75.8</v>
      </c>
      <c r="BN26" s="50">
        <v>0</v>
      </c>
      <c r="BO26" s="22">
        <f t="shared" si="24"/>
        <v>0</v>
      </c>
      <c r="BP26" s="50"/>
      <c r="BQ26" s="50"/>
      <c r="BR26" s="50"/>
    </row>
    <row r="27" spans="1:70" s="51" customFormat="1" ht="18" customHeight="1">
      <c r="A27" s="50" t="s">
        <v>42</v>
      </c>
      <c r="B27" s="50">
        <f t="shared" si="26"/>
        <v>312459.8</v>
      </c>
      <c r="C27" s="50">
        <f t="shared" si="27"/>
        <v>234574.80000000002</v>
      </c>
      <c r="D27" s="22">
        <f t="shared" si="3"/>
        <v>75.073593467063617</v>
      </c>
      <c r="E27" s="50">
        <v>3304.3</v>
      </c>
      <c r="F27" s="50">
        <v>1951.2</v>
      </c>
      <c r="G27" s="22">
        <f t="shared" si="5"/>
        <v>59.050328360015733</v>
      </c>
      <c r="H27" s="50">
        <v>1038.2</v>
      </c>
      <c r="I27" s="50">
        <v>622.5</v>
      </c>
      <c r="J27" s="22">
        <f t="shared" si="6"/>
        <v>59.959545366981317</v>
      </c>
      <c r="K27" s="50">
        <v>804.2</v>
      </c>
      <c r="L27" s="50">
        <v>343.3</v>
      </c>
      <c r="M27" s="22">
        <f t="shared" si="7"/>
        <v>42.688385973638397</v>
      </c>
      <c r="N27" s="50">
        <v>4.5</v>
      </c>
      <c r="O27" s="50">
        <v>0</v>
      </c>
      <c r="P27" s="22">
        <f t="shared" si="8"/>
        <v>0</v>
      </c>
      <c r="Q27" s="50">
        <v>833.9</v>
      </c>
      <c r="R27" s="50">
        <v>545.5</v>
      </c>
      <c r="S27" s="22">
        <f t="shared" si="9"/>
        <v>65.415517448135276</v>
      </c>
      <c r="T27" s="50">
        <v>2785.9</v>
      </c>
      <c r="U27" s="50">
        <v>2456.1999999999998</v>
      </c>
      <c r="V27" s="22">
        <f t="shared" si="10"/>
        <v>88.16540435765819</v>
      </c>
      <c r="W27" s="50"/>
      <c r="X27" s="50">
        <v>0</v>
      </c>
      <c r="Y27" s="22"/>
      <c r="Z27" s="50">
        <v>183.9</v>
      </c>
      <c r="AA27" s="50">
        <v>150.4</v>
      </c>
      <c r="AB27" s="22">
        <f t="shared" si="12"/>
        <v>81.78357803153888</v>
      </c>
      <c r="AC27" s="50">
        <v>90644.1</v>
      </c>
      <c r="AD27" s="50">
        <v>68146.5</v>
      </c>
      <c r="AE27" s="22">
        <f t="shared" si="13"/>
        <v>75.180293036171136</v>
      </c>
      <c r="AF27" s="50">
        <v>178316.4</v>
      </c>
      <c r="AG27" s="50">
        <v>134562.5</v>
      </c>
      <c r="AH27" s="22">
        <f t="shared" si="14"/>
        <v>75.462772913764525</v>
      </c>
      <c r="AI27" s="50">
        <v>2005.5</v>
      </c>
      <c r="AJ27" s="50">
        <v>1357.7</v>
      </c>
      <c r="AK27" s="22">
        <f t="shared" si="15"/>
        <v>67.698828222388428</v>
      </c>
      <c r="AL27" s="50">
        <v>0.6</v>
      </c>
      <c r="AM27" s="50">
        <v>0.5</v>
      </c>
      <c r="AN27" s="22">
        <f t="shared" si="16"/>
        <v>83.333333333333343</v>
      </c>
      <c r="AO27" s="50">
        <v>613.5</v>
      </c>
      <c r="AP27" s="50">
        <v>411.9</v>
      </c>
      <c r="AQ27" s="22">
        <f t="shared" si="17"/>
        <v>67.139364303178482</v>
      </c>
      <c r="AR27" s="50">
        <v>30125.8</v>
      </c>
      <c r="AS27" s="50">
        <v>22594.5</v>
      </c>
      <c r="AT27" s="22">
        <f t="shared" si="29"/>
        <v>75.000497912088647</v>
      </c>
      <c r="AU27" s="50"/>
      <c r="AV27" s="50"/>
      <c r="AW27" s="22"/>
      <c r="AX27" s="50">
        <v>68.400000000000006</v>
      </c>
      <c r="AY27" s="50">
        <v>44.7</v>
      </c>
      <c r="AZ27" s="22">
        <f t="shared" si="19"/>
        <v>65.350877192982466</v>
      </c>
      <c r="BA27" s="50">
        <v>21.3</v>
      </c>
      <c r="BB27" s="50">
        <v>14.9</v>
      </c>
      <c r="BC27" s="22">
        <f t="shared" si="20"/>
        <v>69.953051643192481</v>
      </c>
      <c r="BD27" s="50">
        <v>300</v>
      </c>
      <c r="BE27" s="50">
        <v>0</v>
      </c>
      <c r="BF27" s="22">
        <f t="shared" si="21"/>
        <v>0</v>
      </c>
      <c r="BG27" s="50">
        <v>1282.5</v>
      </c>
      <c r="BH27" s="50">
        <v>1282.5</v>
      </c>
      <c r="BI27" s="22">
        <f t="shared" si="31"/>
        <v>100</v>
      </c>
      <c r="BJ27" s="50"/>
      <c r="BK27" s="50"/>
      <c r="BL27" s="50"/>
      <c r="BM27" s="50">
        <v>126.8</v>
      </c>
      <c r="BN27" s="50">
        <v>90</v>
      </c>
      <c r="BO27" s="22">
        <f t="shared" si="24"/>
        <v>70.977917981072551</v>
      </c>
      <c r="BP27" s="50"/>
      <c r="BQ27" s="50"/>
      <c r="BR27" s="50"/>
    </row>
    <row r="28" spans="1:70" s="51" customFormat="1" ht="18" customHeight="1">
      <c r="A28" s="50" t="s">
        <v>43</v>
      </c>
      <c r="B28" s="50">
        <f t="shared" si="26"/>
        <v>478610.6</v>
      </c>
      <c r="C28" s="50">
        <f t="shared" si="27"/>
        <v>333707.89999999997</v>
      </c>
      <c r="D28" s="22">
        <f t="shared" si="3"/>
        <v>69.724301969074645</v>
      </c>
      <c r="E28" s="50">
        <v>8975.9</v>
      </c>
      <c r="F28" s="50">
        <v>5320.3</v>
      </c>
      <c r="G28" s="22">
        <f t="shared" si="5"/>
        <v>59.273164807985836</v>
      </c>
      <c r="H28" s="50">
        <v>1782</v>
      </c>
      <c r="I28" s="50">
        <v>1011.1</v>
      </c>
      <c r="J28" s="22">
        <f t="shared" si="6"/>
        <v>56.739618406285075</v>
      </c>
      <c r="K28" s="50">
        <v>1219.0999999999999</v>
      </c>
      <c r="L28" s="50">
        <v>279.89999999999998</v>
      </c>
      <c r="M28" s="22">
        <f t="shared" si="7"/>
        <v>22.959560331392009</v>
      </c>
      <c r="N28" s="50">
        <v>3.8</v>
      </c>
      <c r="O28" s="50">
        <v>2.9</v>
      </c>
      <c r="P28" s="22">
        <f t="shared" si="8"/>
        <v>76.31578947368422</v>
      </c>
      <c r="Q28" s="50">
        <v>1404.4</v>
      </c>
      <c r="R28" s="50">
        <v>934.3</v>
      </c>
      <c r="S28" s="22">
        <f t="shared" si="9"/>
        <v>66.526630589575603</v>
      </c>
      <c r="T28" s="50">
        <v>6500.3</v>
      </c>
      <c r="U28" s="50">
        <v>0</v>
      </c>
      <c r="V28" s="22">
        <f t="shared" si="10"/>
        <v>0</v>
      </c>
      <c r="W28" s="50">
        <v>4390.2</v>
      </c>
      <c r="X28" s="50">
        <v>0</v>
      </c>
      <c r="Y28" s="22">
        <f t="shared" si="11"/>
        <v>0</v>
      </c>
      <c r="Z28" s="50">
        <v>349.1</v>
      </c>
      <c r="AA28" s="50">
        <v>349.1</v>
      </c>
      <c r="AB28" s="22">
        <f t="shared" si="12"/>
        <v>100</v>
      </c>
      <c r="AC28" s="50">
        <v>123156.4</v>
      </c>
      <c r="AD28" s="50">
        <v>90659.1</v>
      </c>
      <c r="AE28" s="22">
        <f t="shared" si="13"/>
        <v>73.612983166120486</v>
      </c>
      <c r="AF28" s="50">
        <v>271505.7</v>
      </c>
      <c r="AG28" s="50">
        <v>191084.3</v>
      </c>
      <c r="AH28" s="22">
        <f t="shared" si="14"/>
        <v>70.379480062481178</v>
      </c>
      <c r="AI28" s="50">
        <v>2727.6</v>
      </c>
      <c r="AJ28" s="50">
        <v>1880.3</v>
      </c>
      <c r="AK28" s="22">
        <f t="shared" si="15"/>
        <v>68.936061006012622</v>
      </c>
      <c r="AL28" s="50">
        <v>0.8</v>
      </c>
      <c r="AM28" s="50">
        <v>0.4</v>
      </c>
      <c r="AN28" s="22">
        <f t="shared" si="16"/>
        <v>50</v>
      </c>
      <c r="AO28" s="50">
        <v>877</v>
      </c>
      <c r="AP28" s="50">
        <v>578</v>
      </c>
      <c r="AQ28" s="22">
        <f t="shared" si="17"/>
        <v>65.906499429874572</v>
      </c>
      <c r="AR28" s="50">
        <v>51980.5</v>
      </c>
      <c r="AS28" s="50">
        <v>38985.300000000003</v>
      </c>
      <c r="AT28" s="22">
        <f t="shared" si="29"/>
        <v>74.999855715123942</v>
      </c>
      <c r="AU28" s="50"/>
      <c r="AV28" s="50"/>
      <c r="AW28" s="22"/>
      <c r="AX28" s="50">
        <v>82.1</v>
      </c>
      <c r="AY28" s="50">
        <v>48.6</v>
      </c>
      <c r="AZ28" s="22">
        <f t="shared" si="19"/>
        <v>59.196102314250922</v>
      </c>
      <c r="BA28" s="50">
        <v>139.5</v>
      </c>
      <c r="BB28" s="50">
        <v>27.3</v>
      </c>
      <c r="BC28" s="22">
        <f t="shared" si="20"/>
        <v>19.56989247311828</v>
      </c>
      <c r="BD28" s="50">
        <v>1200</v>
      </c>
      <c r="BE28" s="50">
        <v>300</v>
      </c>
      <c r="BF28" s="22">
        <f t="shared" si="21"/>
        <v>25</v>
      </c>
      <c r="BG28" s="50">
        <v>2137.5</v>
      </c>
      <c r="BH28" s="50">
        <v>2137.5</v>
      </c>
      <c r="BI28" s="22">
        <f t="shared" si="31"/>
        <v>100</v>
      </c>
      <c r="BJ28" s="50"/>
      <c r="BK28" s="50"/>
      <c r="BL28" s="50"/>
      <c r="BM28" s="50">
        <v>178.7</v>
      </c>
      <c r="BN28" s="50">
        <v>109.5</v>
      </c>
      <c r="BO28" s="22">
        <f t="shared" si="24"/>
        <v>61.275881365416907</v>
      </c>
      <c r="BP28" s="50"/>
      <c r="BQ28" s="50"/>
      <c r="BR28" s="50"/>
    </row>
    <row r="29" spans="1:70" s="51" customFormat="1" ht="18" customHeight="1">
      <c r="A29" s="50" t="s">
        <v>44</v>
      </c>
      <c r="B29" s="50">
        <f t="shared" si="26"/>
        <v>132767.79999999999</v>
      </c>
      <c r="C29" s="50">
        <f t="shared" si="27"/>
        <v>92217.5</v>
      </c>
      <c r="D29" s="22">
        <f t="shared" si="3"/>
        <v>69.457729961632268</v>
      </c>
      <c r="E29" s="50">
        <v>2683.9</v>
      </c>
      <c r="F29" s="50">
        <v>1689.1</v>
      </c>
      <c r="G29" s="22">
        <f t="shared" si="5"/>
        <v>62.934535563918168</v>
      </c>
      <c r="H29" s="50">
        <v>493.4</v>
      </c>
      <c r="I29" s="50">
        <v>293.3</v>
      </c>
      <c r="J29" s="22">
        <f t="shared" si="6"/>
        <v>59.444669639237944</v>
      </c>
      <c r="K29" s="50">
        <v>110.5</v>
      </c>
      <c r="L29" s="50">
        <v>91.6</v>
      </c>
      <c r="M29" s="22">
        <f t="shared" si="7"/>
        <v>82.895927601809944</v>
      </c>
      <c r="N29" s="50">
        <v>1</v>
      </c>
      <c r="O29" s="50">
        <v>0.7</v>
      </c>
      <c r="P29" s="22">
        <f t="shared" si="8"/>
        <v>70</v>
      </c>
      <c r="Q29" s="50">
        <v>306.5</v>
      </c>
      <c r="R29" s="50">
        <v>205.7</v>
      </c>
      <c r="S29" s="22">
        <f t="shared" si="9"/>
        <v>67.112561174551388</v>
      </c>
      <c r="T29" s="50">
        <v>1857.2</v>
      </c>
      <c r="U29" s="50">
        <v>1857.2</v>
      </c>
      <c r="V29" s="22">
        <f t="shared" si="10"/>
        <v>100</v>
      </c>
      <c r="W29" s="50"/>
      <c r="X29" s="50">
        <v>0</v>
      </c>
      <c r="Y29" s="22"/>
      <c r="Z29" s="50">
        <v>115.3</v>
      </c>
      <c r="AA29" s="50">
        <v>115.3</v>
      </c>
      <c r="AB29" s="22">
        <f t="shared" si="12"/>
        <v>100</v>
      </c>
      <c r="AC29" s="50">
        <v>20256.2</v>
      </c>
      <c r="AD29" s="50">
        <v>14728.9</v>
      </c>
      <c r="AE29" s="22">
        <f t="shared" si="13"/>
        <v>72.713045882248394</v>
      </c>
      <c r="AF29" s="50">
        <v>92496.3</v>
      </c>
      <c r="AG29" s="50">
        <v>62213</v>
      </c>
      <c r="AH29" s="22">
        <f t="shared" si="14"/>
        <v>67.259987696805169</v>
      </c>
      <c r="AI29" s="50">
        <v>1838.6</v>
      </c>
      <c r="AJ29" s="50">
        <v>1297.4000000000001</v>
      </c>
      <c r="AK29" s="22">
        <f t="shared" si="15"/>
        <v>70.564559991297742</v>
      </c>
      <c r="AL29" s="50">
        <v>0.1</v>
      </c>
      <c r="AM29" s="50">
        <v>0.1</v>
      </c>
      <c r="AN29" s="22">
        <f t="shared" si="16"/>
        <v>100</v>
      </c>
      <c r="AO29" s="50">
        <v>306.5</v>
      </c>
      <c r="AP29" s="50">
        <v>229.7</v>
      </c>
      <c r="AQ29" s="22">
        <f t="shared" si="17"/>
        <v>74.942903752039143</v>
      </c>
      <c r="AR29" s="50">
        <v>11127.3</v>
      </c>
      <c r="AS29" s="50">
        <v>8345.7000000000007</v>
      </c>
      <c r="AT29" s="22">
        <f t="shared" si="29"/>
        <v>75.00202205386752</v>
      </c>
      <c r="AU29" s="50"/>
      <c r="AV29" s="50"/>
      <c r="AW29" s="22"/>
      <c r="AX29" s="50">
        <v>54.8</v>
      </c>
      <c r="AY29" s="50">
        <v>32.5</v>
      </c>
      <c r="AZ29" s="22">
        <f t="shared" si="19"/>
        <v>59.306569343065696</v>
      </c>
      <c r="BA29" s="50">
        <v>2.9</v>
      </c>
      <c r="BB29" s="50">
        <v>0</v>
      </c>
      <c r="BC29" s="22">
        <f t="shared" si="20"/>
        <v>0</v>
      </c>
      <c r="BD29" s="50">
        <v>300</v>
      </c>
      <c r="BE29" s="50">
        <v>300</v>
      </c>
      <c r="BF29" s="22">
        <f t="shared" si="21"/>
        <v>100</v>
      </c>
      <c r="BG29" s="50">
        <v>783.8</v>
      </c>
      <c r="BH29" s="50">
        <v>783.8</v>
      </c>
      <c r="BI29" s="22">
        <f t="shared" si="31"/>
        <v>100</v>
      </c>
      <c r="BJ29" s="50"/>
      <c r="BK29" s="50"/>
      <c r="BL29" s="50"/>
      <c r="BM29" s="50">
        <v>33.5</v>
      </c>
      <c r="BN29" s="50">
        <v>33.5</v>
      </c>
      <c r="BO29" s="22">
        <f t="shared" si="24"/>
        <v>100</v>
      </c>
      <c r="BP29" s="50"/>
      <c r="BQ29" s="50"/>
      <c r="BR29" s="50"/>
    </row>
    <row r="30" spans="1:70" s="51" customFormat="1" ht="18" customHeight="1">
      <c r="A30" s="50" t="s">
        <v>45</v>
      </c>
      <c r="B30" s="50">
        <f t="shared" si="26"/>
        <v>73908.399999999994</v>
      </c>
      <c r="C30" s="50">
        <f t="shared" si="27"/>
        <v>52182.89561</v>
      </c>
      <c r="D30" s="22">
        <f t="shared" si="3"/>
        <v>70.604823822461327</v>
      </c>
      <c r="E30" s="50">
        <v>1304</v>
      </c>
      <c r="F30" s="50">
        <v>954.8</v>
      </c>
      <c r="G30" s="22">
        <f t="shared" si="5"/>
        <v>73.220858895705518</v>
      </c>
      <c r="H30" s="50">
        <v>405</v>
      </c>
      <c r="I30" s="50">
        <v>280.10000000000002</v>
      </c>
      <c r="J30" s="22">
        <f t="shared" si="6"/>
        <v>69.160493827160494</v>
      </c>
      <c r="K30" s="50">
        <v>210.8</v>
      </c>
      <c r="L30" s="50">
        <v>90.7</v>
      </c>
      <c r="M30" s="22">
        <f t="shared" si="7"/>
        <v>43.026565464895633</v>
      </c>
      <c r="N30" s="50">
        <v>1.6</v>
      </c>
      <c r="O30" s="50">
        <v>1.2</v>
      </c>
      <c r="P30" s="22">
        <f t="shared" si="8"/>
        <v>74.999999999999986</v>
      </c>
      <c r="Q30" s="50">
        <v>306.5</v>
      </c>
      <c r="R30" s="50">
        <v>207.9</v>
      </c>
      <c r="S30" s="22">
        <f t="shared" si="9"/>
        <v>67.83034257748777</v>
      </c>
      <c r="T30" s="50">
        <v>928.6</v>
      </c>
      <c r="U30" s="50">
        <v>0</v>
      </c>
      <c r="V30" s="22">
        <f t="shared" si="10"/>
        <v>0</v>
      </c>
      <c r="W30" s="50">
        <v>2980.4</v>
      </c>
      <c r="X30" s="50">
        <v>0</v>
      </c>
      <c r="Y30" s="22">
        <f t="shared" si="11"/>
        <v>0</v>
      </c>
      <c r="Z30" s="50">
        <v>117.3</v>
      </c>
      <c r="AA30" s="50">
        <v>50.3</v>
      </c>
      <c r="AB30" s="22">
        <f t="shared" si="12"/>
        <v>42.88150042625746</v>
      </c>
      <c r="AC30" s="50"/>
      <c r="AD30" s="50">
        <v>0</v>
      </c>
      <c r="AE30" s="22"/>
      <c r="AF30" s="50">
        <v>57647.1</v>
      </c>
      <c r="AG30" s="50">
        <v>43491.1</v>
      </c>
      <c r="AH30" s="22">
        <f t="shared" si="14"/>
        <v>75.443691009608457</v>
      </c>
      <c r="AI30" s="50"/>
      <c r="AJ30" s="50">
        <v>0</v>
      </c>
      <c r="AK30" s="22"/>
      <c r="AL30" s="50">
        <v>0.4</v>
      </c>
      <c r="AM30" s="50">
        <v>0.3</v>
      </c>
      <c r="AN30" s="22">
        <f t="shared" si="16"/>
        <v>74.999999999999986</v>
      </c>
      <c r="AO30" s="50">
        <v>306.5</v>
      </c>
      <c r="AP30" s="50">
        <v>223.5</v>
      </c>
      <c r="AQ30" s="22">
        <f t="shared" si="17"/>
        <v>72.920065252854812</v>
      </c>
      <c r="AR30" s="50">
        <v>8178.4</v>
      </c>
      <c r="AS30" s="50">
        <v>6133.5</v>
      </c>
      <c r="AT30" s="22">
        <f t="shared" si="29"/>
        <v>74.996331800841247</v>
      </c>
      <c r="AU30" s="50">
        <v>344.7</v>
      </c>
      <c r="AV30" s="50">
        <v>0</v>
      </c>
      <c r="AW30" s="22">
        <f t="shared" si="18"/>
        <v>0</v>
      </c>
      <c r="AX30" s="50">
        <v>54.8</v>
      </c>
      <c r="AY30" s="50">
        <v>33</v>
      </c>
      <c r="AZ30" s="22">
        <f t="shared" si="19"/>
        <v>60.21897810218978</v>
      </c>
      <c r="BA30" s="50">
        <v>12.7</v>
      </c>
      <c r="BB30" s="50">
        <v>0</v>
      </c>
      <c r="BC30" s="22">
        <f t="shared" si="20"/>
        <v>0</v>
      </c>
      <c r="BD30" s="50">
        <v>300</v>
      </c>
      <c r="BE30" s="50">
        <v>0</v>
      </c>
      <c r="BF30" s="22">
        <f t="shared" si="21"/>
        <v>0</v>
      </c>
      <c r="BG30" s="50">
        <v>783.8</v>
      </c>
      <c r="BH30" s="50">
        <v>716.49560999999994</v>
      </c>
      <c r="BI30" s="22">
        <f t="shared" si="31"/>
        <v>91.413065833120683</v>
      </c>
      <c r="BJ30" s="50"/>
      <c r="BK30" s="50"/>
      <c r="BL30" s="50"/>
      <c r="BM30" s="50">
        <v>25.8</v>
      </c>
      <c r="BN30" s="50">
        <v>0</v>
      </c>
      <c r="BO30" s="22">
        <f t="shared" si="24"/>
        <v>0</v>
      </c>
      <c r="BP30" s="50"/>
      <c r="BQ30" s="50"/>
      <c r="BR30" s="50"/>
    </row>
    <row r="31" spans="1:70" s="51" customFormat="1" ht="18" customHeight="1">
      <c r="A31" s="50" t="s">
        <v>46</v>
      </c>
      <c r="B31" s="50">
        <f t="shared" si="26"/>
        <v>237147.3</v>
      </c>
      <c r="C31" s="50">
        <f t="shared" si="27"/>
        <v>176816.19999999998</v>
      </c>
      <c r="D31" s="22">
        <f t="shared" si="3"/>
        <v>74.559651322195108</v>
      </c>
      <c r="E31" s="50">
        <v>2415.4</v>
      </c>
      <c r="F31" s="50">
        <v>1471.2</v>
      </c>
      <c r="G31" s="22">
        <f t="shared" si="5"/>
        <v>60.909166183654882</v>
      </c>
      <c r="H31" s="50">
        <v>780.5</v>
      </c>
      <c r="I31" s="50">
        <v>417.8</v>
      </c>
      <c r="J31" s="22">
        <f t="shared" si="6"/>
        <v>53.529788597053177</v>
      </c>
      <c r="K31" s="50">
        <v>319.39999999999998</v>
      </c>
      <c r="L31" s="50">
        <v>236</v>
      </c>
      <c r="M31" s="22">
        <f t="shared" si="7"/>
        <v>73.888541014402008</v>
      </c>
      <c r="N31" s="50">
        <v>2.6</v>
      </c>
      <c r="O31" s="50">
        <v>1.3</v>
      </c>
      <c r="P31" s="22">
        <f t="shared" si="8"/>
        <v>50</v>
      </c>
      <c r="Q31" s="50">
        <v>833.9</v>
      </c>
      <c r="R31" s="50">
        <v>606.9</v>
      </c>
      <c r="S31" s="22">
        <f t="shared" si="9"/>
        <v>72.778510612783307</v>
      </c>
      <c r="T31" s="50">
        <v>2785.9</v>
      </c>
      <c r="U31" s="50">
        <v>2651.2</v>
      </c>
      <c r="V31" s="22"/>
      <c r="W31" s="50"/>
      <c r="X31" s="50">
        <v>0</v>
      </c>
      <c r="Y31" s="22"/>
      <c r="Z31" s="50">
        <v>132.80000000000001</v>
      </c>
      <c r="AA31" s="50">
        <v>49</v>
      </c>
      <c r="AB31" s="22">
        <f t="shared" si="12"/>
        <v>36.897590361445779</v>
      </c>
      <c r="AC31" s="50">
        <v>51541.599999999999</v>
      </c>
      <c r="AD31" s="50">
        <v>37989.4</v>
      </c>
      <c r="AE31" s="22">
        <f t="shared" si="13"/>
        <v>73.706287736507988</v>
      </c>
      <c r="AF31" s="50">
        <v>152434.9</v>
      </c>
      <c r="AG31" s="50">
        <v>113827.9</v>
      </c>
      <c r="AH31" s="22">
        <f t="shared" si="14"/>
        <v>74.673122756009278</v>
      </c>
      <c r="AI31" s="50">
        <v>1810.9</v>
      </c>
      <c r="AJ31" s="50">
        <v>1192</v>
      </c>
      <c r="AK31" s="22">
        <f t="shared" si="15"/>
        <v>65.82362361256834</v>
      </c>
      <c r="AL31" s="50">
        <v>0.4</v>
      </c>
      <c r="AM31" s="50">
        <v>0.3</v>
      </c>
      <c r="AN31" s="22">
        <f t="shared" si="16"/>
        <v>74.999999999999986</v>
      </c>
      <c r="AO31" s="50">
        <v>613.5</v>
      </c>
      <c r="AP31" s="50">
        <v>458.8</v>
      </c>
      <c r="AQ31" s="22">
        <f t="shared" si="17"/>
        <v>74.784026079869605</v>
      </c>
      <c r="AR31" s="50">
        <v>22020.9</v>
      </c>
      <c r="AS31" s="50">
        <v>16515.900000000001</v>
      </c>
      <c r="AT31" s="22">
        <f t="shared" si="29"/>
        <v>75.001021756603961</v>
      </c>
      <c r="AU31" s="50"/>
      <c r="AV31" s="50"/>
      <c r="AW31" s="50"/>
      <c r="AX31" s="50">
        <v>82.1</v>
      </c>
      <c r="AY31" s="50">
        <v>61.1</v>
      </c>
      <c r="AZ31" s="22">
        <f t="shared" si="19"/>
        <v>74.421437271619979</v>
      </c>
      <c r="BA31" s="50">
        <v>35.1</v>
      </c>
      <c r="BB31" s="50">
        <v>0</v>
      </c>
      <c r="BC31" s="22">
        <f t="shared" si="20"/>
        <v>0</v>
      </c>
      <c r="BD31" s="50"/>
      <c r="BE31" s="50"/>
      <c r="BF31" s="22"/>
      <c r="BG31" s="50">
        <v>1211.3</v>
      </c>
      <c r="BH31" s="50">
        <v>1211.3</v>
      </c>
      <c r="BI31" s="22">
        <f t="shared" si="31"/>
        <v>100</v>
      </c>
      <c r="BJ31" s="50"/>
      <c r="BK31" s="50"/>
      <c r="BL31" s="50"/>
      <c r="BM31" s="50">
        <v>126.1</v>
      </c>
      <c r="BN31" s="50">
        <v>126.1</v>
      </c>
      <c r="BO31" s="22">
        <f t="shared" si="24"/>
        <v>100</v>
      </c>
      <c r="BP31" s="50"/>
      <c r="BQ31" s="50"/>
      <c r="BR31" s="50"/>
    </row>
    <row r="32" spans="1:70" s="51" customFormat="1" ht="18" customHeight="1">
      <c r="A32" s="50" t="s">
        <v>47</v>
      </c>
      <c r="B32" s="50">
        <f t="shared" si="26"/>
        <v>164977.29999999999</v>
      </c>
      <c r="C32" s="50">
        <f t="shared" si="27"/>
        <v>121990.7</v>
      </c>
      <c r="D32" s="22">
        <f t="shared" si="3"/>
        <v>73.943930468009839</v>
      </c>
      <c r="E32" s="50">
        <v>3557.5</v>
      </c>
      <c r="F32" s="50">
        <v>2169.6</v>
      </c>
      <c r="G32" s="22">
        <f t="shared" si="5"/>
        <v>60.986647926914962</v>
      </c>
      <c r="H32" s="50">
        <v>1141.3</v>
      </c>
      <c r="I32" s="50">
        <v>624</v>
      </c>
      <c r="J32" s="22">
        <f t="shared" si="6"/>
        <v>54.674493998072371</v>
      </c>
      <c r="K32" s="50">
        <v>560.70000000000005</v>
      </c>
      <c r="L32" s="50">
        <v>276.2</v>
      </c>
      <c r="M32" s="22">
        <f t="shared" si="7"/>
        <v>49.25985375423577</v>
      </c>
      <c r="N32" s="50">
        <v>1.4</v>
      </c>
      <c r="O32" s="50">
        <v>0</v>
      </c>
      <c r="P32" s="22">
        <f t="shared" si="8"/>
        <v>0</v>
      </c>
      <c r="Q32" s="50">
        <v>570.4</v>
      </c>
      <c r="R32" s="50">
        <v>394.4</v>
      </c>
      <c r="S32" s="22">
        <f t="shared" si="9"/>
        <v>69.144460028050489</v>
      </c>
      <c r="T32" s="50">
        <v>1857.2</v>
      </c>
      <c r="U32" s="50">
        <v>0</v>
      </c>
      <c r="V32" s="22">
        <f t="shared" si="10"/>
        <v>0</v>
      </c>
      <c r="W32" s="50">
        <v>343.5</v>
      </c>
      <c r="X32" s="50">
        <v>343.5</v>
      </c>
      <c r="Y32" s="22">
        <f t="shared" si="11"/>
        <v>100</v>
      </c>
      <c r="Z32" s="50">
        <v>50.3</v>
      </c>
      <c r="AA32" s="50">
        <v>16.8</v>
      </c>
      <c r="AB32" s="22">
        <f t="shared" si="12"/>
        <v>33.399602385685888</v>
      </c>
      <c r="AC32" s="50">
        <v>12516.5</v>
      </c>
      <c r="AD32" s="50">
        <v>9455</v>
      </c>
      <c r="AE32" s="22">
        <f t="shared" si="13"/>
        <v>75.540286821395753</v>
      </c>
      <c r="AF32" s="50">
        <v>125952.7</v>
      </c>
      <c r="AG32" s="50">
        <v>94655.3</v>
      </c>
      <c r="AH32" s="22">
        <f t="shared" si="14"/>
        <v>75.151465589860322</v>
      </c>
      <c r="AI32" s="50">
        <v>1811.1</v>
      </c>
      <c r="AJ32" s="50">
        <v>1385</v>
      </c>
      <c r="AK32" s="22">
        <f t="shared" si="15"/>
        <v>76.47286179669814</v>
      </c>
      <c r="AL32" s="50">
        <v>0.1</v>
      </c>
      <c r="AM32" s="50">
        <v>0</v>
      </c>
      <c r="AN32" s="22">
        <f t="shared" si="16"/>
        <v>0</v>
      </c>
      <c r="AO32" s="50">
        <v>306.5</v>
      </c>
      <c r="AP32" s="50">
        <v>218.4</v>
      </c>
      <c r="AQ32" s="22">
        <f t="shared" si="17"/>
        <v>71.256117455138664</v>
      </c>
      <c r="AR32" s="50">
        <v>15105.4</v>
      </c>
      <c r="AS32" s="50">
        <v>11329.2</v>
      </c>
      <c r="AT32" s="22">
        <f t="shared" si="29"/>
        <v>75.000993022362877</v>
      </c>
      <c r="AU32" s="50"/>
      <c r="AV32" s="50"/>
      <c r="AW32" s="50"/>
      <c r="AX32" s="50">
        <v>54.8</v>
      </c>
      <c r="AY32" s="50">
        <v>26.1</v>
      </c>
      <c r="AZ32" s="22">
        <f t="shared" si="19"/>
        <v>47.627737226277375</v>
      </c>
      <c r="BA32" s="50">
        <v>39.9</v>
      </c>
      <c r="BB32" s="50">
        <v>0</v>
      </c>
      <c r="BC32" s="22">
        <f t="shared" si="20"/>
        <v>0</v>
      </c>
      <c r="BD32" s="50"/>
      <c r="BE32" s="50"/>
      <c r="BF32" s="22"/>
      <c r="BG32" s="50">
        <v>1068.8</v>
      </c>
      <c r="BH32" s="50">
        <v>1068.8</v>
      </c>
      <c r="BI32" s="22">
        <f t="shared" si="31"/>
        <v>100</v>
      </c>
      <c r="BJ32" s="50"/>
      <c r="BK32" s="50"/>
      <c r="BL32" s="50"/>
      <c r="BM32" s="50">
        <v>39.200000000000003</v>
      </c>
      <c r="BN32" s="50">
        <v>28.4</v>
      </c>
      <c r="BO32" s="22">
        <f t="shared" si="24"/>
        <v>72.448979591836732</v>
      </c>
      <c r="BP32" s="50"/>
      <c r="BQ32" s="50"/>
      <c r="BR32" s="50"/>
    </row>
    <row r="33" spans="1:70" s="51" customFormat="1" ht="18" customHeight="1">
      <c r="A33" s="50" t="s">
        <v>48</v>
      </c>
      <c r="B33" s="50">
        <f t="shared" si="26"/>
        <v>160307.5</v>
      </c>
      <c r="C33" s="50">
        <f t="shared" si="27"/>
        <v>106143.20000000003</v>
      </c>
      <c r="D33" s="22">
        <f t="shared" si="3"/>
        <v>66.212248335230754</v>
      </c>
      <c r="E33" s="50">
        <v>2827</v>
      </c>
      <c r="F33" s="50">
        <v>1935.4</v>
      </c>
      <c r="G33" s="22">
        <f t="shared" si="5"/>
        <v>68.461266360099046</v>
      </c>
      <c r="H33" s="50">
        <v>920.4</v>
      </c>
      <c r="I33" s="50">
        <v>431</v>
      </c>
      <c r="J33" s="22">
        <f t="shared" si="6"/>
        <v>46.827466318991746</v>
      </c>
      <c r="K33" s="50">
        <v>278.5</v>
      </c>
      <c r="L33" s="50">
        <v>128.19999999999999</v>
      </c>
      <c r="M33" s="22">
        <f t="shared" si="7"/>
        <v>46.032315978456012</v>
      </c>
      <c r="N33" s="50">
        <v>1.4</v>
      </c>
      <c r="O33" s="50">
        <v>0</v>
      </c>
      <c r="P33" s="22">
        <f t="shared" si="8"/>
        <v>0</v>
      </c>
      <c r="Q33" s="50">
        <v>570.4</v>
      </c>
      <c r="R33" s="50">
        <v>431.6</v>
      </c>
      <c r="S33" s="22">
        <f t="shared" si="9"/>
        <v>75.666199158485284</v>
      </c>
      <c r="T33" s="50">
        <v>1857.2</v>
      </c>
      <c r="U33" s="50">
        <v>1857.2</v>
      </c>
      <c r="V33" s="22">
        <f t="shared" si="10"/>
        <v>100</v>
      </c>
      <c r="W33" s="50">
        <v>2738.1</v>
      </c>
      <c r="X33" s="50">
        <v>0</v>
      </c>
      <c r="Y33" s="22">
        <f t="shared" si="11"/>
        <v>0</v>
      </c>
      <c r="Z33" s="50">
        <v>148.80000000000001</v>
      </c>
      <c r="AA33" s="50">
        <v>98.5</v>
      </c>
      <c r="AB33" s="22">
        <f t="shared" si="12"/>
        <v>66.196236559139777</v>
      </c>
      <c r="AC33" s="50">
        <v>28449.200000000001</v>
      </c>
      <c r="AD33" s="50">
        <v>19947.2</v>
      </c>
      <c r="AE33" s="22">
        <f t="shared" si="13"/>
        <v>70.115152622920846</v>
      </c>
      <c r="AF33" s="50">
        <v>106705.4</v>
      </c>
      <c r="AG33" s="50">
        <v>69366.100000000006</v>
      </c>
      <c r="AH33" s="22">
        <f t="shared" si="14"/>
        <v>65.007113042076597</v>
      </c>
      <c r="AI33" s="50">
        <v>1501.5</v>
      </c>
      <c r="AJ33" s="50">
        <v>1080.5</v>
      </c>
      <c r="AK33" s="22">
        <f t="shared" si="15"/>
        <v>71.961371961371952</v>
      </c>
      <c r="AL33" s="50">
        <v>0.1</v>
      </c>
      <c r="AM33" s="50">
        <v>0</v>
      </c>
      <c r="AN33" s="22">
        <f t="shared" si="16"/>
        <v>0</v>
      </c>
      <c r="AO33" s="50">
        <v>306.5</v>
      </c>
      <c r="AP33" s="50">
        <v>216.1</v>
      </c>
      <c r="AQ33" s="22">
        <f t="shared" si="17"/>
        <v>70.505709624796083</v>
      </c>
      <c r="AR33" s="50">
        <v>13024.7</v>
      </c>
      <c r="AS33" s="50">
        <v>9768.6</v>
      </c>
      <c r="AT33" s="22">
        <f t="shared" si="29"/>
        <v>75.000575829001818</v>
      </c>
      <c r="AU33" s="50"/>
      <c r="AV33" s="50"/>
      <c r="AW33" s="50"/>
      <c r="AX33" s="50">
        <v>54.8</v>
      </c>
      <c r="AY33" s="50">
        <v>27.8</v>
      </c>
      <c r="AZ33" s="22">
        <f t="shared" si="19"/>
        <v>50.729927007299267</v>
      </c>
      <c r="BA33" s="50">
        <v>33.4</v>
      </c>
      <c r="BB33" s="50">
        <v>0</v>
      </c>
      <c r="BC33" s="22">
        <f t="shared" si="20"/>
        <v>0</v>
      </c>
      <c r="BD33" s="50"/>
      <c r="BE33" s="50"/>
      <c r="BF33" s="22"/>
      <c r="BG33" s="50">
        <v>855</v>
      </c>
      <c r="BH33" s="50">
        <v>855</v>
      </c>
      <c r="BI33" s="22">
        <f t="shared" si="31"/>
        <v>100</v>
      </c>
      <c r="BJ33" s="50"/>
      <c r="BK33" s="50"/>
      <c r="BL33" s="50"/>
      <c r="BM33" s="50">
        <v>35.1</v>
      </c>
      <c r="BN33" s="50">
        <v>0</v>
      </c>
      <c r="BO33" s="22">
        <f t="shared" si="24"/>
        <v>0</v>
      </c>
      <c r="BP33" s="50"/>
      <c r="BQ33" s="50"/>
      <c r="BR33" s="50"/>
    </row>
    <row r="34" spans="1:70" s="54" customFormat="1" ht="31.5">
      <c r="A34" s="55" t="s">
        <v>229</v>
      </c>
      <c r="B34" s="50">
        <f t="shared" si="26"/>
        <v>3984.8</v>
      </c>
      <c r="C34" s="50">
        <f t="shared" si="27"/>
        <v>0</v>
      </c>
      <c r="D34" s="55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>
        <v>3984.8</v>
      </c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</row>
    <row r="35" spans="1:70" s="37" customForma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9"/>
      <c r="R35" s="39"/>
      <c r="S35" s="39"/>
      <c r="T35" s="39"/>
      <c r="U35" s="39"/>
      <c r="V35" s="39"/>
      <c r="W35" s="36"/>
      <c r="X35" s="36"/>
      <c r="Y35" s="36"/>
      <c r="Z35" s="36"/>
      <c r="AA35" s="36"/>
      <c r="AB35" s="36"/>
      <c r="AC35" s="39"/>
      <c r="AD35" s="39"/>
      <c r="AE35" s="39"/>
      <c r="AF35" s="39"/>
      <c r="AG35" s="39"/>
      <c r="AH35" s="39"/>
      <c r="AI35" s="36"/>
      <c r="AJ35" s="36"/>
      <c r="AK35" s="36"/>
      <c r="AL35" s="36"/>
      <c r="AM35" s="36"/>
      <c r="AN35" s="36"/>
      <c r="AO35" s="39"/>
      <c r="AP35" s="39"/>
      <c r="AQ35" s="39"/>
      <c r="AR35" s="36"/>
      <c r="AS35" s="36"/>
      <c r="AT35" s="36"/>
      <c r="AU35" s="39"/>
      <c r="AV35" s="39"/>
      <c r="AW35" s="39"/>
      <c r="AX35" s="36"/>
      <c r="AY35" s="36"/>
      <c r="AZ35" s="36"/>
      <c r="BA35" s="36"/>
      <c r="BB35" s="36"/>
      <c r="BC35" s="36"/>
      <c r="BD35" s="36"/>
      <c r="BE35" s="36"/>
      <c r="BF35" s="36"/>
      <c r="BG35" s="39"/>
      <c r="BH35" s="39"/>
      <c r="BI35" s="39"/>
      <c r="BJ35" s="36"/>
      <c r="BK35" s="36"/>
      <c r="BL35" s="36"/>
      <c r="BM35" s="39"/>
      <c r="BN35" s="39"/>
      <c r="BO35" s="39"/>
      <c r="BP35" s="36"/>
      <c r="BQ35" s="36"/>
      <c r="BR35" s="36"/>
    </row>
    <row r="36" spans="1:70" s="36" customFormat="1">
      <c r="Q36" s="39"/>
      <c r="R36" s="39"/>
      <c r="S36" s="39"/>
      <c r="T36" s="39"/>
      <c r="U36" s="39"/>
      <c r="V36" s="39"/>
      <c r="AC36" s="39"/>
      <c r="AD36" s="39"/>
      <c r="AE36" s="39"/>
      <c r="AF36" s="39"/>
      <c r="AG36" s="39"/>
      <c r="AH36" s="39"/>
      <c r="AO36" s="39"/>
      <c r="AP36" s="39"/>
      <c r="AQ36" s="39"/>
      <c r="AU36" s="39"/>
      <c r="AV36" s="39"/>
      <c r="AW36" s="39"/>
      <c r="BG36" s="39"/>
      <c r="BH36" s="39"/>
      <c r="BI36" s="39"/>
      <c r="BM36" s="39"/>
      <c r="BN36" s="39"/>
      <c r="BO36" s="39"/>
    </row>
  </sheetData>
  <mergeCells count="26">
    <mergeCell ref="Z3:AB3"/>
    <mergeCell ref="AC3:AE3"/>
    <mergeCell ref="AF3:AH3"/>
    <mergeCell ref="AI3:AK3"/>
    <mergeCell ref="AL3:AN3"/>
    <mergeCell ref="BP3:BR3"/>
    <mergeCell ref="AO3:AQ3"/>
    <mergeCell ref="AR3:AT3"/>
    <mergeCell ref="AU3:AW3"/>
    <mergeCell ref="AX3:AZ3"/>
    <mergeCell ref="BA3:BC3"/>
    <mergeCell ref="BD3:BF3"/>
    <mergeCell ref="BG3:BI3"/>
    <mergeCell ref="BJ3:BL3"/>
    <mergeCell ref="BM3:BO3"/>
    <mergeCell ref="B1:Y1"/>
    <mergeCell ref="A3:A4"/>
    <mergeCell ref="B3:D3"/>
    <mergeCell ref="E3:G3"/>
    <mergeCell ref="H3:J3"/>
    <mergeCell ref="K3:M3"/>
    <mergeCell ref="X2:Y2"/>
    <mergeCell ref="W3:Y3"/>
    <mergeCell ref="T3:V3"/>
    <mergeCell ref="N3:P3"/>
    <mergeCell ref="Q3:S3"/>
  </mergeCells>
  <printOptions gridLines="1"/>
  <pageMargins left="0" right="0" top="0.19685039370078741" bottom="0" header="0.31496062992125984" footer="0.31496062992125984"/>
  <pageSetup paperSize="9" scale="42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"/>
  <sheetViews>
    <sheetView view="pageBreakPreview" zoomScaleNormal="80" zoomScaleSheetLayoutView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3" sqref="A3:A4"/>
    </sheetView>
  </sheetViews>
  <sheetFormatPr defaultColWidth="22.28515625" defaultRowHeight="12.75"/>
  <cols>
    <col min="1" max="1" width="22.85546875" style="36" customWidth="1"/>
    <col min="2" max="4" width="14.140625" style="36" customWidth="1"/>
    <col min="5" max="15" width="14" style="36" customWidth="1"/>
    <col min="16" max="16" width="11.28515625" style="36" customWidth="1"/>
    <col min="17" max="18" width="14" style="36" customWidth="1"/>
    <col min="19" max="19" width="11.85546875" style="36" customWidth="1"/>
    <col min="20" max="20" width="13.28515625" style="36" customWidth="1"/>
    <col min="21" max="21" width="12.28515625" style="36" customWidth="1"/>
    <col min="22" max="22" width="11.85546875" style="36" customWidth="1"/>
    <col min="23" max="24" width="14" style="36" customWidth="1"/>
    <col min="25" max="25" width="11.42578125" style="36" customWidth="1"/>
    <col min="26" max="27" width="15.140625" style="3" customWidth="1"/>
    <col min="28" max="28" width="11.28515625" style="3" customWidth="1"/>
    <col min="29" max="30" width="14.140625" style="3" customWidth="1"/>
    <col min="31" max="31" width="12" style="3" customWidth="1"/>
    <col min="32" max="33" width="14.140625" style="3" customWidth="1"/>
    <col min="34" max="34" width="12.140625" style="3" customWidth="1"/>
    <col min="35" max="35" width="14.140625" style="3" customWidth="1"/>
    <col min="36" max="36" width="12.7109375" style="3" customWidth="1"/>
    <col min="37" max="37" width="11.7109375" style="3" customWidth="1"/>
    <col min="38" max="39" width="14.5703125" style="3" customWidth="1"/>
    <col min="40" max="40" width="11.7109375" style="3" customWidth="1"/>
    <col min="41" max="41" width="14.42578125" style="3" customWidth="1"/>
    <col min="42" max="42" width="13.7109375" style="3" customWidth="1"/>
    <col min="43" max="43" width="11.7109375" style="3" customWidth="1"/>
    <col min="44" max="44" width="14.42578125" style="3" customWidth="1"/>
    <col min="45" max="45" width="12.85546875" style="3" customWidth="1"/>
    <col min="46" max="46" width="11.42578125" style="3" customWidth="1"/>
    <col min="47" max="47" width="14.42578125" style="3" customWidth="1"/>
    <col min="48" max="48" width="12.85546875" style="3" customWidth="1"/>
    <col min="49" max="49" width="11.85546875" style="3" customWidth="1"/>
    <col min="50" max="16384" width="22.28515625" style="3"/>
  </cols>
  <sheetData>
    <row r="1" spans="1:49" ht="42.75" customHeight="1">
      <c r="B1" s="95" t="s">
        <v>455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</row>
    <row r="2" spans="1:49" s="35" customFormat="1" ht="21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88" t="s">
        <v>78</v>
      </c>
      <c r="Y2" s="88"/>
    </row>
    <row r="3" spans="1:49" ht="177" customHeight="1">
      <c r="A3" s="78" t="s">
        <v>0</v>
      </c>
      <c r="B3" s="78" t="s">
        <v>350</v>
      </c>
      <c r="C3" s="78"/>
      <c r="D3" s="78"/>
      <c r="E3" s="75" t="s">
        <v>24</v>
      </c>
      <c r="F3" s="76"/>
      <c r="G3" s="77"/>
      <c r="H3" s="75" t="s">
        <v>366</v>
      </c>
      <c r="I3" s="76"/>
      <c r="J3" s="77"/>
      <c r="K3" s="75" t="s">
        <v>26</v>
      </c>
      <c r="L3" s="76"/>
      <c r="M3" s="77"/>
      <c r="N3" s="89" t="s">
        <v>358</v>
      </c>
      <c r="O3" s="90"/>
      <c r="P3" s="91"/>
      <c r="Q3" s="75" t="s">
        <v>56</v>
      </c>
      <c r="R3" s="76"/>
      <c r="S3" s="77"/>
      <c r="T3" s="75" t="s">
        <v>11</v>
      </c>
      <c r="U3" s="76"/>
      <c r="V3" s="77"/>
      <c r="W3" s="89" t="s">
        <v>426</v>
      </c>
      <c r="X3" s="90"/>
      <c r="Y3" s="91"/>
      <c r="Z3" s="89" t="s">
        <v>447</v>
      </c>
      <c r="AA3" s="90"/>
      <c r="AB3" s="91"/>
      <c r="AC3" s="89" t="s">
        <v>448</v>
      </c>
      <c r="AD3" s="90"/>
      <c r="AE3" s="91"/>
      <c r="AF3" s="89" t="s">
        <v>449</v>
      </c>
      <c r="AG3" s="90"/>
      <c r="AH3" s="91"/>
      <c r="AI3" s="89" t="s">
        <v>450</v>
      </c>
      <c r="AJ3" s="90"/>
      <c r="AK3" s="91"/>
      <c r="AL3" s="89" t="s">
        <v>454</v>
      </c>
      <c r="AM3" s="90"/>
      <c r="AN3" s="91"/>
      <c r="AO3" s="89" t="s">
        <v>451</v>
      </c>
      <c r="AP3" s="90"/>
      <c r="AQ3" s="91"/>
      <c r="AR3" s="89" t="s">
        <v>452</v>
      </c>
      <c r="AS3" s="90"/>
      <c r="AT3" s="91"/>
      <c r="AU3" s="89" t="s">
        <v>453</v>
      </c>
      <c r="AV3" s="90"/>
      <c r="AW3" s="91"/>
    </row>
    <row r="4" spans="1:49" ht="63" customHeight="1">
      <c r="A4" s="78"/>
      <c r="B4" s="46" t="s">
        <v>223</v>
      </c>
      <c r="C4" s="46" t="s">
        <v>434</v>
      </c>
      <c r="D4" s="46" t="s">
        <v>435</v>
      </c>
      <c r="E4" s="47" t="s">
        <v>223</v>
      </c>
      <c r="F4" s="47" t="s">
        <v>434</v>
      </c>
      <c r="G4" s="48" t="s">
        <v>435</v>
      </c>
      <c r="H4" s="47" t="s">
        <v>223</v>
      </c>
      <c r="I4" s="47" t="s">
        <v>434</v>
      </c>
      <c r="J4" s="48" t="s">
        <v>435</v>
      </c>
      <c r="K4" s="47" t="s">
        <v>223</v>
      </c>
      <c r="L4" s="47" t="s">
        <v>434</v>
      </c>
      <c r="M4" s="48" t="s">
        <v>435</v>
      </c>
      <c r="N4" s="47" t="s">
        <v>223</v>
      </c>
      <c r="O4" s="47" t="s">
        <v>434</v>
      </c>
      <c r="P4" s="48" t="s">
        <v>435</v>
      </c>
      <c r="Q4" s="46" t="s">
        <v>223</v>
      </c>
      <c r="R4" s="46" t="s">
        <v>434</v>
      </c>
      <c r="S4" s="48" t="s">
        <v>435</v>
      </c>
      <c r="T4" s="47" t="s">
        <v>223</v>
      </c>
      <c r="U4" s="47" t="s">
        <v>434</v>
      </c>
      <c r="V4" s="48" t="s">
        <v>435</v>
      </c>
      <c r="W4" s="47" t="s">
        <v>223</v>
      </c>
      <c r="X4" s="47" t="s">
        <v>434</v>
      </c>
      <c r="Y4" s="48" t="s">
        <v>435</v>
      </c>
      <c r="Z4" s="47" t="s">
        <v>223</v>
      </c>
      <c r="AA4" s="47" t="s">
        <v>434</v>
      </c>
      <c r="AB4" s="48" t="s">
        <v>435</v>
      </c>
      <c r="AC4" s="47" t="s">
        <v>223</v>
      </c>
      <c r="AD4" s="47" t="s">
        <v>434</v>
      </c>
      <c r="AE4" s="48" t="s">
        <v>435</v>
      </c>
      <c r="AF4" s="47" t="s">
        <v>223</v>
      </c>
      <c r="AG4" s="47" t="s">
        <v>434</v>
      </c>
      <c r="AH4" s="48" t="s">
        <v>435</v>
      </c>
      <c r="AI4" s="47" t="s">
        <v>223</v>
      </c>
      <c r="AJ4" s="47" t="s">
        <v>434</v>
      </c>
      <c r="AK4" s="48" t="s">
        <v>435</v>
      </c>
      <c r="AL4" s="47" t="s">
        <v>223</v>
      </c>
      <c r="AM4" s="47" t="s">
        <v>434</v>
      </c>
      <c r="AN4" s="48" t="s">
        <v>435</v>
      </c>
      <c r="AO4" s="47" t="s">
        <v>223</v>
      </c>
      <c r="AP4" s="47" t="s">
        <v>434</v>
      </c>
      <c r="AQ4" s="48" t="s">
        <v>435</v>
      </c>
      <c r="AR4" s="47" t="s">
        <v>223</v>
      </c>
      <c r="AS4" s="47" t="s">
        <v>434</v>
      </c>
      <c r="AT4" s="48" t="s">
        <v>435</v>
      </c>
      <c r="AU4" s="47" t="s">
        <v>223</v>
      </c>
      <c r="AV4" s="47" t="s">
        <v>434</v>
      </c>
      <c r="AW4" s="48" t="s">
        <v>435</v>
      </c>
    </row>
    <row r="5" spans="1:49" ht="47.25" customHeight="1">
      <c r="A5" s="49" t="s">
        <v>431</v>
      </c>
      <c r="B5" s="21">
        <f>B6+B12+B34</f>
        <v>84393.400000000009</v>
      </c>
      <c r="C5" s="21">
        <f t="shared" ref="C5" si="0">C6+C12+C34</f>
        <v>38724.500000000007</v>
      </c>
      <c r="D5" s="21">
        <f>C5/B5*100</f>
        <v>45.885697222768606</v>
      </c>
      <c r="E5" s="21">
        <f t="shared" ref="E5:AJ5" si="1">E6+E12+E34</f>
        <v>10000</v>
      </c>
      <c r="F5" s="21">
        <f t="shared" si="1"/>
        <v>10000</v>
      </c>
      <c r="G5" s="21">
        <f>F5/E5*100</f>
        <v>100</v>
      </c>
      <c r="H5" s="21">
        <f t="shared" si="1"/>
        <v>2668.3</v>
      </c>
      <c r="I5" s="21">
        <f t="shared" si="1"/>
        <v>1539.8999999999999</v>
      </c>
      <c r="J5" s="21">
        <f>I5/H5*100</f>
        <v>57.710902072480593</v>
      </c>
      <c r="K5" s="21">
        <f t="shared" si="1"/>
        <v>5000</v>
      </c>
      <c r="L5" s="21">
        <f t="shared" si="1"/>
        <v>0</v>
      </c>
      <c r="M5" s="21">
        <f>L5/K5*100</f>
        <v>0</v>
      </c>
      <c r="N5" s="21">
        <f t="shared" si="1"/>
        <v>50000</v>
      </c>
      <c r="O5" s="21">
        <f t="shared" si="1"/>
        <v>13577</v>
      </c>
      <c r="P5" s="21">
        <f>O5/N5*100</f>
        <v>27.154</v>
      </c>
      <c r="Q5" s="21">
        <f t="shared" si="1"/>
        <v>1200</v>
      </c>
      <c r="R5" s="21">
        <f t="shared" si="1"/>
        <v>660</v>
      </c>
      <c r="S5" s="21">
        <f>R5/Q5*100</f>
        <v>55.000000000000007</v>
      </c>
      <c r="T5" s="21">
        <f t="shared" si="1"/>
        <v>255</v>
      </c>
      <c r="U5" s="21">
        <f t="shared" si="1"/>
        <v>0</v>
      </c>
      <c r="V5" s="21">
        <f>U5/T5*100</f>
        <v>0</v>
      </c>
      <c r="W5" s="21">
        <f t="shared" si="1"/>
        <v>5822</v>
      </c>
      <c r="X5" s="21">
        <f t="shared" si="1"/>
        <v>5175.8999999999996</v>
      </c>
      <c r="Y5" s="21">
        <f t="shared" si="1"/>
        <v>88.902439024390233</v>
      </c>
      <c r="Z5" s="21">
        <f t="shared" si="1"/>
        <v>1443.1</v>
      </c>
      <c r="AA5" s="21">
        <f t="shared" si="1"/>
        <v>1156.7</v>
      </c>
      <c r="AB5" s="21">
        <f>AA5/Z5*100</f>
        <v>80.153835493035828</v>
      </c>
      <c r="AC5" s="21">
        <f t="shared" si="1"/>
        <v>300</v>
      </c>
      <c r="AD5" s="21">
        <f t="shared" si="1"/>
        <v>0</v>
      </c>
      <c r="AE5" s="21">
        <f>AD5/AC5*100</f>
        <v>0</v>
      </c>
      <c r="AF5" s="21">
        <f t="shared" si="1"/>
        <v>1150</v>
      </c>
      <c r="AG5" s="21">
        <f t="shared" si="1"/>
        <v>900</v>
      </c>
      <c r="AH5" s="21">
        <f>AG5/AF5*100</f>
        <v>78.260869565217391</v>
      </c>
      <c r="AI5" s="21">
        <f t="shared" si="1"/>
        <v>3200</v>
      </c>
      <c r="AJ5" s="21">
        <f t="shared" si="1"/>
        <v>2400</v>
      </c>
      <c r="AK5" s="21">
        <f>AJ5/AI5*100</f>
        <v>75</v>
      </c>
      <c r="AL5" s="21">
        <f>AL6+AL12+AL34</f>
        <v>480</v>
      </c>
      <c r="AM5" s="21">
        <f t="shared" ref="AM5:AV5" si="2">AM6+AM12+AM34</f>
        <v>440</v>
      </c>
      <c r="AN5" s="21">
        <f>AM5/AL5*100</f>
        <v>91.666666666666657</v>
      </c>
      <c r="AO5" s="21">
        <f t="shared" si="2"/>
        <v>250</v>
      </c>
      <c r="AP5" s="21">
        <f t="shared" si="2"/>
        <v>250</v>
      </c>
      <c r="AQ5" s="21">
        <f>AP5/AO5*100</f>
        <v>100</v>
      </c>
      <c r="AR5" s="21">
        <f t="shared" si="2"/>
        <v>2325</v>
      </c>
      <c r="AS5" s="21">
        <f t="shared" si="2"/>
        <v>2325</v>
      </c>
      <c r="AT5" s="21">
        <f>AS5/AR5*100</f>
        <v>100</v>
      </c>
      <c r="AU5" s="21">
        <f t="shared" si="2"/>
        <v>300</v>
      </c>
      <c r="AV5" s="21">
        <f t="shared" si="2"/>
        <v>300</v>
      </c>
      <c r="AW5" s="21">
        <f>AV5/AU5*100</f>
        <v>100</v>
      </c>
    </row>
    <row r="6" spans="1:49" ht="26.25" customHeight="1">
      <c r="A6" s="49" t="s">
        <v>227</v>
      </c>
      <c r="B6" s="21">
        <f>SUM(B7:B11)</f>
        <v>20218.3</v>
      </c>
      <c r="C6" s="21">
        <f>SUM(C7:C11)</f>
        <v>11016.300000000001</v>
      </c>
      <c r="D6" s="21">
        <f t="shared" ref="D6:D34" si="3">C6/B6*100</f>
        <v>54.48677683089084</v>
      </c>
      <c r="E6" s="21">
        <f t="shared" ref="E6:AV6" si="4">SUM(E7:E11)</f>
        <v>0</v>
      </c>
      <c r="F6" s="21">
        <f t="shared" si="4"/>
        <v>0</v>
      </c>
      <c r="G6" s="21">
        <v>0</v>
      </c>
      <c r="H6" s="21">
        <f t="shared" si="4"/>
        <v>2427</v>
      </c>
      <c r="I6" s="21">
        <f t="shared" si="4"/>
        <v>1455.8999999999999</v>
      </c>
      <c r="J6" s="21">
        <f t="shared" ref="J6:J33" si="5">I6/H6*100</f>
        <v>59.987639060568597</v>
      </c>
      <c r="K6" s="21">
        <f t="shared" si="4"/>
        <v>0</v>
      </c>
      <c r="L6" s="21">
        <f t="shared" si="4"/>
        <v>0</v>
      </c>
      <c r="M6" s="21">
        <v>0</v>
      </c>
      <c r="N6" s="21">
        <f t="shared" si="4"/>
        <v>12500</v>
      </c>
      <c r="O6" s="21">
        <f t="shared" si="4"/>
        <v>5279.1</v>
      </c>
      <c r="P6" s="21">
        <f t="shared" ref="P6:P32" si="6">O6/N6*100</f>
        <v>42.232800000000005</v>
      </c>
      <c r="Q6" s="21">
        <f t="shared" si="4"/>
        <v>720</v>
      </c>
      <c r="R6" s="21">
        <f t="shared" si="4"/>
        <v>180</v>
      </c>
      <c r="S6" s="21">
        <f t="shared" ref="S6:S28" si="7">R6/Q6*100</f>
        <v>25</v>
      </c>
      <c r="T6" s="21">
        <f t="shared" si="4"/>
        <v>0</v>
      </c>
      <c r="U6" s="21">
        <f t="shared" si="4"/>
        <v>0</v>
      </c>
      <c r="V6" s="21">
        <v>0</v>
      </c>
      <c r="W6" s="21">
        <f t="shared" si="4"/>
        <v>0</v>
      </c>
      <c r="X6" s="21">
        <f t="shared" si="4"/>
        <v>0</v>
      </c>
      <c r="Y6" s="21">
        <f t="shared" si="4"/>
        <v>0</v>
      </c>
      <c r="Z6" s="21">
        <f t="shared" si="4"/>
        <v>126.3</v>
      </c>
      <c r="AA6" s="21">
        <f t="shared" si="4"/>
        <v>126.3</v>
      </c>
      <c r="AB6" s="21">
        <f t="shared" ref="AB6:AB32" si="8">AA6/Z6*100</f>
        <v>100</v>
      </c>
      <c r="AC6" s="21">
        <f t="shared" si="4"/>
        <v>250</v>
      </c>
      <c r="AD6" s="21">
        <f t="shared" si="4"/>
        <v>0</v>
      </c>
      <c r="AE6" s="21">
        <f t="shared" ref="AE6:AE30" si="9">AD6/AC6*100</f>
        <v>0</v>
      </c>
      <c r="AF6" s="21">
        <f t="shared" si="4"/>
        <v>100</v>
      </c>
      <c r="AG6" s="21">
        <f t="shared" si="4"/>
        <v>100</v>
      </c>
      <c r="AH6" s="21">
        <f t="shared" ref="AH6:AH33" si="10">AG6/AF6*100</f>
        <v>100</v>
      </c>
      <c r="AI6" s="21">
        <f t="shared" si="4"/>
        <v>2000</v>
      </c>
      <c r="AJ6" s="21">
        <f t="shared" si="4"/>
        <v>1800</v>
      </c>
      <c r="AK6" s="21">
        <f t="shared" ref="AK6:AK31" si="11">AJ6/AI6*100</f>
        <v>90</v>
      </c>
      <c r="AL6" s="21">
        <f t="shared" si="4"/>
        <v>320</v>
      </c>
      <c r="AM6" s="21">
        <f t="shared" si="4"/>
        <v>300</v>
      </c>
      <c r="AN6" s="21">
        <f t="shared" ref="AN6:AN33" si="12">AM6/AL6*100</f>
        <v>93.75</v>
      </c>
      <c r="AO6" s="21">
        <f t="shared" si="4"/>
        <v>250</v>
      </c>
      <c r="AP6" s="21">
        <f t="shared" si="4"/>
        <v>250</v>
      </c>
      <c r="AQ6" s="21">
        <f>AP6/AO6*100</f>
        <v>100</v>
      </c>
      <c r="AR6" s="21">
        <f t="shared" si="4"/>
        <v>1425</v>
      </c>
      <c r="AS6" s="21">
        <f t="shared" si="4"/>
        <v>1425</v>
      </c>
      <c r="AT6" s="21">
        <f t="shared" ref="AT6:AT33" si="13">AS6/AR6*100</f>
        <v>100</v>
      </c>
      <c r="AU6" s="21">
        <f t="shared" si="4"/>
        <v>100</v>
      </c>
      <c r="AV6" s="21">
        <f t="shared" si="4"/>
        <v>100</v>
      </c>
      <c r="AW6" s="21">
        <f t="shared" ref="AW6:AW31" si="14">AV6/AU6*100</f>
        <v>100</v>
      </c>
    </row>
    <row r="7" spans="1:49" s="51" customFormat="1" ht="18" customHeight="1">
      <c r="A7" s="50" t="s">
        <v>49</v>
      </c>
      <c r="B7" s="50">
        <f>E7+H7+K7+N7+Q7+T7+W7+Z7+AC7+AF7+AI7+AL7+AO7+AR7+AU7</f>
        <v>360</v>
      </c>
      <c r="C7" s="50">
        <f>F7+I7+L7+O7+R7+U7+X7+AA7+AD7+AG7+AJ7+AM7+AP7+AS7+AV7</f>
        <v>180</v>
      </c>
      <c r="D7" s="22">
        <f t="shared" si="3"/>
        <v>50</v>
      </c>
      <c r="E7" s="50"/>
      <c r="F7" s="50"/>
      <c r="G7" s="22"/>
      <c r="H7" s="50"/>
      <c r="I7" s="50"/>
      <c r="J7" s="22"/>
      <c r="K7" s="50"/>
      <c r="L7" s="50"/>
      <c r="M7" s="21"/>
      <c r="N7" s="50"/>
      <c r="O7" s="50"/>
      <c r="P7" s="22"/>
      <c r="Q7" s="50">
        <v>360</v>
      </c>
      <c r="R7" s="50">
        <v>180</v>
      </c>
      <c r="S7" s="22">
        <f t="shared" si="7"/>
        <v>50</v>
      </c>
      <c r="T7" s="50"/>
      <c r="U7" s="50"/>
      <c r="V7" s="21"/>
      <c r="W7" s="50"/>
      <c r="X7" s="50"/>
      <c r="Y7" s="21"/>
      <c r="Z7" s="58"/>
      <c r="AA7" s="58"/>
      <c r="AB7" s="22"/>
      <c r="AC7" s="58"/>
      <c r="AD7" s="58"/>
      <c r="AE7" s="22"/>
      <c r="AF7" s="58"/>
      <c r="AG7" s="58"/>
      <c r="AH7" s="22"/>
      <c r="AI7" s="58"/>
      <c r="AJ7" s="58"/>
      <c r="AK7" s="22"/>
      <c r="AL7" s="58"/>
      <c r="AM7" s="58"/>
      <c r="AN7" s="22"/>
      <c r="AO7" s="58"/>
      <c r="AP7" s="58"/>
      <c r="AQ7" s="58"/>
      <c r="AR7" s="58"/>
      <c r="AS7" s="58"/>
      <c r="AT7" s="22"/>
      <c r="AU7" s="58"/>
      <c r="AV7" s="58"/>
      <c r="AW7" s="21"/>
    </row>
    <row r="8" spans="1:49" s="51" customFormat="1" ht="18" customHeight="1">
      <c r="A8" s="50" t="s">
        <v>50</v>
      </c>
      <c r="B8" s="50">
        <f t="shared" ref="B8:B34" si="15">E8+H8+K8+N8+Q8+T8+W8+Z8+AC8+AF8+AI8+AL8+AO8+AR8+AU8</f>
        <v>12761.8</v>
      </c>
      <c r="C8" s="50">
        <f t="shared" ref="C8:C34" si="16">F8+I8+L8+O8+R8+U8+X8+AA8+AD8+AG8+AJ8+AM8+AP8+AS8+AV8</f>
        <v>5303.8</v>
      </c>
      <c r="D8" s="22">
        <f t="shared" si="3"/>
        <v>41.559968029588305</v>
      </c>
      <c r="E8" s="50"/>
      <c r="F8" s="50"/>
      <c r="G8" s="22"/>
      <c r="H8" s="50">
        <v>41.8</v>
      </c>
      <c r="I8" s="50">
        <v>24.7</v>
      </c>
      <c r="J8" s="22">
        <f t="shared" si="5"/>
        <v>59.090909090909093</v>
      </c>
      <c r="K8" s="50"/>
      <c r="L8" s="50"/>
      <c r="M8" s="21"/>
      <c r="N8" s="50">
        <v>12500</v>
      </c>
      <c r="O8" s="50">
        <v>5279.1</v>
      </c>
      <c r="P8" s="22">
        <f t="shared" si="6"/>
        <v>42.232800000000005</v>
      </c>
      <c r="Q8" s="50"/>
      <c r="R8" s="50"/>
      <c r="S8" s="22"/>
      <c r="T8" s="50"/>
      <c r="U8" s="50"/>
      <c r="V8" s="21"/>
      <c r="W8" s="50"/>
      <c r="X8" s="50"/>
      <c r="Y8" s="21"/>
      <c r="Z8" s="58"/>
      <c r="AA8" s="58"/>
      <c r="AB8" s="22"/>
      <c r="AC8" s="58"/>
      <c r="AD8" s="58"/>
      <c r="AE8" s="22"/>
      <c r="AF8" s="58"/>
      <c r="AG8" s="58"/>
      <c r="AH8" s="22"/>
      <c r="AI8" s="58">
        <v>200</v>
      </c>
      <c r="AJ8" s="58">
        <v>0</v>
      </c>
      <c r="AK8" s="22">
        <f t="shared" si="11"/>
        <v>0</v>
      </c>
      <c r="AL8" s="58">
        <v>20</v>
      </c>
      <c r="AM8" s="58">
        <v>0</v>
      </c>
      <c r="AN8" s="22">
        <f t="shared" si="12"/>
        <v>0</v>
      </c>
      <c r="AO8" s="58"/>
      <c r="AP8" s="58"/>
      <c r="AQ8" s="58"/>
      <c r="AR8" s="58"/>
      <c r="AS8" s="58"/>
      <c r="AT8" s="22"/>
      <c r="AU8" s="58"/>
      <c r="AV8" s="58"/>
      <c r="AW8" s="21"/>
    </row>
    <row r="9" spans="1:49" s="51" customFormat="1" ht="18" customHeight="1">
      <c r="A9" s="50" t="s">
        <v>51</v>
      </c>
      <c r="B9" s="50">
        <f t="shared" si="15"/>
        <v>1031.7</v>
      </c>
      <c r="C9" s="50">
        <f t="shared" si="16"/>
        <v>865.6</v>
      </c>
      <c r="D9" s="22">
        <f t="shared" si="3"/>
        <v>83.900358631385089</v>
      </c>
      <c r="E9" s="50"/>
      <c r="F9" s="50"/>
      <c r="G9" s="22"/>
      <c r="H9" s="50">
        <v>251.7</v>
      </c>
      <c r="I9" s="50">
        <v>85.6</v>
      </c>
      <c r="J9" s="22">
        <f t="shared" si="5"/>
        <v>34.008740564163688</v>
      </c>
      <c r="K9" s="50"/>
      <c r="L9" s="50"/>
      <c r="M9" s="21"/>
      <c r="N9" s="50"/>
      <c r="O9" s="50"/>
      <c r="P9" s="22"/>
      <c r="Q9" s="50"/>
      <c r="R9" s="50"/>
      <c r="S9" s="22"/>
      <c r="T9" s="50"/>
      <c r="U9" s="50"/>
      <c r="V9" s="21"/>
      <c r="W9" s="50"/>
      <c r="X9" s="50"/>
      <c r="Y9" s="21"/>
      <c r="Z9" s="58"/>
      <c r="AA9" s="58"/>
      <c r="AB9" s="22"/>
      <c r="AC9" s="58"/>
      <c r="AD9" s="58"/>
      <c r="AE9" s="22"/>
      <c r="AF9" s="58"/>
      <c r="AG9" s="58"/>
      <c r="AH9" s="22"/>
      <c r="AI9" s="58">
        <v>400</v>
      </c>
      <c r="AJ9" s="58">
        <v>400</v>
      </c>
      <c r="AK9" s="22">
        <f t="shared" si="11"/>
        <v>100</v>
      </c>
      <c r="AL9" s="58">
        <v>80</v>
      </c>
      <c r="AM9" s="58">
        <v>80</v>
      </c>
      <c r="AN9" s="22">
        <f t="shared" si="12"/>
        <v>100</v>
      </c>
      <c r="AO9" s="58"/>
      <c r="AP9" s="58"/>
      <c r="AQ9" s="58"/>
      <c r="AR9" s="58">
        <v>300</v>
      </c>
      <c r="AS9" s="58">
        <v>300</v>
      </c>
      <c r="AT9" s="22">
        <f t="shared" si="13"/>
        <v>100</v>
      </c>
      <c r="AU9" s="58"/>
      <c r="AV9" s="58"/>
      <c r="AW9" s="21"/>
    </row>
    <row r="10" spans="1:49" s="51" customFormat="1" ht="18" customHeight="1">
      <c r="A10" s="50" t="s">
        <v>53</v>
      </c>
      <c r="B10" s="50">
        <f t="shared" si="15"/>
        <v>5385</v>
      </c>
      <c r="C10" s="50">
        <f t="shared" si="16"/>
        <v>4114.3</v>
      </c>
      <c r="D10" s="22">
        <f t="shared" si="3"/>
        <v>76.402971216341697</v>
      </c>
      <c r="E10" s="50"/>
      <c r="F10" s="50"/>
      <c r="G10" s="22"/>
      <c r="H10" s="50">
        <v>2100</v>
      </c>
      <c r="I10" s="50">
        <v>1339.3</v>
      </c>
      <c r="J10" s="22">
        <f t="shared" si="5"/>
        <v>63.776190476190479</v>
      </c>
      <c r="K10" s="50"/>
      <c r="L10" s="50"/>
      <c r="M10" s="21"/>
      <c r="N10" s="50"/>
      <c r="O10" s="50"/>
      <c r="P10" s="22"/>
      <c r="Q10" s="50">
        <v>360</v>
      </c>
      <c r="R10" s="50">
        <v>0</v>
      </c>
      <c r="S10" s="22">
        <f t="shared" si="7"/>
        <v>0</v>
      </c>
      <c r="T10" s="50"/>
      <c r="U10" s="50"/>
      <c r="V10" s="21"/>
      <c r="W10" s="50"/>
      <c r="X10" s="50"/>
      <c r="Y10" s="21"/>
      <c r="Z10" s="58"/>
      <c r="AA10" s="58"/>
      <c r="AB10" s="22"/>
      <c r="AC10" s="58">
        <v>150</v>
      </c>
      <c r="AD10" s="58">
        <v>0</v>
      </c>
      <c r="AE10" s="22">
        <f t="shared" si="9"/>
        <v>0</v>
      </c>
      <c r="AF10" s="58">
        <v>100</v>
      </c>
      <c r="AG10" s="58">
        <v>100</v>
      </c>
      <c r="AH10" s="22">
        <f t="shared" si="10"/>
        <v>100</v>
      </c>
      <c r="AI10" s="58">
        <v>1000</v>
      </c>
      <c r="AJ10" s="58">
        <v>1000</v>
      </c>
      <c r="AK10" s="22">
        <f t="shared" si="11"/>
        <v>100</v>
      </c>
      <c r="AL10" s="58">
        <v>200</v>
      </c>
      <c r="AM10" s="58">
        <v>200</v>
      </c>
      <c r="AN10" s="22">
        <f t="shared" si="12"/>
        <v>100</v>
      </c>
      <c r="AO10" s="58">
        <v>250</v>
      </c>
      <c r="AP10" s="58">
        <v>250</v>
      </c>
      <c r="AQ10" s="58">
        <f>AP10/AO10*100</f>
        <v>100</v>
      </c>
      <c r="AR10" s="58">
        <v>1125</v>
      </c>
      <c r="AS10" s="58">
        <v>1125</v>
      </c>
      <c r="AT10" s="22">
        <f t="shared" si="13"/>
        <v>100</v>
      </c>
      <c r="AU10" s="58">
        <v>100</v>
      </c>
      <c r="AV10" s="58">
        <v>100</v>
      </c>
      <c r="AW10" s="22">
        <f t="shared" si="14"/>
        <v>100</v>
      </c>
    </row>
    <row r="11" spans="1:49" s="51" customFormat="1" ht="18" customHeight="1">
      <c r="A11" s="50" t="s">
        <v>52</v>
      </c>
      <c r="B11" s="50">
        <f t="shared" si="15"/>
        <v>679.8</v>
      </c>
      <c r="C11" s="50">
        <f t="shared" si="16"/>
        <v>552.6</v>
      </c>
      <c r="D11" s="22">
        <f t="shared" si="3"/>
        <v>81.288614298323054</v>
      </c>
      <c r="E11" s="50"/>
      <c r="F11" s="50"/>
      <c r="G11" s="22"/>
      <c r="H11" s="50">
        <v>33.5</v>
      </c>
      <c r="I11" s="50">
        <v>6.3</v>
      </c>
      <c r="J11" s="22">
        <f t="shared" si="5"/>
        <v>18.805970149253731</v>
      </c>
      <c r="K11" s="50"/>
      <c r="L11" s="50"/>
      <c r="M11" s="21"/>
      <c r="N11" s="50"/>
      <c r="O11" s="50"/>
      <c r="P11" s="22"/>
      <c r="Q11" s="50"/>
      <c r="R11" s="50"/>
      <c r="S11" s="22"/>
      <c r="T11" s="50"/>
      <c r="U11" s="50"/>
      <c r="V11" s="21"/>
      <c r="W11" s="50"/>
      <c r="X11" s="50"/>
      <c r="Y11" s="21"/>
      <c r="Z11" s="58">
        <v>126.3</v>
      </c>
      <c r="AA11" s="58">
        <v>126.3</v>
      </c>
      <c r="AB11" s="22">
        <f t="shared" si="8"/>
        <v>100</v>
      </c>
      <c r="AC11" s="58">
        <v>100</v>
      </c>
      <c r="AD11" s="58">
        <v>0</v>
      </c>
      <c r="AE11" s="22">
        <f t="shared" si="9"/>
        <v>0</v>
      </c>
      <c r="AF11" s="58"/>
      <c r="AG11" s="58"/>
      <c r="AH11" s="22"/>
      <c r="AI11" s="58">
        <v>400</v>
      </c>
      <c r="AJ11" s="58">
        <v>400</v>
      </c>
      <c r="AK11" s="22">
        <f t="shared" si="11"/>
        <v>100</v>
      </c>
      <c r="AL11" s="58">
        <v>20</v>
      </c>
      <c r="AM11" s="58">
        <v>20</v>
      </c>
      <c r="AN11" s="22">
        <f t="shared" si="12"/>
        <v>100</v>
      </c>
      <c r="AO11" s="58"/>
      <c r="AP11" s="58"/>
      <c r="AQ11" s="58"/>
      <c r="AR11" s="58"/>
      <c r="AS11" s="58"/>
      <c r="AT11" s="22"/>
      <c r="AU11" s="58"/>
      <c r="AV11" s="58"/>
      <c r="AW11" s="22"/>
    </row>
    <row r="12" spans="1:49" s="9" customFormat="1" ht="33" customHeight="1">
      <c r="A12" s="49" t="s">
        <v>228</v>
      </c>
      <c r="B12" s="18">
        <f t="shared" si="15"/>
        <v>58920.100000000006</v>
      </c>
      <c r="C12" s="18">
        <f t="shared" si="16"/>
        <v>27708.200000000004</v>
      </c>
      <c r="D12" s="21">
        <f t="shared" si="3"/>
        <v>47.026736207168696</v>
      </c>
      <c r="E12" s="18">
        <f t="shared" ref="E12:AV12" si="17">SUM(E13:E33)</f>
        <v>10000</v>
      </c>
      <c r="F12" s="18">
        <f t="shared" si="17"/>
        <v>10000</v>
      </c>
      <c r="G12" s="21">
        <f t="shared" ref="G12:G21" si="18">F12/E12*100</f>
        <v>100</v>
      </c>
      <c r="H12" s="18">
        <f t="shared" si="17"/>
        <v>241.3</v>
      </c>
      <c r="I12" s="18">
        <f t="shared" si="17"/>
        <v>83.999999999999986</v>
      </c>
      <c r="J12" s="21">
        <f t="shared" si="5"/>
        <v>34.81143804392871</v>
      </c>
      <c r="K12" s="18">
        <f t="shared" si="17"/>
        <v>0</v>
      </c>
      <c r="L12" s="18">
        <f t="shared" si="17"/>
        <v>0</v>
      </c>
      <c r="M12" s="21">
        <v>0</v>
      </c>
      <c r="N12" s="18">
        <f t="shared" si="17"/>
        <v>37500</v>
      </c>
      <c r="O12" s="18">
        <f t="shared" si="17"/>
        <v>8297.9</v>
      </c>
      <c r="P12" s="21">
        <f t="shared" si="6"/>
        <v>22.127733333333332</v>
      </c>
      <c r="Q12" s="18">
        <f t="shared" si="17"/>
        <v>480</v>
      </c>
      <c r="R12" s="18">
        <f t="shared" si="17"/>
        <v>480</v>
      </c>
      <c r="S12" s="21">
        <f t="shared" si="7"/>
        <v>100</v>
      </c>
      <c r="T12" s="18">
        <f t="shared" si="17"/>
        <v>0</v>
      </c>
      <c r="U12" s="18">
        <f t="shared" si="17"/>
        <v>0</v>
      </c>
      <c r="V12" s="21">
        <v>0</v>
      </c>
      <c r="W12" s="18">
        <f t="shared" si="17"/>
        <v>5822</v>
      </c>
      <c r="X12" s="18">
        <f t="shared" si="17"/>
        <v>5175.8999999999996</v>
      </c>
      <c r="Y12" s="18">
        <f t="shared" si="17"/>
        <v>88.902439024390233</v>
      </c>
      <c r="Z12" s="11">
        <f t="shared" si="17"/>
        <v>1316.8</v>
      </c>
      <c r="AA12" s="11">
        <f t="shared" si="17"/>
        <v>1030.4000000000001</v>
      </c>
      <c r="AB12" s="21">
        <f t="shared" si="8"/>
        <v>78.250303766707177</v>
      </c>
      <c r="AC12" s="11">
        <f t="shared" si="17"/>
        <v>50</v>
      </c>
      <c r="AD12" s="11">
        <f t="shared" si="17"/>
        <v>0</v>
      </c>
      <c r="AE12" s="21">
        <f t="shared" si="9"/>
        <v>0</v>
      </c>
      <c r="AF12" s="11">
        <f t="shared" si="17"/>
        <v>1050</v>
      </c>
      <c r="AG12" s="11">
        <f t="shared" si="17"/>
        <v>800</v>
      </c>
      <c r="AH12" s="21">
        <f t="shared" si="10"/>
        <v>76.19047619047619</v>
      </c>
      <c r="AI12" s="11">
        <f t="shared" si="17"/>
        <v>1200</v>
      </c>
      <c r="AJ12" s="11">
        <f t="shared" si="17"/>
        <v>600</v>
      </c>
      <c r="AK12" s="21">
        <f t="shared" si="11"/>
        <v>50</v>
      </c>
      <c r="AL12" s="11">
        <f t="shared" si="17"/>
        <v>160</v>
      </c>
      <c r="AM12" s="11">
        <f t="shared" si="17"/>
        <v>140</v>
      </c>
      <c r="AN12" s="21">
        <f t="shared" si="12"/>
        <v>87.5</v>
      </c>
      <c r="AO12" s="11">
        <f t="shared" si="17"/>
        <v>0</v>
      </c>
      <c r="AP12" s="11">
        <f t="shared" si="17"/>
        <v>0</v>
      </c>
      <c r="AQ12" s="11">
        <f t="shared" si="17"/>
        <v>0</v>
      </c>
      <c r="AR12" s="11">
        <f t="shared" si="17"/>
        <v>900</v>
      </c>
      <c r="AS12" s="11">
        <f t="shared" si="17"/>
        <v>900</v>
      </c>
      <c r="AT12" s="21">
        <f t="shared" si="13"/>
        <v>100</v>
      </c>
      <c r="AU12" s="11">
        <f t="shared" si="17"/>
        <v>200</v>
      </c>
      <c r="AV12" s="11">
        <f t="shared" si="17"/>
        <v>200</v>
      </c>
      <c r="AW12" s="21">
        <f t="shared" si="14"/>
        <v>100</v>
      </c>
    </row>
    <row r="13" spans="1:49" s="51" customFormat="1" ht="18" customHeight="1">
      <c r="A13" s="50" t="s">
        <v>28</v>
      </c>
      <c r="B13" s="50">
        <f t="shared" si="15"/>
        <v>100</v>
      </c>
      <c r="C13" s="50">
        <f t="shared" si="16"/>
        <v>100</v>
      </c>
      <c r="D13" s="22">
        <f t="shared" si="3"/>
        <v>100</v>
      </c>
      <c r="E13" s="50"/>
      <c r="F13" s="50"/>
      <c r="G13" s="22"/>
      <c r="H13" s="50"/>
      <c r="I13" s="50"/>
      <c r="J13" s="22"/>
      <c r="K13" s="50"/>
      <c r="L13" s="50"/>
      <c r="M13" s="50"/>
      <c r="N13" s="50"/>
      <c r="O13" s="50"/>
      <c r="P13" s="22"/>
      <c r="Q13" s="50"/>
      <c r="R13" s="50"/>
      <c r="S13" s="22"/>
      <c r="T13" s="50"/>
      <c r="U13" s="50"/>
      <c r="V13" s="50"/>
      <c r="W13" s="50"/>
      <c r="X13" s="50"/>
      <c r="Y13" s="50"/>
      <c r="Z13" s="58"/>
      <c r="AA13" s="58"/>
      <c r="AB13" s="22"/>
      <c r="AC13" s="58"/>
      <c r="AD13" s="58"/>
      <c r="AE13" s="22"/>
      <c r="AF13" s="58">
        <v>100</v>
      </c>
      <c r="AG13" s="58">
        <v>100</v>
      </c>
      <c r="AH13" s="22">
        <f t="shared" si="10"/>
        <v>100</v>
      </c>
      <c r="AI13" s="58"/>
      <c r="AJ13" s="58"/>
      <c r="AK13" s="22"/>
      <c r="AL13" s="58"/>
      <c r="AM13" s="58"/>
      <c r="AN13" s="22"/>
      <c r="AO13" s="58"/>
      <c r="AP13" s="58"/>
      <c r="AQ13" s="58"/>
      <c r="AR13" s="58"/>
      <c r="AS13" s="58"/>
      <c r="AT13" s="22"/>
      <c r="AU13" s="58"/>
      <c r="AV13" s="58"/>
      <c r="AW13" s="22"/>
    </row>
    <row r="14" spans="1:49" s="51" customFormat="1" ht="18" customHeight="1">
      <c r="A14" s="50" t="s">
        <v>29</v>
      </c>
      <c r="B14" s="50">
        <f t="shared" si="15"/>
        <v>62.6</v>
      </c>
      <c r="C14" s="50">
        <f t="shared" si="16"/>
        <v>8</v>
      </c>
      <c r="D14" s="22">
        <f t="shared" si="3"/>
        <v>12.779552715654951</v>
      </c>
      <c r="E14" s="50"/>
      <c r="F14" s="50"/>
      <c r="G14" s="22"/>
      <c r="H14" s="50">
        <v>12.6</v>
      </c>
      <c r="I14" s="50">
        <v>8</v>
      </c>
      <c r="J14" s="22">
        <f t="shared" si="5"/>
        <v>63.492063492063487</v>
      </c>
      <c r="K14" s="50"/>
      <c r="L14" s="50"/>
      <c r="M14" s="50"/>
      <c r="N14" s="50"/>
      <c r="O14" s="50"/>
      <c r="P14" s="22"/>
      <c r="Q14" s="50"/>
      <c r="R14" s="50"/>
      <c r="S14" s="22"/>
      <c r="T14" s="50"/>
      <c r="U14" s="50"/>
      <c r="V14" s="50"/>
      <c r="W14" s="50"/>
      <c r="X14" s="50"/>
      <c r="Y14" s="50"/>
      <c r="Z14" s="58"/>
      <c r="AA14" s="58"/>
      <c r="AB14" s="22"/>
      <c r="AC14" s="58"/>
      <c r="AD14" s="58"/>
      <c r="AE14" s="22"/>
      <c r="AF14" s="58">
        <v>50</v>
      </c>
      <c r="AG14" s="58">
        <v>0</v>
      </c>
      <c r="AH14" s="22">
        <f t="shared" si="10"/>
        <v>0</v>
      </c>
      <c r="AI14" s="58"/>
      <c r="AJ14" s="58"/>
      <c r="AK14" s="22"/>
      <c r="AL14" s="58"/>
      <c r="AM14" s="58"/>
      <c r="AN14" s="22"/>
      <c r="AO14" s="58"/>
      <c r="AP14" s="58"/>
      <c r="AQ14" s="58"/>
      <c r="AR14" s="58"/>
      <c r="AS14" s="58"/>
      <c r="AT14" s="22"/>
      <c r="AU14" s="58"/>
      <c r="AV14" s="58"/>
      <c r="AW14" s="22"/>
    </row>
    <row r="15" spans="1:49" s="51" customFormat="1" ht="18" customHeight="1">
      <c r="A15" s="50" t="s">
        <v>30</v>
      </c>
      <c r="B15" s="50">
        <f t="shared" si="15"/>
        <v>9688.7000000000007</v>
      </c>
      <c r="C15" s="50">
        <f t="shared" si="16"/>
        <v>3194.4</v>
      </c>
      <c r="D15" s="22">
        <f t="shared" si="3"/>
        <v>32.970367541569047</v>
      </c>
      <c r="E15" s="50"/>
      <c r="F15" s="50"/>
      <c r="G15" s="22"/>
      <c r="H15" s="50"/>
      <c r="I15" s="50"/>
      <c r="J15" s="22"/>
      <c r="K15" s="50"/>
      <c r="L15" s="50"/>
      <c r="M15" s="50"/>
      <c r="N15" s="50">
        <v>9000</v>
      </c>
      <c r="O15" s="50">
        <v>2547.4</v>
      </c>
      <c r="P15" s="22">
        <f t="shared" si="6"/>
        <v>28.304444444444442</v>
      </c>
      <c r="Q15" s="50"/>
      <c r="R15" s="50"/>
      <c r="S15" s="22"/>
      <c r="T15" s="50"/>
      <c r="U15" s="50"/>
      <c r="V15" s="50"/>
      <c r="W15" s="50"/>
      <c r="X15" s="50"/>
      <c r="Y15" s="50"/>
      <c r="Z15" s="58">
        <v>138.69999999999999</v>
      </c>
      <c r="AA15" s="58">
        <v>97</v>
      </c>
      <c r="AB15" s="22">
        <f t="shared" si="8"/>
        <v>69.935111751982703</v>
      </c>
      <c r="AC15" s="58"/>
      <c r="AD15" s="58"/>
      <c r="AE15" s="22"/>
      <c r="AF15" s="58">
        <v>200</v>
      </c>
      <c r="AG15" s="58">
        <v>200</v>
      </c>
      <c r="AH15" s="22">
        <f t="shared" si="10"/>
        <v>100</v>
      </c>
      <c r="AI15" s="58">
        <v>200</v>
      </c>
      <c r="AJ15" s="58">
        <v>200</v>
      </c>
      <c r="AK15" s="22">
        <f t="shared" si="11"/>
        <v>100</v>
      </c>
      <c r="AL15" s="58"/>
      <c r="AM15" s="58"/>
      <c r="AN15" s="22"/>
      <c r="AO15" s="58"/>
      <c r="AP15" s="58"/>
      <c r="AQ15" s="58"/>
      <c r="AR15" s="58">
        <v>150</v>
      </c>
      <c r="AS15" s="58">
        <v>150</v>
      </c>
      <c r="AT15" s="22">
        <f t="shared" si="13"/>
        <v>100</v>
      </c>
      <c r="AU15" s="58"/>
      <c r="AV15" s="58"/>
      <c r="AW15" s="22"/>
    </row>
    <row r="16" spans="1:49" s="51" customFormat="1" ht="18" customHeight="1">
      <c r="A16" s="50" t="s">
        <v>31</v>
      </c>
      <c r="B16" s="50">
        <f t="shared" si="15"/>
        <v>200</v>
      </c>
      <c r="C16" s="50">
        <f t="shared" si="16"/>
        <v>0</v>
      </c>
      <c r="D16" s="22">
        <f t="shared" si="3"/>
        <v>0</v>
      </c>
      <c r="E16" s="50"/>
      <c r="F16" s="50"/>
      <c r="G16" s="22"/>
      <c r="H16" s="50"/>
      <c r="I16" s="50"/>
      <c r="J16" s="22"/>
      <c r="K16" s="50"/>
      <c r="L16" s="50"/>
      <c r="M16" s="50"/>
      <c r="N16" s="50"/>
      <c r="O16" s="50"/>
      <c r="P16" s="22"/>
      <c r="Q16" s="50"/>
      <c r="R16" s="50"/>
      <c r="S16" s="22"/>
      <c r="T16" s="50"/>
      <c r="U16" s="50"/>
      <c r="V16" s="50"/>
      <c r="W16" s="50"/>
      <c r="X16" s="50"/>
      <c r="Y16" s="50"/>
      <c r="Z16" s="58"/>
      <c r="AA16" s="58"/>
      <c r="AB16" s="22"/>
      <c r="AC16" s="58"/>
      <c r="AD16" s="58"/>
      <c r="AE16" s="22"/>
      <c r="AF16" s="58"/>
      <c r="AG16" s="58"/>
      <c r="AH16" s="22"/>
      <c r="AI16" s="58">
        <v>200</v>
      </c>
      <c r="AJ16" s="58">
        <v>0</v>
      </c>
      <c r="AK16" s="22">
        <f t="shared" si="11"/>
        <v>0</v>
      </c>
      <c r="AL16" s="58"/>
      <c r="AM16" s="58"/>
      <c r="AN16" s="22"/>
      <c r="AO16" s="58"/>
      <c r="AP16" s="58"/>
      <c r="AQ16" s="58"/>
      <c r="AR16" s="58"/>
      <c r="AS16" s="58"/>
      <c r="AT16" s="22"/>
      <c r="AU16" s="58"/>
      <c r="AV16" s="58"/>
      <c r="AW16" s="22"/>
    </row>
    <row r="17" spans="1:49" s="51" customFormat="1" ht="18" customHeight="1">
      <c r="A17" s="50" t="s">
        <v>32</v>
      </c>
      <c r="B17" s="50">
        <f t="shared" si="15"/>
        <v>300.79999999999995</v>
      </c>
      <c r="C17" s="50">
        <f t="shared" si="16"/>
        <v>190.2</v>
      </c>
      <c r="D17" s="22">
        <f t="shared" si="3"/>
        <v>63.231382978723403</v>
      </c>
      <c r="E17" s="50"/>
      <c r="F17" s="50"/>
      <c r="G17" s="22"/>
      <c r="H17" s="50">
        <v>10.6</v>
      </c>
      <c r="I17" s="50">
        <v>0</v>
      </c>
      <c r="J17" s="22">
        <f t="shared" si="5"/>
        <v>0</v>
      </c>
      <c r="K17" s="50"/>
      <c r="L17" s="50"/>
      <c r="M17" s="50"/>
      <c r="N17" s="50"/>
      <c r="O17" s="50"/>
      <c r="P17" s="22"/>
      <c r="Q17" s="50"/>
      <c r="R17" s="50"/>
      <c r="S17" s="22"/>
      <c r="T17" s="50"/>
      <c r="U17" s="50"/>
      <c r="V17" s="50"/>
      <c r="W17" s="50"/>
      <c r="X17" s="50"/>
      <c r="Y17" s="50"/>
      <c r="Z17" s="58">
        <v>190.2</v>
      </c>
      <c r="AA17" s="58">
        <v>190.2</v>
      </c>
      <c r="AB17" s="22">
        <f t="shared" si="8"/>
        <v>100</v>
      </c>
      <c r="AC17" s="58"/>
      <c r="AD17" s="58"/>
      <c r="AE17" s="22"/>
      <c r="AF17" s="58">
        <v>100</v>
      </c>
      <c r="AG17" s="58">
        <v>0</v>
      </c>
      <c r="AH17" s="22">
        <f t="shared" si="10"/>
        <v>0</v>
      </c>
      <c r="AI17" s="58"/>
      <c r="AJ17" s="58"/>
      <c r="AK17" s="22"/>
      <c r="AL17" s="58"/>
      <c r="AM17" s="58"/>
      <c r="AN17" s="22"/>
      <c r="AO17" s="58"/>
      <c r="AP17" s="58"/>
      <c r="AQ17" s="58"/>
      <c r="AR17" s="58"/>
      <c r="AS17" s="58"/>
      <c r="AT17" s="22"/>
      <c r="AU17" s="58"/>
      <c r="AV17" s="58"/>
      <c r="AW17" s="22"/>
    </row>
    <row r="18" spans="1:49" s="51" customFormat="1" ht="18" customHeight="1">
      <c r="A18" s="50" t="s">
        <v>33</v>
      </c>
      <c r="B18" s="50">
        <f t="shared" si="15"/>
        <v>50.1</v>
      </c>
      <c r="C18" s="50">
        <f t="shared" si="16"/>
        <v>30.1</v>
      </c>
      <c r="D18" s="22">
        <f t="shared" si="3"/>
        <v>60.079840319361274</v>
      </c>
      <c r="E18" s="50"/>
      <c r="F18" s="50"/>
      <c r="G18" s="22"/>
      <c r="H18" s="50">
        <v>30.1</v>
      </c>
      <c r="I18" s="50">
        <v>30.1</v>
      </c>
      <c r="J18" s="22">
        <f t="shared" si="5"/>
        <v>100</v>
      </c>
      <c r="K18" s="50"/>
      <c r="L18" s="50"/>
      <c r="M18" s="50"/>
      <c r="N18" s="50"/>
      <c r="O18" s="50"/>
      <c r="P18" s="22"/>
      <c r="Q18" s="50"/>
      <c r="R18" s="50"/>
      <c r="S18" s="22"/>
      <c r="T18" s="50"/>
      <c r="U18" s="50"/>
      <c r="V18" s="50"/>
      <c r="W18" s="50"/>
      <c r="X18" s="50"/>
      <c r="Y18" s="50"/>
      <c r="Z18" s="58"/>
      <c r="AA18" s="58"/>
      <c r="AB18" s="22"/>
      <c r="AC18" s="58"/>
      <c r="AD18" s="58"/>
      <c r="AE18" s="22"/>
      <c r="AF18" s="58"/>
      <c r="AG18" s="58"/>
      <c r="AH18" s="22"/>
      <c r="AI18" s="58"/>
      <c r="AJ18" s="58"/>
      <c r="AK18" s="22"/>
      <c r="AL18" s="58">
        <v>20</v>
      </c>
      <c r="AM18" s="58">
        <v>0</v>
      </c>
      <c r="AN18" s="22">
        <f t="shared" si="12"/>
        <v>0</v>
      </c>
      <c r="AO18" s="58"/>
      <c r="AP18" s="58"/>
      <c r="AQ18" s="58"/>
      <c r="AR18" s="58"/>
      <c r="AS18" s="58"/>
      <c r="AT18" s="22"/>
      <c r="AU18" s="58"/>
      <c r="AV18" s="58"/>
      <c r="AW18" s="22"/>
    </row>
    <row r="19" spans="1:49" s="51" customFormat="1" ht="18" customHeight="1">
      <c r="A19" s="50" t="s">
        <v>34</v>
      </c>
      <c r="B19" s="50">
        <f t="shared" si="15"/>
        <v>195.3</v>
      </c>
      <c r="C19" s="50">
        <f t="shared" si="16"/>
        <v>146.30000000000001</v>
      </c>
      <c r="D19" s="22">
        <f t="shared" si="3"/>
        <v>74.910394265232966</v>
      </c>
      <c r="E19" s="50"/>
      <c r="F19" s="50"/>
      <c r="G19" s="22"/>
      <c r="H19" s="50">
        <v>85.5</v>
      </c>
      <c r="I19" s="50">
        <v>36.5</v>
      </c>
      <c r="J19" s="22">
        <f t="shared" si="5"/>
        <v>42.690058479532162</v>
      </c>
      <c r="K19" s="50"/>
      <c r="L19" s="50"/>
      <c r="M19" s="50"/>
      <c r="N19" s="50"/>
      <c r="O19" s="50"/>
      <c r="P19" s="22"/>
      <c r="Q19" s="50"/>
      <c r="R19" s="50"/>
      <c r="S19" s="22"/>
      <c r="T19" s="50"/>
      <c r="U19" s="50"/>
      <c r="V19" s="50"/>
      <c r="W19" s="50"/>
      <c r="X19" s="50"/>
      <c r="Y19" s="50"/>
      <c r="Z19" s="58">
        <v>89.8</v>
      </c>
      <c r="AA19" s="58">
        <v>89.8</v>
      </c>
      <c r="AB19" s="22">
        <f t="shared" si="8"/>
        <v>100</v>
      </c>
      <c r="AC19" s="58"/>
      <c r="AD19" s="58"/>
      <c r="AE19" s="22"/>
      <c r="AF19" s="58"/>
      <c r="AG19" s="58"/>
      <c r="AH19" s="22"/>
      <c r="AI19" s="58"/>
      <c r="AJ19" s="58"/>
      <c r="AK19" s="22"/>
      <c r="AL19" s="58">
        <v>20</v>
      </c>
      <c r="AM19" s="58">
        <v>20</v>
      </c>
      <c r="AN19" s="22">
        <f t="shared" si="12"/>
        <v>100</v>
      </c>
      <c r="AO19" s="58"/>
      <c r="AP19" s="58"/>
      <c r="AQ19" s="58"/>
      <c r="AR19" s="58"/>
      <c r="AS19" s="58"/>
      <c r="AT19" s="22"/>
      <c r="AU19" s="58"/>
      <c r="AV19" s="58"/>
      <c r="AW19" s="22"/>
    </row>
    <row r="20" spans="1:49" s="51" customFormat="1" ht="18" customHeight="1">
      <c r="A20" s="50" t="s">
        <v>35</v>
      </c>
      <c r="B20" s="50">
        <f t="shared" si="15"/>
        <v>279.60000000000002</v>
      </c>
      <c r="C20" s="50">
        <f t="shared" si="16"/>
        <v>271.3</v>
      </c>
      <c r="D20" s="22">
        <f t="shared" si="3"/>
        <v>97.031473533619447</v>
      </c>
      <c r="E20" s="50"/>
      <c r="F20" s="50"/>
      <c r="G20" s="22"/>
      <c r="H20" s="50"/>
      <c r="I20" s="50"/>
      <c r="J20" s="22"/>
      <c r="K20" s="50"/>
      <c r="L20" s="50"/>
      <c r="M20" s="50"/>
      <c r="N20" s="50"/>
      <c r="O20" s="50"/>
      <c r="P20" s="22"/>
      <c r="Q20" s="50"/>
      <c r="R20" s="50"/>
      <c r="S20" s="22"/>
      <c r="T20" s="50"/>
      <c r="U20" s="50"/>
      <c r="V20" s="50"/>
      <c r="W20" s="50"/>
      <c r="X20" s="50"/>
      <c r="Y20" s="50"/>
      <c r="Z20" s="58">
        <v>179.6</v>
      </c>
      <c r="AA20" s="58">
        <v>171.3</v>
      </c>
      <c r="AB20" s="22">
        <f t="shared" si="8"/>
        <v>95.378619153674833</v>
      </c>
      <c r="AC20" s="58"/>
      <c r="AD20" s="58"/>
      <c r="AE20" s="22"/>
      <c r="AF20" s="58"/>
      <c r="AG20" s="58"/>
      <c r="AH20" s="22"/>
      <c r="AI20" s="58"/>
      <c r="AJ20" s="58"/>
      <c r="AK20" s="22"/>
      <c r="AL20" s="58"/>
      <c r="AM20" s="58"/>
      <c r="AN20" s="22"/>
      <c r="AO20" s="58"/>
      <c r="AP20" s="58"/>
      <c r="AQ20" s="58"/>
      <c r="AR20" s="58"/>
      <c r="AS20" s="58"/>
      <c r="AT20" s="22"/>
      <c r="AU20" s="58">
        <v>100</v>
      </c>
      <c r="AV20" s="58">
        <v>100</v>
      </c>
      <c r="AW20" s="22">
        <f t="shared" si="14"/>
        <v>100</v>
      </c>
    </row>
    <row r="21" spans="1:49" s="51" customFormat="1" ht="18" customHeight="1">
      <c r="A21" s="50" t="s">
        <v>36</v>
      </c>
      <c r="B21" s="50">
        <f t="shared" si="15"/>
        <v>20624.2</v>
      </c>
      <c r="C21" s="50">
        <f t="shared" si="16"/>
        <v>13369.5</v>
      </c>
      <c r="D21" s="22">
        <f t="shared" si="3"/>
        <v>64.824332580172808</v>
      </c>
      <c r="E21" s="50">
        <v>10000</v>
      </c>
      <c r="F21" s="50">
        <v>10000</v>
      </c>
      <c r="G21" s="22">
        <f t="shared" si="18"/>
        <v>100</v>
      </c>
      <c r="H21" s="50">
        <v>4.2</v>
      </c>
      <c r="I21" s="50">
        <v>0</v>
      </c>
      <c r="J21" s="22">
        <f t="shared" si="5"/>
        <v>0</v>
      </c>
      <c r="K21" s="50"/>
      <c r="L21" s="50"/>
      <c r="M21" s="50"/>
      <c r="N21" s="50">
        <v>10500</v>
      </c>
      <c r="O21" s="50">
        <v>3249.5</v>
      </c>
      <c r="P21" s="22">
        <f t="shared" si="6"/>
        <v>30.947619047619046</v>
      </c>
      <c r="Q21" s="50">
        <v>120</v>
      </c>
      <c r="R21" s="50">
        <v>120</v>
      </c>
      <c r="S21" s="22">
        <f t="shared" si="7"/>
        <v>100</v>
      </c>
      <c r="T21" s="50"/>
      <c r="U21" s="50"/>
      <c r="V21" s="50"/>
      <c r="W21" s="50"/>
      <c r="X21" s="50"/>
      <c r="Y21" s="50"/>
      <c r="Z21" s="58"/>
      <c r="AA21" s="58"/>
      <c r="AB21" s="22"/>
      <c r="AC21" s="58"/>
      <c r="AD21" s="58"/>
      <c r="AE21" s="22"/>
      <c r="AF21" s="58"/>
      <c r="AG21" s="58"/>
      <c r="AH21" s="22"/>
      <c r="AI21" s="58"/>
      <c r="AJ21" s="58"/>
      <c r="AK21" s="22"/>
      <c r="AL21" s="58"/>
      <c r="AM21" s="58"/>
      <c r="AN21" s="22"/>
      <c r="AO21" s="58"/>
      <c r="AP21" s="58"/>
      <c r="AQ21" s="58"/>
      <c r="AR21" s="58"/>
      <c r="AS21" s="58"/>
      <c r="AT21" s="22"/>
      <c r="AU21" s="58"/>
      <c r="AV21" s="58"/>
      <c r="AW21" s="22"/>
    </row>
    <row r="22" spans="1:49" s="51" customFormat="1" ht="18" customHeight="1">
      <c r="A22" s="50" t="s">
        <v>37</v>
      </c>
      <c r="B22" s="50">
        <f t="shared" si="15"/>
        <v>355.9</v>
      </c>
      <c r="C22" s="50">
        <f t="shared" si="16"/>
        <v>283.10000000000002</v>
      </c>
      <c r="D22" s="22">
        <f t="shared" si="3"/>
        <v>79.544815959539207</v>
      </c>
      <c r="E22" s="50"/>
      <c r="F22" s="50"/>
      <c r="G22" s="50"/>
      <c r="H22" s="50"/>
      <c r="I22" s="50"/>
      <c r="J22" s="22"/>
      <c r="K22" s="50"/>
      <c r="L22" s="50"/>
      <c r="M22" s="50"/>
      <c r="N22" s="50"/>
      <c r="O22" s="50"/>
      <c r="P22" s="22"/>
      <c r="Q22" s="50">
        <v>120</v>
      </c>
      <c r="R22" s="50">
        <v>120</v>
      </c>
      <c r="S22" s="22">
        <f t="shared" si="7"/>
        <v>100</v>
      </c>
      <c r="T22" s="50"/>
      <c r="U22" s="50"/>
      <c r="V22" s="50"/>
      <c r="W22" s="50"/>
      <c r="X22" s="50"/>
      <c r="Y22" s="50"/>
      <c r="Z22" s="58">
        <v>235.9</v>
      </c>
      <c r="AA22" s="58">
        <v>163.1</v>
      </c>
      <c r="AB22" s="22">
        <f t="shared" si="8"/>
        <v>69.139465875370917</v>
      </c>
      <c r="AC22" s="58"/>
      <c r="AD22" s="58"/>
      <c r="AE22" s="22"/>
      <c r="AF22" s="58"/>
      <c r="AG22" s="58"/>
      <c r="AH22" s="22"/>
      <c r="AI22" s="58"/>
      <c r="AJ22" s="58"/>
      <c r="AK22" s="22"/>
      <c r="AL22" s="58"/>
      <c r="AM22" s="58"/>
      <c r="AN22" s="22"/>
      <c r="AO22" s="58"/>
      <c r="AP22" s="58"/>
      <c r="AQ22" s="58"/>
      <c r="AR22" s="58"/>
      <c r="AS22" s="58"/>
      <c r="AT22" s="22"/>
      <c r="AU22" s="58"/>
      <c r="AV22" s="58"/>
      <c r="AW22" s="22"/>
    </row>
    <row r="23" spans="1:49" s="51" customFormat="1" ht="18" customHeight="1">
      <c r="A23" s="50" t="s">
        <v>38</v>
      </c>
      <c r="B23" s="50">
        <f t="shared" si="15"/>
        <v>200</v>
      </c>
      <c r="C23" s="50">
        <f t="shared" si="16"/>
        <v>200</v>
      </c>
      <c r="D23" s="22">
        <f t="shared" si="3"/>
        <v>100</v>
      </c>
      <c r="E23" s="50"/>
      <c r="F23" s="50"/>
      <c r="G23" s="50"/>
      <c r="H23" s="50"/>
      <c r="I23" s="50"/>
      <c r="J23" s="22"/>
      <c r="K23" s="50"/>
      <c r="L23" s="50"/>
      <c r="M23" s="50"/>
      <c r="N23" s="50"/>
      <c r="O23" s="50"/>
      <c r="P23" s="22"/>
      <c r="Q23" s="50"/>
      <c r="R23" s="50"/>
      <c r="S23" s="22"/>
      <c r="T23" s="50"/>
      <c r="U23" s="50"/>
      <c r="V23" s="50"/>
      <c r="W23" s="50"/>
      <c r="X23" s="50"/>
      <c r="Y23" s="50"/>
      <c r="Z23" s="58"/>
      <c r="AA23" s="58"/>
      <c r="AB23" s="22"/>
      <c r="AC23" s="58"/>
      <c r="AD23" s="58"/>
      <c r="AE23" s="22"/>
      <c r="AF23" s="58"/>
      <c r="AG23" s="58"/>
      <c r="AH23" s="22"/>
      <c r="AI23" s="58">
        <v>200</v>
      </c>
      <c r="AJ23" s="58">
        <v>200</v>
      </c>
      <c r="AK23" s="22">
        <f t="shared" si="11"/>
        <v>100</v>
      </c>
      <c r="AL23" s="58"/>
      <c r="AM23" s="58"/>
      <c r="AN23" s="22"/>
      <c r="AO23" s="58"/>
      <c r="AP23" s="58"/>
      <c r="AQ23" s="58"/>
      <c r="AR23" s="58"/>
      <c r="AS23" s="58"/>
      <c r="AT23" s="22"/>
      <c r="AU23" s="58"/>
      <c r="AV23" s="58"/>
      <c r="AW23" s="22"/>
    </row>
    <row r="24" spans="1:49" s="51" customFormat="1" ht="18" customHeight="1">
      <c r="A24" s="50" t="s">
        <v>39</v>
      </c>
      <c r="B24" s="50">
        <f t="shared" si="15"/>
        <v>310</v>
      </c>
      <c r="C24" s="50">
        <f t="shared" si="16"/>
        <v>310</v>
      </c>
      <c r="D24" s="22">
        <f t="shared" si="3"/>
        <v>100</v>
      </c>
      <c r="E24" s="50"/>
      <c r="F24" s="50"/>
      <c r="G24" s="50"/>
      <c r="H24" s="50"/>
      <c r="I24" s="50"/>
      <c r="J24" s="22"/>
      <c r="K24" s="50"/>
      <c r="L24" s="50"/>
      <c r="M24" s="50"/>
      <c r="N24" s="50"/>
      <c r="O24" s="50"/>
      <c r="P24" s="22"/>
      <c r="Q24" s="50">
        <v>120</v>
      </c>
      <c r="R24" s="50">
        <v>120</v>
      </c>
      <c r="S24" s="22">
        <f t="shared" si="7"/>
        <v>100</v>
      </c>
      <c r="T24" s="50"/>
      <c r="U24" s="50"/>
      <c r="V24" s="50"/>
      <c r="W24" s="50"/>
      <c r="X24" s="50"/>
      <c r="Y24" s="50"/>
      <c r="Z24" s="58"/>
      <c r="AA24" s="58"/>
      <c r="AB24" s="22"/>
      <c r="AC24" s="58"/>
      <c r="AD24" s="58"/>
      <c r="AE24" s="22"/>
      <c r="AF24" s="58"/>
      <c r="AG24" s="58"/>
      <c r="AH24" s="22"/>
      <c r="AI24" s="58"/>
      <c r="AJ24" s="58"/>
      <c r="AK24" s="22"/>
      <c r="AL24" s="58">
        <v>40</v>
      </c>
      <c r="AM24" s="58">
        <v>40</v>
      </c>
      <c r="AN24" s="22">
        <f t="shared" si="12"/>
        <v>100</v>
      </c>
      <c r="AO24" s="58"/>
      <c r="AP24" s="58"/>
      <c r="AQ24" s="58"/>
      <c r="AR24" s="58">
        <v>150</v>
      </c>
      <c r="AS24" s="58">
        <v>150</v>
      </c>
      <c r="AT24" s="22">
        <f t="shared" si="13"/>
        <v>100</v>
      </c>
      <c r="AU24" s="58"/>
      <c r="AV24" s="58"/>
      <c r="AW24" s="22"/>
    </row>
    <row r="25" spans="1:49" s="51" customFormat="1" ht="18" customHeight="1">
      <c r="A25" s="50" t="s">
        <v>40</v>
      </c>
      <c r="B25" s="50">
        <f t="shared" si="15"/>
        <v>150</v>
      </c>
      <c r="C25" s="50">
        <f t="shared" si="16"/>
        <v>150</v>
      </c>
      <c r="D25" s="22">
        <f t="shared" si="3"/>
        <v>100</v>
      </c>
      <c r="E25" s="50"/>
      <c r="F25" s="50"/>
      <c r="G25" s="50"/>
      <c r="H25" s="50"/>
      <c r="I25" s="50"/>
      <c r="J25" s="22"/>
      <c r="K25" s="50"/>
      <c r="L25" s="50"/>
      <c r="M25" s="50"/>
      <c r="N25" s="50"/>
      <c r="O25" s="50"/>
      <c r="P25" s="22"/>
      <c r="Q25" s="50"/>
      <c r="R25" s="50"/>
      <c r="S25" s="22"/>
      <c r="T25" s="50"/>
      <c r="U25" s="50"/>
      <c r="V25" s="50"/>
      <c r="W25" s="50"/>
      <c r="X25" s="50"/>
      <c r="Y25" s="50"/>
      <c r="Z25" s="58"/>
      <c r="AA25" s="58"/>
      <c r="AB25" s="22"/>
      <c r="AC25" s="58"/>
      <c r="AD25" s="58"/>
      <c r="AE25" s="22"/>
      <c r="AF25" s="58">
        <v>150</v>
      </c>
      <c r="AG25" s="58">
        <v>150</v>
      </c>
      <c r="AH25" s="22">
        <f t="shared" si="10"/>
        <v>100</v>
      </c>
      <c r="AI25" s="58"/>
      <c r="AJ25" s="58"/>
      <c r="AK25" s="22"/>
      <c r="AL25" s="58"/>
      <c r="AM25" s="58"/>
      <c r="AN25" s="22"/>
      <c r="AO25" s="58"/>
      <c r="AP25" s="58"/>
      <c r="AQ25" s="58"/>
      <c r="AR25" s="58"/>
      <c r="AS25" s="58"/>
      <c r="AT25" s="22"/>
      <c r="AU25" s="58"/>
      <c r="AV25" s="58"/>
      <c r="AW25" s="22"/>
    </row>
    <row r="26" spans="1:49" s="51" customFormat="1" ht="18" customHeight="1">
      <c r="A26" s="50" t="s">
        <v>41</v>
      </c>
      <c r="B26" s="50">
        <f t="shared" si="15"/>
        <v>6008</v>
      </c>
      <c r="C26" s="50">
        <f t="shared" si="16"/>
        <v>5345.9</v>
      </c>
      <c r="D26" s="22">
        <f t="shared" si="3"/>
        <v>88.97969374167775</v>
      </c>
      <c r="E26" s="50"/>
      <c r="F26" s="50"/>
      <c r="G26" s="50"/>
      <c r="H26" s="50">
        <v>16</v>
      </c>
      <c r="I26" s="50">
        <v>0</v>
      </c>
      <c r="J26" s="22">
        <f t="shared" si="5"/>
        <v>0</v>
      </c>
      <c r="K26" s="50"/>
      <c r="L26" s="50"/>
      <c r="M26" s="50"/>
      <c r="N26" s="50"/>
      <c r="O26" s="50"/>
      <c r="P26" s="22"/>
      <c r="Q26" s="50"/>
      <c r="R26" s="50"/>
      <c r="S26" s="22"/>
      <c r="T26" s="50"/>
      <c r="U26" s="50"/>
      <c r="V26" s="50"/>
      <c r="W26" s="50">
        <v>5822</v>
      </c>
      <c r="X26" s="50">
        <v>5175.8999999999996</v>
      </c>
      <c r="Y26" s="50">
        <f>X26/W26*100</f>
        <v>88.902439024390233</v>
      </c>
      <c r="Z26" s="58"/>
      <c r="AA26" s="58"/>
      <c r="AB26" s="22"/>
      <c r="AC26" s="58"/>
      <c r="AD26" s="58"/>
      <c r="AE26" s="22"/>
      <c r="AF26" s="58">
        <v>150</v>
      </c>
      <c r="AG26" s="58">
        <v>150</v>
      </c>
      <c r="AH26" s="22">
        <f t="shared" si="10"/>
        <v>100</v>
      </c>
      <c r="AI26" s="58"/>
      <c r="AJ26" s="58"/>
      <c r="AK26" s="22"/>
      <c r="AL26" s="58">
        <v>20</v>
      </c>
      <c r="AM26" s="58">
        <v>20</v>
      </c>
      <c r="AN26" s="22">
        <f t="shared" si="12"/>
        <v>100</v>
      </c>
      <c r="AO26" s="58"/>
      <c r="AP26" s="58"/>
      <c r="AQ26" s="58"/>
      <c r="AR26" s="58"/>
      <c r="AS26" s="58"/>
      <c r="AT26" s="22"/>
      <c r="AU26" s="58"/>
      <c r="AV26" s="58"/>
      <c r="AW26" s="22"/>
    </row>
    <row r="27" spans="1:49" s="51" customFormat="1" ht="18" customHeight="1">
      <c r="A27" s="50" t="s">
        <v>42</v>
      </c>
      <c r="B27" s="50">
        <f t="shared" si="15"/>
        <v>6562.8</v>
      </c>
      <c r="C27" s="50">
        <f t="shared" si="16"/>
        <v>2912.2</v>
      </c>
      <c r="D27" s="22">
        <f t="shared" si="3"/>
        <v>44.374352410556469</v>
      </c>
      <c r="E27" s="50"/>
      <c r="F27" s="50"/>
      <c r="G27" s="50"/>
      <c r="H27" s="50">
        <v>10.6</v>
      </c>
      <c r="I27" s="50">
        <v>0</v>
      </c>
      <c r="J27" s="22">
        <f t="shared" si="5"/>
        <v>0</v>
      </c>
      <c r="K27" s="50"/>
      <c r="L27" s="50"/>
      <c r="M27" s="50"/>
      <c r="N27" s="50">
        <v>6000</v>
      </c>
      <c r="O27" s="50">
        <v>2501</v>
      </c>
      <c r="P27" s="22">
        <f t="shared" si="6"/>
        <v>41.68333333333333</v>
      </c>
      <c r="Q27" s="50"/>
      <c r="R27" s="50"/>
      <c r="S27" s="22"/>
      <c r="T27" s="50"/>
      <c r="U27" s="50"/>
      <c r="V27" s="50"/>
      <c r="W27" s="50"/>
      <c r="X27" s="50"/>
      <c r="Y27" s="50"/>
      <c r="Z27" s="58">
        <v>227.2</v>
      </c>
      <c r="AA27" s="58">
        <v>86.2</v>
      </c>
      <c r="AB27" s="22">
        <f t="shared" si="8"/>
        <v>37.940140845070424</v>
      </c>
      <c r="AC27" s="58"/>
      <c r="AD27" s="58"/>
      <c r="AE27" s="22"/>
      <c r="AF27" s="58">
        <v>50</v>
      </c>
      <c r="AG27" s="58">
        <v>50</v>
      </c>
      <c r="AH27" s="22">
        <f t="shared" si="10"/>
        <v>100</v>
      </c>
      <c r="AI27" s="58">
        <v>200</v>
      </c>
      <c r="AJ27" s="58">
        <v>200</v>
      </c>
      <c r="AK27" s="22">
        <f t="shared" si="11"/>
        <v>100</v>
      </c>
      <c r="AL27" s="58"/>
      <c r="AM27" s="58"/>
      <c r="AN27" s="22"/>
      <c r="AO27" s="58"/>
      <c r="AP27" s="58"/>
      <c r="AQ27" s="58"/>
      <c r="AR27" s="58">
        <v>75</v>
      </c>
      <c r="AS27" s="58">
        <v>75</v>
      </c>
      <c r="AT27" s="22">
        <f t="shared" si="13"/>
        <v>100</v>
      </c>
      <c r="AU27" s="58"/>
      <c r="AV27" s="58"/>
      <c r="AW27" s="22"/>
    </row>
    <row r="28" spans="1:49" s="51" customFormat="1" ht="18" customHeight="1">
      <c r="A28" s="50" t="s">
        <v>43</v>
      </c>
      <c r="B28" s="50">
        <f t="shared" si="15"/>
        <v>220</v>
      </c>
      <c r="C28" s="50">
        <f t="shared" si="16"/>
        <v>120</v>
      </c>
      <c r="D28" s="22">
        <f t="shared" si="3"/>
        <v>54.54545454545454</v>
      </c>
      <c r="E28" s="50"/>
      <c r="F28" s="50"/>
      <c r="G28" s="50"/>
      <c r="H28" s="50"/>
      <c r="I28" s="50"/>
      <c r="J28" s="22"/>
      <c r="K28" s="50"/>
      <c r="L28" s="50"/>
      <c r="M28" s="50"/>
      <c r="N28" s="50"/>
      <c r="O28" s="50"/>
      <c r="P28" s="22"/>
      <c r="Q28" s="50">
        <v>120</v>
      </c>
      <c r="R28" s="50">
        <v>120</v>
      </c>
      <c r="S28" s="22">
        <f t="shared" si="7"/>
        <v>100</v>
      </c>
      <c r="T28" s="50"/>
      <c r="U28" s="50"/>
      <c r="V28" s="50"/>
      <c r="W28" s="50"/>
      <c r="X28" s="50"/>
      <c r="Y28" s="50"/>
      <c r="Z28" s="58"/>
      <c r="AA28" s="58"/>
      <c r="AB28" s="22"/>
      <c r="AC28" s="58"/>
      <c r="AD28" s="58"/>
      <c r="AE28" s="22"/>
      <c r="AF28" s="58">
        <v>100</v>
      </c>
      <c r="AG28" s="58">
        <v>0</v>
      </c>
      <c r="AH28" s="22">
        <f t="shared" si="10"/>
        <v>0</v>
      </c>
      <c r="AI28" s="58"/>
      <c r="AJ28" s="58"/>
      <c r="AK28" s="22"/>
      <c r="AL28" s="58"/>
      <c r="AM28" s="58"/>
      <c r="AN28" s="22"/>
      <c r="AO28" s="58"/>
      <c r="AP28" s="58"/>
      <c r="AQ28" s="58"/>
      <c r="AR28" s="58"/>
      <c r="AS28" s="58"/>
      <c r="AT28" s="22"/>
      <c r="AU28" s="58"/>
      <c r="AV28" s="58"/>
      <c r="AW28" s="22"/>
    </row>
    <row r="29" spans="1:49" s="51" customFormat="1" ht="18" customHeight="1">
      <c r="A29" s="50" t="s">
        <v>44</v>
      </c>
      <c r="B29" s="50">
        <f t="shared" si="15"/>
        <v>150</v>
      </c>
      <c r="C29" s="50">
        <f t="shared" si="16"/>
        <v>150</v>
      </c>
      <c r="D29" s="22">
        <f t="shared" si="3"/>
        <v>100</v>
      </c>
      <c r="E29" s="50"/>
      <c r="F29" s="50"/>
      <c r="G29" s="50"/>
      <c r="H29" s="50"/>
      <c r="I29" s="50"/>
      <c r="J29" s="22"/>
      <c r="K29" s="50"/>
      <c r="L29" s="50"/>
      <c r="M29" s="50"/>
      <c r="N29" s="50"/>
      <c r="O29" s="50"/>
      <c r="P29" s="22"/>
      <c r="Q29" s="50"/>
      <c r="R29" s="50"/>
      <c r="S29" s="50"/>
      <c r="T29" s="50"/>
      <c r="U29" s="50"/>
      <c r="V29" s="50"/>
      <c r="W29" s="50"/>
      <c r="X29" s="50"/>
      <c r="Y29" s="50"/>
      <c r="Z29" s="58"/>
      <c r="AA29" s="58"/>
      <c r="AB29" s="22"/>
      <c r="AC29" s="58"/>
      <c r="AD29" s="58"/>
      <c r="AE29" s="22"/>
      <c r="AF29" s="58"/>
      <c r="AG29" s="58"/>
      <c r="AH29" s="22"/>
      <c r="AI29" s="58"/>
      <c r="AJ29" s="58"/>
      <c r="AK29" s="22"/>
      <c r="AL29" s="58"/>
      <c r="AM29" s="58"/>
      <c r="AN29" s="22"/>
      <c r="AO29" s="58"/>
      <c r="AP29" s="58"/>
      <c r="AQ29" s="58"/>
      <c r="AR29" s="58">
        <v>150</v>
      </c>
      <c r="AS29" s="58">
        <v>150</v>
      </c>
      <c r="AT29" s="22">
        <f t="shared" si="13"/>
        <v>100</v>
      </c>
      <c r="AU29" s="58"/>
      <c r="AV29" s="58"/>
      <c r="AW29" s="22"/>
    </row>
    <row r="30" spans="1:49" s="51" customFormat="1" ht="18" customHeight="1">
      <c r="A30" s="50" t="s">
        <v>45</v>
      </c>
      <c r="B30" s="50">
        <f t="shared" si="15"/>
        <v>182.4</v>
      </c>
      <c r="C30" s="50">
        <f t="shared" si="16"/>
        <v>132.4</v>
      </c>
      <c r="D30" s="22">
        <f t="shared" si="3"/>
        <v>72.587719298245617</v>
      </c>
      <c r="E30" s="50"/>
      <c r="F30" s="50"/>
      <c r="G30" s="50"/>
      <c r="H30" s="50"/>
      <c r="I30" s="50"/>
      <c r="J30" s="22"/>
      <c r="K30" s="50"/>
      <c r="L30" s="50"/>
      <c r="M30" s="50"/>
      <c r="N30" s="50"/>
      <c r="O30" s="50"/>
      <c r="P30" s="22"/>
      <c r="Q30" s="50"/>
      <c r="R30" s="50"/>
      <c r="S30" s="50"/>
      <c r="T30" s="50"/>
      <c r="U30" s="50"/>
      <c r="V30" s="50"/>
      <c r="W30" s="50"/>
      <c r="X30" s="50"/>
      <c r="Y30" s="50"/>
      <c r="Z30" s="58">
        <v>132.4</v>
      </c>
      <c r="AA30" s="58">
        <v>132.4</v>
      </c>
      <c r="AB30" s="22">
        <f t="shared" si="8"/>
        <v>100</v>
      </c>
      <c r="AC30" s="58">
        <v>50</v>
      </c>
      <c r="AD30" s="58">
        <v>0</v>
      </c>
      <c r="AE30" s="22">
        <f t="shared" si="9"/>
        <v>0</v>
      </c>
      <c r="AF30" s="58"/>
      <c r="AG30" s="58"/>
      <c r="AH30" s="22"/>
      <c r="AI30" s="58"/>
      <c r="AJ30" s="58"/>
      <c r="AK30" s="22"/>
      <c r="AL30" s="58"/>
      <c r="AM30" s="58"/>
      <c r="AN30" s="22"/>
      <c r="AO30" s="58"/>
      <c r="AP30" s="58"/>
      <c r="AQ30" s="58"/>
      <c r="AR30" s="58"/>
      <c r="AS30" s="58"/>
      <c r="AT30" s="22"/>
      <c r="AU30" s="58"/>
      <c r="AV30" s="58"/>
      <c r="AW30" s="22"/>
    </row>
    <row r="31" spans="1:49" s="51" customFormat="1" ht="18" customHeight="1">
      <c r="A31" s="50" t="s">
        <v>46</v>
      </c>
      <c r="B31" s="50">
        <f t="shared" si="15"/>
        <v>568.9</v>
      </c>
      <c r="C31" s="50">
        <f t="shared" si="16"/>
        <v>125.3</v>
      </c>
      <c r="D31" s="22">
        <f t="shared" si="3"/>
        <v>22.024960449991212</v>
      </c>
      <c r="E31" s="50"/>
      <c r="F31" s="50"/>
      <c r="G31" s="50"/>
      <c r="H31" s="50">
        <v>48.9</v>
      </c>
      <c r="I31" s="50">
        <v>5.3</v>
      </c>
      <c r="J31" s="22">
        <f t="shared" si="5"/>
        <v>10.838445807770961</v>
      </c>
      <c r="K31" s="50"/>
      <c r="L31" s="50"/>
      <c r="M31" s="50"/>
      <c r="N31" s="50"/>
      <c r="O31" s="50"/>
      <c r="P31" s="22"/>
      <c r="Q31" s="50"/>
      <c r="R31" s="50"/>
      <c r="S31" s="50"/>
      <c r="T31" s="50"/>
      <c r="U31" s="50"/>
      <c r="V31" s="50"/>
      <c r="W31" s="50"/>
      <c r="X31" s="50"/>
      <c r="Y31" s="50"/>
      <c r="Z31" s="58"/>
      <c r="AA31" s="58"/>
      <c r="AB31" s="22"/>
      <c r="AC31" s="58"/>
      <c r="AD31" s="58"/>
      <c r="AE31" s="58"/>
      <c r="AF31" s="58"/>
      <c r="AG31" s="58"/>
      <c r="AH31" s="22"/>
      <c r="AI31" s="58">
        <v>400</v>
      </c>
      <c r="AJ31" s="58">
        <v>0</v>
      </c>
      <c r="AK31" s="22">
        <f t="shared" si="11"/>
        <v>0</v>
      </c>
      <c r="AL31" s="58">
        <v>20</v>
      </c>
      <c r="AM31" s="58">
        <v>20</v>
      </c>
      <c r="AN31" s="22">
        <f t="shared" si="12"/>
        <v>100</v>
      </c>
      <c r="AO31" s="58"/>
      <c r="AP31" s="58"/>
      <c r="AQ31" s="58"/>
      <c r="AR31" s="58"/>
      <c r="AS31" s="58"/>
      <c r="AT31" s="22"/>
      <c r="AU31" s="58">
        <v>100</v>
      </c>
      <c r="AV31" s="58">
        <v>100</v>
      </c>
      <c r="AW31" s="22">
        <f t="shared" si="14"/>
        <v>100</v>
      </c>
    </row>
    <row r="32" spans="1:49" s="51" customFormat="1" ht="18" customHeight="1">
      <c r="A32" s="50" t="s">
        <v>47</v>
      </c>
      <c r="B32" s="50">
        <f t="shared" si="15"/>
        <v>12418</v>
      </c>
      <c r="C32" s="50">
        <f t="shared" si="16"/>
        <v>395.4</v>
      </c>
      <c r="D32" s="22">
        <f t="shared" si="3"/>
        <v>3.1840876147527779</v>
      </c>
      <c r="E32" s="50"/>
      <c r="F32" s="50"/>
      <c r="G32" s="50"/>
      <c r="H32" s="50"/>
      <c r="I32" s="50"/>
      <c r="J32" s="22"/>
      <c r="K32" s="50"/>
      <c r="L32" s="50"/>
      <c r="M32" s="50"/>
      <c r="N32" s="50">
        <v>12000</v>
      </c>
      <c r="O32" s="50">
        <v>0</v>
      </c>
      <c r="P32" s="22">
        <f t="shared" si="6"/>
        <v>0</v>
      </c>
      <c r="Q32" s="50"/>
      <c r="R32" s="50"/>
      <c r="S32" s="50"/>
      <c r="T32" s="50"/>
      <c r="U32" s="50"/>
      <c r="V32" s="50"/>
      <c r="W32" s="50"/>
      <c r="X32" s="50"/>
      <c r="Y32" s="50"/>
      <c r="Z32" s="58">
        <v>123</v>
      </c>
      <c r="AA32" s="58">
        <v>100.4</v>
      </c>
      <c r="AB32" s="22">
        <f t="shared" si="8"/>
        <v>81.626016260162601</v>
      </c>
      <c r="AC32" s="58"/>
      <c r="AD32" s="58"/>
      <c r="AE32" s="58"/>
      <c r="AF32" s="58">
        <v>50</v>
      </c>
      <c r="AG32" s="58">
        <v>50</v>
      </c>
      <c r="AH32" s="22">
        <f t="shared" si="10"/>
        <v>100</v>
      </c>
      <c r="AI32" s="58"/>
      <c r="AJ32" s="58"/>
      <c r="AK32" s="58"/>
      <c r="AL32" s="58">
        <v>20</v>
      </c>
      <c r="AM32" s="58">
        <v>20</v>
      </c>
      <c r="AN32" s="22">
        <f t="shared" si="12"/>
        <v>100</v>
      </c>
      <c r="AO32" s="58"/>
      <c r="AP32" s="58"/>
      <c r="AQ32" s="58"/>
      <c r="AR32" s="58">
        <v>225</v>
      </c>
      <c r="AS32" s="58">
        <v>225</v>
      </c>
      <c r="AT32" s="22">
        <f t="shared" si="13"/>
        <v>100</v>
      </c>
      <c r="AU32" s="58"/>
      <c r="AV32" s="58"/>
      <c r="AW32" s="58"/>
    </row>
    <row r="33" spans="1:49" s="51" customFormat="1" ht="18" customHeight="1">
      <c r="A33" s="50" t="s">
        <v>48</v>
      </c>
      <c r="B33" s="50">
        <f t="shared" si="15"/>
        <v>292.8</v>
      </c>
      <c r="C33" s="50">
        <f t="shared" si="16"/>
        <v>274.10000000000002</v>
      </c>
      <c r="D33" s="22">
        <f t="shared" si="3"/>
        <v>93.613387978142086</v>
      </c>
      <c r="E33" s="50"/>
      <c r="F33" s="50"/>
      <c r="G33" s="50"/>
      <c r="H33" s="50">
        <v>22.8</v>
      </c>
      <c r="I33" s="50">
        <v>4.0999999999999996</v>
      </c>
      <c r="J33" s="22">
        <f t="shared" si="5"/>
        <v>17.982456140350873</v>
      </c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8"/>
      <c r="AA33" s="58"/>
      <c r="AB33" s="58"/>
      <c r="AC33" s="58"/>
      <c r="AD33" s="58"/>
      <c r="AE33" s="58"/>
      <c r="AF33" s="58">
        <v>100</v>
      </c>
      <c r="AG33" s="58">
        <v>100</v>
      </c>
      <c r="AH33" s="22">
        <f t="shared" si="10"/>
        <v>100</v>
      </c>
      <c r="AI33" s="58"/>
      <c r="AJ33" s="58"/>
      <c r="AK33" s="58"/>
      <c r="AL33" s="58">
        <v>20</v>
      </c>
      <c r="AM33" s="58">
        <v>20</v>
      </c>
      <c r="AN33" s="22">
        <f t="shared" si="12"/>
        <v>100</v>
      </c>
      <c r="AO33" s="58"/>
      <c r="AP33" s="58"/>
      <c r="AQ33" s="58"/>
      <c r="AR33" s="58">
        <v>150</v>
      </c>
      <c r="AS33" s="58">
        <v>150</v>
      </c>
      <c r="AT33" s="22">
        <f t="shared" si="13"/>
        <v>100</v>
      </c>
      <c r="AU33" s="58"/>
      <c r="AV33" s="58"/>
      <c r="AW33" s="58"/>
    </row>
    <row r="34" spans="1:49" s="54" customFormat="1" ht="31.5">
      <c r="A34" s="55" t="s">
        <v>229</v>
      </c>
      <c r="B34" s="18">
        <f t="shared" si="15"/>
        <v>5255</v>
      </c>
      <c r="C34" s="18">
        <f t="shared" si="16"/>
        <v>0</v>
      </c>
      <c r="D34" s="21">
        <f t="shared" si="3"/>
        <v>0</v>
      </c>
      <c r="E34" s="18"/>
      <c r="F34" s="18"/>
      <c r="G34" s="18"/>
      <c r="H34" s="18"/>
      <c r="I34" s="18"/>
      <c r="J34" s="18"/>
      <c r="K34" s="18">
        <v>5000</v>
      </c>
      <c r="L34" s="18"/>
      <c r="M34" s="18"/>
      <c r="N34" s="18"/>
      <c r="O34" s="18"/>
      <c r="P34" s="18"/>
      <c r="Q34" s="18"/>
      <c r="R34" s="18"/>
      <c r="S34" s="18"/>
      <c r="T34" s="18">
        <v>255</v>
      </c>
      <c r="U34" s="18"/>
      <c r="V34" s="18"/>
      <c r="W34" s="18"/>
      <c r="X34" s="18"/>
      <c r="Y34" s="18"/>
      <c r="Z34" s="59"/>
      <c r="AA34" s="59"/>
      <c r="AB34" s="59"/>
      <c r="AC34" s="58"/>
      <c r="AD34" s="58"/>
      <c r="AE34" s="58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</row>
    <row r="35" spans="1:49" s="37" customForma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</row>
    <row r="36" spans="1:49" s="36" customFormat="1"/>
  </sheetData>
  <mergeCells count="19">
    <mergeCell ref="A3:A4"/>
    <mergeCell ref="B3:D3"/>
    <mergeCell ref="X2:Y2"/>
    <mergeCell ref="H3:J3"/>
    <mergeCell ref="K3:M3"/>
    <mergeCell ref="N3:P3"/>
    <mergeCell ref="Q3:S3"/>
    <mergeCell ref="T3:V3"/>
    <mergeCell ref="W3:Y3"/>
    <mergeCell ref="AO3:AQ3"/>
    <mergeCell ref="AR3:AT3"/>
    <mergeCell ref="AU3:AW3"/>
    <mergeCell ref="B1:Y1"/>
    <mergeCell ref="Z3:AB3"/>
    <mergeCell ref="AC3:AE3"/>
    <mergeCell ref="AF3:AH3"/>
    <mergeCell ref="AI3:AK3"/>
    <mergeCell ref="AL3:AN3"/>
    <mergeCell ref="E3:G3"/>
  </mergeCells>
  <printOptions gridLines="1"/>
  <pageMargins left="0" right="0" top="0.19685039370078741" bottom="0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таблица Г5</vt:lpstr>
      <vt:lpstr>дотации</vt:lpstr>
      <vt:lpstr>субсидии</vt:lpstr>
      <vt:lpstr>субвенции</vt:lpstr>
      <vt:lpstr>иные</vt:lpstr>
      <vt:lpstr>дотации!Заголовки_для_печати</vt:lpstr>
      <vt:lpstr>иные!Заголовки_для_печати</vt:lpstr>
      <vt:lpstr>субвенции!Заголовки_для_печати</vt:lpstr>
      <vt:lpstr>субсидии!Заголовки_для_печати</vt:lpstr>
      <vt:lpstr>'таблица Г5'!Заголовки_для_печати</vt:lpstr>
      <vt:lpstr>дотации!Область_печати</vt:lpstr>
      <vt:lpstr>иные!Область_печати</vt:lpstr>
      <vt:lpstr>субвенции!Область_печати</vt:lpstr>
      <vt:lpstr>субсидии!Область_печати</vt:lpstr>
      <vt:lpstr>'таблица Г5'!Область_печати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Камалтдинова Лейсен Нургалиевна</dc:creator>
  <cp:lastModifiedBy>Смирнов Игорь Николаевич</cp:lastModifiedBy>
  <cp:lastPrinted>2018-11-07T13:37:07Z</cp:lastPrinted>
  <dcterms:created xsi:type="dcterms:W3CDTF">2017-08-07T13:21:04Z</dcterms:created>
  <dcterms:modified xsi:type="dcterms:W3CDTF">2018-11-19T06:29:10Z</dcterms:modified>
</cp:coreProperties>
</file>