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naricin\Desktop\напорт\"/>
    </mc:Choice>
  </mc:AlternateContent>
  <bookViews>
    <workbookView xWindow="16545" yWindow="840" windowWidth="11760" windowHeight="10605" activeTab="4"/>
  </bookViews>
  <sheets>
    <sheet name="таблица Г5" sheetId="3" r:id="rId1"/>
    <sheet name="дотации" sheetId="4" r:id="rId2"/>
    <sheet name="субсидии" sheetId="5" r:id="rId3"/>
    <sheet name="субвенции" sheetId="6" r:id="rId4"/>
    <sheet name="иные" sheetId="7" r:id="rId5"/>
  </sheets>
  <definedNames>
    <definedName name="_xlnm.Print_Titles" localSheetId="1">дотации!$A:$A</definedName>
    <definedName name="_xlnm.Print_Titles" localSheetId="4">иные!$A:$A</definedName>
    <definedName name="_xlnm.Print_Titles" localSheetId="3">субвенции!$A:$A</definedName>
    <definedName name="_xlnm.Print_Titles" localSheetId="2">субсидии!$A:$A</definedName>
    <definedName name="_xlnm.Print_Titles" localSheetId="0">'таблица Г5'!$A:$A,'таблица Г5'!$2:$3</definedName>
    <definedName name="_xlnm.Print_Area" localSheetId="1">дотации!$A$1:$M$35</definedName>
    <definedName name="_xlnm.Print_Area" localSheetId="4">иные!$A$1:$V$36</definedName>
    <definedName name="_xlnm.Print_Area" localSheetId="3">субвенции!$A$1:$BR$36</definedName>
    <definedName name="_xlnm.Print_Area" localSheetId="2">субсидии!$A$1:$GN$36</definedName>
    <definedName name="_xlnm.Print_Area" localSheetId="0">'таблица Г5'!$A$1:$F$102</definedName>
  </definedNames>
  <calcPr calcId="152511"/>
</workbook>
</file>

<file path=xl/calcChain.xml><?xml version="1.0" encoding="utf-8"?>
<calcChain xmlns="http://schemas.openxmlformats.org/spreadsheetml/2006/main">
  <c r="C36" i="7" l="1"/>
  <c r="B36" i="7"/>
  <c r="J35" i="7"/>
  <c r="C35" i="7"/>
  <c r="D35" i="7" s="1"/>
  <c r="B35" i="7"/>
  <c r="C34" i="7"/>
  <c r="B34" i="7"/>
  <c r="J33" i="7"/>
  <c r="C33" i="7"/>
  <c r="D33" i="7" s="1"/>
  <c r="B33" i="7"/>
  <c r="C32" i="7"/>
  <c r="B32" i="7"/>
  <c r="C31" i="7"/>
  <c r="B31" i="7"/>
  <c r="C30" i="7"/>
  <c r="B30" i="7"/>
  <c r="J29" i="7"/>
  <c r="C29" i="7"/>
  <c r="B29" i="7"/>
  <c r="J28" i="7"/>
  <c r="C28" i="7"/>
  <c r="B28" i="7"/>
  <c r="C27" i="7"/>
  <c r="B27" i="7"/>
  <c r="C26" i="7"/>
  <c r="B26" i="7"/>
  <c r="J25" i="7"/>
  <c r="C25" i="7"/>
  <c r="B25" i="7"/>
  <c r="C24" i="7"/>
  <c r="B24" i="7"/>
  <c r="J23" i="7"/>
  <c r="C23" i="7"/>
  <c r="D23" i="7" s="1"/>
  <c r="B23" i="7"/>
  <c r="C22" i="7"/>
  <c r="B22" i="7"/>
  <c r="J21" i="7"/>
  <c r="C21" i="7"/>
  <c r="D21" i="7" s="1"/>
  <c r="B21" i="7"/>
  <c r="J20" i="7"/>
  <c r="C20" i="7"/>
  <c r="B20" i="7"/>
  <c r="J19" i="7"/>
  <c r="C19" i="7"/>
  <c r="B19" i="7"/>
  <c r="J18" i="7"/>
  <c r="C18" i="7"/>
  <c r="B18" i="7"/>
  <c r="C17" i="7"/>
  <c r="B17" i="7"/>
  <c r="J16" i="7"/>
  <c r="C16" i="7"/>
  <c r="D16" i="7" s="1"/>
  <c r="B16" i="7"/>
  <c r="C15" i="7"/>
  <c r="B15" i="7"/>
  <c r="V14" i="7"/>
  <c r="U14" i="7"/>
  <c r="T14" i="7"/>
  <c r="S14" i="7"/>
  <c r="R14" i="7"/>
  <c r="Q14" i="7"/>
  <c r="P14" i="7"/>
  <c r="O14" i="7"/>
  <c r="N14" i="7"/>
  <c r="M14" i="7"/>
  <c r="L14" i="7"/>
  <c r="K14" i="7"/>
  <c r="I14" i="7"/>
  <c r="H14" i="7"/>
  <c r="G14" i="7"/>
  <c r="F14" i="7"/>
  <c r="E14" i="7"/>
  <c r="J13" i="7"/>
  <c r="C13" i="7"/>
  <c r="B13" i="7"/>
  <c r="J12" i="7"/>
  <c r="C12" i="7"/>
  <c r="B12" i="7"/>
  <c r="J11" i="7"/>
  <c r="C11" i="7"/>
  <c r="D11" i="7" s="1"/>
  <c r="B11" i="7"/>
  <c r="J10" i="7"/>
  <c r="C10" i="7"/>
  <c r="B10" i="7"/>
  <c r="C9" i="7"/>
  <c r="B9" i="7"/>
  <c r="B8" i="7" s="1"/>
  <c r="V8" i="7"/>
  <c r="V7" i="7" s="1"/>
  <c r="U8" i="7"/>
  <c r="U7" i="7" s="1"/>
  <c r="T8" i="7"/>
  <c r="S8" i="7"/>
  <c r="R8" i="7"/>
  <c r="R7" i="7" s="1"/>
  <c r="Q8" i="7"/>
  <c r="Q7" i="7" s="1"/>
  <c r="P8" i="7"/>
  <c r="O8" i="7"/>
  <c r="N8" i="7"/>
  <c r="N7" i="7" s="1"/>
  <c r="M8" i="7"/>
  <c r="L8" i="7"/>
  <c r="K8" i="7"/>
  <c r="I8" i="7"/>
  <c r="J8" i="7" s="1"/>
  <c r="H8" i="7"/>
  <c r="G8" i="7"/>
  <c r="G7" i="7" s="1"/>
  <c r="F8" i="7"/>
  <c r="F7" i="7" s="1"/>
  <c r="E8" i="7"/>
  <c r="E7" i="7" s="1"/>
  <c r="T7" i="7"/>
  <c r="S7" i="7"/>
  <c r="P7" i="7"/>
  <c r="O7" i="7"/>
  <c r="M7" i="7"/>
  <c r="L7" i="7"/>
  <c r="K7" i="7"/>
  <c r="H7" i="7"/>
  <c r="I7" i="7" l="1"/>
  <c r="J7" i="7" s="1"/>
  <c r="D10" i="7"/>
  <c r="B14" i="7"/>
  <c r="B7" i="7" s="1"/>
  <c r="D19" i="7"/>
  <c r="D28" i="7"/>
  <c r="C14" i="7"/>
  <c r="J14" i="7"/>
  <c r="D20" i="7"/>
  <c r="D29" i="7"/>
  <c r="D13" i="7"/>
  <c r="D12" i="7"/>
  <c r="D18" i="7"/>
  <c r="D25" i="7"/>
  <c r="D36" i="7"/>
  <c r="C8" i="7"/>
  <c r="D14" i="7" l="1"/>
  <c r="C7" i="7"/>
  <c r="D7" i="7" s="1"/>
  <c r="D8" i="7"/>
  <c r="B36" i="6" l="1"/>
  <c r="BO35" i="6"/>
  <c r="BI35" i="6"/>
  <c r="BC35" i="6"/>
  <c r="AZ35" i="6"/>
  <c r="AT35" i="6"/>
  <c r="AQ35" i="6"/>
  <c r="AN35" i="6"/>
  <c r="AK35" i="6"/>
  <c r="AH35" i="6"/>
  <c r="AE35" i="6"/>
  <c r="AB35" i="6"/>
  <c r="Y35" i="6"/>
  <c r="V35" i="6"/>
  <c r="S35" i="6"/>
  <c r="P35" i="6"/>
  <c r="M35" i="6"/>
  <c r="J35" i="6"/>
  <c r="G35" i="6"/>
  <c r="C35" i="6"/>
  <c r="D35" i="6" s="1"/>
  <c r="B35" i="6"/>
  <c r="BO34" i="6"/>
  <c r="BI34" i="6"/>
  <c r="BC34" i="6"/>
  <c r="AZ34" i="6"/>
  <c r="AT34" i="6"/>
  <c r="AQ34" i="6"/>
  <c r="AN34" i="6"/>
  <c r="AK34" i="6"/>
  <c r="AH34" i="6"/>
  <c r="AE34" i="6"/>
  <c r="AB34" i="6"/>
  <c r="Y34" i="6"/>
  <c r="V34" i="6"/>
  <c r="S34" i="6"/>
  <c r="P34" i="6"/>
  <c r="M34" i="6"/>
  <c r="J34" i="6"/>
  <c r="G34" i="6"/>
  <c r="C34" i="6"/>
  <c r="B34" i="6"/>
  <c r="BO33" i="6"/>
  <c r="BI33" i="6"/>
  <c r="BC33" i="6"/>
  <c r="AZ33" i="6"/>
  <c r="AT33" i="6"/>
  <c r="AQ33" i="6"/>
  <c r="AN33" i="6"/>
  <c r="AK33" i="6"/>
  <c r="AH33" i="6"/>
  <c r="AE33" i="6"/>
  <c r="AB33" i="6"/>
  <c r="V33" i="6"/>
  <c r="S33" i="6"/>
  <c r="P33" i="6"/>
  <c r="M33" i="6"/>
  <c r="J33" i="6"/>
  <c r="G33" i="6"/>
  <c r="C33" i="6"/>
  <c r="B33" i="6"/>
  <c r="D33" i="6" s="1"/>
  <c r="BO32" i="6"/>
  <c r="BI32" i="6"/>
  <c r="BF32" i="6"/>
  <c r="BC32" i="6"/>
  <c r="AZ32" i="6"/>
  <c r="AT32" i="6"/>
  <c r="AQ32" i="6"/>
  <c r="AN32" i="6"/>
  <c r="AH32" i="6"/>
  <c r="AB32" i="6"/>
  <c r="Y32" i="6"/>
  <c r="V32" i="6"/>
  <c r="S32" i="6"/>
  <c r="P32" i="6"/>
  <c r="M32" i="6"/>
  <c r="J32" i="6"/>
  <c r="G32" i="6"/>
  <c r="C32" i="6"/>
  <c r="B32" i="6"/>
  <c r="BO31" i="6"/>
  <c r="BI31" i="6"/>
  <c r="BF31" i="6"/>
  <c r="BC31" i="6"/>
  <c r="AZ31" i="6"/>
  <c r="AT31" i="6"/>
  <c r="AQ31" i="6"/>
  <c r="AN31" i="6"/>
  <c r="AK31" i="6"/>
  <c r="AH31" i="6"/>
  <c r="AE31" i="6"/>
  <c r="AB31" i="6"/>
  <c r="V31" i="6"/>
  <c r="S31" i="6"/>
  <c r="P31" i="6"/>
  <c r="M31" i="6"/>
  <c r="J31" i="6"/>
  <c r="G31" i="6"/>
  <c r="C31" i="6"/>
  <c r="B31" i="6"/>
  <c r="BO30" i="6"/>
  <c r="BI30" i="6"/>
  <c r="BF30" i="6"/>
  <c r="BC30" i="6"/>
  <c r="AZ30" i="6"/>
  <c r="AT30" i="6"/>
  <c r="AQ30" i="6"/>
  <c r="AN30" i="6"/>
  <c r="AK30" i="6"/>
  <c r="AH30" i="6"/>
  <c r="AE30" i="6"/>
  <c r="AB30" i="6"/>
  <c r="Y30" i="6"/>
  <c r="V30" i="6"/>
  <c r="S30" i="6"/>
  <c r="P30" i="6"/>
  <c r="M30" i="6"/>
  <c r="J30" i="6"/>
  <c r="G30" i="6"/>
  <c r="C30" i="6"/>
  <c r="D30" i="6" s="1"/>
  <c r="B30" i="6"/>
  <c r="BO29" i="6"/>
  <c r="BI29" i="6"/>
  <c r="BF29" i="6"/>
  <c r="BC29" i="6"/>
  <c r="AZ29" i="6"/>
  <c r="AT29" i="6"/>
  <c r="AQ29" i="6"/>
  <c r="AN29" i="6"/>
  <c r="AK29" i="6"/>
  <c r="AH29" i="6"/>
  <c r="AE29" i="6"/>
  <c r="AB29" i="6"/>
  <c r="V29" i="6"/>
  <c r="S29" i="6"/>
  <c r="P29" i="6"/>
  <c r="M29" i="6"/>
  <c r="J29" i="6"/>
  <c r="G29" i="6"/>
  <c r="C29" i="6"/>
  <c r="B29" i="6"/>
  <c r="BO28" i="6"/>
  <c r="BI28" i="6"/>
  <c r="BF28" i="6"/>
  <c r="BC28" i="6"/>
  <c r="AZ28" i="6"/>
  <c r="AT28" i="6"/>
  <c r="AQ28" i="6"/>
  <c r="AN28" i="6"/>
  <c r="AK28" i="6"/>
  <c r="AH28" i="6"/>
  <c r="AE28" i="6"/>
  <c r="AB28" i="6"/>
  <c r="V28" i="6"/>
  <c r="S28" i="6"/>
  <c r="P28" i="6"/>
  <c r="M28" i="6"/>
  <c r="J28" i="6"/>
  <c r="G28" i="6"/>
  <c r="C28" i="6"/>
  <c r="D28" i="6" s="1"/>
  <c r="B28" i="6"/>
  <c r="BO27" i="6"/>
  <c r="BI27" i="6"/>
  <c r="BF27" i="6"/>
  <c r="BC27" i="6"/>
  <c r="AZ27" i="6"/>
  <c r="AT27" i="6"/>
  <c r="AQ27" i="6"/>
  <c r="AN27" i="6"/>
  <c r="AK27" i="6"/>
  <c r="AH27" i="6"/>
  <c r="AE27" i="6"/>
  <c r="AB27" i="6"/>
  <c r="V27" i="6"/>
  <c r="S27" i="6"/>
  <c r="P27" i="6"/>
  <c r="M27" i="6"/>
  <c r="J27" i="6"/>
  <c r="G27" i="6"/>
  <c r="C27" i="6"/>
  <c r="D27" i="6" s="1"/>
  <c r="B27" i="6"/>
  <c r="BO26" i="6"/>
  <c r="BI26" i="6"/>
  <c r="BF26" i="6"/>
  <c r="BC26" i="6"/>
  <c r="AZ26" i="6"/>
  <c r="AT26" i="6"/>
  <c r="AQ26" i="6"/>
  <c r="AN26" i="6"/>
  <c r="AK26" i="6"/>
  <c r="AH26" i="6"/>
  <c r="AE26" i="6"/>
  <c r="AB26" i="6"/>
  <c r="V26" i="6"/>
  <c r="S26" i="6"/>
  <c r="P26" i="6"/>
  <c r="M26" i="6"/>
  <c r="J26" i="6"/>
  <c r="G26" i="6"/>
  <c r="D26" i="6"/>
  <c r="C26" i="6"/>
  <c r="B26" i="6"/>
  <c r="BO25" i="6"/>
  <c r="BI25" i="6"/>
  <c r="BC25" i="6"/>
  <c r="AZ25" i="6"/>
  <c r="AT25" i="6"/>
  <c r="AQ25" i="6"/>
  <c r="AN25" i="6"/>
  <c r="AK25" i="6"/>
  <c r="AH25" i="6"/>
  <c r="AE25" i="6"/>
  <c r="AB25" i="6"/>
  <c r="V25" i="6"/>
  <c r="S25" i="6"/>
  <c r="P25" i="6"/>
  <c r="M25" i="6"/>
  <c r="J25" i="6"/>
  <c r="G25" i="6"/>
  <c r="D25" i="6"/>
  <c r="C25" i="6"/>
  <c r="B25" i="6"/>
  <c r="BO24" i="6"/>
  <c r="BI24" i="6"/>
  <c r="BC24" i="6"/>
  <c r="AZ24" i="6"/>
  <c r="AT24" i="6"/>
  <c r="AQ24" i="6"/>
  <c r="AN24" i="6"/>
  <c r="AK24" i="6"/>
  <c r="AH24" i="6"/>
  <c r="AE24" i="6"/>
  <c r="AB24" i="6"/>
  <c r="V24" i="6"/>
  <c r="S24" i="6"/>
  <c r="P24" i="6"/>
  <c r="M24" i="6"/>
  <c r="J24" i="6"/>
  <c r="G24" i="6"/>
  <c r="D24" i="6"/>
  <c r="C24" i="6"/>
  <c r="B24" i="6"/>
  <c r="BO23" i="6"/>
  <c r="BI23" i="6"/>
  <c r="BF23" i="6"/>
  <c r="BC23" i="6"/>
  <c r="AZ23" i="6"/>
  <c r="AT23" i="6"/>
  <c r="AQ23" i="6"/>
  <c r="AN23" i="6"/>
  <c r="AK23" i="6"/>
  <c r="AH23" i="6"/>
  <c r="AE23" i="6"/>
  <c r="AB23" i="6"/>
  <c r="V23" i="6"/>
  <c r="S23" i="6"/>
  <c r="P23" i="6"/>
  <c r="M23" i="6"/>
  <c r="J23" i="6"/>
  <c r="G23" i="6"/>
  <c r="C23" i="6"/>
  <c r="B23" i="6"/>
  <c r="BO22" i="6"/>
  <c r="BI22" i="6"/>
  <c r="BC22" i="6"/>
  <c r="AZ22" i="6"/>
  <c r="AT22" i="6"/>
  <c r="AQ22" i="6"/>
  <c r="AN22" i="6"/>
  <c r="AK22" i="6"/>
  <c r="AH22" i="6"/>
  <c r="AE22" i="6"/>
  <c r="AB22" i="6"/>
  <c r="Y22" i="6"/>
  <c r="V22" i="6"/>
  <c r="S22" i="6"/>
  <c r="P22" i="6"/>
  <c r="M22" i="6"/>
  <c r="J22" i="6"/>
  <c r="G22" i="6"/>
  <c r="C22" i="6"/>
  <c r="D22" i="6" s="1"/>
  <c r="B22" i="6"/>
  <c r="BO21" i="6"/>
  <c r="BI21" i="6"/>
  <c r="BF21" i="6"/>
  <c r="BC21" i="6"/>
  <c r="AZ21" i="6"/>
  <c r="AT21" i="6"/>
  <c r="AQ21" i="6"/>
  <c r="AN21" i="6"/>
  <c r="AK21" i="6"/>
  <c r="AH21" i="6"/>
  <c r="AE21" i="6"/>
  <c r="AB21" i="6"/>
  <c r="V21" i="6"/>
  <c r="S21" i="6"/>
  <c r="P21" i="6"/>
  <c r="M21" i="6"/>
  <c r="J21" i="6"/>
  <c r="G21" i="6"/>
  <c r="C21" i="6"/>
  <c r="D21" i="6" s="1"/>
  <c r="B21" i="6"/>
  <c r="BO20" i="6"/>
  <c r="BI20" i="6"/>
  <c r="BF20" i="6"/>
  <c r="BC20" i="6"/>
  <c r="AZ20" i="6"/>
  <c r="AT20" i="6"/>
  <c r="AQ20" i="6"/>
  <c r="AN20" i="6"/>
  <c r="AH20" i="6"/>
  <c r="AE20" i="6"/>
  <c r="AB20" i="6"/>
  <c r="Y20" i="6"/>
  <c r="V20" i="6"/>
  <c r="S20" i="6"/>
  <c r="P20" i="6"/>
  <c r="M20" i="6"/>
  <c r="J20" i="6"/>
  <c r="G20" i="6"/>
  <c r="C20" i="6"/>
  <c r="B20" i="6"/>
  <c r="D20" i="6" s="1"/>
  <c r="BO19" i="6"/>
  <c r="BI19" i="6"/>
  <c r="BC19" i="6"/>
  <c r="AZ19" i="6"/>
  <c r="AT19" i="6"/>
  <c r="AQ19" i="6"/>
  <c r="AN19" i="6"/>
  <c r="AK19" i="6"/>
  <c r="AH19" i="6"/>
  <c r="AE19" i="6"/>
  <c r="AB19" i="6"/>
  <c r="V19" i="6"/>
  <c r="S19" i="6"/>
  <c r="P19" i="6"/>
  <c r="M19" i="6"/>
  <c r="J19" i="6"/>
  <c r="G19" i="6"/>
  <c r="C19" i="6"/>
  <c r="B19" i="6"/>
  <c r="D19" i="6" s="1"/>
  <c r="BO18" i="6"/>
  <c r="BI18" i="6"/>
  <c r="BC18" i="6"/>
  <c r="AZ18" i="6"/>
  <c r="AT18" i="6"/>
  <c r="AQ18" i="6"/>
  <c r="AN18" i="6"/>
  <c r="AK18" i="6"/>
  <c r="AH18" i="6"/>
  <c r="AE18" i="6"/>
  <c r="AB18" i="6"/>
  <c r="Y18" i="6"/>
  <c r="V18" i="6"/>
  <c r="S18" i="6"/>
  <c r="P18" i="6"/>
  <c r="M18" i="6"/>
  <c r="J18" i="6"/>
  <c r="G18" i="6"/>
  <c r="C18" i="6"/>
  <c r="B18" i="6"/>
  <c r="D18" i="6" s="1"/>
  <c r="BO17" i="6"/>
  <c r="BO14" i="6" s="1"/>
  <c r="BI17" i="6"/>
  <c r="BF17" i="6"/>
  <c r="BC17" i="6"/>
  <c r="AZ17" i="6"/>
  <c r="AT17" i="6"/>
  <c r="AQ17" i="6"/>
  <c r="AN17" i="6"/>
  <c r="AK17" i="6"/>
  <c r="AH17" i="6"/>
  <c r="AE17" i="6"/>
  <c r="AB17" i="6"/>
  <c r="Y17" i="6"/>
  <c r="V17" i="6"/>
  <c r="S17" i="6"/>
  <c r="P17" i="6"/>
  <c r="M17" i="6"/>
  <c r="J17" i="6"/>
  <c r="G17" i="6"/>
  <c r="C17" i="6"/>
  <c r="B17" i="6"/>
  <c r="BO16" i="6"/>
  <c r="BI16" i="6"/>
  <c r="BC16" i="6"/>
  <c r="AZ16" i="6"/>
  <c r="AT16" i="6"/>
  <c r="AQ16" i="6"/>
  <c r="AN16" i="6"/>
  <c r="AK16" i="6"/>
  <c r="AH16" i="6"/>
  <c r="AE16" i="6"/>
  <c r="AB16" i="6"/>
  <c r="Y16" i="6"/>
  <c r="V16" i="6"/>
  <c r="S16" i="6"/>
  <c r="P16" i="6"/>
  <c r="M16" i="6"/>
  <c r="J16" i="6"/>
  <c r="G16" i="6"/>
  <c r="C16" i="6"/>
  <c r="D16" i="6" s="1"/>
  <c r="B16" i="6"/>
  <c r="BO15" i="6"/>
  <c r="BI15" i="6"/>
  <c r="BF15" i="6"/>
  <c r="BC15" i="6"/>
  <c r="AZ15" i="6"/>
  <c r="AT15" i="6"/>
  <c r="AQ15" i="6"/>
  <c r="AN15" i="6"/>
  <c r="AH15" i="6"/>
  <c r="AE15" i="6"/>
  <c r="AB15" i="6"/>
  <c r="Y15" i="6"/>
  <c r="V15" i="6"/>
  <c r="S15" i="6"/>
  <c r="P15" i="6"/>
  <c r="P14" i="6" s="1"/>
  <c r="M15" i="6"/>
  <c r="J15" i="6"/>
  <c r="G15" i="6"/>
  <c r="C15" i="6"/>
  <c r="B15" i="6"/>
  <c r="B14" i="6" s="1"/>
  <c r="BR14" i="6"/>
  <c r="BQ14" i="6"/>
  <c r="BP14" i="6"/>
  <c r="BN14" i="6"/>
  <c r="BM14" i="6"/>
  <c r="BL14" i="6"/>
  <c r="BK14" i="6"/>
  <c r="BJ14" i="6"/>
  <c r="BH14" i="6"/>
  <c r="BG14" i="6"/>
  <c r="BI14" i="6" s="1"/>
  <c r="BF14" i="6"/>
  <c r="BE14" i="6"/>
  <c r="BD14" i="6"/>
  <c r="BB14" i="6"/>
  <c r="BA14" i="6"/>
  <c r="BA7" i="6" s="1"/>
  <c r="AY14" i="6"/>
  <c r="AZ14" i="6" s="1"/>
  <c r="AX14" i="6"/>
  <c r="AW14" i="6"/>
  <c r="AV14" i="6"/>
  <c r="AV7" i="6" s="1"/>
  <c r="AU14" i="6"/>
  <c r="AS14" i="6"/>
  <c r="AT14" i="6" s="1"/>
  <c r="AR14" i="6"/>
  <c r="AP14" i="6"/>
  <c r="AQ14" i="6" s="1"/>
  <c r="AO14" i="6"/>
  <c r="AM14" i="6"/>
  <c r="AL14" i="6"/>
  <c r="AJ14" i="6"/>
  <c r="AI14" i="6"/>
  <c r="AG14" i="6"/>
  <c r="AH14" i="6" s="1"/>
  <c r="AF14" i="6"/>
  <c r="AD14" i="6"/>
  <c r="AC14" i="6"/>
  <c r="AA14" i="6"/>
  <c r="AB14" i="6" s="1"/>
  <c r="Z14" i="6"/>
  <c r="X14" i="6"/>
  <c r="W14" i="6"/>
  <c r="V14" i="6"/>
  <c r="U14" i="6"/>
  <c r="T14" i="6"/>
  <c r="R14" i="6"/>
  <c r="Q14" i="6"/>
  <c r="O14" i="6"/>
  <c r="N14" i="6"/>
  <c r="L14" i="6"/>
  <c r="K14" i="6"/>
  <c r="M14" i="6" s="1"/>
  <c r="I14" i="6"/>
  <c r="H14" i="6"/>
  <c r="J14" i="6" s="1"/>
  <c r="F14" i="6"/>
  <c r="G14" i="6" s="1"/>
  <c r="E14" i="6"/>
  <c r="BO13" i="6"/>
  <c r="BF13" i="6"/>
  <c r="BC13" i="6"/>
  <c r="AZ13" i="6"/>
  <c r="AQ13" i="6"/>
  <c r="AN13" i="6"/>
  <c r="AK13" i="6"/>
  <c r="AH13" i="6"/>
  <c r="AE13" i="6"/>
  <c r="AB13" i="6"/>
  <c r="V13" i="6"/>
  <c r="S13" i="6"/>
  <c r="P13" i="6"/>
  <c r="M13" i="6"/>
  <c r="C13" i="6"/>
  <c r="D13" i="6" s="1"/>
  <c r="B13" i="6"/>
  <c r="BO12" i="6"/>
  <c r="BF12" i="6"/>
  <c r="BC12" i="6"/>
  <c r="AZ12" i="6"/>
  <c r="AQ12" i="6"/>
  <c r="AN12" i="6"/>
  <c r="AK12" i="6"/>
  <c r="AH12" i="6"/>
  <c r="AE12" i="6"/>
  <c r="AB12" i="6"/>
  <c r="Y12" i="6"/>
  <c r="V12" i="6"/>
  <c r="S12" i="6"/>
  <c r="P12" i="6"/>
  <c r="M12" i="6"/>
  <c r="J12" i="6"/>
  <c r="G12" i="6"/>
  <c r="C12" i="6"/>
  <c r="D12" i="6" s="1"/>
  <c r="B12" i="6"/>
  <c r="BO11" i="6"/>
  <c r="BF11" i="6"/>
  <c r="BC11" i="6"/>
  <c r="AZ11" i="6"/>
  <c r="AQ11" i="6"/>
  <c r="AN11" i="6"/>
  <c r="AK11" i="6"/>
  <c r="AH11" i="6"/>
  <c r="AE11" i="6"/>
  <c r="AB11" i="6"/>
  <c r="Y11" i="6"/>
  <c r="V11" i="6"/>
  <c r="S11" i="6"/>
  <c r="P11" i="6"/>
  <c r="M11" i="6"/>
  <c r="C11" i="6"/>
  <c r="B11" i="6"/>
  <c r="BO10" i="6"/>
  <c r="BC10" i="6"/>
  <c r="AZ10" i="6"/>
  <c r="AQ10" i="6"/>
  <c r="AN10" i="6"/>
  <c r="AK10" i="6"/>
  <c r="AH10" i="6"/>
  <c r="AE10" i="6"/>
  <c r="AB10" i="6"/>
  <c r="Y10" i="6"/>
  <c r="Y8" i="6" s="1"/>
  <c r="V10" i="6"/>
  <c r="S10" i="6"/>
  <c r="P10" i="6"/>
  <c r="M10" i="6"/>
  <c r="C10" i="6"/>
  <c r="D10" i="6" s="1"/>
  <c r="B10" i="6"/>
  <c r="BO9" i="6"/>
  <c r="BO8" i="6" s="1"/>
  <c r="BO7" i="6" s="1"/>
  <c r="BC9" i="6"/>
  <c r="AZ9" i="6"/>
  <c r="AQ9" i="6"/>
  <c r="AN9" i="6"/>
  <c r="AK9" i="6"/>
  <c r="AH9" i="6"/>
  <c r="AE9" i="6"/>
  <c r="AB9" i="6"/>
  <c r="V9" i="6"/>
  <c r="S9" i="6"/>
  <c r="P9" i="6"/>
  <c r="M9" i="6"/>
  <c r="C9" i="6"/>
  <c r="D9" i="6" s="1"/>
  <c r="B9" i="6"/>
  <c r="B8" i="6" s="1"/>
  <c r="BR8" i="6"/>
  <c r="BQ8" i="6"/>
  <c r="BP8" i="6"/>
  <c r="BP7" i="6" s="1"/>
  <c r="BN8" i="6"/>
  <c r="BM8" i="6"/>
  <c r="BM7" i="6" s="1"/>
  <c r="BL8" i="6"/>
  <c r="BL7" i="6" s="1"/>
  <c r="BK8" i="6"/>
  <c r="BJ8" i="6"/>
  <c r="BH8" i="6"/>
  <c r="BG8" i="6"/>
  <c r="BE8" i="6"/>
  <c r="BD8" i="6"/>
  <c r="BF8" i="6" s="1"/>
  <c r="BB8" i="6"/>
  <c r="BA8" i="6"/>
  <c r="AY8" i="6"/>
  <c r="AX8" i="6"/>
  <c r="AW8" i="6"/>
  <c r="AV8" i="6"/>
  <c r="AU8" i="6"/>
  <c r="AS8" i="6"/>
  <c r="AS7" i="6" s="1"/>
  <c r="AR8" i="6"/>
  <c r="AR7" i="6" s="1"/>
  <c r="AP8" i="6"/>
  <c r="AQ8" i="6" s="1"/>
  <c r="AO8" i="6"/>
  <c r="AO7" i="6" s="1"/>
  <c r="AM8" i="6"/>
  <c r="AL8" i="6"/>
  <c r="AN8" i="6" s="1"/>
  <c r="AJ8" i="6"/>
  <c r="AJ7" i="6" s="1"/>
  <c r="AI8" i="6"/>
  <c r="AK8" i="6" s="1"/>
  <c r="AG8" i="6"/>
  <c r="AG7" i="6" s="1"/>
  <c r="AH7" i="6" s="1"/>
  <c r="AF8" i="6"/>
  <c r="AF7" i="6" s="1"/>
  <c r="AD8" i="6"/>
  <c r="AC8" i="6"/>
  <c r="AC7" i="6" s="1"/>
  <c r="AA8" i="6"/>
  <c r="Z8" i="6"/>
  <c r="X8" i="6"/>
  <c r="X7" i="6" s="1"/>
  <c r="W8" i="6"/>
  <c r="W7" i="6" s="1"/>
  <c r="U8" i="6"/>
  <c r="U7" i="6" s="1"/>
  <c r="T8" i="6"/>
  <c r="T7" i="6" s="1"/>
  <c r="R8" i="6"/>
  <c r="Q8" i="6"/>
  <c r="Q7" i="6" s="1"/>
  <c r="O8" i="6"/>
  <c r="N8" i="6"/>
  <c r="L8" i="6"/>
  <c r="L7" i="6" s="1"/>
  <c r="K8" i="6"/>
  <c r="K7" i="6" s="1"/>
  <c r="I8" i="6"/>
  <c r="I7" i="6" s="1"/>
  <c r="H8" i="6"/>
  <c r="H7" i="6" s="1"/>
  <c r="F8" i="6"/>
  <c r="G8" i="6" s="1"/>
  <c r="E8" i="6"/>
  <c r="E7" i="6" s="1"/>
  <c r="BR7" i="6"/>
  <c r="BQ7" i="6"/>
  <c r="BN7" i="6"/>
  <c r="BJ7" i="6"/>
  <c r="BH7" i="6"/>
  <c r="BG7" i="6"/>
  <c r="BI7" i="6" s="1"/>
  <c r="BE7" i="6"/>
  <c r="BD7" i="6"/>
  <c r="BF7" i="6" s="1"/>
  <c r="BB7" i="6"/>
  <c r="AY7" i="6"/>
  <c r="AX7" i="6"/>
  <c r="AW7" i="6"/>
  <c r="AU7" i="6"/>
  <c r="AP7" i="6"/>
  <c r="AQ7" i="6" s="1"/>
  <c r="AM7" i="6"/>
  <c r="AD7" i="6"/>
  <c r="AE7" i="6" s="1"/>
  <c r="AA7" i="6"/>
  <c r="AB7" i="6" s="1"/>
  <c r="Z7" i="6"/>
  <c r="R7" i="6"/>
  <c r="O7" i="6"/>
  <c r="N7" i="6"/>
  <c r="Y7" i="6" l="1"/>
  <c r="AN7" i="6"/>
  <c r="BC8" i="6"/>
  <c r="Y14" i="6"/>
  <c r="S7" i="6"/>
  <c r="M8" i="6"/>
  <c r="AT7" i="6"/>
  <c r="S14" i="6"/>
  <c r="BC14" i="6"/>
  <c r="BC7" i="6" s="1"/>
  <c r="AI7" i="6"/>
  <c r="AK7" i="6" s="1"/>
  <c r="AZ7" i="6"/>
  <c r="AE8" i="6"/>
  <c r="AZ8" i="6"/>
  <c r="P8" i="6"/>
  <c r="P7" i="6" s="1"/>
  <c r="D11" i="6"/>
  <c r="AE14" i="6"/>
  <c r="AK14" i="6"/>
  <c r="D23" i="6"/>
  <c r="D31" i="6"/>
  <c r="D32" i="6"/>
  <c r="M7" i="6"/>
  <c r="F7" i="6"/>
  <c r="G7" i="6" s="1"/>
  <c r="S8" i="6"/>
  <c r="AN14" i="6"/>
  <c r="D17" i="6"/>
  <c r="AL7" i="6"/>
  <c r="AB8" i="6"/>
  <c r="BK7" i="6"/>
  <c r="B7" i="6"/>
  <c r="D15" i="6"/>
  <c r="D29" i="6"/>
  <c r="D34" i="6"/>
  <c r="J7" i="6"/>
  <c r="V7" i="6"/>
  <c r="J8" i="6"/>
  <c r="V8" i="6"/>
  <c r="AH8" i="6"/>
  <c r="C14" i="6"/>
  <c r="D14" i="6" s="1"/>
  <c r="C8" i="6"/>
  <c r="D8" i="6" l="1"/>
  <c r="C7" i="6"/>
  <c r="D7" i="6" s="1"/>
  <c r="C36" i="5" l="1"/>
  <c r="B36" i="5"/>
  <c r="GK35" i="5"/>
  <c r="GE35" i="5"/>
  <c r="GB35" i="5"/>
  <c r="V35" i="5"/>
  <c r="P35" i="5"/>
  <c r="M35" i="5"/>
  <c r="G35" i="5"/>
  <c r="D35" i="5"/>
  <c r="C35" i="5"/>
  <c r="B35" i="5"/>
  <c r="GK34" i="5"/>
  <c r="GE34" i="5"/>
  <c r="GB34" i="5"/>
  <c r="V34" i="5"/>
  <c r="P34" i="5"/>
  <c r="M34" i="5"/>
  <c r="G34" i="5"/>
  <c r="C34" i="5"/>
  <c r="D34" i="5" s="1"/>
  <c r="B34" i="5"/>
  <c r="GK33" i="5"/>
  <c r="GE33" i="5"/>
  <c r="GB33" i="5"/>
  <c r="V33" i="5"/>
  <c r="P33" i="5"/>
  <c r="M33" i="5"/>
  <c r="G33" i="5"/>
  <c r="C33" i="5"/>
  <c r="D33" i="5" s="1"/>
  <c r="B33" i="5"/>
  <c r="GK32" i="5"/>
  <c r="GE32" i="5"/>
  <c r="GB32" i="5"/>
  <c r="V32" i="5"/>
  <c r="P32" i="5"/>
  <c r="M32" i="5"/>
  <c r="G32" i="5"/>
  <c r="C32" i="5"/>
  <c r="B32" i="5"/>
  <c r="GK31" i="5"/>
  <c r="GE31" i="5"/>
  <c r="GB31" i="5"/>
  <c r="V31" i="5"/>
  <c r="P31" i="5"/>
  <c r="M31" i="5"/>
  <c r="G31" i="5"/>
  <c r="C31" i="5"/>
  <c r="B31" i="5"/>
  <c r="D31" i="5" s="1"/>
  <c r="GK30" i="5"/>
  <c r="GE30" i="5"/>
  <c r="GB30" i="5"/>
  <c r="V30" i="5"/>
  <c r="P30" i="5"/>
  <c r="M30" i="5"/>
  <c r="J30" i="5"/>
  <c r="G30" i="5"/>
  <c r="C30" i="5"/>
  <c r="B30" i="5"/>
  <c r="GK29" i="5"/>
  <c r="GE29" i="5"/>
  <c r="GB29" i="5"/>
  <c r="EC29" i="5"/>
  <c r="V29" i="5"/>
  <c r="P29" i="5"/>
  <c r="M29" i="5"/>
  <c r="G29" i="5"/>
  <c r="C29" i="5"/>
  <c r="B29" i="5"/>
  <c r="GK28" i="5"/>
  <c r="GE28" i="5"/>
  <c r="GB28" i="5"/>
  <c r="V28" i="5"/>
  <c r="P28" i="5"/>
  <c r="M28" i="5"/>
  <c r="G28" i="5"/>
  <c r="D28" i="5"/>
  <c r="C28" i="5"/>
  <c r="B28" i="5"/>
  <c r="GK27" i="5"/>
  <c r="GE27" i="5"/>
  <c r="GB27" i="5"/>
  <c r="V27" i="5"/>
  <c r="P27" i="5"/>
  <c r="M27" i="5"/>
  <c r="G27" i="5"/>
  <c r="C27" i="5"/>
  <c r="D27" i="5" s="1"/>
  <c r="B27" i="5"/>
  <c r="GK26" i="5"/>
  <c r="GE26" i="5"/>
  <c r="GB26" i="5"/>
  <c r="V26" i="5"/>
  <c r="P26" i="5"/>
  <c r="M26" i="5"/>
  <c r="G26" i="5"/>
  <c r="C26" i="5"/>
  <c r="D26" i="5" s="1"/>
  <c r="B26" i="5"/>
  <c r="GK25" i="5"/>
  <c r="GE25" i="5"/>
  <c r="GB25" i="5"/>
  <c r="V25" i="5"/>
  <c r="P25" i="5"/>
  <c r="M25" i="5"/>
  <c r="G25" i="5"/>
  <c r="C25" i="5"/>
  <c r="B25" i="5"/>
  <c r="GK24" i="5"/>
  <c r="GE24" i="5"/>
  <c r="GB24" i="5"/>
  <c r="V24" i="5"/>
  <c r="P24" i="5"/>
  <c r="M24" i="5"/>
  <c r="G24" i="5"/>
  <c r="C24" i="5"/>
  <c r="B24" i="5"/>
  <c r="D24" i="5" s="1"/>
  <c r="GK23" i="5"/>
  <c r="GE23" i="5"/>
  <c r="GB23" i="5"/>
  <c r="V23" i="5"/>
  <c r="P23" i="5"/>
  <c r="M23" i="5"/>
  <c r="G23" i="5"/>
  <c r="C23" i="5"/>
  <c r="B23" i="5"/>
  <c r="GK22" i="5"/>
  <c r="GE22" i="5"/>
  <c r="GB22" i="5"/>
  <c r="V22" i="5"/>
  <c r="P22" i="5"/>
  <c r="M22" i="5"/>
  <c r="G22" i="5"/>
  <c r="C22" i="5"/>
  <c r="D22" i="5" s="1"/>
  <c r="B22" i="5"/>
  <c r="GK21" i="5"/>
  <c r="GE21" i="5"/>
  <c r="GB21" i="5"/>
  <c r="V21" i="5"/>
  <c r="P21" i="5"/>
  <c r="M21" i="5"/>
  <c r="G21" i="5"/>
  <c r="C21" i="5"/>
  <c r="B21" i="5"/>
  <c r="GK20" i="5"/>
  <c r="GE20" i="5"/>
  <c r="GB20" i="5"/>
  <c r="V20" i="5"/>
  <c r="P20" i="5"/>
  <c r="M20" i="5"/>
  <c r="J20" i="5"/>
  <c r="J14" i="5" s="1"/>
  <c r="G20" i="5"/>
  <c r="C20" i="5"/>
  <c r="B20" i="5"/>
  <c r="GK19" i="5"/>
  <c r="GE19" i="5"/>
  <c r="GB19" i="5"/>
  <c r="V19" i="5"/>
  <c r="P19" i="5"/>
  <c r="M19" i="5"/>
  <c r="J19" i="5"/>
  <c r="G19" i="5"/>
  <c r="C19" i="5"/>
  <c r="D19" i="5" s="1"/>
  <c r="B19" i="5"/>
  <c r="GK18" i="5"/>
  <c r="GE18" i="5"/>
  <c r="GB18" i="5"/>
  <c r="V18" i="5"/>
  <c r="P18" i="5"/>
  <c r="M18" i="5"/>
  <c r="G18" i="5"/>
  <c r="C18" i="5"/>
  <c r="B18" i="5"/>
  <c r="GK17" i="5"/>
  <c r="GE17" i="5"/>
  <c r="GB17" i="5"/>
  <c r="V17" i="5"/>
  <c r="P17" i="5"/>
  <c r="M17" i="5"/>
  <c r="G17" i="5"/>
  <c r="C17" i="5"/>
  <c r="B17" i="5"/>
  <c r="D17" i="5" s="1"/>
  <c r="GK16" i="5"/>
  <c r="GE16" i="5"/>
  <c r="GB16" i="5"/>
  <c r="V16" i="5"/>
  <c r="P16" i="5"/>
  <c r="M16" i="5"/>
  <c r="G16" i="5"/>
  <c r="C16" i="5"/>
  <c r="B16" i="5"/>
  <c r="GK15" i="5"/>
  <c r="GE15" i="5"/>
  <c r="GB15" i="5"/>
  <c r="V15" i="5"/>
  <c r="P15" i="5"/>
  <c r="M15" i="5"/>
  <c r="G15" i="5"/>
  <c r="C15" i="5"/>
  <c r="D15" i="5" s="1"/>
  <c r="B15" i="5"/>
  <c r="GN14" i="5"/>
  <c r="GN7" i="5" s="1"/>
  <c r="GM14" i="5"/>
  <c r="GL14" i="5"/>
  <c r="GL7" i="5" s="1"/>
  <c r="GJ14" i="5"/>
  <c r="GI14" i="5"/>
  <c r="GI7" i="5" s="1"/>
  <c r="GH14" i="5"/>
  <c r="GG14" i="5"/>
  <c r="GG7" i="5" s="1"/>
  <c r="GF14" i="5"/>
  <c r="GE14" i="5"/>
  <c r="GD14" i="5"/>
  <c r="GC14" i="5"/>
  <c r="GA14" i="5"/>
  <c r="FZ14" i="5"/>
  <c r="FY14" i="5"/>
  <c r="FX14" i="5"/>
  <c r="FW14" i="5"/>
  <c r="FV14" i="5"/>
  <c r="FU14" i="5"/>
  <c r="FT14" i="5"/>
  <c r="FS14" i="5"/>
  <c r="FR14" i="5"/>
  <c r="FQ14" i="5"/>
  <c r="FP14" i="5"/>
  <c r="FO14" i="5"/>
  <c r="FN14" i="5"/>
  <c r="FM14" i="5"/>
  <c r="FL14" i="5"/>
  <c r="FK14" i="5"/>
  <c r="FJ14" i="5"/>
  <c r="FI14" i="5"/>
  <c r="FH14" i="5"/>
  <c r="FG14" i="5"/>
  <c r="FF14" i="5"/>
  <c r="FE14" i="5"/>
  <c r="FD14" i="5"/>
  <c r="FC14" i="5"/>
  <c r="FB14" i="5"/>
  <c r="FA14" i="5"/>
  <c r="EZ14" i="5"/>
  <c r="EY14" i="5"/>
  <c r="EX14" i="5"/>
  <c r="EW14" i="5"/>
  <c r="EV14" i="5"/>
  <c r="EU14" i="5"/>
  <c r="ET14" i="5"/>
  <c r="ES14" i="5"/>
  <c r="ER14" i="5"/>
  <c r="EQ14" i="5"/>
  <c r="EP14" i="5"/>
  <c r="EO14" i="5"/>
  <c r="EN14" i="5"/>
  <c r="EM14" i="5"/>
  <c r="EL14" i="5"/>
  <c r="EK14" i="5"/>
  <c r="EJ14" i="5"/>
  <c r="EI14" i="5"/>
  <c r="EH14" i="5"/>
  <c r="EG14" i="5"/>
  <c r="EF14" i="5"/>
  <c r="EE14" i="5"/>
  <c r="ED14" i="5"/>
  <c r="EB14" i="5"/>
  <c r="EA14" i="5"/>
  <c r="DZ14" i="5"/>
  <c r="DY14" i="5"/>
  <c r="DX14" i="5"/>
  <c r="DW14" i="5"/>
  <c r="DV14" i="5"/>
  <c r="DU14" i="5"/>
  <c r="DT14" i="5"/>
  <c r="DS14" i="5"/>
  <c r="DR14" i="5"/>
  <c r="DQ14" i="5"/>
  <c r="DP14" i="5"/>
  <c r="DO14" i="5"/>
  <c r="DN14" i="5"/>
  <c r="DM14" i="5"/>
  <c r="DL14" i="5"/>
  <c r="DK14" i="5"/>
  <c r="DJ14" i="5"/>
  <c r="DI14" i="5"/>
  <c r="DH14" i="5"/>
  <c r="DG14" i="5"/>
  <c r="DF14" i="5"/>
  <c r="DE14" i="5"/>
  <c r="DD14" i="5"/>
  <c r="DC14" i="5"/>
  <c r="DB14" i="5"/>
  <c r="DA14" i="5"/>
  <c r="CZ14" i="5"/>
  <c r="CY14" i="5"/>
  <c r="CX14" i="5"/>
  <c r="CW14" i="5"/>
  <c r="CV14" i="5"/>
  <c r="CU14" i="5"/>
  <c r="CT14" i="5"/>
  <c r="CS14" i="5"/>
  <c r="CR14" i="5"/>
  <c r="CQ14" i="5"/>
  <c r="CP14" i="5"/>
  <c r="CO14" i="5"/>
  <c r="CN14" i="5"/>
  <c r="CM14" i="5"/>
  <c r="CL14" i="5"/>
  <c r="CK14" i="5"/>
  <c r="CJ14" i="5"/>
  <c r="CI14" i="5"/>
  <c r="CI7" i="5" s="1"/>
  <c r="CH14" i="5"/>
  <c r="CG14" i="5"/>
  <c r="CF14" i="5"/>
  <c r="CE14" i="5"/>
  <c r="CE7" i="5" s="1"/>
  <c r="CD14" i="5"/>
  <c r="CC14" i="5"/>
  <c r="CB14" i="5"/>
  <c r="CA14" i="5"/>
  <c r="CA7" i="5" s="1"/>
  <c r="BZ14" i="5"/>
  <c r="BY14" i="5"/>
  <c r="BX14" i="5"/>
  <c r="BW14" i="5"/>
  <c r="BW7" i="5" s="1"/>
  <c r="BV14" i="5"/>
  <c r="BU14" i="5"/>
  <c r="BT14" i="5"/>
  <c r="BS14" i="5"/>
  <c r="BS7" i="5" s="1"/>
  <c r="BR14" i="5"/>
  <c r="BQ14" i="5"/>
  <c r="BP14" i="5"/>
  <c r="BO14" i="5"/>
  <c r="BO7" i="5" s="1"/>
  <c r="BN14" i="5"/>
  <c r="BM14" i="5"/>
  <c r="BL14" i="5"/>
  <c r="BK14" i="5"/>
  <c r="BK7" i="5" s="1"/>
  <c r="BJ14" i="5"/>
  <c r="BI14" i="5"/>
  <c r="BH14" i="5"/>
  <c r="BG14" i="5"/>
  <c r="BG7" i="5" s="1"/>
  <c r="BF14" i="5"/>
  <c r="BE14" i="5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P14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U14" i="5"/>
  <c r="T14" i="5"/>
  <c r="S14" i="5"/>
  <c r="R14" i="5"/>
  <c r="Q14" i="5"/>
  <c r="O14" i="5"/>
  <c r="N14" i="5"/>
  <c r="L14" i="5"/>
  <c r="M14" i="5" s="1"/>
  <c r="K14" i="5"/>
  <c r="I14" i="5"/>
  <c r="H14" i="5"/>
  <c r="F14" i="5"/>
  <c r="E14" i="5"/>
  <c r="E7" i="5" s="1"/>
  <c r="GK13" i="5"/>
  <c r="GE13" i="5"/>
  <c r="GB13" i="5"/>
  <c r="V13" i="5"/>
  <c r="G13" i="5"/>
  <c r="C13" i="5"/>
  <c r="D13" i="5" s="1"/>
  <c r="B13" i="5"/>
  <c r="GK12" i="5"/>
  <c r="BF12" i="5"/>
  <c r="V12" i="5"/>
  <c r="G12" i="5"/>
  <c r="C12" i="5"/>
  <c r="B12" i="5"/>
  <c r="GK11" i="5"/>
  <c r="GE11" i="5"/>
  <c r="GB11" i="5"/>
  <c r="V11" i="5"/>
  <c r="G11" i="5"/>
  <c r="C11" i="5"/>
  <c r="B11" i="5"/>
  <c r="GK10" i="5"/>
  <c r="GE10" i="5"/>
  <c r="GB10" i="5"/>
  <c r="CJ10" i="5"/>
  <c r="CG10" i="5"/>
  <c r="V10" i="5"/>
  <c r="G10" i="5"/>
  <c r="C10" i="5"/>
  <c r="D10" i="5" s="1"/>
  <c r="B10" i="5"/>
  <c r="GK9" i="5"/>
  <c r="GE9" i="5"/>
  <c r="GB9" i="5"/>
  <c r="V9" i="5"/>
  <c r="G9" i="5"/>
  <c r="C9" i="5"/>
  <c r="B9" i="5"/>
  <c r="GN8" i="5"/>
  <c r="GM8" i="5"/>
  <c r="GL8" i="5"/>
  <c r="GJ8" i="5"/>
  <c r="GK8" i="5" s="1"/>
  <c r="GI8" i="5"/>
  <c r="GH8" i="5"/>
  <c r="GG8" i="5"/>
  <c r="GF8" i="5"/>
  <c r="GD8" i="5"/>
  <c r="GC8" i="5"/>
  <c r="GA8" i="5"/>
  <c r="FZ8" i="5"/>
  <c r="FZ7" i="5" s="1"/>
  <c r="FY8" i="5"/>
  <c r="FX8" i="5"/>
  <c r="FW8" i="5"/>
  <c r="FV8" i="5"/>
  <c r="FV7" i="5" s="1"/>
  <c r="FU8" i="5"/>
  <c r="FT8" i="5"/>
  <c r="FS8" i="5"/>
  <c r="FR8" i="5"/>
  <c r="FR7" i="5" s="1"/>
  <c r="FQ8" i="5"/>
  <c r="FP8" i="5"/>
  <c r="FO8" i="5"/>
  <c r="FN8" i="5"/>
  <c r="FN7" i="5" s="1"/>
  <c r="FM8" i="5"/>
  <c r="FL8" i="5"/>
  <c r="FK8" i="5"/>
  <c r="FJ8" i="5"/>
  <c r="FJ7" i="5" s="1"/>
  <c r="FI8" i="5"/>
  <c r="FH8" i="5"/>
  <c r="FG8" i="5"/>
  <c r="FF8" i="5"/>
  <c r="FE8" i="5"/>
  <c r="FD8" i="5"/>
  <c r="FC8" i="5"/>
  <c r="FB8" i="5"/>
  <c r="FB7" i="5" s="1"/>
  <c r="FA8" i="5"/>
  <c r="EZ8" i="5"/>
  <c r="EY8" i="5"/>
  <c r="EX8" i="5"/>
  <c r="EX7" i="5" s="1"/>
  <c r="EW8" i="5"/>
  <c r="EV8" i="5"/>
  <c r="EU8" i="5"/>
  <c r="ET8" i="5"/>
  <c r="ET7" i="5" s="1"/>
  <c r="ES8" i="5"/>
  <c r="ER8" i="5"/>
  <c r="EQ8" i="5"/>
  <c r="EP8" i="5"/>
  <c r="EP7" i="5" s="1"/>
  <c r="EO8" i="5"/>
  <c r="EN8" i="5"/>
  <c r="EM8" i="5"/>
  <c r="EL8" i="5"/>
  <c r="EL7" i="5" s="1"/>
  <c r="EK8" i="5"/>
  <c r="EJ8" i="5"/>
  <c r="EI8" i="5"/>
  <c r="EH8" i="5"/>
  <c r="EH7" i="5" s="1"/>
  <c r="EG8" i="5"/>
  <c r="EF8" i="5"/>
  <c r="EE8" i="5"/>
  <c r="ED8" i="5"/>
  <c r="ED7" i="5" s="1"/>
  <c r="EB8" i="5"/>
  <c r="EA8" i="5"/>
  <c r="DZ8" i="5"/>
  <c r="DY8" i="5"/>
  <c r="DY7" i="5" s="1"/>
  <c r="DX8" i="5"/>
  <c r="DW8" i="5"/>
  <c r="DV8" i="5"/>
  <c r="DU8" i="5"/>
  <c r="DU7" i="5" s="1"/>
  <c r="DT8" i="5"/>
  <c r="DS8" i="5"/>
  <c r="DR8" i="5"/>
  <c r="DQ8" i="5"/>
  <c r="DQ7" i="5" s="1"/>
  <c r="DP8" i="5"/>
  <c r="DO8" i="5"/>
  <c r="DN8" i="5"/>
  <c r="DM8" i="5"/>
  <c r="DM7" i="5" s="1"/>
  <c r="DL8" i="5"/>
  <c r="DK8" i="5"/>
  <c r="DJ8" i="5"/>
  <c r="DI8" i="5"/>
  <c r="DI7" i="5" s="1"/>
  <c r="DH8" i="5"/>
  <c r="DG8" i="5"/>
  <c r="DF8" i="5"/>
  <c r="DE8" i="5"/>
  <c r="DE7" i="5" s="1"/>
  <c r="DD8" i="5"/>
  <c r="DC8" i="5"/>
  <c r="DB8" i="5"/>
  <c r="DA8" i="5"/>
  <c r="DA7" i="5" s="1"/>
  <c r="CZ8" i="5"/>
  <c r="CY8" i="5"/>
  <c r="CX8" i="5"/>
  <c r="CW8" i="5"/>
  <c r="CW7" i="5" s="1"/>
  <c r="CV8" i="5"/>
  <c r="CU8" i="5"/>
  <c r="CT8" i="5"/>
  <c r="CS8" i="5"/>
  <c r="CS7" i="5" s="1"/>
  <c r="CR8" i="5"/>
  <c r="CQ8" i="5"/>
  <c r="CP8" i="5"/>
  <c r="CO8" i="5"/>
  <c r="CO7" i="5" s="1"/>
  <c r="CN8" i="5"/>
  <c r="CM8" i="5"/>
  <c r="CL8" i="5"/>
  <c r="CK8" i="5"/>
  <c r="CK7" i="5" s="1"/>
  <c r="CI8" i="5"/>
  <c r="CH8" i="5"/>
  <c r="CF8" i="5"/>
  <c r="CG8" i="5" s="1"/>
  <c r="CE8" i="5"/>
  <c r="CD8" i="5"/>
  <c r="CD7" i="5" s="1"/>
  <c r="CC8" i="5"/>
  <c r="CB8" i="5"/>
  <c r="CA8" i="5"/>
  <c r="BZ8" i="5"/>
  <c r="BY8" i="5"/>
  <c r="BX8" i="5"/>
  <c r="BW8" i="5"/>
  <c r="BV8" i="5"/>
  <c r="BV7" i="5" s="1"/>
  <c r="BU8" i="5"/>
  <c r="BT8" i="5"/>
  <c r="BS8" i="5"/>
  <c r="BR8" i="5"/>
  <c r="BQ8" i="5"/>
  <c r="BP8" i="5"/>
  <c r="BO8" i="5"/>
  <c r="BN8" i="5"/>
  <c r="BN7" i="5" s="1"/>
  <c r="BM8" i="5"/>
  <c r="BL8" i="5"/>
  <c r="BK8" i="5"/>
  <c r="BJ8" i="5"/>
  <c r="BI8" i="5"/>
  <c r="BH8" i="5"/>
  <c r="BG8" i="5"/>
  <c r="BE8" i="5"/>
  <c r="BD8" i="5"/>
  <c r="BC8" i="5"/>
  <c r="BB8" i="5"/>
  <c r="BA8" i="5"/>
  <c r="BA7" i="5" s="1"/>
  <c r="AZ8" i="5"/>
  <c r="AY8" i="5"/>
  <c r="AX8" i="5"/>
  <c r="AW8" i="5"/>
  <c r="AW7" i="5" s="1"/>
  <c r="AV8" i="5"/>
  <c r="AU8" i="5"/>
  <c r="AT8" i="5"/>
  <c r="AS8" i="5"/>
  <c r="AR8" i="5"/>
  <c r="AQ8" i="5"/>
  <c r="AP8" i="5"/>
  <c r="AO8" i="5"/>
  <c r="AO7" i="5" s="1"/>
  <c r="AN8" i="5"/>
  <c r="AM8" i="5"/>
  <c r="AL8" i="5"/>
  <c r="AK8" i="5"/>
  <c r="AK7" i="5" s="1"/>
  <c r="AJ8" i="5"/>
  <c r="AI8" i="5"/>
  <c r="AH8" i="5"/>
  <c r="AG8" i="5"/>
  <c r="AG7" i="5" s="1"/>
  <c r="AF8" i="5"/>
  <c r="AE8" i="5"/>
  <c r="AD8" i="5"/>
  <c r="AC8" i="5"/>
  <c r="AB8" i="5"/>
  <c r="AA8" i="5"/>
  <c r="Z8" i="5"/>
  <c r="Y8" i="5"/>
  <c r="Y7" i="5" s="1"/>
  <c r="X8" i="5"/>
  <c r="W8" i="5"/>
  <c r="U8" i="5"/>
  <c r="T8" i="5"/>
  <c r="S8" i="5"/>
  <c r="R8" i="5"/>
  <c r="R7" i="5" s="1"/>
  <c r="Q8" i="5"/>
  <c r="Q7" i="5" s="1"/>
  <c r="O8" i="5"/>
  <c r="N8" i="5"/>
  <c r="L8" i="5"/>
  <c r="L7" i="5" s="1"/>
  <c r="M7" i="5" s="1"/>
  <c r="K8" i="5"/>
  <c r="K7" i="5" s="1"/>
  <c r="J8" i="5"/>
  <c r="I8" i="5"/>
  <c r="I7" i="5" s="1"/>
  <c r="H8" i="5"/>
  <c r="H7" i="5" s="1"/>
  <c r="F8" i="5"/>
  <c r="G8" i="5" s="1"/>
  <c r="E8" i="5"/>
  <c r="C8" i="5"/>
  <c r="GH7" i="5"/>
  <c r="GC7" i="5"/>
  <c r="FY7" i="5"/>
  <c r="FU7" i="5"/>
  <c r="FQ7" i="5"/>
  <c r="FM7" i="5"/>
  <c r="FI7" i="5"/>
  <c r="FF7" i="5"/>
  <c r="FE7" i="5"/>
  <c r="FA7" i="5"/>
  <c r="EW7" i="5"/>
  <c r="ES7" i="5"/>
  <c r="EO7" i="5"/>
  <c r="EK7" i="5"/>
  <c r="EG7" i="5"/>
  <c r="DZ7" i="5"/>
  <c r="DV7" i="5"/>
  <c r="DR7" i="5"/>
  <c r="DN7" i="5"/>
  <c r="DJ7" i="5"/>
  <c r="DF7" i="5"/>
  <c r="DB7" i="5"/>
  <c r="CX7" i="5"/>
  <c r="CT7" i="5"/>
  <c r="CP7" i="5"/>
  <c r="CL7" i="5"/>
  <c r="CH7" i="5"/>
  <c r="BZ7" i="5"/>
  <c r="BR7" i="5"/>
  <c r="BJ7" i="5"/>
  <c r="BB7" i="5"/>
  <c r="AX7" i="5"/>
  <c r="AT7" i="5"/>
  <c r="AS7" i="5"/>
  <c r="AP7" i="5"/>
  <c r="AL7" i="5"/>
  <c r="AH7" i="5"/>
  <c r="AD7" i="5"/>
  <c r="AC7" i="5"/>
  <c r="Z7" i="5"/>
  <c r="U7" i="5"/>
  <c r="N7" i="5"/>
  <c r="J7" i="5"/>
  <c r="F7" i="5"/>
  <c r="V8" i="5" l="1"/>
  <c r="G14" i="5"/>
  <c r="W7" i="5"/>
  <c r="AA7" i="5"/>
  <c r="AE7" i="5"/>
  <c r="AI7" i="5"/>
  <c r="AM7" i="5"/>
  <c r="AQ7" i="5"/>
  <c r="AY7" i="5"/>
  <c r="BC7" i="5"/>
  <c r="CJ7" i="5"/>
  <c r="CM7" i="5"/>
  <c r="CQ7" i="5"/>
  <c r="CU7" i="5"/>
  <c r="CY7" i="5"/>
  <c r="DC7" i="5"/>
  <c r="DG7" i="5"/>
  <c r="DK7" i="5"/>
  <c r="DO7" i="5"/>
  <c r="DS7" i="5"/>
  <c r="DW7" i="5"/>
  <c r="EA7" i="5"/>
  <c r="EF7" i="5"/>
  <c r="EJ7" i="5"/>
  <c r="EN7" i="5"/>
  <c r="ER7" i="5"/>
  <c r="EV7" i="5"/>
  <c r="EZ7" i="5"/>
  <c r="FD7" i="5"/>
  <c r="FH7" i="5"/>
  <c r="FL7" i="5"/>
  <c r="FP7" i="5"/>
  <c r="FT7" i="5"/>
  <c r="FX7" i="5"/>
  <c r="CJ8" i="5"/>
  <c r="GE8" i="5"/>
  <c r="X7" i="5"/>
  <c r="AB7" i="5"/>
  <c r="AF7" i="5"/>
  <c r="AJ7" i="5"/>
  <c r="AN7" i="5"/>
  <c r="AR7" i="5"/>
  <c r="AV7" i="5"/>
  <c r="AZ7" i="5"/>
  <c r="BD7" i="5"/>
  <c r="BH7" i="5"/>
  <c r="BL7" i="5"/>
  <c r="BP7" i="5"/>
  <c r="BT7" i="5"/>
  <c r="BX7" i="5"/>
  <c r="CB7" i="5"/>
  <c r="CF7" i="5"/>
  <c r="CG7" i="5" s="1"/>
  <c r="CN7" i="5"/>
  <c r="CR7" i="5"/>
  <c r="CV7" i="5"/>
  <c r="CZ7" i="5"/>
  <c r="DD7" i="5"/>
  <c r="DH7" i="5"/>
  <c r="DL7" i="5"/>
  <c r="DP7" i="5"/>
  <c r="DT7" i="5"/>
  <c r="DX7" i="5"/>
  <c r="GM7" i="5"/>
  <c r="D20" i="5"/>
  <c r="D30" i="5"/>
  <c r="B8" i="5"/>
  <c r="T7" i="5"/>
  <c r="BI7" i="5"/>
  <c r="BM7" i="5"/>
  <c r="BQ7" i="5"/>
  <c r="BU7" i="5"/>
  <c r="BY7" i="5"/>
  <c r="CC7" i="5"/>
  <c r="D9" i="5"/>
  <c r="D11" i="5"/>
  <c r="EE7" i="5"/>
  <c r="EI7" i="5"/>
  <c r="EM7" i="5"/>
  <c r="EQ7" i="5"/>
  <c r="EU7" i="5"/>
  <c r="EY7" i="5"/>
  <c r="FC7" i="5"/>
  <c r="FG7" i="5"/>
  <c r="FK7" i="5"/>
  <c r="FO7" i="5"/>
  <c r="FS7" i="5"/>
  <c r="FW7" i="5"/>
  <c r="GF7" i="5"/>
  <c r="GK14" i="5"/>
  <c r="D21" i="5"/>
  <c r="D29" i="5"/>
  <c r="D36" i="5"/>
  <c r="G7" i="5"/>
  <c r="C14" i="5"/>
  <c r="EC14" i="5"/>
  <c r="V14" i="5"/>
  <c r="V7" i="5" s="1"/>
  <c r="D18" i="5"/>
  <c r="D25" i="5"/>
  <c r="D32" i="5"/>
  <c r="GB8" i="5"/>
  <c r="B14" i="5"/>
  <c r="B7" i="5" s="1"/>
  <c r="O7" i="5"/>
  <c r="P7" i="5" s="1"/>
  <c r="P14" i="5"/>
  <c r="D16" i="5"/>
  <c r="D23" i="5"/>
  <c r="GD7" i="5"/>
  <c r="GE7" i="5" s="1"/>
  <c r="D8" i="5"/>
  <c r="S7" i="5"/>
  <c r="BF8" i="5"/>
  <c r="BF7" i="5" s="1"/>
  <c r="BE7" i="5"/>
  <c r="GB14" i="5"/>
  <c r="GA7" i="5"/>
  <c r="GB7" i="5" s="1"/>
  <c r="EB7" i="5"/>
  <c r="EC7" i="5" s="1"/>
  <c r="GJ7" i="5"/>
  <c r="GK7" i="5" s="1"/>
  <c r="D14" i="5" l="1"/>
  <c r="C7" i="5"/>
  <c r="D7" i="5" s="1"/>
  <c r="M34" i="4" l="1"/>
  <c r="G34" i="4"/>
  <c r="C34" i="4"/>
  <c r="D34" i="4" s="1"/>
  <c r="B34" i="4"/>
  <c r="M33" i="4"/>
  <c r="C33" i="4"/>
  <c r="D33" i="4" s="1"/>
  <c r="B33" i="4"/>
  <c r="M32" i="4"/>
  <c r="C32" i="4"/>
  <c r="D32" i="4" s="1"/>
  <c r="B32" i="4"/>
  <c r="M31" i="4"/>
  <c r="G31" i="4"/>
  <c r="C31" i="4"/>
  <c r="D31" i="4" s="1"/>
  <c r="B31" i="4"/>
  <c r="M30" i="4"/>
  <c r="G30" i="4"/>
  <c r="C30" i="4"/>
  <c r="D30" i="4" s="1"/>
  <c r="B30" i="4"/>
  <c r="C29" i="4"/>
  <c r="B29" i="4"/>
  <c r="D28" i="4"/>
  <c r="C28" i="4"/>
  <c r="B28" i="4"/>
  <c r="M27" i="4"/>
  <c r="G27" i="4"/>
  <c r="C27" i="4"/>
  <c r="D27" i="4" s="1"/>
  <c r="B27" i="4"/>
  <c r="M26" i="4"/>
  <c r="C26" i="4"/>
  <c r="D26" i="4" s="1"/>
  <c r="B26" i="4"/>
  <c r="M25" i="4"/>
  <c r="C25" i="4"/>
  <c r="B25" i="4"/>
  <c r="M24" i="4"/>
  <c r="C24" i="4"/>
  <c r="B24" i="4"/>
  <c r="M23" i="4"/>
  <c r="G23" i="4"/>
  <c r="C23" i="4"/>
  <c r="B23" i="4"/>
  <c r="M22" i="4"/>
  <c r="C22" i="4"/>
  <c r="D22" i="4" s="1"/>
  <c r="B22" i="4"/>
  <c r="M21" i="4"/>
  <c r="G21" i="4"/>
  <c r="C21" i="4"/>
  <c r="D21" i="4" s="1"/>
  <c r="B21" i="4"/>
  <c r="M20" i="4"/>
  <c r="C20" i="4"/>
  <c r="D20" i="4" s="1"/>
  <c r="B20" i="4"/>
  <c r="M19" i="4"/>
  <c r="G19" i="4"/>
  <c r="D19" i="4"/>
  <c r="C19" i="4"/>
  <c r="B19" i="4"/>
  <c r="M18" i="4"/>
  <c r="G18" i="4"/>
  <c r="C18" i="4"/>
  <c r="D18" i="4" s="1"/>
  <c r="B18" i="4"/>
  <c r="M17" i="4"/>
  <c r="C17" i="4"/>
  <c r="D17" i="4" s="1"/>
  <c r="B17" i="4"/>
  <c r="M16" i="4"/>
  <c r="G16" i="4"/>
  <c r="C16" i="4"/>
  <c r="D16" i="4" s="1"/>
  <c r="B16" i="4"/>
  <c r="M15" i="4"/>
  <c r="G15" i="4"/>
  <c r="C15" i="4"/>
  <c r="C13" i="4" s="1"/>
  <c r="B15" i="4"/>
  <c r="M14" i="4"/>
  <c r="J14" i="4"/>
  <c r="G14" i="4"/>
  <c r="C14" i="4"/>
  <c r="D14" i="4" s="1"/>
  <c r="B14" i="4"/>
  <c r="L13" i="4"/>
  <c r="M13" i="4" s="1"/>
  <c r="K13" i="4"/>
  <c r="I13" i="4"/>
  <c r="H13" i="4"/>
  <c r="F13" i="4"/>
  <c r="G13" i="4" s="1"/>
  <c r="E13" i="4"/>
  <c r="G12" i="4"/>
  <c r="C12" i="4"/>
  <c r="B12" i="4"/>
  <c r="C11" i="4"/>
  <c r="B11" i="4"/>
  <c r="G10" i="4"/>
  <c r="C10" i="4"/>
  <c r="D10" i="4" s="1"/>
  <c r="B10" i="4"/>
  <c r="G9" i="4"/>
  <c r="C9" i="4"/>
  <c r="B9" i="4"/>
  <c r="G8" i="4"/>
  <c r="C8" i="4"/>
  <c r="B8" i="4"/>
  <c r="B7" i="4" s="1"/>
  <c r="L7" i="4"/>
  <c r="L6" i="4" s="1"/>
  <c r="K7" i="4"/>
  <c r="K6" i="4" s="1"/>
  <c r="I7" i="4"/>
  <c r="I6" i="4" s="1"/>
  <c r="H7" i="4"/>
  <c r="H6" i="4" s="1"/>
  <c r="F7" i="4"/>
  <c r="G7" i="4" s="1"/>
  <c r="E7" i="4"/>
  <c r="E6" i="4" s="1"/>
  <c r="B6" i="4" l="1"/>
  <c r="D12" i="4"/>
  <c r="D25" i="4"/>
  <c r="C7" i="4"/>
  <c r="D7" i="4" s="1"/>
  <c r="J13" i="4"/>
  <c r="D23" i="4"/>
  <c r="D24" i="4"/>
  <c r="D29" i="4"/>
  <c r="D9" i="4"/>
  <c r="B13" i="4"/>
  <c r="C6" i="4"/>
  <c r="M6" i="4"/>
  <c r="D13" i="4"/>
  <c r="D8" i="4"/>
  <c r="D15" i="4"/>
  <c r="F6" i="4"/>
  <c r="G6" i="4" s="1"/>
  <c r="D6" i="4" l="1"/>
  <c r="E95" i="3"/>
  <c r="D95" i="3"/>
  <c r="E72" i="3"/>
  <c r="F72" i="3" s="1"/>
  <c r="D72" i="3"/>
  <c r="F8" i="3"/>
  <c r="F9" i="3"/>
  <c r="F10" i="3"/>
  <c r="F14" i="3"/>
  <c r="F15" i="3"/>
  <c r="F16" i="3"/>
  <c r="F17" i="3"/>
  <c r="F18" i="3"/>
  <c r="F19" i="3"/>
  <c r="F20" i="3"/>
  <c r="F21" i="3"/>
  <c r="F22" i="3"/>
  <c r="F23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4" i="3"/>
  <c r="F97" i="3"/>
  <c r="F98" i="3"/>
  <c r="F99" i="3"/>
  <c r="F100" i="3"/>
  <c r="F101" i="3"/>
  <c r="F102" i="3"/>
  <c r="E6" i="3"/>
  <c r="D6" i="3"/>
  <c r="F95" i="3" l="1"/>
  <c r="F6" i="3"/>
  <c r="F13" i="3"/>
  <c r="E11" i="3" l="1"/>
  <c r="E4" i="3" s="1"/>
  <c r="D11" i="3"/>
  <c r="D4" i="3" s="1"/>
  <c r="F4" i="3" l="1"/>
  <c r="F11" i="3"/>
</calcChain>
</file>

<file path=xl/sharedStrings.xml><?xml version="1.0" encoding="utf-8"?>
<sst xmlns="http://schemas.openxmlformats.org/spreadsheetml/2006/main" count="820" uniqueCount="370">
  <si>
    <t xml:space="preserve">Дотации на выравнивание бюджетной обеспеченности муниципальных районов (городских округов) </t>
  </si>
  <si>
    <t>Дотации на поддержку мер по обеспечению сбалансированности бюджетов</t>
  </si>
  <si>
    <t>Обеспечение жильем молодых семей</t>
  </si>
  <si>
    <t>Реализация мероприятий приоритетного проекта "Безопасные и качественные дороги"</t>
  </si>
  <si>
    <t>Реализация  проектов развития общественной инфраструктуры, основанных на местных инициативах</t>
  </si>
  <si>
    <t xml:space="preserve">Реализация проектов местных инициатив граждан, проживающих в сельской местности </t>
  </si>
  <si>
    <t>Реализация проектов комплексного обустройства площадок под компактную жилищную застройку в сельской местности</t>
  </si>
  <si>
    <t>Реконструкция канализационных очистных сооружений производительностью 15000 куб.м/сут в г.Канаше Чувашской Республики</t>
  </si>
  <si>
    <t>Строительство инженерной инфраструктуры индустриального (промышленного) парка в г.Канаше Чувашской Республики</t>
  </si>
  <si>
    <t>Строительство транспортной инфраструктуры этноэкологического комплекса "Амазония" г. Чебоксары в рамках реализации мероприятий федеральной целевой программы "Развитие внутреннего и въездного туризма в Российской Федерации (2011 - 2018 годы)"</t>
  </si>
  <si>
    <t>Осуществление капитального ремонт гидротехнических сооружений, находящихся в собственности Чувашской Республики, муниципальной собственности, и бесхозяйных гидротехнических сооружений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</si>
  <si>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</si>
  <si>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Поддержка обустройства мест массового отдыха населения (городских парков)</t>
  </si>
  <si>
    <t>Подключение общедоступных библиотек к сети "Интернет" и развитие системы библиотечного дела с учетом задачи расширения инфор-мационных технологий и оцифровки в рамках поддержки отрасли культуры</t>
  </si>
  <si>
    <t xml:space="preserve">Предоставление жилых помещений детям-сиротам и детям, оставшимся без попечения родителей,лицам из их числа по договорам найма специализированных жилых помещений </t>
  </si>
  <si>
    <t xml:space="preserve">Финансовое обеспечение  передаваемых государственных полномочий Чувашской Республики по расчёту и предоставлению дотаций на выравнивание бюджетной обеспеченности поселений </t>
  </si>
  <si>
    <t>Проведение ремонта жилых помещений, собственниками которых являются дети-сироты и дети,оставшиеся без попечения родителей , а также лица из чила детей-сирот и детей,оставшихся без попечения родителей, в возрасте от 14 до 23 лет</t>
  </si>
  <si>
    <t>Назначение и выплата единовременного денежного пособия гражданам, усыновившим (удочерившим) ребенка (детей) на территории Чувашской Республики</t>
  </si>
  <si>
    <t>Реализация мероприятий по развитию общественной инфраструктуры населенных пунктов в рамках празднования Дня Республики</t>
  </si>
  <si>
    <t>Выплаты социальных пособий учащимся общеобразовательных организаций,нуждающимся в приобретении проездных билетов для проезда между пунктами проживания обучения на транспорте городского и пригородного сообщения на территроии Чувашской Респблики</t>
  </si>
  <si>
    <t xml:space="preserve">Иные межбюджетные трансферты на проведение оценки эффективности деятельности органов местного самоуправления </t>
  </si>
  <si>
    <t>Гранты Главы Чувашской Республики муници-пальным районам и городским округам для стимулирования привлечения инвестиций в основной капитал и развитие экономического (налогового) потенциала территорий</t>
  </si>
  <si>
    <t xml:space="preserve">892 1402 Ч4104Д0040 512 </t>
  </si>
  <si>
    <t>Создание и эксплуатация прикладных информационных систем поддержки выполнения (оказания) органами исполнительной власти Чувашской Республики основных функций (услуг)</t>
  </si>
  <si>
    <t>Поощрение победителей регионального этапа Всероссийского конкурса "Лучшая муниципальная практика"</t>
  </si>
  <si>
    <t>Строительство автомобильной дороги по ул. А. Асламаса в 14 мкр. г. Чебоксары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</t>
  </si>
  <si>
    <t>II очередь строительства очистных сооружений биологической очистки сточных вод в г. Цивильск производительностью 4200 куб.м/сутки</t>
  </si>
  <si>
    <t>Благоустройство дворовых и общественных территорий муниципальных образований Чувашской Республики</t>
  </si>
  <si>
    <t xml:space="preserve">Осуществление мероприятий государственной программы
 Российской Федерации "Доступная среда" на 2011 – 2020 годы </t>
  </si>
  <si>
    <t>Выплата денежного поощрения лучшим муниципальным учреждениям культуры, находящимся на территориях сельских поселений, и их работникам в рамках поддержки отрасли культуры</t>
  </si>
  <si>
    <t>Софинансирование расходных обязательств муни-ципальных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мерах по реализации государственной социальной политики"</t>
  </si>
  <si>
    <t>Строительство сельского дома культуры по ул. Кооперативная в д. Большие Шиуши Аликовского района Чувашской Республики</t>
  </si>
  <si>
    <t>Строительство сельского дома культуры на 150 мест в с. Малые Кармалы Ибресинского района Чувашской Республики</t>
  </si>
  <si>
    <t>Строительство сельского дома культуры на 150 мест в д. Починок-Инели Комсомольского района</t>
  </si>
  <si>
    <t xml:space="preserve">Создание в  общеобразовательных организациях, расположенных в сельской  местности, условий для занятий физической культурой и спортом </t>
  </si>
  <si>
    <t xml:space="preserve">Осуществление мероприятий государственной программы Российской Федерации "Доступная среда" на 2011 – 2020 годы (преодоление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населения)
</t>
  </si>
  <si>
    <t>Софинансирование расходных обязательств муни-ципальных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2012-2017 годы"</t>
  </si>
  <si>
    <t xml:space="preserve">Приобретение антитеррористического и досмотрового оборудования
</t>
  </si>
  <si>
    <t>Возмещение части расходов местных бюджетов на обеспечение уровня заработной платы работников бюджетной сферы не ниже минимального размера оплаты труда</t>
  </si>
  <si>
    <t xml:space="preserve">892 1402 Ч410417680 512 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</si>
  <si>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</si>
  <si>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региональных проектов в области обращения с отходами и ликвидации накопленного экологического ущерба</t>
  </si>
  <si>
    <t>Создание комплекса обеспечивающей инфраструктуры туристско–рекреационного кластера "Этническая Чувашия" – транспортная инфраструктура этнокомплекса "Амазония", г. Чебоксары (1 этап, 1 очередь)</t>
  </si>
  <si>
    <t xml:space="preserve">Строительство спортивного зала МБОУ "Юнгинская СОШ им. С.М. Михайлова" Моргаушского района </t>
  </si>
  <si>
    <t xml:space="preserve">Строительство средней общеобразовательной школы в микрорайоне "Южный" г. Цивильск </t>
  </si>
  <si>
    <t xml:space="preserve">Строительство начальной школы по ул. Красноармейская, д. 2, г. Ядрин </t>
  </si>
  <si>
    <t>Подготовка и проведение празднования на федеральном уровне памятных дат субъектов Российской Федерации</t>
  </si>
  <si>
    <t>Водоснабжение д. Нижний Магазь Чебоксарского района</t>
  </si>
  <si>
    <t>Улучшение жилищных условий граждан, проживающих и работающих в сельской местности, в том числе молодых семей и молодых специалистов</t>
  </si>
  <si>
    <t>Строительство и реконструкция автомобильных дорог в городских округах</t>
  </si>
  <si>
    <t>Строительство сельского дома культуры на 100 мест в д. Бахтигильдино Батыревского района Чувашской Республики</t>
  </si>
  <si>
    <t>в тыс. рублей</t>
  </si>
  <si>
    <t>№ п/п</t>
  </si>
  <si>
    <t>Наименование</t>
  </si>
  <si>
    <t>Код бюджетной классификации</t>
  </si>
  <si>
    <t>Дотации-всего</t>
  </si>
  <si>
    <t>в том числе:</t>
  </si>
  <si>
    <t>1.2</t>
  </si>
  <si>
    <t>2</t>
  </si>
  <si>
    <t>Субсидии-всего</t>
  </si>
  <si>
    <t>2.1</t>
  </si>
  <si>
    <t>2.2</t>
  </si>
  <si>
    <t>Проектирование и 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в том числе строительство (реконструкция) автомобильных дорог общего пользования, ведущих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</t>
  </si>
  <si>
    <t>831 0409 Ц990216640 522</t>
  </si>
  <si>
    <t>2.3</t>
  </si>
  <si>
    <t>2.4</t>
  </si>
  <si>
    <t xml:space="preserve">Осуществление дорожной деятельности, кроме деятельности по строительству, в отношении автомобильных дорог местного значения вне границ населенных пунктов в границах муниципального района </t>
  </si>
  <si>
    <t>831 0409 Ч210414180 521</t>
  </si>
  <si>
    <t>2.5</t>
  </si>
  <si>
    <t>Осуществление дорожной деятельности, кроме деятельности по строительству, в отношении автомобильных дорог местного значения в границах населенных пунктов поселения</t>
  </si>
  <si>
    <t>831 0409 Ч210414190 521</t>
  </si>
  <si>
    <t>2.6</t>
  </si>
  <si>
    <t>Капитальный ремонт и ремонт автомобильных дорог общего пользования местного значения в границах городских округов</t>
  </si>
  <si>
    <t>831 0409 Ч210414200 521</t>
  </si>
  <si>
    <t>2.7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</si>
  <si>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</si>
  <si>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831 0409 Ч210414210 521</t>
  </si>
  <si>
    <t>2.8</t>
  </si>
  <si>
    <t>831 0409 Ч210414220 522</t>
  </si>
  <si>
    <t>2.9</t>
  </si>
  <si>
    <t>Реализация мероприятий региональных программ в сфере дорожного хозяйства, включая проекты, реализуемые с применением механизмов государственно-частного партнерства, и строительство, реконструкцию и ремонт уникальных искусственных дорожных сооружений по решениям Правительства Российской Федерации за счет иных межбюджетных трансфертов, предоставляемых из федерального бюджета</t>
  </si>
  <si>
    <t>831 0409 Ч210253901 522</t>
  </si>
  <si>
    <t>2.10</t>
  </si>
  <si>
    <t>2.11</t>
  </si>
  <si>
    <t>832 0409 Ч420416570 521, 832 1403 Ч420416570 521</t>
  </si>
  <si>
    <t>2.12</t>
  </si>
  <si>
    <t>2.13</t>
  </si>
  <si>
    <t xml:space="preserve">Укрепление материально-технической базы муниципальных  образовательных организаций 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</si>
  <si>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</si>
  <si>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</si>
  <si>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</si>
  <si>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</si>
  <si>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</si>
  <si>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</si>
  <si>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</si>
  <si>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</si>
  <si>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</si>
  <si>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</si>
  <si>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</si>
  <si>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</si>
  <si>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</si>
  <si>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</si>
  <si>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</si>
  <si>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</si>
  <si>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</si>
  <si>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</si>
  <si>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</si>
  <si>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</si>
  <si>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857 0412 Ц4403R1106 522</t>
  </si>
  <si>
    <t>2.34</t>
  </si>
  <si>
    <t>2.35</t>
  </si>
  <si>
    <t>2.36</t>
  </si>
  <si>
    <t>2.37</t>
  </si>
  <si>
    <t>2.38</t>
  </si>
  <si>
    <t>2.39</t>
  </si>
  <si>
    <t>2.40</t>
  </si>
  <si>
    <t>874 0702 Ц7115R0970 521</t>
  </si>
  <si>
    <t>2.41</t>
  </si>
  <si>
    <t>2.42</t>
  </si>
  <si>
    <t>2.43</t>
  </si>
  <si>
    <t>2.44</t>
  </si>
  <si>
    <t>2.45</t>
  </si>
  <si>
    <t>850 0605 Ч3602R5070 521</t>
  </si>
  <si>
    <t>2.46</t>
  </si>
  <si>
    <t>2.47</t>
  </si>
  <si>
    <t>2.48</t>
  </si>
  <si>
    <t>2.49</t>
  </si>
  <si>
    <t>2.50</t>
  </si>
  <si>
    <t>832 0502 Ц180117230 522</t>
  </si>
  <si>
    <t>2.51</t>
  </si>
  <si>
    <t>2.52</t>
  </si>
  <si>
    <t>857 0801 Ц4102R5192 521</t>
  </si>
  <si>
    <t>2.53</t>
  </si>
  <si>
    <t>857 0801 Ц4107R5194 521</t>
  </si>
  <si>
    <t>2.54</t>
  </si>
  <si>
    <t>2.55</t>
  </si>
  <si>
    <t>2.56</t>
  </si>
  <si>
    <t>2.57</t>
  </si>
  <si>
    <t>874 0703 Ц710117080 521</t>
  </si>
  <si>
    <t>2.58</t>
  </si>
  <si>
    <t>857 0801 Ц411417090 521</t>
  </si>
  <si>
    <t>2.59</t>
  </si>
  <si>
    <t>870 0113 Ч610413820 521</t>
  </si>
  <si>
    <t>Поощрение победителей экономического соревнования в сельском хозяйстве между муниципальными районами Чувашской Республики</t>
  </si>
  <si>
    <t>3</t>
  </si>
  <si>
    <t>Субвенции</t>
  </si>
  <si>
    <t>3.1</t>
  </si>
  <si>
    <t>Обеспечение мер социальной поддержки отдельных категорий граждан по оплате жилищно-коммунальных услуг</t>
  </si>
  <si>
    <t>874 1003 Ц310110550 530, 857 1003 Ц310110550 530</t>
  </si>
  <si>
    <t>3.2</t>
  </si>
  <si>
    <t>874 1004 Ц711412040 530</t>
  </si>
  <si>
    <t>3.3</t>
  </si>
  <si>
    <t xml:space="preserve">Осуществление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местностей,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граждан, проживающих в сельской местности , нуждающихся в жилых помещениях и имеющих право на государственную поддержку в форме социальных выплат на строительство (приобретение)жилых помещений в сеольский местности в рамках устойчивого развития сельских территорий </t>
  </si>
  <si>
    <t>3.4</t>
  </si>
  <si>
    <t>Организация и осуществление деятельности по опеке и попечительству</t>
  </si>
  <si>
    <t>874 0104 Ц7Э0111990 530</t>
  </si>
  <si>
    <t>3.5</t>
  </si>
  <si>
    <t>3.6</t>
  </si>
  <si>
    <t>3.7</t>
  </si>
  <si>
    <t>Выплата единовременного пособия при всех формах устройства детей, лишенных родительского попечения, в семью</t>
  </si>
  <si>
    <t>874 1004 Ц711452600 530</t>
  </si>
  <si>
    <t>3.8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</si>
  <si>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</si>
  <si>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3.9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</si>
  <si>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</si>
  <si>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3.10</t>
  </si>
  <si>
    <t>Осуществление переданных полномочий Российской Федерации по государственной регситрации актов гражданского состояния</t>
  </si>
  <si>
    <t>818 0304 Ч540259300 530</t>
  </si>
  <si>
    <t>3.11</t>
  </si>
  <si>
    <t>Обеспечение деятельности административных комиссий для рассмотрения дел об административных правонарушениях</t>
  </si>
  <si>
    <t>3.12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</si>
  <si>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</t>
  </si>
  <si>
    <t>874 0104 Ц7Э0111980 530</t>
  </si>
  <si>
    <t>3.13</t>
  </si>
  <si>
    <t>3.14</t>
  </si>
  <si>
    <t>832 0501 Ц110112780 530</t>
  </si>
  <si>
    <t>3.15</t>
  </si>
  <si>
    <t>Осуществление государственных полномочий Чувашской Республики в сфере трудовых отношений</t>
  </si>
  <si>
    <t>856 1006 Ц630112440 530</t>
  </si>
  <si>
    <t>3.16</t>
  </si>
  <si>
    <t xml:space="preserve">Финансовое обеспечение передаваемых государственных полномочий Чувашской Республики по организации проведения на территории поселений и городских округов мероприятий по отлову и содержанию безнадзорных животных, а также по расчету и предоставлению субвенций бюджетам поселений на осуществление указанных полномочий </t>
  </si>
  <si>
    <t>3.17</t>
  </si>
  <si>
    <t>874 1003 Ц711412060 530</t>
  </si>
  <si>
    <t>3.18</t>
  </si>
  <si>
    <t>Осуществление первичного воинского учёта на территориях, где отсутствуют военные комиссариаты</t>
  </si>
  <si>
    <t>892 0203 Ч410451180 530</t>
  </si>
  <si>
    <t>3.19</t>
  </si>
  <si>
    <t>Обеспечение жильем граждан, уволенных с военной службы(службы),и приравненных к ним лиц</t>
  </si>
  <si>
    <t>3.20</t>
  </si>
  <si>
    <t>Осуществление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</t>
  </si>
  <si>
    <t>833 0505 Ц110117740 530</t>
  </si>
  <si>
    <t>4</t>
  </si>
  <si>
    <t>Иные межбюджетные трансферты</t>
  </si>
  <si>
    <t>4.1</t>
  </si>
  <si>
    <t>4.2</t>
  </si>
  <si>
    <t>4.3</t>
  </si>
  <si>
    <t>4.4</t>
  </si>
  <si>
    <t>832 1403 Ц110212820 540</t>
  </si>
  <si>
    <t>4.5</t>
  </si>
  <si>
    <t>4.6</t>
  </si>
  <si>
    <t>840 1403 Ч110314430 540</t>
  </si>
  <si>
    <t>840 1403 Ч110316380 540</t>
  </si>
  <si>
    <t>818 1403 Ч540717600 540</t>
  </si>
  <si>
    <t>ВСЕГО межбюджетных трансфертов местным бюджетам</t>
  </si>
  <si>
    <t>Строительство автодороги по бульвару Солнечный в микрорайоне "Солнечный" г.Чебоксары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</t>
  </si>
  <si>
    <t xml:space="preserve">I этап строительства водопровода в с. Порецкое Порецкого района </t>
  </si>
  <si>
    <t>Утвержденные бюджетные назначения (годовой план)</t>
  </si>
  <si>
    <t>Исполнено по состоянию на 01.04.2018</t>
  </si>
  <si>
    <t xml:space="preserve">892 1401 Ч4104Д0030 511  </t>
  </si>
  <si>
    <t>1.3</t>
  </si>
  <si>
    <t>832 1003 Ц1203R0200 521</t>
  </si>
  <si>
    <t>831 0409 Ч260153902 521, 831 0409 Ч260116770 521</t>
  </si>
  <si>
    <t>882 0405 Ц9903R5678 521</t>
  </si>
  <si>
    <t>882 0405 Ц9902R5675 522, 882 0409 Ц9902R5675 522</t>
  </si>
  <si>
    <t>874 0702 Ц740317650 522</t>
  </si>
  <si>
    <t>Строительство средней общеобразовательной школы на 1100 мест в микрорайоне "Волжский-3" г. Чебоксары Чувашской Республики</t>
  </si>
  <si>
    <t>874 0702 Ц7403R5206 522</t>
  </si>
  <si>
    <t>831 0409 Ц1408R0219 522,  831 0409 Ц14081А219 522</t>
  </si>
  <si>
    <t xml:space="preserve">831 0409 Ц1408R021А 522, 831 0409 Ц14081А21А 522  </t>
  </si>
  <si>
    <t xml:space="preserve">831 0409 Ц1408R021В 522, 831 0409 Ц14081А21В 522  </t>
  </si>
  <si>
    <t>832 0502 Ц180317610 522</t>
  </si>
  <si>
    <t>Развитие газификации в сельской местности в рамках реализации мероприятий федеральной целевой программы "Устойчивое развитие сельских территорий на 2014-2017 годы и на период до 2020 года"</t>
  </si>
  <si>
    <t xml:space="preserve">832 0502 Ц9902R5673 522 </t>
  </si>
  <si>
    <t>Развитие водоснабжения в сельской местности в рамках реализации мероприятий федеральной целевой программы "Устойчивое развитие сельских территорий на 2014-2017 годы и на период до 2020 года"</t>
  </si>
  <si>
    <t xml:space="preserve">832 0502 Ц9902R5674 522 </t>
  </si>
  <si>
    <t xml:space="preserve">832 0502 Ч19029А685 522, 832 0502 Ч19021A685 522, 832 0502 Ч1902RA685 522 </t>
  </si>
  <si>
    <t xml:space="preserve">832 0502 Ч1902RA681 522, 832 0502 Ч19021A681 522, 832 0502 Ч19029А681 522  </t>
  </si>
  <si>
    <t xml:space="preserve">Строительство автомобильной дороги ул. Машиностроителей – автодорога "Аниш" в г. Канаш </t>
  </si>
  <si>
    <t xml:space="preserve">831 0409 Ч1902RА683 522, 831 0409 Ч19029А683 522 </t>
  </si>
  <si>
    <t xml:space="preserve">Строительство наружных сетей электроснабжения 164 земельных участков, планируемых для предоставления многодетным семьям под индивидуальное жилищное строительство в микрорайоне "Хмелеводческое" в г. Цивильск </t>
  </si>
  <si>
    <t>832 0502 Ц140817910 522</t>
  </si>
  <si>
    <t>Строительство объекта "Дошкольное образовательное учреждение на 160 мест поз. 1.28 в микрорайоне № 1 жилого района "Новый город" в г.Чебоксары"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</t>
  </si>
  <si>
    <t xml:space="preserve">874 0701 Ц1408R0217 522, 874 0701 Ц14081А217 522 </t>
  </si>
  <si>
    <t>Строительство объекта "Детский сад на 220 мест в мкр. "Соляное" г.Чебоксары Чувашской Республики"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годы"</t>
  </si>
  <si>
    <t xml:space="preserve">874 0701 Ц1408R0218 522, 874 0701 Ц14081А218 522 </t>
  </si>
  <si>
    <t>857 0412 Ц4403R1107 522</t>
  </si>
  <si>
    <t>850 0406 Ч340360160 521, 850 0406 Ч3403R0160 521</t>
  </si>
  <si>
    <t xml:space="preserve">857 0801 Ц990217340 522 </t>
  </si>
  <si>
    <t xml:space="preserve">857 0801 Ц990217350 522 </t>
  </si>
  <si>
    <t xml:space="preserve">Реконструкция здания под начальную школу по ул. Табакова, д. 29 "А" в с.Батырево Батыревского района </t>
  </si>
  <si>
    <t>874 0702 Ц740318070 522</t>
  </si>
  <si>
    <t xml:space="preserve">857 0801 Ц990217360 522 </t>
  </si>
  <si>
    <t>857 0801 Ц990217690 522</t>
  </si>
  <si>
    <t>874 0702 Ц740318060 522</t>
  </si>
  <si>
    <t>874 0702 Ц74031А202 522</t>
  </si>
  <si>
    <t xml:space="preserve">874 0702 Ц7403R5204 522, 874 0702 Ц74031А204 522 </t>
  </si>
  <si>
    <t xml:space="preserve">832 0502 Ц180117920 522 </t>
  </si>
  <si>
    <t>Развитие сети учреждений культурно-досугового типа в сельской местности в рамках реализации мероприятий федеральной целевой программы "Устойчивое развитие сельских территорий на 2014-2017 годы и на период до 2020 года" (Строительство культурно-досугового центра с инженерными сетями по ул. Гагарина, д. 25 с. Шихазаны Канашского района Чувашской Республики)</t>
  </si>
  <si>
    <t xml:space="preserve">857 0801 Ц9902R5676 522, 857 0801 Ц990217370 522 </t>
  </si>
  <si>
    <t xml:space="preserve">857 0801 Ц4102R5193 521  </t>
  </si>
  <si>
    <t xml:space="preserve">857 0801 Ц4107R4670 521 </t>
  </si>
  <si>
    <t xml:space="preserve">857 0703 Ц3302R0270 521, 857 0801 Ц3302R0270 521, 867 1102 Ц3303R0270 521 </t>
  </si>
  <si>
    <t>874 0701 Ц3305R0270 521</t>
  </si>
  <si>
    <t>832 0503 Ч8101R5550 521</t>
  </si>
  <si>
    <t xml:space="preserve">832 0503 Ч8201R5600 521 </t>
  </si>
  <si>
    <t>850 0605 Ч3602R5660 521</t>
  </si>
  <si>
    <t>877 0309 Ц830512620 521</t>
  </si>
  <si>
    <t>857 0801 Ц4113R5090 521</t>
  </si>
  <si>
    <t>Выплата компенсации платы, взимаемой с родителей (законных 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</si>
  <si>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 xml:space="preserve">832 0505 Ц140812980 530 </t>
  </si>
  <si>
    <t xml:space="preserve">832 1004 Ц17011А820 530, 832 1004 Ц1701R0820 530 </t>
  </si>
  <si>
    <t>Обеспечение жилыми помещениями по договорам социального найма категорий граждан, указанных в пункте 3 части 1 статьи 11 Закона Чувашской Республики от 17 октября 2005 года N 42 "О регулировании жилищных отношений" и состоящих на учете в качестве нуждающихся в жилых помещениях</t>
  </si>
  <si>
    <t>832 0501 Ц140812940 530</t>
  </si>
  <si>
    <t xml:space="preserve">874 0701 Ц710212000 530 </t>
  </si>
  <si>
    <t xml:space="preserve">874 0702 Ц710212010 530  </t>
  </si>
  <si>
    <t xml:space="preserve">818 0104 Ч5Э0113800 530 </t>
  </si>
  <si>
    <t xml:space="preserve">892 1403 Ч4104Д0070 530 </t>
  </si>
  <si>
    <t xml:space="preserve">881 0405 Ц970512750 530 </t>
  </si>
  <si>
    <t>832 1003 Ц140854850 530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</si>
  <si>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</si>
  <si>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818 0105 Ч540151200 530</t>
  </si>
  <si>
    <t>3.21</t>
  </si>
  <si>
    <t xml:space="preserve">874 1003 Ц711412030 540 </t>
  </si>
  <si>
    <t>882 0405 Ц9Л0212670 540</t>
  </si>
  <si>
    <t>% выполнения утвержденных назначений по состоянию на 01.04.2018</t>
  </si>
  <si>
    <t>1.1</t>
  </si>
  <si>
    <t>Реконструкция Московской набережной г. Чебоксары 3-ий этап в рамках реализации мероприятий федеральной целевой программы "Развитие внутреннего и въездного туризма в Российской Федерации (2011 - 2018 годы)"</t>
  </si>
  <si>
    <t>Реконструкция здания МБОУ "Ибресинская средняя общеобразовательная школа №1 "Ибресинского района Чувашской Республики</t>
  </si>
  <si>
    <t>Реконструкция магистральных дорог районного значения в районе "Новый город" г.Чебоксары. 1 этап строительства. Реконструкция магистральной дороги районного значения №2 (Марпосадское шоссе) в границах микрорайона № 1 жилого района "Новый город"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</t>
  </si>
  <si>
    <t>Рекультивация санкционированной свалки твердых коммунальных отходов г.Чебоксары</t>
  </si>
  <si>
    <t>874 0702 Ц740211660 521, 857 0703 Ц4106R5191 521, 874 0702 Ц740511660 521</t>
  </si>
  <si>
    <t xml:space="preserve">857 0412 Ц4403А1101 522, 857 0412 Ц4403R1108 522, 857 0412 Ц4403А1108 522 </t>
  </si>
  <si>
    <t>882 1003 Ц9901R5671 521, 882 1003 Ц9901R0181 521</t>
  </si>
  <si>
    <t xml:space="preserve">Сводные данные о расходах республиканского бюджета Чувашской Республики на предоставление межбюджетных трансфертов бюджетам муниципальных образований по состоянию на 01.04.2018 г.                       </t>
  </si>
  <si>
    <t>Сведения о фактически произведенных расходах республиканского бюджета Чувашской Республики на предоставление дотаций бюджетам муниципальных образований по состоянию на 01.04.2018 г.</t>
  </si>
  <si>
    <t xml:space="preserve">Наименование </t>
  </si>
  <si>
    <t>Дотации - ВСЕГО</t>
  </si>
  <si>
    <t>в том числе</t>
  </si>
  <si>
    <t>Процент исполнения по состоянию на 01.04.2018,  %</t>
  </si>
  <si>
    <t>Всего дотаций</t>
  </si>
  <si>
    <t>Городский округа</t>
  </si>
  <si>
    <t>г. Алатырь</t>
  </si>
  <si>
    <t>г. Канаш</t>
  </si>
  <si>
    <t>г. Новочебоксарск</t>
  </si>
  <si>
    <t>г. Чебоксары</t>
  </si>
  <si>
    <t>г. Шумерля</t>
  </si>
  <si>
    <t>Муниципальные районы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</si>
  <si>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</si>
  <si>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</si>
  <si>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</si>
  <si>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</si>
  <si>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</si>
  <si>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</si>
  <si>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</si>
  <si>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</si>
  <si>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</si>
  <si>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</si>
  <si>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</si>
  <si>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</si>
  <si>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</si>
  <si>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</si>
  <si>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</si>
  <si>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</si>
  <si>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</si>
  <si>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</si>
  <si>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</si>
  <si>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</si>
  <si>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</si>
  <si>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Остаток средств к распределению</t>
  </si>
  <si>
    <t>Сведения о фактически произведенных расходах республиканского бюджета Чувашской Республики на предоставление субсидий бюджетам муниципальных образований по состоянию на 01.04.2018 г.</t>
  </si>
  <si>
    <t>Наименование муниципальных районов (городских округов)</t>
  </si>
  <si>
    <t>Субсидии- ВСЕГО</t>
  </si>
  <si>
    <t>Проектирование и 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в том числе строительство (реконструкция) автомобильных дорог общего пользования с твердым покрытием, ведущих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</t>
  </si>
  <si>
    <t xml:space="preserve">Осуществление
дорожной деятельности, кроме деятельности по строительству,
в отношении автомобильных дорог местного значения вне границ населенных пунктов в границах
муниципального района 
</t>
  </si>
  <si>
    <t xml:space="preserve">Осуществление
дорожной деятельности, кроме деятельности по строительству,
в отношении автомобильных дорог местного значения
в границах населенных пунктов поселения
</t>
  </si>
  <si>
    <t xml:space="preserve">Капитальный ремонт и ремонт автомобильных дорог общего пользования местного значения в границах городских округов
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</si>
  <si>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
</t>
  </si>
  <si>
    <t>Реализация мероприятий региональных программ в сфере дорожного хозяйства, включая проекты, реализуемые с применением механизмов государственно–частного партнерства, и строительство, реконструкция и ремонт уникальных искусственных дорожных сооружений по решениям Правительства Российской Федерации в рамках финансового обеспечения дорожной деятельности</t>
  </si>
  <si>
    <t>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</t>
  </si>
  <si>
    <t xml:space="preserve">Реконструкция здания МБОУ "Ибресинская сред-няя общеобразовательная школа № 1" Ибресинского района Чувашской Республики
</t>
  </si>
  <si>
    <t xml:space="preserve">Строительство средней общеобразовательной школы на 1100 мест в микрорайоне "Волжский-3" г.Чебоксары Чувашской Республики
</t>
  </si>
  <si>
    <t>Укрепление материально-технической базы и оснащение оборудованием детских школ искусств в рамках поддержки отрасли культуры</t>
  </si>
  <si>
    <t xml:space="preserve">Укрепление  материально–технической базы муниципальных образовательных организаций (в части оснащения вновь созданных мест в  муниципальных общеобразовательных организациях средствами обучения и воспитания)
</t>
  </si>
  <si>
    <t xml:space="preserve"> Реконструкция магистральных дорог районного значения в районе "Новый город" г. Чебоксары. 1 этап строительства. Реконструкция магистральной дороги районного значения №2 (Марпосадское шоссе) в границах микрорайона № 1 жилого района "Новый город"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</t>
  </si>
  <si>
    <t xml:space="preserve">   Развитие газификации в сельской местности в рамках реализации мероприятий федеральной целевой программы "Устойчивое развитие сельских территорий на 2014-2017 годы и на период до 2020 года"</t>
  </si>
  <si>
    <t xml:space="preserve"> Развитие водоснабжения в сельской местности в рамках реализации мероприятий федеральной целевой программы "Устойчивое развитие сельских территорий на 2014-2017 годы и на период до 2020 года"</t>
  </si>
  <si>
    <t xml:space="preserve">строительство автомобильной дороги ул. Машиностроителей – автодорога "Аниш" в г. Канаш </t>
  </si>
  <si>
    <t xml:space="preserve">Строительство наружных сетей электроснаб-жения 164 земельных участков, планируемых для предоставления многодетным семьям под индивидуальное жилищное строительство в микрорайоне "Хмелеводческое" в г.Цивильск </t>
  </si>
  <si>
    <t>Строительство объекта "Дошкольное образовательное учреждение на 160 мест поз. 1.28 в микрорайоне № 1 жилого района "Новый город" в г. Чебоксары"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</t>
  </si>
  <si>
    <t>Строительство объекта "Детский сад на 220 мест в мкр. "Соляное" г. Чебоксары Чувашской Республики"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годы"</t>
  </si>
  <si>
    <t>Реконструкция Московской набережной г. Чебок-сары 3-ий этап в рамках реализации мероприятий федеральной целевой программы "Развитие внут-реннего и въездного туризма в Российской Феде-рации (2011 - 2018 годы)"</t>
  </si>
  <si>
    <t xml:space="preserve">Создание комплекса обеспечивающей инфраструктуры туристско–рекреационного кластера "Этническая Чувашия" – транспортная инфраструктура этнокомплекса "Амазония", г. Чебоксары </t>
  </si>
  <si>
    <t>Развитие сети учреждений культурно-досугового типа в сельской местности в рамках реализации мероприятий федеральной целевой программы "Устойчивое развитие сельских территорий на 2014-2017 годы и на период до 2020 года" (Строительство культурно-досугового центра с ин-женерными сетями по ул. Гагарина, д. 25 с. Шихазаны Канашского района Чувашской Республики)</t>
  </si>
  <si>
    <t>Рекультивация санкционированной свалки твердых коммунальных отходов г. Чебоксары</t>
  </si>
  <si>
    <t>Всего субсидий</t>
  </si>
  <si>
    <t>Сведения о фактически произведенных расходах республиканского бюджета Чувашской Республики на предоставление субвенций бюджетам муниципальных образований по состоянию на 01.04.2018 г.</t>
  </si>
  <si>
    <t>Субвенции-ВСЕГО</t>
  </si>
  <si>
    <t xml:space="preserve">Субвенции на обеспечение мер социальной поддержки отдельных категорий граждан по оплате жилищно-коммунальных услуг (образование)
</t>
  </si>
  <si>
    <t xml:space="preserve">Субвенции на обеспечение мер социальной поддержки отдельных категорий граждан по оплате жилищно-коммунальных услуг (культура)
</t>
  </si>
  <si>
    <t xml:space="preserve">Выплата компенсации платы, взимаемой с родителей (законных представителей) за присмотр и уход за детьми, посещающими образовательные организации, реализующие
образовательную программу дошкольного образования на территории Чувашской Республики
</t>
  </si>
  <si>
    <t xml:space="preserve">Осуществление государственных полномочий Чувашской Республики по ведению учета граждан, нуждающихся в жилых помещениях и имеющих право  на государственную поддержку за счет средств республиканского бюджетат 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местностей, по расчету и предоставлению муниципальными районами субвенций бюджетам поселений для осуществления указанных оосударственных полномочий и полномочий по ведению учета граждан, проживающих в сельской местности , нуждающихся в жилых помещениях и имеющих право на государственную поддержку в форме социальных выплат на строительство (приобретение)жилых помещений в сеольский местности в рамках устойчивого развития сельских территорий 
</t>
  </si>
  <si>
    <t xml:space="preserve">   Организация и осуществление деятельности по опеке и попечительству</t>
  </si>
  <si>
    <t>Обеспечение жилыми помещениями по договорам социального найма категорий граждан, указанных в пункте 3 части 1 статьи 11 Закона Чувашской Республики
от 17 октября 2005 года N 42 "О регулировании  жилищных отношений" и состоящих на учете в качестве
нуждающихся в жилых помещениях</t>
  </si>
  <si>
    <t xml:space="preserve">Выплата единовременного пособия при всех формах устройства детей, лишенных родительского попечения, в семью </t>
  </si>
  <si>
    <t xml:space="preserve">Финансовое обеспечение государственных гарантий реализации прав на получение общедоступного и бесплатногодошкольного образования в муниципальных дошкольных
образовательных организациях
</t>
  </si>
  <si>
    <t xml:space="preserve"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
общеобразовательных организациях, обеспечение дополнительного образования детей в муниципальных общеобразовательных организациях
</t>
  </si>
  <si>
    <t xml:space="preserve">Осуществление переданных полномочий Российской Федерации по государственной регситрации актов гражданского состояния </t>
  </si>
  <si>
    <t xml:space="preserve"> Обеспечение деятельности административных комиссий для рассмотрения дел об административных правонарушениях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</si>
  <si>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
по созданию комиссий по делам несовершеннолетних и защите их прав и организации деятельности таких комиссий
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</si>
  <si>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
в сфере трудовых отношений
</t>
  </si>
  <si>
    <t>Финансовое обеспечение передаваемых государственных полномочий Чувашской Республики по организации проведения на территории поселений и городских округов мероприятий по отлову и содержанию безнадзорных животных, а также по расчету и предоставлению субвенций бюджетам поселений на осуществление указанных полномочий</t>
  </si>
  <si>
    <t xml:space="preserve">Осуществление первичного воинского учёта на территориях, где отсутствуют военные комиссариаты </t>
  </si>
  <si>
    <t xml:space="preserve">Обеспечение жильем граждан, уволенны с военной службы(службы),и приравненных к ним лиц за счёт субвенции, предоставляемой из федерального бюджета
</t>
  </si>
  <si>
    <t xml:space="preserve">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субвенции, предоставляемой из федерального бюджета</t>
  </si>
  <si>
    <t xml:space="preserve">Осуществление государственных полномочий Чувашской Республики по 
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
на основании лицензии
</t>
  </si>
  <si>
    <t>Всего субвенций</t>
  </si>
  <si>
    <t>Сведения о фактически произведенных расходах республиканского бюджета Чувашской Республики на предоставление иных межбюджетных трансфертов бюджетам муниципальных образований по состоянию на 01.04.2018 г.</t>
  </si>
  <si>
    <t>Иные межбюджетные трансферты-ВСЕГО</t>
  </si>
  <si>
    <t xml:space="preserve">Поощрение победителей экономического соревнования в сельском хозяйстве между муниципальными районами Чувашской Республики
</t>
  </si>
  <si>
    <t>Всего иные межбюджетные трансферты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</si>
</sst>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  <font>
      <sz val="12"/>
      <color theme="1"/>
      <name val="TimesET"/>
    </font>
    <font>
      <b/>
      <sz val="12"/>
      <color theme="1"/>
      <name val="TimesET"/>
    </font>
    <font>
      <b/>
      <sz val="14"/>
      <color theme="1"/>
      <name val="TimesET"/>
    </font>
    <font>
      <sz val="11"/>
      <color theme="1"/>
      <name val="TimesET"/>
    </font>
    <font>
      <b/>
      <sz val="11"/>
      <color theme="1"/>
      <name val="TimesET"/>
    </font>
    <font>
      <b/>
      <sz val="10"/>
      <color theme="1"/>
      <name val="TimesET"/>
    </font>
    <font>
      <sz val="10"/>
      <color theme="1"/>
      <name val="TimesET"/>
    </font>
    <font>
      <b/>
      <sz val="9"/>
      <color theme="1"/>
      <name val="TimesET"/>
    </font>
    <font>
      <sz val="9"/>
      <color theme="1"/>
      <name val="TimesET"/>
    </font>
    <font>
      <b/>
      <sz val="12"/>
      <color theme="1"/>
      <name val="Arial Cyr"/>
      <charset val="204"/>
    </font>
    <font>
      <sz val="12"/>
      <color theme="1"/>
      <name val="Arial Cyr"/>
      <charset val="204"/>
    </font>
    <font>
      <sz val="9.5"/>
      <color theme="1"/>
      <name val="TimesET"/>
    </font>
    <font>
      <sz val="8"/>
      <color theme="1"/>
      <name val="TimesET"/>
    </font>
    <font>
      <sz val="9"/>
      <color theme="1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9">
    <xf numFmtId="0" fontId="0" fillId="0" borderId="0"/>
    <xf numFmtId="0" fontId="2" fillId="7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31" borderId="0"/>
    <xf numFmtId="0" fontId="13" fillId="0" borderId="0">
      <alignment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31" borderId="4"/>
    <xf numFmtId="0" fontId="13" fillId="0" borderId="5">
      <alignment horizontal="center" vertical="center" wrapText="1"/>
    </xf>
    <xf numFmtId="0" fontId="13" fillId="31" borderId="6"/>
    <xf numFmtId="49" fontId="13" fillId="0" borderId="5">
      <alignment horizontal="left" vertical="top" wrapText="1" indent="2"/>
    </xf>
    <xf numFmtId="49" fontId="13" fillId="0" borderId="5">
      <alignment horizontal="center" vertical="top" shrinkToFit="1"/>
    </xf>
    <xf numFmtId="4" fontId="13" fillId="0" borderId="5">
      <alignment horizontal="right" vertical="top" shrinkToFit="1"/>
    </xf>
    <xf numFmtId="10" fontId="13" fillId="0" borderId="5">
      <alignment horizontal="right" vertical="top" shrinkToFit="1"/>
    </xf>
    <xf numFmtId="0" fontId="13" fillId="31" borderId="6">
      <alignment shrinkToFit="1"/>
    </xf>
    <xf numFmtId="0" fontId="15" fillId="0" borderId="5">
      <alignment horizontal="left"/>
    </xf>
    <xf numFmtId="4" fontId="15" fillId="5" borderId="5">
      <alignment horizontal="right" vertical="top" shrinkToFit="1"/>
    </xf>
    <xf numFmtId="10" fontId="15" fillId="5" borderId="5">
      <alignment horizontal="right" vertical="top" shrinkToFit="1"/>
    </xf>
    <xf numFmtId="0" fontId="13" fillId="31" borderId="7"/>
    <xf numFmtId="0" fontId="13" fillId="0" borderId="0">
      <alignment horizontal="left" wrapText="1"/>
    </xf>
    <xf numFmtId="0" fontId="15" fillId="0" borderId="5">
      <alignment vertical="top" wrapText="1"/>
    </xf>
    <xf numFmtId="4" fontId="15" fillId="32" borderId="5">
      <alignment horizontal="right" vertical="top" shrinkToFit="1"/>
    </xf>
    <xf numFmtId="10" fontId="15" fillId="32" borderId="5">
      <alignment horizontal="right" vertical="top" shrinkToFit="1"/>
    </xf>
    <xf numFmtId="0" fontId="13" fillId="31" borderId="6">
      <alignment horizontal="center"/>
    </xf>
    <xf numFmtId="0" fontId="13" fillId="31" borderId="6">
      <alignment horizontal="left"/>
    </xf>
    <xf numFmtId="0" fontId="13" fillId="31" borderId="7">
      <alignment horizontal="center"/>
    </xf>
    <xf numFmtId="0" fontId="13" fillId="31" borderId="7">
      <alignment horizontal="left"/>
    </xf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2" fillId="0" borderId="0"/>
    <xf numFmtId="0" fontId="2" fillId="0" borderId="0"/>
    <xf numFmtId="0" fontId="11" fillId="33" borderId="0"/>
    <xf numFmtId="0" fontId="11" fillId="33" borderId="0"/>
    <xf numFmtId="0" fontId="11" fillId="33" borderId="0"/>
    <xf numFmtId="0" fontId="11" fillId="33" borderId="0"/>
    <xf numFmtId="0" fontId="11" fillId="33" borderId="0"/>
    <xf numFmtId="0" fontId="11" fillId="33" borderId="0"/>
    <xf numFmtId="0" fontId="11" fillId="0" borderId="0"/>
    <xf numFmtId="0" fontId="6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2" fillId="5" borderId="1" applyNumberFormat="0" applyFont="0" applyAlignment="0" applyProtection="0"/>
    <xf numFmtId="0" fontId="8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" fillId="0" borderId="0"/>
    <xf numFmtId="0" fontId="1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5" borderId="1" applyNumberFormat="0" applyFont="0" applyAlignment="0" applyProtection="0"/>
  </cellStyleXfs>
  <cellXfs count="64">
    <xf numFmtId="0" fontId="0" fillId="0" borderId="0" xfId="0"/>
    <xf numFmtId="4" fontId="16" fillId="0" borderId="0" xfId="0" applyNumberFormat="1" applyFont="1" applyAlignment="1">
      <alignment horizontal="center"/>
    </xf>
    <xf numFmtId="4" fontId="17" fillId="0" borderId="0" xfId="0" applyNumberFormat="1" applyFont="1"/>
    <xf numFmtId="4" fontId="16" fillId="30" borderId="0" xfId="0" applyNumberFormat="1" applyFont="1" applyFill="1"/>
    <xf numFmtId="4" fontId="17" fillId="30" borderId="0" xfId="0" applyNumberFormat="1" applyFont="1" applyFill="1"/>
    <xf numFmtId="0" fontId="16" fillId="0" borderId="0" xfId="0" applyFont="1" applyAlignment="1">
      <alignment vertical="center" wrapText="1"/>
    </xf>
    <xf numFmtId="165" fontId="18" fillId="30" borderId="2" xfId="0" applyNumberFormat="1" applyFont="1" applyFill="1" applyBorder="1" applyAlignment="1">
      <alignment vertical="center" wrapText="1"/>
    </xf>
    <xf numFmtId="165" fontId="19" fillId="30" borderId="2" xfId="0" applyNumberFormat="1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30" borderId="2" xfId="0" applyFont="1" applyFill="1" applyBorder="1" applyAlignment="1">
      <alignment horizontal="center" vertical="center" wrapText="1"/>
    </xf>
    <xf numFmtId="0" fontId="22" fillId="30" borderId="3" xfId="0" applyFont="1" applyFill="1" applyBorder="1" applyAlignment="1">
      <alignment horizontal="center" vertical="center" wrapText="1"/>
    </xf>
    <xf numFmtId="49" fontId="19" fillId="30" borderId="2" xfId="0" applyNumberFormat="1" applyFont="1" applyFill="1" applyBorder="1" applyAlignment="1">
      <alignment horizontal="center" vertical="center" wrapText="1"/>
    </xf>
    <xf numFmtId="49" fontId="18" fillId="30" borderId="2" xfId="0" applyNumberFormat="1" applyFont="1" applyFill="1" applyBorder="1" applyAlignment="1">
      <alignment horizontal="center" vertical="center" wrapText="1"/>
    </xf>
    <xf numFmtId="165" fontId="18" fillId="3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vertical="center" wrapText="1"/>
    </xf>
    <xf numFmtId="165" fontId="18" fillId="30" borderId="2" xfId="0" applyNumberFormat="1" applyFont="1" applyFill="1" applyBorder="1" applyAlignment="1">
      <alignment horizontal="right" vertical="center" wrapText="1"/>
    </xf>
    <xf numFmtId="164" fontId="22" fillId="30" borderId="2" xfId="0" applyNumberFormat="1" applyFont="1" applyFill="1" applyBorder="1" applyAlignment="1">
      <alignment horizontal="center" vertical="center" wrapText="1"/>
    </xf>
    <xf numFmtId="49" fontId="22" fillId="30" borderId="3" xfId="0" applyNumberFormat="1" applyFont="1" applyFill="1" applyBorder="1" applyAlignment="1">
      <alignment horizontal="justify" vertical="center" wrapText="1"/>
    </xf>
    <xf numFmtId="49" fontId="19" fillId="30" borderId="2" xfId="0" applyNumberFormat="1" applyFont="1" applyFill="1" applyBorder="1" applyAlignment="1">
      <alignment horizontal="justify" vertical="center" wrapText="1"/>
    </xf>
    <xf numFmtId="49" fontId="18" fillId="30" borderId="2" xfId="0" applyNumberFormat="1" applyFont="1" applyFill="1" applyBorder="1" applyAlignment="1">
      <alignment horizontal="justify" vertical="center" wrapText="1"/>
    </xf>
    <xf numFmtId="0" fontId="19" fillId="30" borderId="2" xfId="0" applyFont="1" applyFill="1" applyBorder="1" applyAlignment="1">
      <alignment horizontal="center" vertical="center" wrapText="1"/>
    </xf>
    <xf numFmtId="49" fontId="19" fillId="30" borderId="3" xfId="0" applyNumberFormat="1" applyFont="1" applyFill="1" applyBorder="1" applyAlignment="1">
      <alignment horizontal="justify" vertical="center" wrapText="1"/>
    </xf>
    <xf numFmtId="0" fontId="19" fillId="30" borderId="3" xfId="0" applyFont="1" applyFill="1" applyBorder="1" applyAlignment="1">
      <alignment horizontal="center" vertical="center" wrapText="1"/>
    </xf>
    <xf numFmtId="165" fontId="19" fillId="30" borderId="3" xfId="0" applyNumberFormat="1" applyFont="1" applyFill="1" applyBorder="1" applyAlignment="1">
      <alignment horizontal="right" vertical="center" wrapText="1"/>
    </xf>
    <xf numFmtId="165" fontId="19" fillId="30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30" borderId="0" xfId="0" applyFont="1" applyFill="1" applyAlignment="1">
      <alignment vertical="center" wrapText="1"/>
    </xf>
    <xf numFmtId="0" fontId="17" fillId="30" borderId="0" xfId="0" applyFont="1" applyFill="1" applyAlignment="1">
      <alignment vertical="center" wrapText="1"/>
    </xf>
    <xf numFmtId="164" fontId="25" fillId="30" borderId="2" xfId="0" applyNumberFormat="1" applyFont="1" applyFill="1" applyBorder="1" applyAlignment="1">
      <alignment horizontal="center" vertical="center" wrapText="1"/>
    </xf>
    <xf numFmtId="164" fontId="26" fillId="30" borderId="2" xfId="0" applyNumberFormat="1" applyFont="1" applyFill="1" applyBorder="1" applyAlignment="1">
      <alignment horizontal="center" vertical="center" wrapText="1"/>
    </xf>
    <xf numFmtId="4" fontId="16" fillId="0" borderId="0" xfId="0" applyNumberFormat="1" applyFont="1"/>
    <xf numFmtId="0" fontId="19" fillId="30" borderId="12" xfId="0" applyFont="1" applyFill="1" applyBorder="1" applyAlignment="1">
      <alignment horizontal="left" vertical="center" wrapText="1"/>
    </xf>
    <xf numFmtId="4" fontId="27" fillId="0" borderId="0" xfId="0" applyNumberFormat="1" applyFont="1"/>
    <xf numFmtId="0" fontId="28" fillId="30" borderId="0" xfId="0" applyFont="1" applyFill="1"/>
    <xf numFmtId="164" fontId="30" fillId="30" borderId="2" xfId="0" applyNumberFormat="1" applyFont="1" applyFill="1" applyBorder="1" applyAlignment="1">
      <alignment horizontal="center" vertical="center" wrapText="1"/>
    </xf>
    <xf numFmtId="4" fontId="31" fillId="0" borderId="0" xfId="0" applyNumberFormat="1" applyFont="1"/>
    <xf numFmtId="165" fontId="19" fillId="30" borderId="2" xfId="0" applyNumberFormat="1" applyFont="1" applyFill="1" applyBorder="1" applyAlignment="1">
      <alignment horizontal="right" vertical="center" wrapText="1"/>
    </xf>
    <xf numFmtId="0" fontId="16" fillId="30" borderId="0" xfId="0" applyFont="1" applyFill="1" applyBorder="1" applyAlignment="1">
      <alignment vertical="center" wrapText="1"/>
    </xf>
    <xf numFmtId="165" fontId="18" fillId="30" borderId="2" xfId="0" applyNumberFormat="1" applyFont="1" applyFill="1" applyBorder="1"/>
    <xf numFmtId="0" fontId="20" fillId="0" borderId="0" xfId="0" applyFont="1" applyAlignment="1">
      <alignment horizontal="center" vertical="center" wrapText="1"/>
    </xf>
    <xf numFmtId="0" fontId="20" fillId="30" borderId="0" xfId="0" applyFont="1" applyFill="1" applyAlignment="1">
      <alignment horizontal="center" vertical="center" wrapText="1"/>
    </xf>
    <xf numFmtId="0" fontId="18" fillId="30" borderId="0" xfId="0" applyFont="1" applyFill="1" applyBorder="1" applyAlignment="1">
      <alignment horizontal="right" vertical="center" wrapText="1"/>
    </xf>
    <xf numFmtId="0" fontId="23" fillId="30" borderId="8" xfId="0" applyFont="1" applyFill="1" applyBorder="1" applyAlignment="1">
      <alignment horizontal="center" vertical="center" wrapText="1"/>
    </xf>
    <xf numFmtId="0" fontId="23" fillId="30" borderId="11" xfId="0" applyFont="1" applyFill="1" applyBorder="1" applyAlignment="1">
      <alignment horizontal="center" vertical="center" wrapText="1"/>
    </xf>
    <xf numFmtId="0" fontId="23" fillId="30" borderId="12" xfId="0" applyFont="1" applyFill="1" applyBorder="1" applyAlignment="1">
      <alignment horizontal="center" vertical="center" wrapText="1"/>
    </xf>
    <xf numFmtId="164" fontId="23" fillId="30" borderId="2" xfId="0" applyNumberFormat="1" applyFont="1" applyFill="1" applyBorder="1" applyAlignment="1">
      <alignment horizontal="center" vertical="center" wrapText="1"/>
    </xf>
    <xf numFmtId="0" fontId="24" fillId="30" borderId="3" xfId="0" applyFont="1" applyFill="1" applyBorder="1" applyAlignment="1">
      <alignment horizontal="center" vertical="center" wrapText="1"/>
    </xf>
    <xf numFmtId="0" fontId="24" fillId="30" borderId="9" xfId="0" applyFont="1" applyFill="1" applyBorder="1" applyAlignment="1">
      <alignment horizontal="center" vertical="center" wrapText="1"/>
    </xf>
    <xf numFmtId="0" fontId="24" fillId="30" borderId="10" xfId="0" applyFont="1" applyFill="1" applyBorder="1" applyAlignment="1">
      <alignment horizontal="center" vertical="center" wrapText="1"/>
    </xf>
    <xf numFmtId="164" fontId="24" fillId="30" borderId="2" xfId="0" applyNumberFormat="1" applyFont="1" applyFill="1" applyBorder="1" applyAlignment="1">
      <alignment horizontal="center" vertical="center" wrapText="1"/>
    </xf>
    <xf numFmtId="164" fontId="26" fillId="30" borderId="2" xfId="0" applyNumberFormat="1" applyFont="1" applyFill="1" applyBorder="1" applyAlignment="1">
      <alignment horizontal="center" vertical="center" wrapText="1"/>
    </xf>
    <xf numFmtId="0" fontId="18" fillId="30" borderId="13" xfId="0" applyFont="1" applyFill="1" applyBorder="1" applyAlignment="1">
      <alignment horizontal="right" vertical="center" wrapText="1"/>
    </xf>
    <xf numFmtId="0" fontId="23" fillId="30" borderId="2" xfId="0" applyFont="1" applyFill="1" applyBorder="1" applyAlignment="1">
      <alignment horizontal="center" vertical="center" wrapText="1"/>
    </xf>
    <xf numFmtId="0" fontId="24" fillId="30" borderId="3" xfId="0" applyFont="1" applyFill="1" applyBorder="1" applyAlignment="1">
      <alignment horizontal="left" vertical="center" wrapText="1"/>
    </xf>
    <xf numFmtId="0" fontId="24" fillId="30" borderId="9" xfId="0" applyFont="1" applyFill="1" applyBorder="1" applyAlignment="1">
      <alignment horizontal="left" vertical="center" wrapText="1"/>
    </xf>
    <xf numFmtId="0" fontId="24" fillId="30" borderId="10" xfId="0" applyFont="1" applyFill="1" applyBorder="1" applyAlignment="1">
      <alignment horizontal="left" vertical="center" wrapText="1"/>
    </xf>
    <xf numFmtId="164" fontId="29" fillId="30" borderId="2" xfId="0" applyNumberFormat="1" applyFont="1" applyFill="1" applyBorder="1" applyAlignment="1">
      <alignment horizontal="center" vertical="center" wrapText="1"/>
    </xf>
    <xf numFmtId="0" fontId="16" fillId="30" borderId="0" xfId="0" applyFont="1" applyFill="1" applyAlignment="1">
      <alignment horizontal="center" vertical="center" wrapText="1"/>
    </xf>
    <xf numFmtId="164" fontId="24" fillId="30" borderId="3" xfId="0" applyNumberFormat="1" applyFont="1" applyFill="1" applyBorder="1" applyAlignment="1">
      <alignment horizontal="left" vertical="center" wrapText="1"/>
    </xf>
    <xf numFmtId="164" fontId="24" fillId="30" borderId="9" xfId="0" applyNumberFormat="1" applyFont="1" applyFill="1" applyBorder="1" applyAlignment="1">
      <alignment horizontal="left" vertical="center" wrapText="1"/>
    </xf>
    <xf numFmtId="164" fontId="24" fillId="30" borderId="10" xfId="0" applyNumberFormat="1" applyFont="1" applyFill="1" applyBorder="1" applyAlignment="1">
      <alignment horizontal="left" vertical="center" wrapText="1"/>
    </xf>
    <xf numFmtId="164" fontId="24" fillId="30" borderId="10" xfId="0" applyNumberFormat="1" applyFont="1" applyFill="1" applyBorder="1" applyAlignment="1">
      <alignment horizontal="center" vertical="center" wrapText="1"/>
    </xf>
    <xf numFmtId="164" fontId="30" fillId="30" borderId="2" xfId="0" applyNumberFormat="1" applyFont="1" applyFill="1" applyBorder="1" applyAlignment="1">
      <alignment horizontal="center" vertical="center" wrapText="1"/>
    </xf>
    <xf numFmtId="0" fontId="24" fillId="30" borderId="2" xfId="0" applyFont="1" applyFill="1" applyBorder="1" applyAlignment="1">
      <alignment horizontal="left" vertical="center" wrapText="1"/>
    </xf>
  </cellXfs>
  <cellStyles count="89">
    <cellStyle name="20% - Акцент1 2" xfId="1"/>
    <cellStyle name="20% - Акцент1 2 2" xfId="75"/>
    <cellStyle name="20% - Акцент2 2" xfId="2"/>
    <cellStyle name="20% - Акцент2 2 2" xfId="76"/>
    <cellStyle name="20% - Акцент3 2" xfId="3"/>
    <cellStyle name="20% - Акцент3 2 2" xfId="77"/>
    <cellStyle name="20% - Акцент4 2" xfId="4"/>
    <cellStyle name="20% - Акцент4 2 2" xfId="78"/>
    <cellStyle name="20% - Акцент5 2" xfId="5"/>
    <cellStyle name="20% - Акцент5 2 2" xfId="79"/>
    <cellStyle name="20% - Акцент6 2" xfId="6"/>
    <cellStyle name="20% - Акцент6 2 2" xfId="80"/>
    <cellStyle name="40% - Акцент1 2" xfId="7"/>
    <cellStyle name="40% - Акцент1 2 2" xfId="81"/>
    <cellStyle name="40% - Акцент2 2" xfId="8"/>
    <cellStyle name="40% - Акцент2 2 2" xfId="82"/>
    <cellStyle name="40% - Акцент3 2" xfId="9"/>
    <cellStyle name="40% - Акцент3 2 2" xfId="83"/>
    <cellStyle name="40% - Акцент4 2" xfId="10"/>
    <cellStyle name="40% - Акцент4 2 2" xfId="84"/>
    <cellStyle name="40% - Акцент5 2" xfId="11"/>
    <cellStyle name="40% - Акцент5 2 2" xfId="85"/>
    <cellStyle name="40% - Акцент6 2" xfId="12"/>
    <cellStyle name="40% - Акцент6 2 2" xfId="86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br" xfId="19"/>
    <cellStyle name="col" xfId="20"/>
    <cellStyle name="style0" xfId="21"/>
    <cellStyle name="td" xfId="22"/>
    <cellStyle name="tr" xfId="23"/>
    <cellStyle name="xl21" xfId="24"/>
    <cellStyle name="xl22" xfId="25"/>
    <cellStyle name="xl23" xfId="26"/>
    <cellStyle name="xl24" xfId="27"/>
    <cellStyle name="xl25" xfId="28"/>
    <cellStyle name="xl26" xfId="29"/>
    <cellStyle name="xl27" xfId="30"/>
    <cellStyle name="xl28" xfId="31"/>
    <cellStyle name="xl29" xfId="32"/>
    <cellStyle name="xl30" xfId="33"/>
    <cellStyle name="xl31" xfId="34"/>
    <cellStyle name="xl32" xfId="35"/>
    <cellStyle name="xl33" xfId="36"/>
    <cellStyle name="xl34" xfId="37"/>
    <cellStyle name="xl35" xfId="38"/>
    <cellStyle name="xl36" xfId="39"/>
    <cellStyle name="xl37" xfId="40"/>
    <cellStyle name="xl38" xfId="41"/>
    <cellStyle name="xl39" xfId="42"/>
    <cellStyle name="xl40" xfId="43"/>
    <cellStyle name="xl41" xfId="44"/>
    <cellStyle name="xl42" xfId="45"/>
    <cellStyle name="xl43" xfId="46"/>
    <cellStyle name="xl44" xfId="47"/>
    <cellStyle name="xl45" xfId="48"/>
    <cellStyle name="xl46" xfId="49"/>
    <cellStyle name="Акцент1 2" xfId="50"/>
    <cellStyle name="Акцент2 2" xfId="51"/>
    <cellStyle name="Акцент3 2" xfId="52"/>
    <cellStyle name="Акцент4 2" xfId="53"/>
    <cellStyle name="Акцент5 2" xfId="54"/>
    <cellStyle name="Акцент6 2" xfId="55"/>
    <cellStyle name="Заголовок 4 2" xfId="56"/>
    <cellStyle name="Название 2" xfId="57"/>
    <cellStyle name="Нейтральный 2" xfId="58"/>
    <cellStyle name="Обычный" xfId="0" builtinId="0"/>
    <cellStyle name="Обычный 10" xfId="59"/>
    <cellStyle name="Обычный 11" xfId="74"/>
    <cellStyle name="Обычный 12" xfId="73"/>
    <cellStyle name="Обычный 2" xfId="60"/>
    <cellStyle name="Обычный 2 2" xfId="87"/>
    <cellStyle name="Обычный 3" xfId="61"/>
    <cellStyle name="Обычный 4" xfId="62"/>
    <cellStyle name="Обычный 5" xfId="63"/>
    <cellStyle name="Обычный 6" xfId="64"/>
    <cellStyle name="Обычный 7" xfId="65"/>
    <cellStyle name="Обычный 8" xfId="66"/>
    <cellStyle name="Обычный 9" xfId="67"/>
    <cellStyle name="Плохой 2" xfId="68"/>
    <cellStyle name="Пояснение 2" xfId="69"/>
    <cellStyle name="Примечание 2" xfId="70"/>
    <cellStyle name="Примечание 2 2" xfId="88"/>
    <cellStyle name="Текст предупреждения 2" xfId="71"/>
    <cellStyle name="Хороший 2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view="pageBreakPreview" topLeftCell="A40" zoomScale="75" zoomScaleNormal="80" zoomScaleSheetLayoutView="75" workbookViewId="0">
      <selection activeCell="B15" sqref="B15"/>
    </sheetView>
  </sheetViews>
  <sheetFormatPr defaultColWidth="29.5703125" defaultRowHeight="12.75" x14ac:dyDescent="0.2"/>
  <cols>
    <col min="1" max="1" width="6.140625" style="5" customWidth="1"/>
    <col min="2" max="2" width="91.7109375" style="5" customWidth="1"/>
    <col min="3" max="3" width="29.7109375" style="25" customWidth="1"/>
    <col min="4" max="4" width="17.28515625" style="5" customWidth="1"/>
    <col min="5" max="5" width="16.28515625" style="5" customWidth="1"/>
    <col min="6" max="6" width="18.7109375" style="5" customWidth="1"/>
    <col min="7" max="16384" width="29.5703125" style="2"/>
  </cols>
  <sheetData>
    <row r="1" spans="1:6" s="1" customFormat="1" ht="58.5" customHeight="1" x14ac:dyDescent="0.2">
      <c r="A1" s="39" t="s">
        <v>283</v>
      </c>
      <c r="B1" s="39"/>
      <c r="C1" s="39"/>
      <c r="D1" s="39"/>
      <c r="E1" s="39"/>
      <c r="F1" s="39"/>
    </row>
    <row r="2" spans="1:6" s="1" customFormat="1" ht="19.5" customHeight="1" x14ac:dyDescent="0.2">
      <c r="A2" s="8"/>
      <c r="B2" s="8"/>
      <c r="C2" s="8"/>
      <c r="D2" s="8"/>
      <c r="E2" s="8"/>
      <c r="F2" s="8" t="s">
        <v>51</v>
      </c>
    </row>
    <row r="3" spans="1:6" s="4" customFormat="1" ht="87" customHeight="1" x14ac:dyDescent="0.2">
      <c r="A3" s="9" t="s">
        <v>52</v>
      </c>
      <c r="B3" s="10" t="s">
        <v>53</v>
      </c>
      <c r="C3" s="10" t="s">
        <v>54</v>
      </c>
      <c r="D3" s="16" t="s">
        <v>206</v>
      </c>
      <c r="E3" s="16" t="s">
        <v>207</v>
      </c>
      <c r="F3" s="16" t="s">
        <v>274</v>
      </c>
    </row>
    <row r="4" spans="1:6" s="4" customFormat="1" ht="36.75" customHeight="1" x14ac:dyDescent="0.2">
      <c r="A4" s="20"/>
      <c r="B4" s="21" t="s">
        <v>203</v>
      </c>
      <c r="C4" s="22"/>
      <c r="D4" s="23">
        <f>SUM(D6+D11+D72+D95)</f>
        <v>17513864.500000004</v>
      </c>
      <c r="E4" s="23">
        <f>SUM(E6+E11+E72+E95)</f>
        <v>2794992.6714900001</v>
      </c>
      <c r="F4" s="7">
        <f t="shared" ref="F4" si="0">SUM(E4/D4*100)</f>
        <v>15.958743265885147</v>
      </c>
    </row>
    <row r="5" spans="1:6" s="4" customFormat="1" ht="24" customHeight="1" x14ac:dyDescent="0.2">
      <c r="A5" s="9"/>
      <c r="B5" s="17" t="s">
        <v>56</v>
      </c>
      <c r="C5" s="10"/>
      <c r="D5" s="10"/>
      <c r="E5" s="10"/>
      <c r="F5" s="7"/>
    </row>
    <row r="6" spans="1:6" s="4" customFormat="1" ht="24.75" customHeight="1" x14ac:dyDescent="0.2">
      <c r="A6" s="11">
        <v>1</v>
      </c>
      <c r="B6" s="18" t="s">
        <v>55</v>
      </c>
      <c r="C6" s="24"/>
      <c r="D6" s="7">
        <f>SUM(D8:D10)</f>
        <v>716667.89999999991</v>
      </c>
      <c r="E6" s="7">
        <f>SUM(E8:E10)</f>
        <v>181666.90000000002</v>
      </c>
      <c r="F6" s="7">
        <f>SUM(E6/D6*100)</f>
        <v>25.348826143880597</v>
      </c>
    </row>
    <row r="7" spans="1:6" s="4" customFormat="1" ht="15.75" x14ac:dyDescent="0.2">
      <c r="A7" s="12"/>
      <c r="B7" s="19" t="s">
        <v>56</v>
      </c>
      <c r="C7" s="13"/>
      <c r="D7" s="6"/>
      <c r="E7" s="6"/>
      <c r="F7" s="7"/>
    </row>
    <row r="8" spans="1:6" s="4" customFormat="1" ht="31.5" x14ac:dyDescent="0.2">
      <c r="A8" s="12" t="s">
        <v>275</v>
      </c>
      <c r="B8" s="19" t="s">
        <v>0</v>
      </c>
      <c r="C8" s="13" t="s">
        <v>208</v>
      </c>
      <c r="D8" s="15">
        <v>185772.5</v>
      </c>
      <c r="E8" s="15">
        <v>46443.299999999996</v>
      </c>
      <c r="F8" s="6">
        <f t="shared" ref="F8:F68" si="1">SUM(E8/D8*100)</f>
        <v>25.000094201240763</v>
      </c>
    </row>
    <row r="9" spans="1:6" s="3" customFormat="1" ht="47.25" x14ac:dyDescent="0.2">
      <c r="A9" s="12" t="s">
        <v>57</v>
      </c>
      <c r="B9" s="19" t="s">
        <v>38</v>
      </c>
      <c r="C9" s="13" t="s">
        <v>39</v>
      </c>
      <c r="D9" s="15">
        <v>128895.40000000002</v>
      </c>
      <c r="E9" s="15">
        <v>32223.899999999998</v>
      </c>
      <c r="F9" s="6">
        <f t="shared" si="1"/>
        <v>25.000038791143819</v>
      </c>
    </row>
    <row r="10" spans="1:6" s="3" customFormat="1" ht="30" customHeight="1" x14ac:dyDescent="0.2">
      <c r="A10" s="12" t="s">
        <v>209</v>
      </c>
      <c r="B10" s="19" t="s">
        <v>1</v>
      </c>
      <c r="C10" s="13" t="s">
        <v>22</v>
      </c>
      <c r="D10" s="15">
        <v>401999.99999999994</v>
      </c>
      <c r="E10" s="15">
        <v>102999.70000000001</v>
      </c>
      <c r="F10" s="6">
        <f t="shared" si="1"/>
        <v>25.621815920398017</v>
      </c>
    </row>
    <row r="11" spans="1:6" s="4" customFormat="1" ht="28.5" customHeight="1" x14ac:dyDescent="0.2">
      <c r="A11" s="11" t="s">
        <v>58</v>
      </c>
      <c r="B11" s="18" t="s">
        <v>59</v>
      </c>
      <c r="C11" s="24"/>
      <c r="D11" s="7">
        <f>SUM(D13:D71)</f>
        <v>6873115.700000002</v>
      </c>
      <c r="E11" s="14">
        <f>SUM(E13:E71)</f>
        <v>201763.37148999999</v>
      </c>
      <c r="F11" s="7">
        <f t="shared" si="1"/>
        <v>2.9355445229883141</v>
      </c>
    </row>
    <row r="12" spans="1:6" s="3" customFormat="1" ht="15.75" x14ac:dyDescent="0.2">
      <c r="A12" s="12"/>
      <c r="B12" s="19" t="s">
        <v>56</v>
      </c>
      <c r="C12" s="13"/>
      <c r="D12" s="6"/>
      <c r="E12" s="6"/>
      <c r="F12" s="7"/>
    </row>
    <row r="13" spans="1:6" s="4" customFormat="1" ht="28.5" customHeight="1" x14ac:dyDescent="0.2">
      <c r="A13" s="12" t="s">
        <v>60</v>
      </c>
      <c r="B13" s="19" t="s">
        <v>2</v>
      </c>
      <c r="C13" s="13" t="s">
        <v>210</v>
      </c>
      <c r="D13" s="6">
        <v>227777.7</v>
      </c>
      <c r="E13" s="6">
        <v>0</v>
      </c>
      <c r="F13" s="6">
        <f t="shared" si="1"/>
        <v>0</v>
      </c>
    </row>
    <row r="14" spans="1:6" s="3" customFormat="1" ht="123" customHeight="1" x14ac:dyDescent="0.2">
      <c r="A14" s="12" t="s">
        <v>61</v>
      </c>
      <c r="B14" s="19" t="s">
        <v>62</v>
      </c>
      <c r="C14" s="13" t="s">
        <v>63</v>
      </c>
      <c r="D14" s="6">
        <v>118123.29999999999</v>
      </c>
      <c r="E14" s="6">
        <v>0</v>
      </c>
      <c r="F14" s="6">
        <f t="shared" si="1"/>
        <v>0</v>
      </c>
    </row>
    <row r="15" spans="1:6" s="4" customFormat="1" ht="47.25" x14ac:dyDescent="0.2">
      <c r="A15" s="12" t="s">
        <v>64</v>
      </c>
      <c r="B15" s="19" t="s">
        <v>66</v>
      </c>
      <c r="C15" s="13" t="s">
        <v>67</v>
      </c>
      <c r="D15" s="6">
        <v>500000</v>
      </c>
      <c r="E15" s="6">
        <v>52761.199999999983</v>
      </c>
      <c r="F15" s="6">
        <f t="shared" si="1"/>
        <v>10.552239999999996</v>
      </c>
    </row>
    <row r="16" spans="1:6" s="4" customFormat="1" ht="47.25" x14ac:dyDescent="0.2">
      <c r="A16" s="12" t="s">
        <v>65</v>
      </c>
      <c r="B16" s="19" t="s">
        <v>69</v>
      </c>
      <c r="C16" s="13" t="s">
        <v>70</v>
      </c>
      <c r="D16" s="6">
        <v>90000</v>
      </c>
      <c r="E16" s="6">
        <v>5440.7999999999993</v>
      </c>
      <c r="F16" s="6">
        <f t="shared" si="1"/>
        <v>6.0453333333333328</v>
      </c>
    </row>
    <row r="17" spans="1:6" s="4" customFormat="1" ht="31.5" x14ac:dyDescent="0.2">
      <c r="A17" s="12" t="s">
        <v>68</v>
      </c>
      <c r="B17" s="19" t="s">
        <v>72</v>
      </c>
      <c r="C17" s="13" t="s">
        <v>73</v>
      </c>
      <c r="D17" s="6">
        <v>100000</v>
      </c>
      <c r="E17" s="6">
        <v>0</v>
      </c>
      <c r="F17" s="6">
        <f t="shared" si="1"/>
        <v>0</v>
      </c>
    </row>
    <row r="18" spans="1:6" s="4" customFormat="1" ht="47.25" x14ac:dyDescent="0.2">
      <c r="A18" s="12" t="s">
        <v>71</v>
      </c>
      <c r="B18" s="19" t="s">
        <v>75</v>
      </c>
      <c r="C18" s="13" t="s">
        <v>76</v>
      </c>
      <c r="D18" s="6">
        <v>80000</v>
      </c>
      <c r="E18" s="6">
        <v>0</v>
      </c>
      <c r="F18" s="6">
        <f t="shared" si="1"/>
        <v>0</v>
      </c>
    </row>
    <row r="19" spans="1:6" s="4" customFormat="1" ht="31.5" customHeight="1" x14ac:dyDescent="0.2">
      <c r="A19" s="12" t="s">
        <v>74</v>
      </c>
      <c r="B19" s="19" t="s">
        <v>49</v>
      </c>
      <c r="C19" s="13" t="s">
        <v>78</v>
      </c>
      <c r="D19" s="6">
        <v>150000</v>
      </c>
      <c r="E19" s="6">
        <v>0</v>
      </c>
      <c r="F19" s="6">
        <f t="shared" si="1"/>
        <v>0</v>
      </c>
    </row>
    <row r="20" spans="1:6" s="4" customFormat="1" ht="94.5" x14ac:dyDescent="0.2">
      <c r="A20" s="12" t="s">
        <v>77</v>
      </c>
      <c r="B20" s="19" t="s">
        <v>80</v>
      </c>
      <c r="C20" s="13" t="s">
        <v>81</v>
      </c>
      <c r="D20" s="6">
        <v>365500</v>
      </c>
      <c r="E20" s="6">
        <v>0</v>
      </c>
      <c r="F20" s="6">
        <f t="shared" si="1"/>
        <v>0</v>
      </c>
    </row>
    <row r="21" spans="1:6" s="3" customFormat="1" ht="47.25" x14ac:dyDescent="0.2">
      <c r="A21" s="12" t="s">
        <v>79</v>
      </c>
      <c r="B21" s="19" t="s">
        <v>3</v>
      </c>
      <c r="C21" s="13" t="s">
        <v>211</v>
      </c>
      <c r="D21" s="6">
        <v>1079634.6000000001</v>
      </c>
      <c r="E21" s="6">
        <v>0</v>
      </c>
      <c r="F21" s="6">
        <f t="shared" si="1"/>
        <v>0</v>
      </c>
    </row>
    <row r="22" spans="1:6" s="3" customFormat="1" ht="47.25" x14ac:dyDescent="0.2">
      <c r="A22" s="12" t="s">
        <v>82</v>
      </c>
      <c r="B22" s="19" t="s">
        <v>4</v>
      </c>
      <c r="C22" s="13" t="s">
        <v>84</v>
      </c>
      <c r="D22" s="6">
        <v>111250.3</v>
      </c>
      <c r="E22" s="6">
        <v>0</v>
      </c>
      <c r="F22" s="6">
        <f t="shared" si="1"/>
        <v>0</v>
      </c>
    </row>
    <row r="23" spans="1:6" s="4" customFormat="1" ht="31.5" x14ac:dyDescent="0.2">
      <c r="A23" s="12" t="s">
        <v>83</v>
      </c>
      <c r="B23" s="19" t="s">
        <v>5</v>
      </c>
      <c r="C23" s="13" t="s">
        <v>212</v>
      </c>
      <c r="D23" s="6">
        <v>899</v>
      </c>
      <c r="E23" s="6">
        <v>0</v>
      </c>
      <c r="F23" s="6">
        <f t="shared" si="1"/>
        <v>0</v>
      </c>
    </row>
    <row r="24" spans="1:6" s="4" customFormat="1" ht="43.5" customHeight="1" x14ac:dyDescent="0.2">
      <c r="A24" s="12" t="s">
        <v>85</v>
      </c>
      <c r="B24" s="19" t="s">
        <v>6</v>
      </c>
      <c r="C24" s="13" t="s">
        <v>213</v>
      </c>
      <c r="D24" s="6">
        <v>28450.7</v>
      </c>
      <c r="E24" s="6">
        <v>0</v>
      </c>
      <c r="F24" s="6">
        <v>0</v>
      </c>
    </row>
    <row r="25" spans="1:6" s="4" customFormat="1" ht="63" x14ac:dyDescent="0.2">
      <c r="A25" s="12" t="s">
        <v>86</v>
      </c>
      <c r="B25" s="19" t="s">
        <v>87</v>
      </c>
      <c r="C25" s="13" t="s">
        <v>280</v>
      </c>
      <c r="D25" s="6">
        <v>169064.3</v>
      </c>
      <c r="E25" s="6">
        <v>0</v>
      </c>
      <c r="F25" s="6">
        <f t="shared" si="1"/>
        <v>0</v>
      </c>
    </row>
    <row r="26" spans="1:6" s="3" customFormat="1" ht="31.5" x14ac:dyDescent="0.2">
      <c r="A26" s="12" t="s">
        <v>88</v>
      </c>
      <c r="B26" s="19" t="s">
        <v>277</v>
      </c>
      <c r="C26" s="13" t="s">
        <v>214</v>
      </c>
      <c r="D26" s="6">
        <v>8880.1</v>
      </c>
      <c r="E26" s="6">
        <v>0</v>
      </c>
      <c r="F26" s="6">
        <f t="shared" si="1"/>
        <v>0</v>
      </c>
    </row>
    <row r="27" spans="1:6" s="3" customFormat="1" ht="31.5" x14ac:dyDescent="0.2">
      <c r="A27" s="12" t="s">
        <v>89</v>
      </c>
      <c r="B27" s="19" t="s">
        <v>215</v>
      </c>
      <c r="C27" s="13" t="s">
        <v>216</v>
      </c>
      <c r="D27" s="6">
        <v>526320.19999999995</v>
      </c>
      <c r="E27" s="6">
        <v>46436.171489999993</v>
      </c>
      <c r="F27" s="6">
        <f t="shared" si="1"/>
        <v>8.8227986480473302</v>
      </c>
    </row>
    <row r="28" spans="1:6" s="4" customFormat="1" ht="127.5" customHeight="1" x14ac:dyDescent="0.2">
      <c r="A28" s="12" t="s">
        <v>90</v>
      </c>
      <c r="B28" s="19" t="s">
        <v>278</v>
      </c>
      <c r="C28" s="13" t="s">
        <v>217</v>
      </c>
      <c r="D28" s="6">
        <v>188852.5</v>
      </c>
      <c r="E28" s="6">
        <v>0</v>
      </c>
      <c r="F28" s="6">
        <f t="shared" si="1"/>
        <v>0</v>
      </c>
    </row>
    <row r="29" spans="1:6" s="4" customFormat="1" ht="78.75" x14ac:dyDescent="0.2">
      <c r="A29" s="12" t="s">
        <v>91</v>
      </c>
      <c r="B29" s="19" t="s">
        <v>204</v>
      </c>
      <c r="C29" s="13" t="s">
        <v>218</v>
      </c>
      <c r="D29" s="6">
        <v>302503.3</v>
      </c>
      <c r="E29" s="6">
        <v>0</v>
      </c>
      <c r="F29" s="6">
        <f t="shared" si="1"/>
        <v>0</v>
      </c>
    </row>
    <row r="30" spans="1:6" s="4" customFormat="1" ht="85.5" customHeight="1" x14ac:dyDescent="0.2">
      <c r="A30" s="12" t="s">
        <v>92</v>
      </c>
      <c r="B30" s="19" t="s">
        <v>25</v>
      </c>
      <c r="C30" s="13" t="s">
        <v>219</v>
      </c>
      <c r="D30" s="6">
        <v>119660</v>
      </c>
      <c r="E30" s="6">
        <v>0</v>
      </c>
      <c r="F30" s="6">
        <f t="shared" si="1"/>
        <v>0</v>
      </c>
    </row>
    <row r="31" spans="1:6" s="4" customFormat="1" ht="43.5" customHeight="1" x14ac:dyDescent="0.2">
      <c r="A31" s="12" t="s">
        <v>93</v>
      </c>
      <c r="B31" s="19" t="s">
        <v>26</v>
      </c>
      <c r="C31" s="13" t="s">
        <v>220</v>
      </c>
      <c r="D31" s="6">
        <v>25129.8</v>
      </c>
      <c r="E31" s="6">
        <v>0</v>
      </c>
      <c r="F31" s="6">
        <f t="shared" si="1"/>
        <v>0</v>
      </c>
    </row>
    <row r="32" spans="1:6" s="4" customFormat="1" ht="48" customHeight="1" x14ac:dyDescent="0.2">
      <c r="A32" s="12" t="s">
        <v>94</v>
      </c>
      <c r="B32" s="19" t="s">
        <v>221</v>
      </c>
      <c r="C32" s="13" t="s">
        <v>222</v>
      </c>
      <c r="D32" s="6">
        <v>12887.2</v>
      </c>
      <c r="E32" s="6">
        <v>0</v>
      </c>
      <c r="F32" s="6">
        <f t="shared" si="1"/>
        <v>0</v>
      </c>
    </row>
    <row r="33" spans="1:6" s="4" customFormat="1" ht="62.25" customHeight="1" x14ac:dyDescent="0.2">
      <c r="A33" s="12" t="s">
        <v>95</v>
      </c>
      <c r="B33" s="19" t="s">
        <v>223</v>
      </c>
      <c r="C33" s="13" t="s">
        <v>224</v>
      </c>
      <c r="D33" s="6">
        <v>23318.1</v>
      </c>
      <c r="E33" s="6">
        <v>0</v>
      </c>
      <c r="F33" s="6">
        <f t="shared" si="1"/>
        <v>0</v>
      </c>
    </row>
    <row r="34" spans="1:6" s="4" customFormat="1" ht="51.75" customHeight="1" x14ac:dyDescent="0.2">
      <c r="A34" s="12" t="s">
        <v>96</v>
      </c>
      <c r="B34" s="19" t="s">
        <v>7</v>
      </c>
      <c r="C34" s="13" t="s">
        <v>226</v>
      </c>
      <c r="D34" s="6">
        <v>211594.8</v>
      </c>
      <c r="E34" s="6">
        <v>21024.5</v>
      </c>
      <c r="F34" s="6">
        <f t="shared" si="1"/>
        <v>9.9362082622068222</v>
      </c>
    </row>
    <row r="35" spans="1:6" s="4" customFormat="1" ht="53.25" customHeight="1" x14ac:dyDescent="0.2">
      <c r="A35" s="12" t="s">
        <v>97</v>
      </c>
      <c r="B35" s="19" t="s">
        <v>8</v>
      </c>
      <c r="C35" s="13" t="s">
        <v>225</v>
      </c>
      <c r="D35" s="6">
        <v>545474.9</v>
      </c>
      <c r="E35" s="6">
        <v>10000</v>
      </c>
      <c r="F35" s="6">
        <f t="shared" si="1"/>
        <v>1.8332649219973276</v>
      </c>
    </row>
    <row r="36" spans="1:6" s="4" customFormat="1" ht="39.75" customHeight="1" x14ac:dyDescent="0.2">
      <c r="A36" s="12" t="s">
        <v>98</v>
      </c>
      <c r="B36" s="19" t="s">
        <v>227</v>
      </c>
      <c r="C36" s="13" t="s">
        <v>228</v>
      </c>
      <c r="D36" s="6">
        <v>98838.399999999994</v>
      </c>
      <c r="E36" s="6">
        <v>0</v>
      </c>
      <c r="F36" s="6">
        <f t="shared" si="1"/>
        <v>0</v>
      </c>
    </row>
    <row r="37" spans="1:6" s="4" customFormat="1" ht="47.25" x14ac:dyDescent="0.2">
      <c r="A37" s="12" t="s">
        <v>99</v>
      </c>
      <c r="B37" s="19" t="s">
        <v>229</v>
      </c>
      <c r="C37" s="13" t="s">
        <v>230</v>
      </c>
      <c r="D37" s="6">
        <v>5672.6</v>
      </c>
      <c r="E37" s="6">
        <v>0</v>
      </c>
      <c r="F37" s="6">
        <f t="shared" si="1"/>
        <v>0</v>
      </c>
    </row>
    <row r="38" spans="1:6" s="4" customFormat="1" ht="99.75" customHeight="1" x14ac:dyDescent="0.2">
      <c r="A38" s="12" t="s">
        <v>100</v>
      </c>
      <c r="B38" s="19" t="s">
        <v>231</v>
      </c>
      <c r="C38" s="13" t="s">
        <v>232</v>
      </c>
      <c r="D38" s="6">
        <v>92320.8</v>
      </c>
      <c r="E38" s="6">
        <v>0</v>
      </c>
      <c r="F38" s="6">
        <v>0</v>
      </c>
    </row>
    <row r="39" spans="1:6" s="4" customFormat="1" ht="78.75" x14ac:dyDescent="0.2">
      <c r="A39" s="12" t="s">
        <v>101</v>
      </c>
      <c r="B39" s="19" t="s">
        <v>233</v>
      </c>
      <c r="C39" s="13" t="s">
        <v>234</v>
      </c>
      <c r="D39" s="6">
        <v>101598.8</v>
      </c>
      <c r="E39" s="6">
        <v>0</v>
      </c>
      <c r="F39" s="6">
        <f t="shared" si="1"/>
        <v>0</v>
      </c>
    </row>
    <row r="40" spans="1:6" s="4" customFormat="1" ht="64.5" customHeight="1" x14ac:dyDescent="0.2">
      <c r="A40" s="12" t="s">
        <v>102</v>
      </c>
      <c r="B40" s="19" t="s">
        <v>9</v>
      </c>
      <c r="C40" s="13" t="s">
        <v>108</v>
      </c>
      <c r="D40" s="6">
        <v>11521.9</v>
      </c>
      <c r="E40" s="6">
        <v>0</v>
      </c>
      <c r="F40" s="6">
        <f t="shared" si="1"/>
        <v>0</v>
      </c>
    </row>
    <row r="41" spans="1:6" s="4" customFormat="1" ht="51.75" customHeight="1" x14ac:dyDescent="0.2">
      <c r="A41" s="12" t="s">
        <v>103</v>
      </c>
      <c r="B41" s="19" t="s">
        <v>276</v>
      </c>
      <c r="C41" s="13" t="s">
        <v>235</v>
      </c>
      <c r="D41" s="6">
        <v>178888.4</v>
      </c>
      <c r="E41" s="6">
        <v>0</v>
      </c>
      <c r="F41" s="6">
        <f t="shared" si="1"/>
        <v>0</v>
      </c>
    </row>
    <row r="42" spans="1:6" s="4" customFormat="1" ht="63.75" customHeight="1" x14ac:dyDescent="0.2">
      <c r="A42" s="12" t="s">
        <v>104</v>
      </c>
      <c r="B42" s="19" t="s">
        <v>42</v>
      </c>
      <c r="C42" s="13" t="s">
        <v>281</v>
      </c>
      <c r="D42" s="6">
        <v>53511.4</v>
      </c>
      <c r="E42" s="6">
        <v>0</v>
      </c>
      <c r="F42" s="6">
        <f t="shared" si="1"/>
        <v>0</v>
      </c>
    </row>
    <row r="43" spans="1:6" s="4" customFormat="1" ht="55.5" customHeight="1" x14ac:dyDescent="0.2">
      <c r="A43" s="12" t="s">
        <v>105</v>
      </c>
      <c r="B43" s="19" t="s">
        <v>10</v>
      </c>
      <c r="C43" s="13" t="s">
        <v>236</v>
      </c>
      <c r="D43" s="6">
        <v>10268.6</v>
      </c>
      <c r="E43" s="6">
        <v>0</v>
      </c>
      <c r="F43" s="6">
        <f t="shared" si="1"/>
        <v>0</v>
      </c>
    </row>
    <row r="44" spans="1:6" s="4" customFormat="1" ht="31.5" x14ac:dyDescent="0.2">
      <c r="A44" s="12" t="s">
        <v>106</v>
      </c>
      <c r="B44" s="19" t="s">
        <v>31</v>
      </c>
      <c r="C44" s="13" t="s">
        <v>237</v>
      </c>
      <c r="D44" s="6">
        <v>13424.5</v>
      </c>
      <c r="E44" s="6">
        <v>0</v>
      </c>
      <c r="F44" s="6">
        <f t="shared" si="1"/>
        <v>0</v>
      </c>
    </row>
    <row r="45" spans="1:6" s="4" customFormat="1" ht="36.75" customHeight="1" x14ac:dyDescent="0.2">
      <c r="A45" s="12" t="s">
        <v>107</v>
      </c>
      <c r="B45" s="19" t="s">
        <v>50</v>
      </c>
      <c r="C45" s="13" t="s">
        <v>238</v>
      </c>
      <c r="D45" s="6">
        <v>11229.9</v>
      </c>
      <c r="E45" s="6">
        <v>0</v>
      </c>
      <c r="F45" s="6">
        <f t="shared" si="1"/>
        <v>0</v>
      </c>
    </row>
    <row r="46" spans="1:6" s="4" customFormat="1" ht="46.5" customHeight="1" x14ac:dyDescent="0.2">
      <c r="A46" s="12" t="s">
        <v>109</v>
      </c>
      <c r="B46" s="19" t="s">
        <v>239</v>
      </c>
      <c r="C46" s="13" t="s">
        <v>240</v>
      </c>
      <c r="D46" s="6">
        <v>62160.6</v>
      </c>
      <c r="E46" s="6">
        <v>0</v>
      </c>
      <c r="F46" s="6">
        <f t="shared" si="1"/>
        <v>0</v>
      </c>
    </row>
    <row r="47" spans="1:6" s="4" customFormat="1" ht="31.5" x14ac:dyDescent="0.2">
      <c r="A47" s="12" t="s">
        <v>110</v>
      </c>
      <c r="B47" s="19" t="s">
        <v>32</v>
      </c>
      <c r="C47" s="13" t="s">
        <v>241</v>
      </c>
      <c r="D47" s="6">
        <v>14074</v>
      </c>
      <c r="E47" s="6">
        <v>0</v>
      </c>
      <c r="F47" s="6">
        <f t="shared" si="1"/>
        <v>0</v>
      </c>
    </row>
    <row r="48" spans="1:6" s="4" customFormat="1" ht="31.5" customHeight="1" x14ac:dyDescent="0.2">
      <c r="A48" s="12" t="s">
        <v>111</v>
      </c>
      <c r="B48" s="19" t="s">
        <v>33</v>
      </c>
      <c r="C48" s="13" t="s">
        <v>242</v>
      </c>
      <c r="D48" s="6">
        <v>14219.6</v>
      </c>
      <c r="E48" s="6">
        <v>0</v>
      </c>
      <c r="F48" s="6">
        <f t="shared" si="1"/>
        <v>0</v>
      </c>
    </row>
    <row r="49" spans="1:6" s="4" customFormat="1" ht="31.5" x14ac:dyDescent="0.2">
      <c r="A49" s="12" t="s">
        <v>112</v>
      </c>
      <c r="B49" s="19" t="s">
        <v>43</v>
      </c>
      <c r="C49" s="13" t="s">
        <v>243</v>
      </c>
      <c r="D49" s="6">
        <v>23919.4</v>
      </c>
      <c r="E49" s="6">
        <v>0</v>
      </c>
      <c r="F49" s="6">
        <f t="shared" si="1"/>
        <v>0</v>
      </c>
    </row>
    <row r="50" spans="1:6" s="4" customFormat="1" ht="34.5" customHeight="1" x14ac:dyDescent="0.2">
      <c r="A50" s="12" t="s">
        <v>113</v>
      </c>
      <c r="B50" s="19" t="s">
        <v>44</v>
      </c>
      <c r="C50" s="13" t="s">
        <v>244</v>
      </c>
      <c r="D50" s="6">
        <v>31782.9</v>
      </c>
      <c r="E50" s="6">
        <v>12348.8</v>
      </c>
      <c r="F50" s="6">
        <f t="shared" si="1"/>
        <v>38.853597374688903</v>
      </c>
    </row>
    <row r="51" spans="1:6" s="4" customFormat="1" ht="47.25" x14ac:dyDescent="0.2">
      <c r="A51" s="12" t="s">
        <v>114</v>
      </c>
      <c r="B51" s="19" t="s">
        <v>45</v>
      </c>
      <c r="C51" s="13" t="s">
        <v>245</v>
      </c>
      <c r="D51" s="6">
        <v>185454.7</v>
      </c>
      <c r="E51" s="6">
        <v>0</v>
      </c>
      <c r="F51" s="6">
        <f t="shared" si="1"/>
        <v>0</v>
      </c>
    </row>
    <row r="52" spans="1:6" s="4" customFormat="1" ht="31.5" x14ac:dyDescent="0.2">
      <c r="A52" s="12" t="s">
        <v>115</v>
      </c>
      <c r="B52" s="19" t="s">
        <v>205</v>
      </c>
      <c r="C52" s="13" t="s">
        <v>128</v>
      </c>
      <c r="D52" s="6">
        <v>10000</v>
      </c>
      <c r="E52" s="6">
        <v>0</v>
      </c>
      <c r="F52" s="6">
        <f t="shared" si="1"/>
        <v>0</v>
      </c>
    </row>
    <row r="53" spans="1:6" s="4" customFormat="1" ht="31.5" x14ac:dyDescent="0.2">
      <c r="A53" s="12" t="s">
        <v>117</v>
      </c>
      <c r="B53" s="19" t="s">
        <v>47</v>
      </c>
      <c r="C53" s="13" t="s">
        <v>246</v>
      </c>
      <c r="D53" s="6">
        <v>7308</v>
      </c>
      <c r="E53" s="6">
        <v>0</v>
      </c>
      <c r="F53" s="6">
        <f t="shared" si="1"/>
        <v>0</v>
      </c>
    </row>
    <row r="54" spans="1:6" s="4" customFormat="1" ht="94.5" x14ac:dyDescent="0.2">
      <c r="A54" s="12" t="s">
        <v>118</v>
      </c>
      <c r="B54" s="19" t="s">
        <v>247</v>
      </c>
      <c r="C54" s="13" t="s">
        <v>248</v>
      </c>
      <c r="D54" s="6">
        <v>12211.7</v>
      </c>
      <c r="E54" s="6">
        <v>0</v>
      </c>
      <c r="F54" s="6">
        <f t="shared" si="1"/>
        <v>0</v>
      </c>
    </row>
    <row r="55" spans="1:6" s="4" customFormat="1" ht="47.25" x14ac:dyDescent="0.2">
      <c r="A55" s="12" t="s">
        <v>119</v>
      </c>
      <c r="B55" s="19" t="s">
        <v>48</v>
      </c>
      <c r="C55" s="13" t="s">
        <v>282</v>
      </c>
      <c r="D55" s="6">
        <v>30053.200000000001</v>
      </c>
      <c r="E55" s="6">
        <v>0</v>
      </c>
      <c r="F55" s="6">
        <f t="shared" si="1"/>
        <v>0</v>
      </c>
    </row>
    <row r="56" spans="1:6" s="4" customFormat="1" ht="54.75" customHeight="1" x14ac:dyDescent="0.2">
      <c r="A56" s="12" t="s">
        <v>120</v>
      </c>
      <c r="B56" s="19" t="s">
        <v>11</v>
      </c>
      <c r="C56" s="13" t="s">
        <v>249</v>
      </c>
      <c r="D56" s="6">
        <v>547.29999999999995</v>
      </c>
      <c r="E56" s="6">
        <v>0</v>
      </c>
      <c r="F56" s="6">
        <f t="shared" si="1"/>
        <v>0</v>
      </c>
    </row>
    <row r="57" spans="1:6" s="4" customFormat="1" ht="31.5" x14ac:dyDescent="0.2">
      <c r="A57" s="12" t="s">
        <v>121</v>
      </c>
      <c r="B57" s="19" t="s">
        <v>40</v>
      </c>
      <c r="C57" s="13" t="s">
        <v>250</v>
      </c>
      <c r="D57" s="6">
        <v>39212.399999999994</v>
      </c>
      <c r="E57" s="6">
        <v>0</v>
      </c>
      <c r="F57" s="6">
        <f t="shared" si="1"/>
        <v>0</v>
      </c>
    </row>
    <row r="58" spans="1:6" s="4" customFormat="1" ht="63" x14ac:dyDescent="0.2">
      <c r="A58" s="12" t="s">
        <v>123</v>
      </c>
      <c r="B58" s="19" t="s">
        <v>28</v>
      </c>
      <c r="C58" s="13" t="s">
        <v>251</v>
      </c>
      <c r="D58" s="6">
        <v>2313.6999999999998</v>
      </c>
      <c r="E58" s="6">
        <v>0</v>
      </c>
      <c r="F58" s="6">
        <f t="shared" si="1"/>
        <v>0</v>
      </c>
    </row>
    <row r="59" spans="1:6" s="4" customFormat="1" ht="88.5" customHeight="1" x14ac:dyDescent="0.2">
      <c r="A59" s="12" t="s">
        <v>124</v>
      </c>
      <c r="B59" s="19" t="s">
        <v>35</v>
      </c>
      <c r="C59" s="13" t="s">
        <v>252</v>
      </c>
      <c r="D59" s="6">
        <v>2776.1</v>
      </c>
      <c r="E59" s="6">
        <v>0</v>
      </c>
      <c r="F59" s="6">
        <f t="shared" si="1"/>
        <v>0</v>
      </c>
    </row>
    <row r="60" spans="1:6" s="4" customFormat="1" ht="31.5" x14ac:dyDescent="0.2">
      <c r="A60" s="12" t="s">
        <v>125</v>
      </c>
      <c r="B60" s="19" t="s">
        <v>34</v>
      </c>
      <c r="C60" s="13" t="s">
        <v>116</v>
      </c>
      <c r="D60" s="6">
        <v>30398.199999999997</v>
      </c>
      <c r="E60" s="6">
        <v>0</v>
      </c>
      <c r="F60" s="6">
        <f t="shared" si="1"/>
        <v>0</v>
      </c>
    </row>
    <row r="61" spans="1:6" s="4" customFormat="1" ht="31.5" customHeight="1" x14ac:dyDescent="0.2">
      <c r="A61" s="12" t="s">
        <v>126</v>
      </c>
      <c r="B61" s="19" t="s">
        <v>27</v>
      </c>
      <c r="C61" s="13" t="s">
        <v>253</v>
      </c>
      <c r="D61" s="6">
        <v>271383.90000000002</v>
      </c>
      <c r="E61" s="6">
        <v>0</v>
      </c>
      <c r="F61" s="6">
        <f t="shared" si="1"/>
        <v>0</v>
      </c>
    </row>
    <row r="62" spans="1:6" s="4" customFormat="1" ht="31.5" x14ac:dyDescent="0.2">
      <c r="A62" s="12" t="s">
        <v>127</v>
      </c>
      <c r="B62" s="19" t="s">
        <v>12</v>
      </c>
      <c r="C62" s="13" t="s">
        <v>254</v>
      </c>
      <c r="D62" s="6">
        <v>5173.2</v>
      </c>
      <c r="E62" s="6">
        <v>0</v>
      </c>
      <c r="F62" s="6">
        <f t="shared" si="1"/>
        <v>0</v>
      </c>
    </row>
    <row r="63" spans="1:6" s="4" customFormat="1" ht="31.5" x14ac:dyDescent="0.2">
      <c r="A63" s="12" t="s">
        <v>129</v>
      </c>
      <c r="B63" s="19" t="s">
        <v>279</v>
      </c>
      <c r="C63" s="13" t="s">
        <v>122</v>
      </c>
      <c r="D63" s="6">
        <v>246078.7</v>
      </c>
      <c r="E63" s="6">
        <v>0</v>
      </c>
      <c r="F63" s="6">
        <f t="shared" si="1"/>
        <v>0</v>
      </c>
    </row>
    <row r="64" spans="1:6" s="4" customFormat="1" ht="30.75" customHeight="1" x14ac:dyDescent="0.2">
      <c r="A64" s="12" t="s">
        <v>130</v>
      </c>
      <c r="B64" s="19" t="s">
        <v>41</v>
      </c>
      <c r="C64" s="13" t="s">
        <v>255</v>
      </c>
      <c r="D64" s="6">
        <v>49409.599999999999</v>
      </c>
      <c r="E64" s="6">
        <v>0</v>
      </c>
      <c r="F64" s="6">
        <f t="shared" si="1"/>
        <v>0</v>
      </c>
    </row>
    <row r="65" spans="1:6" s="4" customFormat="1" ht="47.25" x14ac:dyDescent="0.2">
      <c r="A65" s="12" t="s">
        <v>132</v>
      </c>
      <c r="B65" s="19" t="s">
        <v>13</v>
      </c>
      <c r="C65" s="13" t="s">
        <v>131</v>
      </c>
      <c r="D65" s="6">
        <v>42.3</v>
      </c>
      <c r="E65" s="6">
        <v>0</v>
      </c>
      <c r="F65" s="6">
        <f t="shared" si="1"/>
        <v>0</v>
      </c>
    </row>
    <row r="66" spans="1:6" s="4" customFormat="1" ht="47.25" x14ac:dyDescent="0.2">
      <c r="A66" s="12" t="s">
        <v>134</v>
      </c>
      <c r="B66" s="19" t="s">
        <v>29</v>
      </c>
      <c r="C66" s="13" t="s">
        <v>133</v>
      </c>
      <c r="D66" s="6">
        <v>3300</v>
      </c>
      <c r="E66" s="6">
        <v>0</v>
      </c>
      <c r="F66" s="6">
        <f t="shared" si="1"/>
        <v>0</v>
      </c>
    </row>
    <row r="67" spans="1:6" s="4" customFormat="1" ht="78.75" x14ac:dyDescent="0.2">
      <c r="A67" s="12" t="s">
        <v>135</v>
      </c>
      <c r="B67" s="19" t="s">
        <v>30</v>
      </c>
      <c r="C67" s="13" t="s">
        <v>140</v>
      </c>
      <c r="D67" s="6">
        <v>77583.900000000009</v>
      </c>
      <c r="E67" s="6">
        <v>32838.699999999997</v>
      </c>
      <c r="F67" s="6">
        <f t="shared" si="1"/>
        <v>42.326694069259204</v>
      </c>
    </row>
    <row r="68" spans="1:6" s="4" customFormat="1" ht="94.5" x14ac:dyDescent="0.2">
      <c r="A68" s="12" t="s">
        <v>136</v>
      </c>
      <c r="B68" s="19" t="s">
        <v>36</v>
      </c>
      <c r="C68" s="13" t="s">
        <v>138</v>
      </c>
      <c r="D68" s="6">
        <v>28494.3</v>
      </c>
      <c r="E68" s="6">
        <v>6263.1</v>
      </c>
      <c r="F68" s="6">
        <f t="shared" si="1"/>
        <v>21.98018551078637</v>
      </c>
    </row>
    <row r="69" spans="1:6" s="4" customFormat="1" ht="47.25" x14ac:dyDescent="0.2">
      <c r="A69" s="12" t="s">
        <v>137</v>
      </c>
      <c r="B69" s="19" t="s">
        <v>23</v>
      </c>
      <c r="C69" s="13" t="s">
        <v>142</v>
      </c>
      <c r="D69" s="6">
        <v>49469.4</v>
      </c>
      <c r="E69" s="6">
        <v>0</v>
      </c>
      <c r="F69" s="6">
        <f t="shared" ref="F69:F102" si="2">SUM(E69/D69*100)</f>
        <v>0</v>
      </c>
    </row>
    <row r="70" spans="1:6" s="4" customFormat="1" ht="31.5" x14ac:dyDescent="0.2">
      <c r="A70" s="12" t="s">
        <v>139</v>
      </c>
      <c r="B70" s="19" t="s">
        <v>37</v>
      </c>
      <c r="C70" s="13" t="s">
        <v>256</v>
      </c>
      <c r="D70" s="6">
        <v>30152.5</v>
      </c>
      <c r="E70" s="6">
        <v>14650.1</v>
      </c>
      <c r="F70" s="6">
        <f t="shared" si="2"/>
        <v>48.586684354531137</v>
      </c>
    </row>
    <row r="71" spans="1:6" s="4" customFormat="1" ht="39" customHeight="1" x14ac:dyDescent="0.2">
      <c r="A71" s="12" t="s">
        <v>141</v>
      </c>
      <c r="B71" s="19" t="s">
        <v>46</v>
      </c>
      <c r="C71" s="13" t="s">
        <v>257</v>
      </c>
      <c r="D71" s="6">
        <v>83000</v>
      </c>
      <c r="E71" s="6">
        <v>0</v>
      </c>
      <c r="F71" s="6">
        <f t="shared" si="2"/>
        <v>0</v>
      </c>
    </row>
    <row r="72" spans="1:6" s="4" customFormat="1" ht="21.75" customHeight="1" x14ac:dyDescent="0.2">
      <c r="A72" s="11" t="s">
        <v>144</v>
      </c>
      <c r="B72" s="18" t="s">
        <v>145</v>
      </c>
      <c r="C72" s="24"/>
      <c r="D72" s="7">
        <f>SUM(D74:D94)</f>
        <v>9853986.8000000007</v>
      </c>
      <c r="E72" s="7">
        <f>SUM(E74:E94)</f>
        <v>2410783.6</v>
      </c>
      <c r="F72" s="7">
        <f t="shared" si="2"/>
        <v>24.465058142761059</v>
      </c>
    </row>
    <row r="73" spans="1:6" s="4" customFormat="1" ht="15.75" x14ac:dyDescent="0.2">
      <c r="A73" s="12"/>
      <c r="B73" s="19" t="s">
        <v>56</v>
      </c>
      <c r="C73" s="13"/>
      <c r="D73" s="6"/>
      <c r="E73" s="6"/>
      <c r="F73" s="7"/>
    </row>
    <row r="74" spans="1:6" s="4" customFormat="1" ht="47.25" x14ac:dyDescent="0.2">
      <c r="A74" s="12" t="s">
        <v>146</v>
      </c>
      <c r="B74" s="19" t="s">
        <v>147</v>
      </c>
      <c r="C74" s="13" t="s">
        <v>148</v>
      </c>
      <c r="D74" s="6">
        <v>109830.3</v>
      </c>
      <c r="E74" s="6">
        <v>20400.2</v>
      </c>
      <c r="F74" s="6">
        <f t="shared" si="2"/>
        <v>18.574291429596386</v>
      </c>
    </row>
    <row r="75" spans="1:6" s="4" customFormat="1" ht="63" x14ac:dyDescent="0.2">
      <c r="A75" s="12" t="s">
        <v>149</v>
      </c>
      <c r="B75" s="19" t="s">
        <v>258</v>
      </c>
      <c r="C75" s="13" t="s">
        <v>150</v>
      </c>
      <c r="D75" s="6">
        <v>30184.299999999996</v>
      </c>
      <c r="E75" s="6">
        <v>4839.1000000000004</v>
      </c>
      <c r="F75" s="6">
        <f t="shared" si="2"/>
        <v>16.031844369423844</v>
      </c>
    </row>
    <row r="76" spans="1:6" s="4" customFormat="1" ht="220.5" x14ac:dyDescent="0.2">
      <c r="A76" s="12" t="s">
        <v>151</v>
      </c>
      <c r="B76" s="19" t="s">
        <v>152</v>
      </c>
      <c r="C76" s="13" t="s">
        <v>259</v>
      </c>
      <c r="D76" s="6">
        <v>126</v>
      </c>
      <c r="E76" s="6">
        <v>0</v>
      </c>
      <c r="F76" s="6">
        <f t="shared" si="2"/>
        <v>0</v>
      </c>
    </row>
    <row r="77" spans="1:6" s="4" customFormat="1" ht="31.5" x14ac:dyDescent="0.2">
      <c r="A77" s="12" t="s">
        <v>153</v>
      </c>
      <c r="B77" s="19" t="s">
        <v>154</v>
      </c>
      <c r="C77" s="13" t="s">
        <v>155</v>
      </c>
      <c r="D77" s="6">
        <v>27303.699999999993</v>
      </c>
      <c r="E77" s="6">
        <v>5113</v>
      </c>
      <c r="F77" s="6">
        <f t="shared" si="2"/>
        <v>18.726399718719446</v>
      </c>
    </row>
    <row r="78" spans="1:6" s="4" customFormat="1" ht="47.25" x14ac:dyDescent="0.2">
      <c r="A78" s="12" t="s">
        <v>156</v>
      </c>
      <c r="B78" s="19" t="s">
        <v>14</v>
      </c>
      <c r="C78" s="13" t="s">
        <v>260</v>
      </c>
      <c r="D78" s="6">
        <v>106113.20000000001</v>
      </c>
      <c r="E78" s="6">
        <v>928.6</v>
      </c>
      <c r="F78" s="6">
        <f t="shared" si="2"/>
        <v>0.87510319168585993</v>
      </c>
    </row>
    <row r="79" spans="1:6" s="4" customFormat="1" ht="78.75" x14ac:dyDescent="0.2">
      <c r="A79" s="12" t="s">
        <v>157</v>
      </c>
      <c r="B79" s="19" t="s">
        <v>261</v>
      </c>
      <c r="C79" s="13" t="s">
        <v>262</v>
      </c>
      <c r="D79" s="6">
        <v>60000</v>
      </c>
      <c r="E79" s="6">
        <v>0</v>
      </c>
      <c r="F79" s="6">
        <f t="shared" si="2"/>
        <v>0</v>
      </c>
    </row>
    <row r="80" spans="1:6" s="4" customFormat="1" ht="31.5" x14ac:dyDescent="0.2">
      <c r="A80" s="12" t="s">
        <v>158</v>
      </c>
      <c r="B80" s="19" t="s">
        <v>159</v>
      </c>
      <c r="C80" s="13" t="s">
        <v>160</v>
      </c>
      <c r="D80" s="6">
        <v>5867.3</v>
      </c>
      <c r="E80" s="6">
        <v>2300</v>
      </c>
      <c r="F80" s="6">
        <f t="shared" si="2"/>
        <v>39.200313602508821</v>
      </c>
    </row>
    <row r="81" spans="1:6" s="4" customFormat="1" ht="47.25" x14ac:dyDescent="0.2">
      <c r="A81" s="12" t="s">
        <v>161</v>
      </c>
      <c r="B81" s="19" t="s">
        <v>162</v>
      </c>
      <c r="C81" s="13" t="s">
        <v>263</v>
      </c>
      <c r="D81" s="6">
        <v>3419665.8999999994</v>
      </c>
      <c r="E81" s="6">
        <v>860808.6</v>
      </c>
      <c r="F81" s="6">
        <f t="shared" si="2"/>
        <v>25.172301188838365</v>
      </c>
    </row>
    <row r="82" spans="1:6" s="4" customFormat="1" ht="78.75" x14ac:dyDescent="0.2">
      <c r="A82" s="12" t="s">
        <v>163</v>
      </c>
      <c r="B82" s="19" t="s">
        <v>164</v>
      </c>
      <c r="C82" s="13" t="s">
        <v>264</v>
      </c>
      <c r="D82" s="6">
        <v>5539567.8000000007</v>
      </c>
      <c r="E82" s="6">
        <v>1385293.2</v>
      </c>
      <c r="F82" s="6">
        <f t="shared" si="2"/>
        <v>25.007243344868886</v>
      </c>
    </row>
    <row r="83" spans="1:6" s="4" customFormat="1" ht="31.5" x14ac:dyDescent="0.2">
      <c r="A83" s="12" t="s">
        <v>165</v>
      </c>
      <c r="B83" s="19" t="s">
        <v>166</v>
      </c>
      <c r="C83" s="13" t="s">
        <v>167</v>
      </c>
      <c r="D83" s="6">
        <v>59756.2</v>
      </c>
      <c r="E83" s="6">
        <v>10054.799999999999</v>
      </c>
      <c r="F83" s="6">
        <f t="shared" si="2"/>
        <v>16.826371154792305</v>
      </c>
    </row>
    <row r="84" spans="1:6" s="4" customFormat="1" ht="31.5" x14ac:dyDescent="0.2">
      <c r="A84" s="12" t="s">
        <v>168</v>
      </c>
      <c r="B84" s="19" t="s">
        <v>169</v>
      </c>
      <c r="C84" s="13" t="s">
        <v>265</v>
      </c>
      <c r="D84" s="6">
        <v>215.8</v>
      </c>
      <c r="E84" s="6">
        <v>2.8</v>
      </c>
      <c r="F84" s="6">
        <f t="shared" si="2"/>
        <v>1.2974976830398517</v>
      </c>
    </row>
    <row r="85" spans="1:6" s="4" customFormat="1" ht="47.25" x14ac:dyDescent="0.2">
      <c r="A85" s="12" t="s">
        <v>170</v>
      </c>
      <c r="B85" s="19" t="s">
        <v>171</v>
      </c>
      <c r="C85" s="13" t="s">
        <v>172</v>
      </c>
      <c r="D85" s="6">
        <v>16000</v>
      </c>
      <c r="E85" s="6">
        <v>3083</v>
      </c>
      <c r="F85" s="6">
        <f t="shared" si="2"/>
        <v>19.268750000000001</v>
      </c>
    </row>
    <row r="86" spans="1:6" s="4" customFormat="1" ht="47.25" x14ac:dyDescent="0.2">
      <c r="A86" s="12" t="s">
        <v>173</v>
      </c>
      <c r="B86" s="19" t="s">
        <v>15</v>
      </c>
      <c r="C86" s="13" t="s">
        <v>266</v>
      </c>
      <c r="D86" s="6">
        <v>430290.4</v>
      </c>
      <c r="E86" s="6">
        <v>109931.09999999999</v>
      </c>
      <c r="F86" s="6">
        <f t="shared" si="2"/>
        <v>25.548118201103254</v>
      </c>
    </row>
    <row r="87" spans="1:6" s="4" customFormat="1" ht="63" x14ac:dyDescent="0.2">
      <c r="A87" s="12" t="s">
        <v>174</v>
      </c>
      <c r="B87" s="19" t="s">
        <v>16</v>
      </c>
      <c r="C87" s="13" t="s">
        <v>175</v>
      </c>
      <c r="D87" s="6">
        <v>1702.9</v>
      </c>
      <c r="E87" s="6">
        <v>0</v>
      </c>
      <c r="F87" s="6">
        <f t="shared" si="2"/>
        <v>0</v>
      </c>
    </row>
    <row r="88" spans="1:6" s="4" customFormat="1" ht="31.5" x14ac:dyDescent="0.2">
      <c r="A88" s="12" t="s">
        <v>176</v>
      </c>
      <c r="B88" s="19" t="s">
        <v>177</v>
      </c>
      <c r="C88" s="13" t="s">
        <v>178</v>
      </c>
      <c r="D88" s="6">
        <v>1953.0999999999997</v>
      </c>
      <c r="E88" s="6">
        <v>321.59999999999997</v>
      </c>
      <c r="F88" s="6">
        <f t="shared" si="2"/>
        <v>16.46613076647381</v>
      </c>
    </row>
    <row r="89" spans="1:6" s="4" customFormat="1" ht="78.75" x14ac:dyDescent="0.2">
      <c r="A89" s="12" t="s">
        <v>179</v>
      </c>
      <c r="B89" s="19" t="s">
        <v>180</v>
      </c>
      <c r="C89" s="13" t="s">
        <v>267</v>
      </c>
      <c r="D89" s="6">
        <v>1262.2000000000003</v>
      </c>
      <c r="E89" s="6">
        <v>0</v>
      </c>
      <c r="F89" s="6">
        <f t="shared" si="2"/>
        <v>0</v>
      </c>
    </row>
    <row r="90" spans="1:6" s="4" customFormat="1" ht="47.25" x14ac:dyDescent="0.2">
      <c r="A90" s="12" t="s">
        <v>181</v>
      </c>
      <c r="B90" s="19" t="s">
        <v>17</v>
      </c>
      <c r="C90" s="13" t="s">
        <v>182</v>
      </c>
      <c r="D90" s="6">
        <v>11250</v>
      </c>
      <c r="E90" s="6">
        <v>1500</v>
      </c>
      <c r="F90" s="6">
        <f t="shared" si="2"/>
        <v>13.333333333333334</v>
      </c>
    </row>
    <row r="91" spans="1:6" s="4" customFormat="1" ht="31.5" x14ac:dyDescent="0.2">
      <c r="A91" s="12" t="s">
        <v>183</v>
      </c>
      <c r="B91" s="19" t="s">
        <v>184</v>
      </c>
      <c r="C91" s="13" t="s">
        <v>185</v>
      </c>
      <c r="D91" s="6">
        <v>26506.999999999996</v>
      </c>
      <c r="E91" s="6">
        <v>6207.6000000000013</v>
      </c>
      <c r="F91" s="6">
        <f t="shared" si="2"/>
        <v>23.418719583506249</v>
      </c>
    </row>
    <row r="92" spans="1:6" s="4" customFormat="1" ht="31.5" x14ac:dyDescent="0.2">
      <c r="A92" s="12" t="s">
        <v>186</v>
      </c>
      <c r="B92" s="19" t="s">
        <v>187</v>
      </c>
      <c r="C92" s="13" t="s">
        <v>268</v>
      </c>
      <c r="D92" s="6">
        <v>2386.3000000000002</v>
      </c>
      <c r="E92" s="6">
        <v>0</v>
      </c>
      <c r="F92" s="6">
        <f t="shared" si="2"/>
        <v>0</v>
      </c>
    </row>
    <row r="93" spans="1:6" s="4" customFormat="1" ht="47.25" x14ac:dyDescent="0.2">
      <c r="A93" s="12" t="s">
        <v>188</v>
      </c>
      <c r="B93" s="19" t="s">
        <v>269</v>
      </c>
      <c r="C93" s="13" t="s">
        <v>270</v>
      </c>
      <c r="D93" s="6">
        <v>3984.3999999999996</v>
      </c>
      <c r="E93" s="6">
        <v>0</v>
      </c>
      <c r="F93" s="6">
        <v>0</v>
      </c>
    </row>
    <row r="94" spans="1:6" s="4" customFormat="1" ht="78.75" x14ac:dyDescent="0.2">
      <c r="A94" s="12" t="s">
        <v>271</v>
      </c>
      <c r="B94" s="19" t="s">
        <v>189</v>
      </c>
      <c r="C94" s="13" t="s">
        <v>190</v>
      </c>
      <c r="D94" s="6">
        <v>20</v>
      </c>
      <c r="E94" s="6">
        <v>0</v>
      </c>
      <c r="F94" s="6">
        <f t="shared" si="2"/>
        <v>0</v>
      </c>
    </row>
    <row r="95" spans="1:6" s="4" customFormat="1" ht="33.75" customHeight="1" x14ac:dyDescent="0.2">
      <c r="A95" s="11" t="s">
        <v>191</v>
      </c>
      <c r="B95" s="18" t="s">
        <v>192</v>
      </c>
      <c r="C95" s="24"/>
      <c r="D95" s="7">
        <f>SUM(D97:D102)</f>
        <v>70094.100000000006</v>
      </c>
      <c r="E95" s="7">
        <f>SUM(E97:E102)</f>
        <v>778.8</v>
      </c>
      <c r="F95" s="7">
        <f t="shared" si="2"/>
        <v>1.1110778225271454</v>
      </c>
    </row>
    <row r="96" spans="1:6" s="4" customFormat="1" ht="15.75" x14ac:dyDescent="0.2">
      <c r="A96" s="12"/>
      <c r="B96" s="19" t="s">
        <v>56</v>
      </c>
      <c r="C96" s="13"/>
      <c r="D96" s="6"/>
      <c r="E96" s="6"/>
      <c r="F96" s="7"/>
    </row>
    <row r="97" spans="1:6" s="4" customFormat="1" ht="31.5" x14ac:dyDescent="0.2">
      <c r="A97" s="12" t="s">
        <v>193</v>
      </c>
      <c r="B97" s="19" t="s">
        <v>18</v>
      </c>
      <c r="C97" s="13" t="s">
        <v>197</v>
      </c>
      <c r="D97" s="6">
        <v>10000</v>
      </c>
      <c r="E97" s="6">
        <v>0</v>
      </c>
      <c r="F97" s="6">
        <f t="shared" si="2"/>
        <v>0</v>
      </c>
    </row>
    <row r="98" spans="1:6" s="4" customFormat="1" ht="75.75" customHeight="1" x14ac:dyDescent="0.2">
      <c r="A98" s="12" t="s">
        <v>194</v>
      </c>
      <c r="B98" s="19" t="s">
        <v>19</v>
      </c>
      <c r="C98" s="13" t="s">
        <v>272</v>
      </c>
      <c r="D98" s="6">
        <v>3639.1000000000004</v>
      </c>
      <c r="E98" s="6">
        <v>778.8</v>
      </c>
      <c r="F98" s="6">
        <f t="shared" si="2"/>
        <v>21.400895825891013</v>
      </c>
    </row>
    <row r="99" spans="1:6" s="4" customFormat="1" ht="36.75" customHeight="1" x14ac:dyDescent="0.2">
      <c r="A99" s="12" t="s">
        <v>195</v>
      </c>
      <c r="B99" s="19" t="s">
        <v>20</v>
      </c>
      <c r="C99" s="13" t="s">
        <v>200</v>
      </c>
      <c r="D99" s="6">
        <v>5000</v>
      </c>
      <c r="E99" s="6">
        <v>0</v>
      </c>
      <c r="F99" s="6">
        <f t="shared" si="2"/>
        <v>0</v>
      </c>
    </row>
    <row r="100" spans="1:6" s="4" customFormat="1" ht="47.25" x14ac:dyDescent="0.2">
      <c r="A100" s="12" t="s">
        <v>196</v>
      </c>
      <c r="B100" s="19" t="s">
        <v>21</v>
      </c>
      <c r="C100" s="13" t="s">
        <v>201</v>
      </c>
      <c r="D100" s="6">
        <v>50000</v>
      </c>
      <c r="E100" s="6">
        <v>0</v>
      </c>
      <c r="F100" s="6">
        <f t="shared" si="2"/>
        <v>0</v>
      </c>
    </row>
    <row r="101" spans="1:6" s="4" customFormat="1" ht="41.25" customHeight="1" x14ac:dyDescent="0.2">
      <c r="A101" s="12" t="s">
        <v>198</v>
      </c>
      <c r="B101" s="19" t="s">
        <v>24</v>
      </c>
      <c r="C101" s="13" t="s">
        <v>202</v>
      </c>
      <c r="D101" s="6">
        <v>1200</v>
      </c>
      <c r="E101" s="6">
        <v>0</v>
      </c>
      <c r="F101" s="6">
        <f t="shared" si="2"/>
        <v>0</v>
      </c>
    </row>
    <row r="102" spans="1:6" s="4" customFormat="1" ht="40.5" customHeight="1" x14ac:dyDescent="0.2">
      <c r="A102" s="12" t="s">
        <v>199</v>
      </c>
      <c r="B102" s="19" t="s">
        <v>143</v>
      </c>
      <c r="C102" s="13" t="s">
        <v>273</v>
      </c>
      <c r="D102" s="6">
        <v>255</v>
      </c>
      <c r="E102" s="6">
        <v>0</v>
      </c>
      <c r="F102" s="6">
        <f t="shared" si="2"/>
        <v>0</v>
      </c>
    </row>
  </sheetData>
  <mergeCells count="1">
    <mergeCell ref="A1:F1"/>
  </mergeCells>
  <printOptions gridLines="1"/>
  <pageMargins left="0.39370078740157483" right="0" top="0.19685039370078741" bottom="0" header="0.31496062992125984" footer="0.31496062992125984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5" zoomScaleNormal="80" zoomScaleSheetLayoutView="85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A3" sqref="A3:A5"/>
    </sheetView>
  </sheetViews>
  <sheetFormatPr defaultColWidth="22.28515625" defaultRowHeight="12.75" x14ac:dyDescent="0.2"/>
  <cols>
    <col min="1" max="1" width="22.85546875" style="26" customWidth="1"/>
    <col min="2" max="4" width="15" style="27" customWidth="1"/>
    <col min="5" max="13" width="15" style="26" customWidth="1"/>
    <col min="14" max="16384" width="22.28515625" style="2"/>
  </cols>
  <sheetData>
    <row r="1" spans="1:13" ht="46.5" customHeight="1" x14ac:dyDescent="0.2">
      <c r="A1" s="40" t="s">
        <v>284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25.5" customHeight="1" x14ac:dyDescent="0.2">
      <c r="L2" s="41" t="s">
        <v>51</v>
      </c>
      <c r="M2" s="41"/>
    </row>
    <row r="3" spans="1:13" ht="25.5" customHeight="1" x14ac:dyDescent="0.2">
      <c r="A3" s="42" t="s">
        <v>285</v>
      </c>
      <c r="B3" s="45" t="s">
        <v>286</v>
      </c>
      <c r="C3" s="45"/>
      <c r="D3" s="45"/>
      <c r="E3" s="46" t="s">
        <v>287</v>
      </c>
      <c r="F3" s="47"/>
      <c r="G3" s="47"/>
      <c r="H3" s="47"/>
      <c r="I3" s="47"/>
      <c r="J3" s="47"/>
      <c r="K3" s="47"/>
      <c r="L3" s="47"/>
      <c r="M3" s="48"/>
    </row>
    <row r="4" spans="1:13" ht="72.75" customHeight="1" x14ac:dyDescent="0.2">
      <c r="A4" s="43"/>
      <c r="B4" s="45"/>
      <c r="C4" s="45"/>
      <c r="D4" s="45"/>
      <c r="E4" s="49" t="s">
        <v>0</v>
      </c>
      <c r="F4" s="49"/>
      <c r="G4" s="49"/>
      <c r="H4" s="49" t="s">
        <v>38</v>
      </c>
      <c r="I4" s="49"/>
      <c r="J4" s="49"/>
      <c r="K4" s="49" t="s">
        <v>1</v>
      </c>
      <c r="L4" s="49"/>
      <c r="M4" s="49"/>
    </row>
    <row r="5" spans="1:13" s="30" customFormat="1" ht="76.5" customHeight="1" x14ac:dyDescent="0.2">
      <c r="A5" s="44"/>
      <c r="B5" s="28" t="s">
        <v>206</v>
      </c>
      <c r="C5" s="28" t="s">
        <v>207</v>
      </c>
      <c r="D5" s="28" t="s">
        <v>288</v>
      </c>
      <c r="E5" s="29" t="s">
        <v>206</v>
      </c>
      <c r="F5" s="29" t="s">
        <v>207</v>
      </c>
      <c r="G5" s="29" t="s">
        <v>288</v>
      </c>
      <c r="H5" s="29" t="s">
        <v>206</v>
      </c>
      <c r="I5" s="29" t="s">
        <v>207</v>
      </c>
      <c r="J5" s="29" t="s">
        <v>288</v>
      </c>
      <c r="K5" s="29" t="s">
        <v>206</v>
      </c>
      <c r="L5" s="29" t="s">
        <v>207</v>
      </c>
      <c r="M5" s="29" t="s">
        <v>288</v>
      </c>
    </row>
    <row r="6" spans="1:13" s="30" customFormat="1" ht="34.5" customHeight="1" x14ac:dyDescent="0.2">
      <c r="A6" s="31" t="s">
        <v>289</v>
      </c>
      <c r="B6" s="7">
        <f>SUM(B7+B13+B35)</f>
        <v>716667.9</v>
      </c>
      <c r="C6" s="7">
        <f>SUM(C7+C13+C35)</f>
        <v>181666.90000000002</v>
      </c>
      <c r="D6" s="7">
        <f t="shared" ref="D6:D7" si="0">C6/B6*100</f>
        <v>25.348826143880594</v>
      </c>
      <c r="E6" s="7">
        <f>SUM(E7+E13+E35)</f>
        <v>185772.5</v>
      </c>
      <c r="F6" s="7">
        <f>SUM(F7+F13+F35)</f>
        <v>46443.299999999996</v>
      </c>
      <c r="G6" s="7">
        <f t="shared" ref="G6:G7" si="1">F6/E6*100</f>
        <v>25.000094201240763</v>
      </c>
      <c r="H6" s="7">
        <f>SUM(H7+H13+H35)</f>
        <v>128895.40000000002</v>
      </c>
      <c r="I6" s="7">
        <f>SUM(I7+I13+I35)</f>
        <v>32223.899999999998</v>
      </c>
      <c r="J6" s="7">
        <v>25.000600398664712</v>
      </c>
      <c r="K6" s="7">
        <f>SUM(K7+K13+K35)</f>
        <v>401999.99999999994</v>
      </c>
      <c r="L6" s="7">
        <f>SUM(L7+L13+L35)</f>
        <v>102999.70000000001</v>
      </c>
      <c r="M6" s="7">
        <f t="shared" ref="M6" si="2">L6/K6*100</f>
        <v>25.621815920398017</v>
      </c>
    </row>
    <row r="7" spans="1:13" s="30" customFormat="1" ht="32.25" customHeight="1" x14ac:dyDescent="0.2">
      <c r="A7" s="31" t="s">
        <v>290</v>
      </c>
      <c r="B7" s="7">
        <f>SUM(B8:B12)</f>
        <v>107674.5</v>
      </c>
      <c r="C7" s="7">
        <f t="shared" ref="C7:L7" si="3">SUM(C8:C12)</f>
        <v>26919</v>
      </c>
      <c r="D7" s="7">
        <f t="shared" si="0"/>
        <v>25.000348271874955</v>
      </c>
      <c r="E7" s="7">
        <f t="shared" si="3"/>
        <v>71708.600000000006</v>
      </c>
      <c r="F7" s="7">
        <f t="shared" si="3"/>
        <v>17927.399999999998</v>
      </c>
      <c r="G7" s="7">
        <f t="shared" si="1"/>
        <v>25.000348633218326</v>
      </c>
      <c r="H7" s="7">
        <f t="shared" si="3"/>
        <v>35965.9</v>
      </c>
      <c r="I7" s="7">
        <f t="shared" si="3"/>
        <v>8991.5999999999985</v>
      </c>
      <c r="J7" s="7">
        <v>25.000600398664712</v>
      </c>
      <c r="K7" s="7">
        <f t="shared" si="3"/>
        <v>0</v>
      </c>
      <c r="L7" s="7">
        <f t="shared" si="3"/>
        <v>0</v>
      </c>
      <c r="M7" s="6">
        <v>0</v>
      </c>
    </row>
    <row r="8" spans="1:13" s="32" customFormat="1" ht="22.5" customHeight="1" x14ac:dyDescent="0.25">
      <c r="A8" s="6" t="s">
        <v>291</v>
      </c>
      <c r="B8" s="6">
        <f t="shared" ref="B8:C12" si="4">E8+H8+K8</f>
        <v>16870.099999999999</v>
      </c>
      <c r="C8" s="6">
        <f t="shared" si="4"/>
        <v>4217.7</v>
      </c>
      <c r="D8" s="6">
        <f>C8/B8*100</f>
        <v>25.001037338249333</v>
      </c>
      <c r="E8" s="6">
        <v>8542.2999999999993</v>
      </c>
      <c r="F8" s="6">
        <v>2135.6999999999998</v>
      </c>
      <c r="G8" s="6">
        <f>F8/E8*100</f>
        <v>25.001463306135353</v>
      </c>
      <c r="H8" s="6">
        <v>8327.7999999999993</v>
      </c>
      <c r="I8" s="6">
        <v>2082</v>
      </c>
      <c r="J8" s="6">
        <v>25.000600398664712</v>
      </c>
      <c r="K8" s="6">
        <v>0</v>
      </c>
      <c r="L8" s="6">
        <v>0</v>
      </c>
      <c r="M8" s="6">
        <v>0</v>
      </c>
    </row>
    <row r="9" spans="1:13" s="32" customFormat="1" ht="22.5" customHeight="1" x14ac:dyDescent="0.25">
      <c r="A9" s="6" t="s">
        <v>292</v>
      </c>
      <c r="B9" s="6">
        <f t="shared" si="4"/>
        <v>15322.1</v>
      </c>
      <c r="C9" s="6">
        <f t="shared" si="4"/>
        <v>3830.7</v>
      </c>
      <c r="D9" s="6">
        <f>C9/B9*100</f>
        <v>25.00114214109032</v>
      </c>
      <c r="E9" s="6">
        <v>5539.1</v>
      </c>
      <c r="F9" s="6">
        <v>1384.8</v>
      </c>
      <c r="G9" s="6">
        <f>F9/E9*100</f>
        <v>25.000451336859776</v>
      </c>
      <c r="H9" s="6">
        <v>9783</v>
      </c>
      <c r="I9" s="6">
        <v>2445.9</v>
      </c>
      <c r="J9" s="6">
        <v>25.001533272002451</v>
      </c>
      <c r="K9" s="6">
        <v>0</v>
      </c>
      <c r="L9" s="6">
        <v>0</v>
      </c>
      <c r="M9" s="6">
        <v>0</v>
      </c>
    </row>
    <row r="10" spans="1:13" s="32" customFormat="1" ht="22.5" customHeight="1" x14ac:dyDescent="0.25">
      <c r="A10" s="6" t="s">
        <v>293</v>
      </c>
      <c r="B10" s="6">
        <f t="shared" si="4"/>
        <v>67253.5</v>
      </c>
      <c r="C10" s="6">
        <f t="shared" si="4"/>
        <v>16813.5</v>
      </c>
      <c r="D10" s="6">
        <f>C10/B10*100</f>
        <v>25.000185863932735</v>
      </c>
      <c r="E10" s="6">
        <v>49644.7</v>
      </c>
      <c r="F10" s="6">
        <v>12411.3</v>
      </c>
      <c r="G10" s="6">
        <f>F10/E10*100</f>
        <v>25.000251789214158</v>
      </c>
      <c r="H10" s="6">
        <v>17608.8</v>
      </c>
      <c r="I10" s="6">
        <v>4402.2</v>
      </c>
      <c r="J10" s="6">
        <v>25</v>
      </c>
      <c r="K10" s="6">
        <v>0</v>
      </c>
      <c r="L10" s="6">
        <v>0</v>
      </c>
      <c r="M10" s="6">
        <v>0</v>
      </c>
    </row>
    <row r="11" spans="1:13" s="32" customFormat="1" ht="22.5" customHeight="1" x14ac:dyDescent="0.25">
      <c r="A11" s="6" t="s">
        <v>294</v>
      </c>
      <c r="B11" s="6">
        <f t="shared" si="4"/>
        <v>0</v>
      </c>
      <c r="C11" s="6">
        <f t="shared" si="4"/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</row>
    <row r="12" spans="1:13" s="32" customFormat="1" ht="22.5" customHeight="1" x14ac:dyDescent="0.25">
      <c r="A12" s="6" t="s">
        <v>295</v>
      </c>
      <c r="B12" s="6">
        <f t="shared" si="4"/>
        <v>8228.7999999999993</v>
      </c>
      <c r="C12" s="6">
        <f t="shared" si="4"/>
        <v>2057.1</v>
      </c>
      <c r="D12" s="6">
        <f>C12/B12*100</f>
        <v>24.998784755978999</v>
      </c>
      <c r="E12" s="6">
        <v>7982.5</v>
      </c>
      <c r="F12" s="6">
        <v>1995.6</v>
      </c>
      <c r="G12" s="6">
        <f>F12/E12*100</f>
        <v>24.999686814907609</v>
      </c>
      <c r="H12" s="6">
        <v>246.3</v>
      </c>
      <c r="I12" s="6">
        <v>61.5</v>
      </c>
      <c r="J12" s="6">
        <v>24.969549330085261</v>
      </c>
      <c r="K12" s="6">
        <v>0</v>
      </c>
      <c r="L12" s="6">
        <v>0</v>
      </c>
      <c r="M12" s="6">
        <v>0</v>
      </c>
    </row>
    <row r="13" spans="1:13" ht="32.25" customHeight="1" x14ac:dyDescent="0.2">
      <c r="A13" s="31" t="s">
        <v>296</v>
      </c>
      <c r="B13" s="7">
        <f>SUM(B14:B34)</f>
        <v>608993.4</v>
      </c>
      <c r="C13" s="7">
        <f t="shared" ref="C13:L13" si="5">SUM(C14:C34)</f>
        <v>154747.90000000002</v>
      </c>
      <c r="D13" s="7">
        <f t="shared" ref="D13:D34" si="6">C13/B13*100</f>
        <v>25.410439587686835</v>
      </c>
      <c r="E13" s="7">
        <f t="shared" si="5"/>
        <v>114063.90000000001</v>
      </c>
      <c r="F13" s="7">
        <f t="shared" si="5"/>
        <v>28515.899999999998</v>
      </c>
      <c r="G13" s="7">
        <f>F13/E13*100</f>
        <v>24.999934247382384</v>
      </c>
      <c r="H13" s="7">
        <f t="shared" si="5"/>
        <v>92929.500000000015</v>
      </c>
      <c r="I13" s="7">
        <f t="shared" si="5"/>
        <v>23232.3</v>
      </c>
      <c r="J13" s="7">
        <f>SUM(I13/H13*100)</f>
        <v>24.999919293658092</v>
      </c>
      <c r="K13" s="7">
        <f t="shared" si="5"/>
        <v>401999.99999999994</v>
      </c>
      <c r="L13" s="7">
        <f t="shared" si="5"/>
        <v>102999.70000000001</v>
      </c>
      <c r="M13" s="7">
        <f>L13/K13*100</f>
        <v>25.621815920398017</v>
      </c>
    </row>
    <row r="14" spans="1:13" s="32" customFormat="1" ht="22.5" customHeight="1" x14ac:dyDescent="0.25">
      <c r="A14" s="6" t="s">
        <v>297</v>
      </c>
      <c r="B14" s="6">
        <f>E14+H14+K14</f>
        <v>38112.5</v>
      </c>
      <c r="C14" s="6">
        <f>F14+I14+L14</f>
        <v>9528.2999999999993</v>
      </c>
      <c r="D14" s="7">
        <f t="shared" si="6"/>
        <v>25.000459166939983</v>
      </c>
      <c r="E14" s="6">
        <v>14276.4</v>
      </c>
      <c r="F14" s="6">
        <v>3569.1</v>
      </c>
      <c r="G14" s="6">
        <f>F14/E14*100</f>
        <v>25</v>
      </c>
      <c r="H14" s="6">
        <v>2650.2</v>
      </c>
      <c r="I14" s="6">
        <v>662.7</v>
      </c>
      <c r="J14" s="6">
        <f>SUM(I14/H14*100)</f>
        <v>25.005659950192445</v>
      </c>
      <c r="K14" s="6">
        <v>21185.9</v>
      </c>
      <c r="L14" s="6">
        <v>5296.5</v>
      </c>
      <c r="M14" s="6">
        <f>L14/K14*100</f>
        <v>25.000118003011433</v>
      </c>
    </row>
    <row r="15" spans="1:13" s="32" customFormat="1" ht="22.5" customHeight="1" x14ac:dyDescent="0.25">
      <c r="A15" s="6" t="s">
        <v>298</v>
      </c>
      <c r="B15" s="6">
        <f t="shared" ref="B15:C34" si="7">E15+H15+K15</f>
        <v>45770.7</v>
      </c>
      <c r="C15" s="6">
        <f t="shared" si="7"/>
        <v>11442.599999999999</v>
      </c>
      <c r="D15" s="7">
        <f t="shared" si="6"/>
        <v>24.999836139713832</v>
      </c>
      <c r="E15" s="6">
        <v>7291.5</v>
      </c>
      <c r="F15" s="6">
        <v>1822.8</v>
      </c>
      <c r="G15" s="6">
        <f t="shared" ref="G15:G34" si="8">F15/E15*100</f>
        <v>24.998971405060686</v>
      </c>
      <c r="H15" s="6">
        <v>1845.6</v>
      </c>
      <c r="I15" s="6">
        <v>461.4</v>
      </c>
      <c r="J15" s="6">
        <v>25</v>
      </c>
      <c r="K15" s="6">
        <v>36633.599999999999</v>
      </c>
      <c r="L15" s="6">
        <v>9158.4</v>
      </c>
      <c r="M15" s="6">
        <f t="shared" ref="M15:M34" si="9">L15/K15*100</f>
        <v>25</v>
      </c>
    </row>
    <row r="16" spans="1:13" s="32" customFormat="1" ht="22.5" customHeight="1" x14ac:dyDescent="0.25">
      <c r="A16" s="6" t="s">
        <v>299</v>
      </c>
      <c r="B16" s="6">
        <f t="shared" si="7"/>
        <v>49936.899999999994</v>
      </c>
      <c r="C16" s="6">
        <f t="shared" si="7"/>
        <v>12484.2</v>
      </c>
      <c r="D16" s="7">
        <f t="shared" si="6"/>
        <v>24.999949936820272</v>
      </c>
      <c r="E16" s="6">
        <v>15212.9</v>
      </c>
      <c r="F16" s="6">
        <v>3803.1</v>
      </c>
      <c r="G16" s="6">
        <f t="shared" si="8"/>
        <v>24.999178328918219</v>
      </c>
      <c r="H16" s="6">
        <v>6990.2</v>
      </c>
      <c r="I16" s="6">
        <v>1747.5</v>
      </c>
      <c r="J16" s="6">
        <v>24.99928471288375</v>
      </c>
      <c r="K16" s="6">
        <v>27733.8</v>
      </c>
      <c r="L16" s="6">
        <v>6933.6</v>
      </c>
      <c r="M16" s="6">
        <f t="shared" si="9"/>
        <v>25.000540856283671</v>
      </c>
    </row>
    <row r="17" spans="1:13" s="33" customFormat="1" ht="22.5" customHeight="1" x14ac:dyDescent="0.2">
      <c r="A17" s="6" t="s">
        <v>300</v>
      </c>
      <c r="B17" s="6">
        <f t="shared" si="7"/>
        <v>8526.9</v>
      </c>
      <c r="C17" s="6">
        <f t="shared" si="7"/>
        <v>2131.5</v>
      </c>
      <c r="D17" s="7">
        <f t="shared" si="6"/>
        <v>24.997361291911481</v>
      </c>
      <c r="E17" s="6">
        <v>0</v>
      </c>
      <c r="F17" s="6">
        <v>0</v>
      </c>
      <c r="G17" s="6">
        <v>0</v>
      </c>
      <c r="H17" s="6">
        <v>4280.8999999999996</v>
      </c>
      <c r="I17" s="6">
        <v>1070.0999999999999</v>
      </c>
      <c r="J17" s="6">
        <v>24.997080053259829</v>
      </c>
      <c r="K17" s="6">
        <v>4246</v>
      </c>
      <c r="L17" s="6">
        <v>1061.4000000000001</v>
      </c>
      <c r="M17" s="6">
        <f t="shared" si="9"/>
        <v>24.99764484220443</v>
      </c>
    </row>
    <row r="18" spans="1:13" s="32" customFormat="1" ht="22.5" customHeight="1" x14ac:dyDescent="0.25">
      <c r="A18" s="6" t="s">
        <v>301</v>
      </c>
      <c r="B18" s="6">
        <f t="shared" si="7"/>
        <v>41141.800000000003</v>
      </c>
      <c r="C18" s="6">
        <f t="shared" si="7"/>
        <v>10285.200000000001</v>
      </c>
      <c r="D18" s="7">
        <f t="shared" si="6"/>
        <v>24.999392345497768</v>
      </c>
      <c r="E18" s="6">
        <v>8148.4</v>
      </c>
      <c r="F18" s="6">
        <v>2037</v>
      </c>
      <c r="G18" s="6">
        <f t="shared" si="8"/>
        <v>24.998772765205441</v>
      </c>
      <c r="H18" s="6">
        <v>3276.1</v>
      </c>
      <c r="I18" s="6">
        <v>819</v>
      </c>
      <c r="J18" s="6">
        <v>24.999236897530601</v>
      </c>
      <c r="K18" s="6">
        <v>29717.3</v>
      </c>
      <c r="L18" s="6">
        <v>7429.2</v>
      </c>
      <c r="M18" s="6">
        <f t="shared" si="9"/>
        <v>24.999579369592794</v>
      </c>
    </row>
    <row r="19" spans="1:13" s="33" customFormat="1" ht="22.5" customHeight="1" x14ac:dyDescent="0.2">
      <c r="A19" s="6" t="s">
        <v>302</v>
      </c>
      <c r="B19" s="6">
        <f t="shared" si="7"/>
        <v>78298.100000000006</v>
      </c>
      <c r="C19" s="6">
        <f t="shared" si="7"/>
        <v>19574.400000000001</v>
      </c>
      <c r="D19" s="7">
        <f t="shared" si="6"/>
        <v>24.999840353725059</v>
      </c>
      <c r="E19" s="6">
        <v>37346.400000000001</v>
      </c>
      <c r="F19" s="6">
        <v>9336.6</v>
      </c>
      <c r="G19" s="6">
        <f t="shared" si="8"/>
        <v>25</v>
      </c>
      <c r="H19" s="6">
        <v>8328.1</v>
      </c>
      <c r="I19" s="6">
        <v>2082</v>
      </c>
      <c r="J19" s="6">
        <v>24.999699811481609</v>
      </c>
      <c r="K19" s="6">
        <v>32623.599999999999</v>
      </c>
      <c r="L19" s="6">
        <v>8155.8</v>
      </c>
      <c r="M19" s="6">
        <f t="shared" si="9"/>
        <v>24.999693473436409</v>
      </c>
    </row>
    <row r="20" spans="1:13" s="32" customFormat="1" ht="22.5" customHeight="1" x14ac:dyDescent="0.25">
      <c r="A20" s="6" t="s">
        <v>303</v>
      </c>
      <c r="B20" s="7">
        <f t="shared" si="7"/>
        <v>9076.5</v>
      </c>
      <c r="C20" s="7">
        <f t="shared" si="7"/>
        <v>2268.9</v>
      </c>
      <c r="D20" s="7">
        <f t="shared" si="6"/>
        <v>24.997521070897374</v>
      </c>
      <c r="E20" s="6">
        <v>0</v>
      </c>
      <c r="F20" s="6">
        <v>0</v>
      </c>
      <c r="G20" s="6">
        <v>0</v>
      </c>
      <c r="H20" s="6">
        <v>1700.9</v>
      </c>
      <c r="I20" s="6">
        <v>425.1</v>
      </c>
      <c r="J20" s="6">
        <v>24.992650949497325</v>
      </c>
      <c r="K20" s="6">
        <v>7375.6</v>
      </c>
      <c r="L20" s="6">
        <v>1843.8</v>
      </c>
      <c r="M20" s="6">
        <f t="shared" si="9"/>
        <v>24.998644178100761</v>
      </c>
    </row>
    <row r="21" spans="1:13" s="33" customFormat="1" ht="22.5" customHeight="1" x14ac:dyDescent="0.2">
      <c r="A21" s="6" t="s">
        <v>304</v>
      </c>
      <c r="B21" s="7">
        <f t="shared" si="7"/>
        <v>30351.3</v>
      </c>
      <c r="C21" s="7">
        <f t="shared" si="7"/>
        <v>7587.9000000000005</v>
      </c>
      <c r="D21" s="7">
        <f t="shared" si="6"/>
        <v>25.000247106384244</v>
      </c>
      <c r="E21" s="6">
        <v>2148.9</v>
      </c>
      <c r="F21" s="6">
        <v>537.29999999999995</v>
      </c>
      <c r="G21" s="6">
        <f t="shared" si="8"/>
        <v>25.003490157755127</v>
      </c>
      <c r="H21" s="6">
        <v>4512.3</v>
      </c>
      <c r="I21" s="6">
        <v>1128</v>
      </c>
      <c r="J21" s="6">
        <v>24.998337876470977</v>
      </c>
      <c r="K21" s="6">
        <v>23690.1</v>
      </c>
      <c r="L21" s="6">
        <v>5922.6</v>
      </c>
      <c r="M21" s="6">
        <f t="shared" si="9"/>
        <v>25.0003165879418</v>
      </c>
    </row>
    <row r="22" spans="1:13" s="32" customFormat="1" ht="22.5" customHeight="1" x14ac:dyDescent="0.25">
      <c r="A22" s="6" t="s">
        <v>305</v>
      </c>
      <c r="B22" s="7">
        <f t="shared" si="7"/>
        <v>5929.2</v>
      </c>
      <c r="C22" s="7">
        <f t="shared" si="7"/>
        <v>1482.3</v>
      </c>
      <c r="D22" s="7">
        <f t="shared" si="6"/>
        <v>25</v>
      </c>
      <c r="E22" s="6">
        <v>0</v>
      </c>
      <c r="F22" s="6">
        <v>0</v>
      </c>
      <c r="G22" s="6">
        <v>0</v>
      </c>
      <c r="H22" s="6">
        <v>5562.4</v>
      </c>
      <c r="I22" s="6">
        <v>1390.5</v>
      </c>
      <c r="J22" s="6">
        <v>24.998202214871277</v>
      </c>
      <c r="K22" s="6">
        <v>366.8</v>
      </c>
      <c r="L22" s="6">
        <v>91.8</v>
      </c>
      <c r="M22" s="6">
        <f t="shared" si="9"/>
        <v>25.027262813522356</v>
      </c>
    </row>
    <row r="23" spans="1:13" s="32" customFormat="1" ht="22.5" customHeight="1" x14ac:dyDescent="0.25">
      <c r="A23" s="6" t="s">
        <v>306</v>
      </c>
      <c r="B23" s="7">
        <f t="shared" si="7"/>
        <v>35901.199999999997</v>
      </c>
      <c r="C23" s="7">
        <f t="shared" si="7"/>
        <v>8975.4</v>
      </c>
      <c r="D23" s="7">
        <f t="shared" si="6"/>
        <v>25.000278542221434</v>
      </c>
      <c r="E23" s="6">
        <v>4951.3999999999996</v>
      </c>
      <c r="F23" s="6">
        <v>1237.8</v>
      </c>
      <c r="G23" s="6">
        <f t="shared" si="8"/>
        <v>24.998990184594259</v>
      </c>
      <c r="H23" s="6">
        <v>4597.1000000000004</v>
      </c>
      <c r="I23" s="6">
        <v>1149.3</v>
      </c>
      <c r="J23" s="6">
        <v>25.000543821104603</v>
      </c>
      <c r="K23" s="6">
        <v>26352.7</v>
      </c>
      <c r="L23" s="6">
        <v>6588.3</v>
      </c>
      <c r="M23" s="6">
        <f t="shared" si="9"/>
        <v>25.000474334698154</v>
      </c>
    </row>
    <row r="24" spans="1:13" s="32" customFormat="1" ht="22.5" customHeight="1" x14ac:dyDescent="0.25">
      <c r="A24" s="6" t="s">
        <v>307</v>
      </c>
      <c r="B24" s="7">
        <f t="shared" si="7"/>
        <v>32343.7</v>
      </c>
      <c r="C24" s="7">
        <f t="shared" si="7"/>
        <v>8085.9</v>
      </c>
      <c r="D24" s="7">
        <f t="shared" si="6"/>
        <v>24.999922705194518</v>
      </c>
      <c r="E24" s="6">
        <v>0</v>
      </c>
      <c r="F24" s="6">
        <v>0</v>
      </c>
      <c r="G24" s="6">
        <v>0</v>
      </c>
      <c r="H24" s="6">
        <v>2458.1999999999998</v>
      </c>
      <c r="I24" s="6">
        <v>614.70000000000005</v>
      </c>
      <c r="J24" s="6">
        <v>25.006102025872597</v>
      </c>
      <c r="K24" s="6">
        <v>29885.5</v>
      </c>
      <c r="L24" s="6">
        <v>7471.2</v>
      </c>
      <c r="M24" s="6">
        <f t="shared" si="9"/>
        <v>24.999414431747837</v>
      </c>
    </row>
    <row r="25" spans="1:13" s="32" customFormat="1" ht="22.5" customHeight="1" x14ac:dyDescent="0.25">
      <c r="A25" s="6" t="s">
        <v>308</v>
      </c>
      <c r="B25" s="7">
        <f t="shared" si="7"/>
        <v>24937.9</v>
      </c>
      <c r="C25" s="7">
        <f t="shared" si="7"/>
        <v>6234.6</v>
      </c>
      <c r="D25" s="7">
        <f t="shared" si="6"/>
        <v>25.00050124509281</v>
      </c>
      <c r="E25" s="6">
        <v>0</v>
      </c>
      <c r="F25" s="6">
        <v>0</v>
      </c>
      <c r="G25" s="6">
        <v>0</v>
      </c>
      <c r="H25" s="6">
        <v>7357.9</v>
      </c>
      <c r="I25" s="6">
        <v>1839.6</v>
      </c>
      <c r="J25" s="6">
        <v>25.001698854292663</v>
      </c>
      <c r="K25" s="6">
        <v>17580</v>
      </c>
      <c r="L25" s="6">
        <v>4395</v>
      </c>
      <c r="M25" s="6">
        <f t="shared" si="9"/>
        <v>25</v>
      </c>
    </row>
    <row r="26" spans="1:13" s="32" customFormat="1" ht="22.5" customHeight="1" x14ac:dyDescent="0.25">
      <c r="A26" s="6" t="s">
        <v>309</v>
      </c>
      <c r="B26" s="7">
        <f t="shared" si="7"/>
        <v>8776.9000000000015</v>
      </c>
      <c r="C26" s="7">
        <f t="shared" si="7"/>
        <v>2194.1999999999998</v>
      </c>
      <c r="D26" s="7">
        <f t="shared" si="6"/>
        <v>24.999715161389549</v>
      </c>
      <c r="E26" s="6">
        <v>0</v>
      </c>
      <c r="F26" s="6">
        <v>0</v>
      </c>
      <c r="G26" s="6">
        <v>0</v>
      </c>
      <c r="H26" s="6">
        <v>3001.8</v>
      </c>
      <c r="I26" s="6">
        <v>750.6</v>
      </c>
      <c r="J26" s="6">
        <v>25.004997001798916</v>
      </c>
      <c r="K26" s="6">
        <v>5775.1</v>
      </c>
      <c r="L26" s="6">
        <v>1443.6</v>
      </c>
      <c r="M26" s="6">
        <f t="shared" si="9"/>
        <v>24.996969749441565</v>
      </c>
    </row>
    <row r="27" spans="1:13" s="32" customFormat="1" ht="22.5" customHeight="1" x14ac:dyDescent="0.25">
      <c r="A27" s="6" t="s">
        <v>310</v>
      </c>
      <c r="B27" s="7">
        <f t="shared" si="7"/>
        <v>40369.800000000003</v>
      </c>
      <c r="C27" s="7">
        <f t="shared" si="7"/>
        <v>10092.6</v>
      </c>
      <c r="D27" s="7">
        <f t="shared" si="6"/>
        <v>25.000371564882656</v>
      </c>
      <c r="E27" s="6">
        <v>3044.1</v>
      </c>
      <c r="F27" s="6">
        <v>761.1</v>
      </c>
      <c r="G27" s="6">
        <f t="shared" si="8"/>
        <v>25.002463782398742</v>
      </c>
      <c r="H27" s="6">
        <v>3519.4</v>
      </c>
      <c r="I27" s="6">
        <v>879.9</v>
      </c>
      <c r="J27" s="6">
        <v>25.001420696709665</v>
      </c>
      <c r="K27" s="6">
        <v>33806.300000000003</v>
      </c>
      <c r="L27" s="6">
        <v>8451.6</v>
      </c>
      <c r="M27" s="6">
        <f t="shared" si="9"/>
        <v>25.000073950713325</v>
      </c>
    </row>
    <row r="28" spans="1:13" s="32" customFormat="1" ht="22.5" customHeight="1" x14ac:dyDescent="0.25">
      <c r="A28" s="6" t="s">
        <v>311</v>
      </c>
      <c r="B28" s="7">
        <f t="shared" si="7"/>
        <v>6234.6</v>
      </c>
      <c r="C28" s="7">
        <f t="shared" si="7"/>
        <v>1558.8</v>
      </c>
      <c r="D28" s="7">
        <f t="shared" si="6"/>
        <v>25.0024059282071</v>
      </c>
      <c r="E28" s="6">
        <v>0</v>
      </c>
      <c r="F28" s="6">
        <v>0</v>
      </c>
      <c r="G28" s="6">
        <v>0</v>
      </c>
      <c r="H28" s="6">
        <v>6234.6</v>
      </c>
      <c r="I28" s="6">
        <v>1558.8</v>
      </c>
      <c r="J28" s="6">
        <v>25.0024059282071</v>
      </c>
      <c r="K28" s="6">
        <v>0</v>
      </c>
      <c r="L28" s="6">
        <v>0</v>
      </c>
      <c r="M28" s="6">
        <v>0</v>
      </c>
    </row>
    <row r="29" spans="1:13" s="33" customFormat="1" ht="22.5" customHeight="1" x14ac:dyDescent="0.2">
      <c r="A29" s="6" t="s">
        <v>312</v>
      </c>
      <c r="B29" s="7">
        <f t="shared" si="7"/>
        <v>8090.8</v>
      </c>
      <c r="C29" s="7">
        <f t="shared" si="7"/>
        <v>2022.6</v>
      </c>
      <c r="D29" s="7">
        <f t="shared" si="6"/>
        <v>24.99876402827903</v>
      </c>
      <c r="E29" s="6">
        <v>0</v>
      </c>
      <c r="F29" s="6">
        <v>0</v>
      </c>
      <c r="G29" s="6">
        <v>0</v>
      </c>
      <c r="H29" s="6">
        <v>8090.8</v>
      </c>
      <c r="I29" s="6">
        <v>2022.6</v>
      </c>
      <c r="J29" s="6">
        <v>24.99876402827903</v>
      </c>
      <c r="K29" s="6">
        <v>0</v>
      </c>
      <c r="L29" s="6">
        <v>0</v>
      </c>
      <c r="M29" s="6">
        <v>0</v>
      </c>
    </row>
    <row r="30" spans="1:13" s="33" customFormat="1" ht="22.5" customHeight="1" x14ac:dyDescent="0.2">
      <c r="A30" s="6" t="s">
        <v>313</v>
      </c>
      <c r="B30" s="7">
        <f t="shared" si="7"/>
        <v>33949.4</v>
      </c>
      <c r="C30" s="7">
        <f t="shared" si="7"/>
        <v>8487.2999999999993</v>
      </c>
      <c r="D30" s="7">
        <f t="shared" si="6"/>
        <v>24.999852721992138</v>
      </c>
      <c r="E30" s="6">
        <v>6453.2</v>
      </c>
      <c r="F30" s="6">
        <v>1613.4</v>
      </c>
      <c r="G30" s="6">
        <f t="shared" si="8"/>
        <v>25.001549618793778</v>
      </c>
      <c r="H30" s="6">
        <v>1254</v>
      </c>
      <c r="I30" s="6">
        <v>313.5</v>
      </c>
      <c r="J30" s="6">
        <v>25</v>
      </c>
      <c r="K30" s="6">
        <v>26242.2</v>
      </c>
      <c r="L30" s="6">
        <v>6560.4</v>
      </c>
      <c r="M30" s="6">
        <f t="shared" si="9"/>
        <v>24.999428401582183</v>
      </c>
    </row>
    <row r="31" spans="1:13" s="32" customFormat="1" ht="22.5" customHeight="1" x14ac:dyDescent="0.25">
      <c r="A31" s="6" t="s">
        <v>314</v>
      </c>
      <c r="B31" s="7">
        <f t="shared" si="7"/>
        <v>38747.5</v>
      </c>
      <c r="C31" s="7">
        <f t="shared" si="7"/>
        <v>10687</v>
      </c>
      <c r="D31" s="7">
        <f t="shared" si="6"/>
        <v>27.581134266726888</v>
      </c>
      <c r="E31" s="6">
        <v>9108.6</v>
      </c>
      <c r="F31" s="6">
        <v>2277.3000000000002</v>
      </c>
      <c r="G31" s="6">
        <f t="shared" si="8"/>
        <v>25.001646795336274</v>
      </c>
      <c r="H31" s="6">
        <v>2098.1</v>
      </c>
      <c r="I31" s="6">
        <v>524.4</v>
      </c>
      <c r="J31" s="6">
        <v>24.994042228683096</v>
      </c>
      <c r="K31" s="6">
        <v>27540.799999999999</v>
      </c>
      <c r="L31" s="6">
        <v>7885.3</v>
      </c>
      <c r="M31" s="6">
        <f t="shared" si="9"/>
        <v>28.631339685121709</v>
      </c>
    </row>
    <row r="32" spans="1:13" s="32" customFormat="1" ht="22.5" customHeight="1" x14ac:dyDescent="0.25">
      <c r="A32" s="6" t="s">
        <v>315</v>
      </c>
      <c r="B32" s="7">
        <f t="shared" si="7"/>
        <v>14532.4</v>
      </c>
      <c r="C32" s="7">
        <f t="shared" si="7"/>
        <v>3633</v>
      </c>
      <c r="D32" s="7">
        <f t="shared" si="6"/>
        <v>24.999311882414467</v>
      </c>
      <c r="E32" s="6">
        <v>0</v>
      </c>
      <c r="F32" s="6">
        <v>0</v>
      </c>
      <c r="G32" s="6">
        <v>0</v>
      </c>
      <c r="H32" s="6">
        <v>9002.9</v>
      </c>
      <c r="I32" s="6">
        <v>2250.6</v>
      </c>
      <c r="J32" s="6">
        <v>24.998611558497817</v>
      </c>
      <c r="K32" s="6">
        <v>5529.5</v>
      </c>
      <c r="L32" s="6">
        <v>1382.4</v>
      </c>
      <c r="M32" s="6">
        <f t="shared" si="9"/>
        <v>25.000452120444887</v>
      </c>
    </row>
    <row r="33" spans="1:13" s="33" customFormat="1" ht="22.5" customHeight="1" x14ac:dyDescent="0.2">
      <c r="A33" s="6" t="s">
        <v>316</v>
      </c>
      <c r="B33" s="7">
        <f t="shared" si="7"/>
        <v>25728.199999999997</v>
      </c>
      <c r="C33" s="7">
        <f t="shared" si="7"/>
        <v>6432</v>
      </c>
      <c r="D33" s="7">
        <f t="shared" si="6"/>
        <v>24.999805660714706</v>
      </c>
      <c r="E33" s="6">
        <v>0</v>
      </c>
      <c r="F33" s="6">
        <v>0</v>
      </c>
      <c r="G33" s="6">
        <v>0</v>
      </c>
      <c r="H33" s="6">
        <v>4108.6000000000004</v>
      </c>
      <c r="I33" s="6">
        <v>1027.2</v>
      </c>
      <c r="J33" s="6">
        <v>25.001216959548263</v>
      </c>
      <c r="K33" s="6">
        <v>21619.599999999999</v>
      </c>
      <c r="L33" s="6">
        <v>5404.8</v>
      </c>
      <c r="M33" s="6">
        <f t="shared" si="9"/>
        <v>24.999537456752208</v>
      </c>
    </row>
    <row r="34" spans="1:13" s="33" customFormat="1" ht="22.5" customHeight="1" x14ac:dyDescent="0.2">
      <c r="A34" s="6" t="s">
        <v>317</v>
      </c>
      <c r="B34" s="7">
        <f t="shared" si="7"/>
        <v>32237.1</v>
      </c>
      <c r="C34" s="7">
        <f t="shared" si="7"/>
        <v>9559.2000000000007</v>
      </c>
      <c r="D34" s="7">
        <f t="shared" si="6"/>
        <v>29.652791349097786</v>
      </c>
      <c r="E34" s="6">
        <v>6082.1</v>
      </c>
      <c r="F34" s="6">
        <v>1520.4</v>
      </c>
      <c r="G34" s="6">
        <f t="shared" si="8"/>
        <v>24.997944788806496</v>
      </c>
      <c r="H34" s="6">
        <v>2059.4</v>
      </c>
      <c r="I34" s="6">
        <v>514.79999999999995</v>
      </c>
      <c r="J34" s="6">
        <v>24.997572108381078</v>
      </c>
      <c r="K34" s="6">
        <v>24095.599999999999</v>
      </c>
      <c r="L34" s="6">
        <v>7524</v>
      </c>
      <c r="M34" s="6">
        <f t="shared" si="9"/>
        <v>31.225617955145342</v>
      </c>
    </row>
    <row r="35" spans="1:13" s="32" customFormat="1" ht="33.75" customHeight="1" x14ac:dyDescent="0.25">
      <c r="A35" s="7" t="s">
        <v>318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</row>
  </sheetData>
  <mergeCells count="8">
    <mergeCell ref="A1:M1"/>
    <mergeCell ref="L2:M2"/>
    <mergeCell ref="A3:A5"/>
    <mergeCell ref="B3:D4"/>
    <mergeCell ref="E3:M3"/>
    <mergeCell ref="E4:G4"/>
    <mergeCell ref="H4:J4"/>
    <mergeCell ref="K4:M4"/>
  </mergeCells>
  <printOptions gridLines="1"/>
  <pageMargins left="0" right="0" top="0.19685039370078741" bottom="0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N36"/>
  <sheetViews>
    <sheetView view="pageBreakPreview" zoomScale="87" zoomScaleNormal="80" zoomScaleSheetLayoutView="87" workbookViewId="0">
      <pane xSplit="1" topLeftCell="B1" activePane="topRight" state="frozen"/>
      <selection pane="topRight" activeCell="B1" sqref="B1"/>
    </sheetView>
  </sheetViews>
  <sheetFormatPr defaultColWidth="22.28515625" defaultRowHeight="12.75" x14ac:dyDescent="0.2"/>
  <cols>
    <col min="1" max="1" width="22.85546875" style="26" customWidth="1"/>
    <col min="2" max="3" width="14.5703125" style="26" customWidth="1"/>
    <col min="4" max="4" width="11.140625" style="26" customWidth="1"/>
    <col min="5" max="5" width="14.5703125" style="26" customWidth="1"/>
    <col min="6" max="6" width="12.5703125" style="26" customWidth="1"/>
    <col min="7" max="7" width="12.28515625" style="26" customWidth="1"/>
    <col min="8" max="8" width="15.7109375" style="26" customWidth="1"/>
    <col min="9" max="9" width="17.28515625" style="26" customWidth="1"/>
    <col min="10" max="10" width="13.28515625" style="26" customWidth="1"/>
    <col min="11" max="12" width="13.5703125" style="26" customWidth="1"/>
    <col min="13" max="13" width="11.85546875" style="26" customWidth="1"/>
    <col min="14" max="15" width="14.42578125" style="26" customWidth="1"/>
    <col min="16" max="16" width="11.85546875" style="26" customWidth="1"/>
    <col min="17" max="18" width="13.42578125" style="26" customWidth="1"/>
    <col min="19" max="19" width="12.42578125" style="26" customWidth="1"/>
    <col min="20" max="21" width="13.28515625" style="26" customWidth="1"/>
    <col min="22" max="22" width="13.140625" style="26" customWidth="1"/>
    <col min="23" max="23" width="17.7109375" style="26" customWidth="1"/>
    <col min="24" max="24" width="15.28515625" style="26" customWidth="1"/>
    <col min="25" max="25" width="12.7109375" style="26" customWidth="1"/>
    <col min="26" max="26" width="14.5703125" style="26" customWidth="1"/>
    <col min="27" max="27" width="12.140625" style="26" customWidth="1"/>
    <col min="28" max="28" width="12.7109375" style="26" customWidth="1"/>
    <col min="29" max="29" width="14.5703125" style="26" customWidth="1"/>
    <col min="30" max="30" width="12.42578125" style="26" customWidth="1"/>
    <col min="31" max="31" width="12.28515625" style="26" customWidth="1"/>
    <col min="32" max="32" width="14.5703125" style="26" customWidth="1"/>
    <col min="33" max="33" width="12.5703125" style="26" customWidth="1"/>
    <col min="34" max="34" width="12.42578125" style="26" customWidth="1"/>
    <col min="35" max="35" width="14.5703125" style="26" customWidth="1"/>
    <col min="36" max="36" width="12.7109375" style="26" customWidth="1"/>
    <col min="37" max="37" width="12.42578125" style="26" customWidth="1"/>
    <col min="38" max="39" width="14.5703125" style="26" customWidth="1"/>
    <col min="40" max="40" width="13.5703125" style="26" customWidth="1"/>
    <col min="41" max="42" width="16.5703125" style="26" customWidth="1"/>
    <col min="43" max="43" width="13.42578125" style="26" customWidth="1"/>
    <col min="44" max="45" width="18" style="26" customWidth="1"/>
    <col min="46" max="46" width="13.28515625" style="26" customWidth="1"/>
    <col min="47" max="48" width="17" style="26" customWidth="1"/>
    <col min="49" max="49" width="13.140625" style="26" customWidth="1"/>
    <col min="50" max="51" width="14.5703125" style="26" customWidth="1"/>
    <col min="52" max="52" width="13.28515625" style="26" customWidth="1"/>
    <col min="53" max="53" width="14.5703125" style="26" customWidth="1"/>
    <col min="54" max="54" width="12.42578125" style="26" customWidth="1"/>
    <col min="55" max="55" width="12.7109375" style="26" customWidth="1"/>
    <col min="56" max="56" width="15.42578125" style="26" customWidth="1"/>
    <col min="57" max="57" width="13.42578125" style="26" customWidth="1"/>
    <col min="58" max="58" width="14" style="26" customWidth="1"/>
    <col min="59" max="59" width="13.7109375" style="26" customWidth="1"/>
    <col min="60" max="60" width="12.28515625" style="26" customWidth="1"/>
    <col min="61" max="61" width="12" style="26" customWidth="1"/>
    <col min="62" max="63" width="14" style="26" customWidth="1"/>
    <col min="64" max="64" width="13" style="26" customWidth="1"/>
    <col min="65" max="65" width="17.140625" style="26" customWidth="1"/>
    <col min="66" max="67" width="12.5703125" style="26" customWidth="1"/>
    <col min="68" max="69" width="13.140625" style="26" customWidth="1"/>
    <col min="70" max="70" width="12.140625" style="26" customWidth="1"/>
    <col min="71" max="72" width="15.140625" style="26" customWidth="1"/>
    <col min="73" max="73" width="13" style="26" customWidth="1"/>
    <col min="74" max="75" width="13.7109375" style="26" customWidth="1"/>
    <col min="76" max="76" width="12.7109375" style="26" customWidth="1"/>
    <col min="77" max="78" width="13" style="26" customWidth="1"/>
    <col min="79" max="79" width="12.85546875" style="26" customWidth="1"/>
    <col min="80" max="81" width="14.5703125" style="26" customWidth="1"/>
    <col min="82" max="82" width="12.5703125" style="26" customWidth="1"/>
    <col min="83" max="84" width="13.28515625" style="26" customWidth="1"/>
    <col min="85" max="85" width="12.28515625" style="26" customWidth="1"/>
    <col min="86" max="86" width="14.5703125" style="26" customWidth="1"/>
    <col min="87" max="87" width="12.42578125" style="26" customWidth="1"/>
    <col min="88" max="88" width="13.140625" style="26" customWidth="1"/>
    <col min="89" max="89" width="14.5703125" style="26" customWidth="1"/>
    <col min="90" max="90" width="13.42578125" style="26" customWidth="1"/>
    <col min="91" max="91" width="13.140625" style="26" customWidth="1"/>
    <col min="92" max="93" width="14.5703125" style="26" customWidth="1"/>
    <col min="94" max="94" width="12.28515625" style="26" customWidth="1"/>
    <col min="95" max="95" width="15" style="26" customWidth="1"/>
    <col min="96" max="96" width="13.7109375" style="26" customWidth="1"/>
    <col min="97" max="97" width="13.28515625" style="26" customWidth="1"/>
    <col min="98" max="98" width="14.85546875" style="26" customWidth="1"/>
    <col min="99" max="99" width="13.5703125" style="26" customWidth="1"/>
    <col min="100" max="100" width="12.5703125" style="26" customWidth="1"/>
    <col min="101" max="101" width="13.42578125" style="26" customWidth="1"/>
    <col min="102" max="102" width="13" style="26" customWidth="1"/>
    <col min="103" max="103" width="12.7109375" style="26" customWidth="1"/>
    <col min="104" max="105" width="14.42578125" style="26" customWidth="1"/>
    <col min="106" max="106" width="13.28515625" style="26" customWidth="1"/>
    <col min="107" max="108" width="15.42578125" style="26" customWidth="1"/>
    <col min="109" max="109" width="13.5703125" style="26" customWidth="1"/>
    <col min="110" max="111" width="12.7109375" style="26" customWidth="1"/>
    <col min="112" max="112" width="13.7109375" style="26" customWidth="1"/>
    <col min="113" max="114" width="13.42578125" style="26" customWidth="1"/>
    <col min="115" max="115" width="13" style="26" customWidth="1"/>
    <col min="116" max="117" width="13.85546875" style="26" customWidth="1"/>
    <col min="118" max="118" width="12.85546875" style="26" customWidth="1"/>
    <col min="119" max="120" width="13.42578125" style="26" customWidth="1"/>
    <col min="121" max="121" width="13.5703125" style="26" customWidth="1"/>
    <col min="122" max="123" width="13" style="26" customWidth="1"/>
    <col min="124" max="124" width="13.85546875" style="26" customWidth="1"/>
    <col min="125" max="126" width="14.5703125" style="26" customWidth="1"/>
    <col min="127" max="127" width="13.7109375" style="26" customWidth="1"/>
    <col min="128" max="129" width="14.5703125" style="26" customWidth="1"/>
    <col min="130" max="130" width="12.5703125" style="26" customWidth="1"/>
    <col min="131" max="132" width="13.28515625" style="26" customWidth="1"/>
    <col min="133" max="133" width="13" style="26" customWidth="1"/>
    <col min="134" max="135" width="14.5703125" style="26" customWidth="1"/>
    <col min="136" max="136" width="12.7109375" style="26" customWidth="1"/>
    <col min="137" max="138" width="13.140625" style="26" customWidth="1"/>
    <col min="139" max="139" width="12.5703125" style="26" customWidth="1"/>
    <col min="140" max="141" width="13.140625" style="26" customWidth="1"/>
    <col min="142" max="142" width="13.5703125" style="26" customWidth="1"/>
    <col min="143" max="143" width="15.140625" style="26" customWidth="1"/>
    <col min="144" max="144" width="13.5703125" style="26" customWidth="1"/>
    <col min="145" max="145" width="13.28515625" style="26" customWidth="1"/>
    <col min="146" max="146" width="14.5703125" style="26" customWidth="1"/>
    <col min="147" max="147" width="12.42578125" style="26" customWidth="1"/>
    <col min="148" max="148" width="12.7109375" style="26" customWidth="1"/>
    <col min="149" max="149" width="14.5703125" style="26" customWidth="1"/>
    <col min="150" max="150" width="13" style="26" customWidth="1"/>
    <col min="151" max="151" width="13.28515625" style="26" customWidth="1"/>
    <col min="152" max="153" width="13.5703125" style="26" customWidth="1"/>
    <col min="154" max="154" width="13.85546875" style="26" customWidth="1"/>
    <col min="155" max="155" width="13.28515625" style="26" customWidth="1"/>
    <col min="156" max="156" width="12.42578125" style="26" customWidth="1"/>
    <col min="157" max="157" width="11.85546875" style="26" customWidth="1"/>
    <col min="158" max="159" width="13.42578125" style="26" customWidth="1"/>
    <col min="160" max="160" width="13.7109375" style="26" customWidth="1"/>
    <col min="161" max="162" width="14.5703125" style="26" customWidth="1"/>
    <col min="163" max="165" width="13.42578125" style="26" customWidth="1"/>
    <col min="166" max="166" width="12.5703125" style="26" customWidth="1"/>
    <col min="167" max="168" width="13.5703125" style="26" customWidth="1"/>
    <col min="169" max="169" width="14" style="26" customWidth="1"/>
    <col min="170" max="171" width="13.5703125" style="26" customWidth="1"/>
    <col min="172" max="172" width="13.7109375" style="26" customWidth="1"/>
    <col min="173" max="175" width="13.28515625" style="26" customWidth="1"/>
    <col min="176" max="176" width="12.7109375" style="26" customWidth="1"/>
    <col min="177" max="177" width="12" style="26" customWidth="1"/>
    <col min="178" max="178" width="13.140625" style="26" customWidth="1"/>
    <col min="179" max="179" width="14.5703125" style="26" customWidth="1"/>
    <col min="180" max="180" width="12.7109375" style="26" customWidth="1"/>
    <col min="181" max="182" width="13.5703125" style="26" customWidth="1"/>
    <col min="183" max="183" width="13.7109375" style="26" customWidth="1"/>
    <col min="184" max="184" width="13" style="26" customWidth="1"/>
    <col min="185" max="185" width="13.42578125" style="26" customWidth="1"/>
    <col min="186" max="186" width="13.140625" style="26" customWidth="1"/>
    <col min="187" max="189" width="13.42578125" style="26" customWidth="1"/>
    <col min="190" max="190" width="13.140625" style="26" customWidth="1"/>
    <col min="191" max="192" width="14.5703125" style="26" customWidth="1"/>
    <col min="193" max="193" width="14" style="26" customWidth="1"/>
    <col min="194" max="194" width="13.28515625" style="26" customWidth="1"/>
    <col min="195" max="195" width="12.28515625" style="26" customWidth="1"/>
    <col min="196" max="196" width="13.85546875" style="26" customWidth="1"/>
    <col min="197" max="16384" width="22.28515625" style="2"/>
  </cols>
  <sheetData>
    <row r="1" spans="1:196" ht="32.25" customHeight="1" x14ac:dyDescent="0.2"/>
    <row r="2" spans="1:196" ht="21.75" customHeight="1" x14ac:dyDescent="0.2">
      <c r="B2" s="40" t="s">
        <v>319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6" ht="24.75" customHeight="1" x14ac:dyDescent="0.2">
      <c r="R3" s="51" t="s">
        <v>51</v>
      </c>
      <c r="S3" s="51"/>
    </row>
    <row r="4" spans="1:196" ht="24.75" customHeight="1" x14ac:dyDescent="0.2">
      <c r="A4" s="52" t="s">
        <v>320</v>
      </c>
      <c r="B4" s="45" t="s">
        <v>321</v>
      </c>
      <c r="C4" s="45"/>
      <c r="D4" s="45"/>
      <c r="E4" s="53" t="s">
        <v>287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5"/>
    </row>
    <row r="5" spans="1:196" ht="143.25" customHeight="1" x14ac:dyDescent="0.2">
      <c r="A5" s="52"/>
      <c r="B5" s="45"/>
      <c r="C5" s="45"/>
      <c r="D5" s="45"/>
      <c r="E5" s="49" t="s">
        <v>2</v>
      </c>
      <c r="F5" s="49"/>
      <c r="G5" s="49"/>
      <c r="H5" s="50" t="s">
        <v>322</v>
      </c>
      <c r="I5" s="50"/>
      <c r="J5" s="50"/>
      <c r="K5" s="49" t="s">
        <v>323</v>
      </c>
      <c r="L5" s="49"/>
      <c r="M5" s="49"/>
      <c r="N5" s="49" t="s">
        <v>324</v>
      </c>
      <c r="O5" s="49"/>
      <c r="P5" s="49"/>
      <c r="Q5" s="49" t="s">
        <v>325</v>
      </c>
      <c r="R5" s="49"/>
      <c r="S5" s="49"/>
      <c r="T5" s="49" t="s">
        <v>326</v>
      </c>
      <c r="U5" s="49"/>
      <c r="V5" s="49"/>
      <c r="W5" s="56" t="s">
        <v>327</v>
      </c>
      <c r="X5" s="56"/>
      <c r="Y5" s="56"/>
      <c r="Z5" s="49" t="s">
        <v>49</v>
      </c>
      <c r="AA5" s="49"/>
      <c r="AB5" s="49"/>
      <c r="AC5" s="49" t="s">
        <v>3</v>
      </c>
      <c r="AD5" s="49"/>
      <c r="AE5" s="49"/>
      <c r="AF5" s="49" t="s">
        <v>4</v>
      </c>
      <c r="AG5" s="49"/>
      <c r="AH5" s="49"/>
      <c r="AI5" s="49" t="s">
        <v>4</v>
      </c>
      <c r="AJ5" s="49"/>
      <c r="AK5" s="49"/>
      <c r="AL5" s="49" t="s">
        <v>4</v>
      </c>
      <c r="AM5" s="49"/>
      <c r="AN5" s="49"/>
      <c r="AO5" s="49" t="s">
        <v>4</v>
      </c>
      <c r="AP5" s="49"/>
      <c r="AQ5" s="49"/>
      <c r="AR5" s="49" t="s">
        <v>5</v>
      </c>
      <c r="AS5" s="49"/>
      <c r="AT5" s="49"/>
      <c r="AU5" s="49" t="s">
        <v>6</v>
      </c>
      <c r="AV5" s="49"/>
      <c r="AW5" s="49"/>
      <c r="AX5" s="49" t="s">
        <v>328</v>
      </c>
      <c r="AY5" s="49"/>
      <c r="AZ5" s="49"/>
      <c r="BA5" s="49" t="s">
        <v>329</v>
      </c>
      <c r="BB5" s="49"/>
      <c r="BC5" s="49"/>
      <c r="BD5" s="49" t="s">
        <v>330</v>
      </c>
      <c r="BE5" s="49"/>
      <c r="BF5" s="49"/>
      <c r="BG5" s="49" t="s">
        <v>331</v>
      </c>
      <c r="BH5" s="49"/>
      <c r="BI5" s="49"/>
      <c r="BJ5" s="49" t="s">
        <v>332</v>
      </c>
      <c r="BK5" s="49"/>
      <c r="BL5" s="49"/>
      <c r="BM5" s="50" t="s">
        <v>333</v>
      </c>
      <c r="BN5" s="50"/>
      <c r="BO5" s="50"/>
      <c r="BP5" s="49" t="s">
        <v>204</v>
      </c>
      <c r="BQ5" s="49"/>
      <c r="BR5" s="49"/>
      <c r="BS5" s="49" t="s">
        <v>25</v>
      </c>
      <c r="BT5" s="49"/>
      <c r="BU5" s="49"/>
      <c r="BV5" s="49" t="s">
        <v>26</v>
      </c>
      <c r="BW5" s="49"/>
      <c r="BX5" s="49"/>
      <c r="BY5" s="49" t="s">
        <v>334</v>
      </c>
      <c r="BZ5" s="49"/>
      <c r="CA5" s="49"/>
      <c r="CB5" s="49" t="s">
        <v>335</v>
      </c>
      <c r="CC5" s="49"/>
      <c r="CD5" s="49"/>
      <c r="CE5" s="49" t="s">
        <v>7</v>
      </c>
      <c r="CF5" s="49"/>
      <c r="CG5" s="49"/>
      <c r="CH5" s="49" t="s">
        <v>8</v>
      </c>
      <c r="CI5" s="49"/>
      <c r="CJ5" s="49"/>
      <c r="CK5" s="49" t="s">
        <v>336</v>
      </c>
      <c r="CL5" s="49"/>
      <c r="CM5" s="49"/>
      <c r="CN5" s="49" t="s">
        <v>337</v>
      </c>
      <c r="CO5" s="49"/>
      <c r="CP5" s="49"/>
      <c r="CQ5" s="49" t="s">
        <v>338</v>
      </c>
      <c r="CR5" s="49"/>
      <c r="CS5" s="49"/>
      <c r="CT5" s="49" t="s">
        <v>339</v>
      </c>
      <c r="CU5" s="49"/>
      <c r="CV5" s="49"/>
      <c r="CW5" s="49" t="s">
        <v>9</v>
      </c>
      <c r="CX5" s="49"/>
      <c r="CY5" s="49"/>
      <c r="CZ5" s="49" t="s">
        <v>340</v>
      </c>
      <c r="DA5" s="49"/>
      <c r="DB5" s="49"/>
      <c r="DC5" s="49" t="s">
        <v>341</v>
      </c>
      <c r="DD5" s="49"/>
      <c r="DE5" s="49"/>
      <c r="DF5" s="49" t="s">
        <v>10</v>
      </c>
      <c r="DG5" s="49"/>
      <c r="DH5" s="49"/>
      <c r="DI5" s="49" t="s">
        <v>31</v>
      </c>
      <c r="DJ5" s="49"/>
      <c r="DK5" s="49"/>
      <c r="DL5" s="49" t="s">
        <v>50</v>
      </c>
      <c r="DM5" s="49"/>
      <c r="DN5" s="49"/>
      <c r="DO5" s="49" t="s">
        <v>239</v>
      </c>
      <c r="DP5" s="49"/>
      <c r="DQ5" s="49"/>
      <c r="DR5" s="49" t="s">
        <v>32</v>
      </c>
      <c r="DS5" s="49"/>
      <c r="DT5" s="49"/>
      <c r="DU5" s="49" t="s">
        <v>33</v>
      </c>
      <c r="DV5" s="49"/>
      <c r="DW5" s="49"/>
      <c r="DX5" s="49" t="s">
        <v>43</v>
      </c>
      <c r="DY5" s="49"/>
      <c r="DZ5" s="49"/>
      <c r="EA5" s="49" t="s">
        <v>44</v>
      </c>
      <c r="EB5" s="49"/>
      <c r="EC5" s="49"/>
      <c r="ED5" s="49" t="s">
        <v>45</v>
      </c>
      <c r="EE5" s="49"/>
      <c r="EF5" s="49"/>
      <c r="EG5" s="49" t="s">
        <v>205</v>
      </c>
      <c r="EH5" s="49"/>
      <c r="EI5" s="49"/>
      <c r="EJ5" s="49" t="s">
        <v>47</v>
      </c>
      <c r="EK5" s="49"/>
      <c r="EL5" s="49"/>
      <c r="EM5" s="49" t="s">
        <v>342</v>
      </c>
      <c r="EN5" s="49"/>
      <c r="EO5" s="49"/>
      <c r="EP5" s="49" t="s">
        <v>48</v>
      </c>
      <c r="EQ5" s="49"/>
      <c r="ER5" s="49"/>
      <c r="ES5" s="49" t="s">
        <v>11</v>
      </c>
      <c r="ET5" s="49"/>
      <c r="EU5" s="49"/>
      <c r="EV5" s="49" t="s">
        <v>40</v>
      </c>
      <c r="EW5" s="49"/>
      <c r="EX5" s="49"/>
      <c r="EY5" s="49" t="s">
        <v>28</v>
      </c>
      <c r="EZ5" s="49"/>
      <c r="FA5" s="49"/>
      <c r="FB5" s="49" t="s">
        <v>35</v>
      </c>
      <c r="FC5" s="49"/>
      <c r="FD5" s="49"/>
      <c r="FE5" s="49" t="s">
        <v>34</v>
      </c>
      <c r="FF5" s="49"/>
      <c r="FG5" s="49"/>
      <c r="FH5" s="49" t="s">
        <v>27</v>
      </c>
      <c r="FI5" s="49"/>
      <c r="FJ5" s="49"/>
      <c r="FK5" s="49" t="s">
        <v>12</v>
      </c>
      <c r="FL5" s="49"/>
      <c r="FM5" s="49"/>
      <c r="FN5" s="49" t="s">
        <v>343</v>
      </c>
      <c r="FO5" s="49"/>
      <c r="FP5" s="49"/>
      <c r="FQ5" s="49" t="s">
        <v>41</v>
      </c>
      <c r="FR5" s="49"/>
      <c r="FS5" s="49"/>
      <c r="FT5" s="49" t="s">
        <v>13</v>
      </c>
      <c r="FU5" s="49"/>
      <c r="FV5" s="49"/>
      <c r="FW5" s="49" t="s">
        <v>29</v>
      </c>
      <c r="FX5" s="49"/>
      <c r="FY5" s="49"/>
      <c r="FZ5" s="49" t="s">
        <v>30</v>
      </c>
      <c r="GA5" s="49"/>
      <c r="GB5" s="49"/>
      <c r="GC5" s="49" t="s">
        <v>36</v>
      </c>
      <c r="GD5" s="49"/>
      <c r="GE5" s="49"/>
      <c r="GF5" s="49" t="s">
        <v>23</v>
      </c>
      <c r="GG5" s="49"/>
      <c r="GH5" s="49"/>
      <c r="GI5" s="49" t="s">
        <v>37</v>
      </c>
      <c r="GJ5" s="49"/>
      <c r="GK5" s="49"/>
      <c r="GL5" s="49" t="s">
        <v>46</v>
      </c>
      <c r="GM5" s="49"/>
      <c r="GN5" s="49"/>
    </row>
    <row r="6" spans="1:196" s="35" customFormat="1" ht="68.25" customHeight="1" x14ac:dyDescent="0.2">
      <c r="A6" s="52"/>
      <c r="B6" s="29" t="s">
        <v>206</v>
      </c>
      <c r="C6" s="29" t="s">
        <v>207</v>
      </c>
      <c r="D6" s="34" t="s">
        <v>288</v>
      </c>
      <c r="E6" s="29" t="s">
        <v>206</v>
      </c>
      <c r="F6" s="29" t="s">
        <v>207</v>
      </c>
      <c r="G6" s="29" t="s">
        <v>288</v>
      </c>
      <c r="H6" s="29" t="s">
        <v>206</v>
      </c>
      <c r="I6" s="29" t="s">
        <v>207</v>
      </c>
      <c r="J6" s="29" t="s">
        <v>288</v>
      </c>
      <c r="K6" s="29" t="s">
        <v>206</v>
      </c>
      <c r="L6" s="29" t="s">
        <v>207</v>
      </c>
      <c r="M6" s="29" t="s">
        <v>288</v>
      </c>
      <c r="N6" s="29" t="s">
        <v>206</v>
      </c>
      <c r="O6" s="29" t="s">
        <v>207</v>
      </c>
      <c r="P6" s="29" t="s">
        <v>288</v>
      </c>
      <c r="Q6" s="29" t="s">
        <v>206</v>
      </c>
      <c r="R6" s="29" t="s">
        <v>207</v>
      </c>
      <c r="S6" s="29" t="s">
        <v>288</v>
      </c>
      <c r="T6" s="29" t="s">
        <v>206</v>
      </c>
      <c r="U6" s="29" t="s">
        <v>207</v>
      </c>
      <c r="V6" s="29" t="s">
        <v>288</v>
      </c>
      <c r="W6" s="29" t="s">
        <v>206</v>
      </c>
      <c r="X6" s="29" t="s">
        <v>207</v>
      </c>
      <c r="Y6" s="29" t="s">
        <v>288</v>
      </c>
      <c r="Z6" s="29" t="s">
        <v>206</v>
      </c>
      <c r="AA6" s="29" t="s">
        <v>207</v>
      </c>
      <c r="AB6" s="29" t="s">
        <v>288</v>
      </c>
      <c r="AC6" s="29" t="s">
        <v>206</v>
      </c>
      <c r="AD6" s="29" t="s">
        <v>207</v>
      </c>
      <c r="AE6" s="29" t="s">
        <v>288</v>
      </c>
      <c r="AF6" s="29" t="s">
        <v>206</v>
      </c>
      <c r="AG6" s="29" t="s">
        <v>207</v>
      </c>
      <c r="AH6" s="29" t="s">
        <v>288</v>
      </c>
      <c r="AI6" s="29" t="s">
        <v>206</v>
      </c>
      <c r="AJ6" s="29" t="s">
        <v>207</v>
      </c>
      <c r="AK6" s="29" t="s">
        <v>288</v>
      </c>
      <c r="AL6" s="29" t="s">
        <v>206</v>
      </c>
      <c r="AM6" s="29" t="s">
        <v>207</v>
      </c>
      <c r="AN6" s="29" t="s">
        <v>288</v>
      </c>
      <c r="AO6" s="29" t="s">
        <v>206</v>
      </c>
      <c r="AP6" s="29" t="s">
        <v>207</v>
      </c>
      <c r="AQ6" s="29" t="s">
        <v>288</v>
      </c>
      <c r="AR6" s="29" t="s">
        <v>206</v>
      </c>
      <c r="AS6" s="29" t="s">
        <v>207</v>
      </c>
      <c r="AT6" s="29" t="s">
        <v>288</v>
      </c>
      <c r="AU6" s="29" t="s">
        <v>206</v>
      </c>
      <c r="AV6" s="29" t="s">
        <v>207</v>
      </c>
      <c r="AW6" s="29" t="s">
        <v>288</v>
      </c>
      <c r="AX6" s="29" t="s">
        <v>206</v>
      </c>
      <c r="AY6" s="29" t="s">
        <v>207</v>
      </c>
      <c r="AZ6" s="29" t="s">
        <v>288</v>
      </c>
      <c r="BA6" s="29" t="s">
        <v>206</v>
      </c>
      <c r="BB6" s="29" t="s">
        <v>207</v>
      </c>
      <c r="BC6" s="29" t="s">
        <v>288</v>
      </c>
      <c r="BD6" s="29" t="s">
        <v>206</v>
      </c>
      <c r="BE6" s="29" t="s">
        <v>207</v>
      </c>
      <c r="BF6" s="29" t="s">
        <v>288</v>
      </c>
      <c r="BG6" s="29" t="s">
        <v>206</v>
      </c>
      <c r="BH6" s="29" t="s">
        <v>207</v>
      </c>
      <c r="BI6" s="29" t="s">
        <v>288</v>
      </c>
      <c r="BJ6" s="29" t="s">
        <v>206</v>
      </c>
      <c r="BK6" s="29" t="s">
        <v>207</v>
      </c>
      <c r="BL6" s="29" t="s">
        <v>288</v>
      </c>
      <c r="BM6" s="29" t="s">
        <v>206</v>
      </c>
      <c r="BN6" s="29" t="s">
        <v>207</v>
      </c>
      <c r="BO6" s="29" t="s">
        <v>288</v>
      </c>
      <c r="BP6" s="29" t="s">
        <v>206</v>
      </c>
      <c r="BQ6" s="29" t="s">
        <v>207</v>
      </c>
      <c r="BR6" s="29" t="s">
        <v>288</v>
      </c>
      <c r="BS6" s="29" t="s">
        <v>206</v>
      </c>
      <c r="BT6" s="29" t="s">
        <v>207</v>
      </c>
      <c r="BU6" s="29" t="s">
        <v>288</v>
      </c>
      <c r="BV6" s="29" t="s">
        <v>206</v>
      </c>
      <c r="BW6" s="29" t="s">
        <v>207</v>
      </c>
      <c r="BX6" s="29" t="s">
        <v>288</v>
      </c>
      <c r="BY6" s="29" t="s">
        <v>206</v>
      </c>
      <c r="BZ6" s="29" t="s">
        <v>207</v>
      </c>
      <c r="CA6" s="29" t="s">
        <v>288</v>
      </c>
      <c r="CB6" s="29" t="s">
        <v>206</v>
      </c>
      <c r="CC6" s="29" t="s">
        <v>207</v>
      </c>
      <c r="CD6" s="29" t="s">
        <v>288</v>
      </c>
      <c r="CE6" s="29" t="s">
        <v>206</v>
      </c>
      <c r="CF6" s="29" t="s">
        <v>207</v>
      </c>
      <c r="CG6" s="29" t="s">
        <v>288</v>
      </c>
      <c r="CH6" s="29" t="s">
        <v>206</v>
      </c>
      <c r="CI6" s="29" t="s">
        <v>207</v>
      </c>
      <c r="CJ6" s="29" t="s">
        <v>288</v>
      </c>
      <c r="CK6" s="29" t="s">
        <v>206</v>
      </c>
      <c r="CL6" s="29" t="s">
        <v>207</v>
      </c>
      <c r="CM6" s="29" t="s">
        <v>288</v>
      </c>
      <c r="CN6" s="29" t="s">
        <v>206</v>
      </c>
      <c r="CO6" s="29" t="s">
        <v>207</v>
      </c>
      <c r="CP6" s="29" t="s">
        <v>288</v>
      </c>
      <c r="CQ6" s="29" t="s">
        <v>206</v>
      </c>
      <c r="CR6" s="29" t="s">
        <v>207</v>
      </c>
      <c r="CS6" s="29" t="s">
        <v>288</v>
      </c>
      <c r="CT6" s="29" t="s">
        <v>206</v>
      </c>
      <c r="CU6" s="29" t="s">
        <v>207</v>
      </c>
      <c r="CV6" s="29" t="s">
        <v>288</v>
      </c>
      <c r="CW6" s="29" t="s">
        <v>206</v>
      </c>
      <c r="CX6" s="29" t="s">
        <v>207</v>
      </c>
      <c r="CY6" s="29" t="s">
        <v>288</v>
      </c>
      <c r="CZ6" s="29" t="s">
        <v>206</v>
      </c>
      <c r="DA6" s="29" t="s">
        <v>207</v>
      </c>
      <c r="DB6" s="29" t="s">
        <v>288</v>
      </c>
      <c r="DC6" s="29" t="s">
        <v>206</v>
      </c>
      <c r="DD6" s="29" t="s">
        <v>207</v>
      </c>
      <c r="DE6" s="29" t="s">
        <v>288</v>
      </c>
      <c r="DF6" s="29" t="s">
        <v>206</v>
      </c>
      <c r="DG6" s="29" t="s">
        <v>207</v>
      </c>
      <c r="DH6" s="29" t="s">
        <v>288</v>
      </c>
      <c r="DI6" s="29" t="s">
        <v>206</v>
      </c>
      <c r="DJ6" s="29" t="s">
        <v>207</v>
      </c>
      <c r="DK6" s="29" t="s">
        <v>288</v>
      </c>
      <c r="DL6" s="29" t="s">
        <v>206</v>
      </c>
      <c r="DM6" s="29" t="s">
        <v>207</v>
      </c>
      <c r="DN6" s="29" t="s">
        <v>288</v>
      </c>
      <c r="DO6" s="29" t="s">
        <v>206</v>
      </c>
      <c r="DP6" s="29" t="s">
        <v>207</v>
      </c>
      <c r="DQ6" s="29" t="s">
        <v>288</v>
      </c>
      <c r="DR6" s="29" t="s">
        <v>206</v>
      </c>
      <c r="DS6" s="29" t="s">
        <v>207</v>
      </c>
      <c r="DT6" s="29" t="s">
        <v>288</v>
      </c>
      <c r="DU6" s="29" t="s">
        <v>206</v>
      </c>
      <c r="DV6" s="29" t="s">
        <v>207</v>
      </c>
      <c r="DW6" s="29" t="s">
        <v>288</v>
      </c>
      <c r="DX6" s="29" t="s">
        <v>206</v>
      </c>
      <c r="DY6" s="29" t="s">
        <v>207</v>
      </c>
      <c r="DZ6" s="29" t="s">
        <v>288</v>
      </c>
      <c r="EA6" s="29" t="s">
        <v>206</v>
      </c>
      <c r="EB6" s="29" t="s">
        <v>207</v>
      </c>
      <c r="EC6" s="29" t="s">
        <v>288</v>
      </c>
      <c r="ED6" s="29" t="s">
        <v>206</v>
      </c>
      <c r="EE6" s="29" t="s">
        <v>207</v>
      </c>
      <c r="EF6" s="29" t="s">
        <v>288</v>
      </c>
      <c r="EG6" s="29" t="s">
        <v>206</v>
      </c>
      <c r="EH6" s="29" t="s">
        <v>207</v>
      </c>
      <c r="EI6" s="29" t="s">
        <v>288</v>
      </c>
      <c r="EJ6" s="29" t="s">
        <v>206</v>
      </c>
      <c r="EK6" s="29" t="s">
        <v>207</v>
      </c>
      <c r="EL6" s="29" t="s">
        <v>288</v>
      </c>
      <c r="EM6" s="29" t="s">
        <v>206</v>
      </c>
      <c r="EN6" s="29" t="s">
        <v>207</v>
      </c>
      <c r="EO6" s="29" t="s">
        <v>288</v>
      </c>
      <c r="EP6" s="29" t="s">
        <v>206</v>
      </c>
      <c r="EQ6" s="29" t="s">
        <v>207</v>
      </c>
      <c r="ER6" s="29" t="s">
        <v>288</v>
      </c>
      <c r="ES6" s="29" t="s">
        <v>206</v>
      </c>
      <c r="ET6" s="29" t="s">
        <v>207</v>
      </c>
      <c r="EU6" s="29" t="s">
        <v>288</v>
      </c>
      <c r="EV6" s="29" t="s">
        <v>206</v>
      </c>
      <c r="EW6" s="29" t="s">
        <v>207</v>
      </c>
      <c r="EX6" s="29" t="s">
        <v>288</v>
      </c>
      <c r="EY6" s="29" t="s">
        <v>206</v>
      </c>
      <c r="EZ6" s="29" t="s">
        <v>207</v>
      </c>
      <c r="FA6" s="29" t="s">
        <v>288</v>
      </c>
      <c r="FB6" s="29" t="s">
        <v>206</v>
      </c>
      <c r="FC6" s="29" t="s">
        <v>207</v>
      </c>
      <c r="FD6" s="29" t="s">
        <v>288</v>
      </c>
      <c r="FE6" s="29" t="s">
        <v>206</v>
      </c>
      <c r="FF6" s="29" t="s">
        <v>207</v>
      </c>
      <c r="FG6" s="29" t="s">
        <v>288</v>
      </c>
      <c r="FH6" s="29" t="s">
        <v>206</v>
      </c>
      <c r="FI6" s="29" t="s">
        <v>207</v>
      </c>
      <c r="FJ6" s="29" t="s">
        <v>288</v>
      </c>
      <c r="FK6" s="29" t="s">
        <v>206</v>
      </c>
      <c r="FL6" s="29" t="s">
        <v>207</v>
      </c>
      <c r="FM6" s="29" t="s">
        <v>288</v>
      </c>
      <c r="FN6" s="29" t="s">
        <v>206</v>
      </c>
      <c r="FO6" s="29" t="s">
        <v>207</v>
      </c>
      <c r="FP6" s="29" t="s">
        <v>288</v>
      </c>
      <c r="FQ6" s="29" t="s">
        <v>206</v>
      </c>
      <c r="FR6" s="29" t="s">
        <v>207</v>
      </c>
      <c r="FS6" s="29" t="s">
        <v>288</v>
      </c>
      <c r="FT6" s="29" t="s">
        <v>206</v>
      </c>
      <c r="FU6" s="29" t="s">
        <v>207</v>
      </c>
      <c r="FV6" s="29" t="s">
        <v>288</v>
      </c>
      <c r="FW6" s="29" t="s">
        <v>206</v>
      </c>
      <c r="FX6" s="29" t="s">
        <v>207</v>
      </c>
      <c r="FY6" s="29" t="s">
        <v>288</v>
      </c>
      <c r="FZ6" s="29" t="s">
        <v>206</v>
      </c>
      <c r="GA6" s="29" t="s">
        <v>207</v>
      </c>
      <c r="GB6" s="29" t="s">
        <v>288</v>
      </c>
      <c r="GC6" s="29" t="s">
        <v>206</v>
      </c>
      <c r="GD6" s="29" t="s">
        <v>207</v>
      </c>
      <c r="GE6" s="29" t="s">
        <v>288</v>
      </c>
      <c r="GF6" s="29" t="s">
        <v>206</v>
      </c>
      <c r="GG6" s="29" t="s">
        <v>207</v>
      </c>
      <c r="GH6" s="29" t="s">
        <v>288</v>
      </c>
      <c r="GI6" s="29" t="s">
        <v>206</v>
      </c>
      <c r="GJ6" s="29" t="s">
        <v>207</v>
      </c>
      <c r="GK6" s="29" t="s">
        <v>288</v>
      </c>
      <c r="GL6" s="29" t="s">
        <v>206</v>
      </c>
      <c r="GM6" s="29" t="s">
        <v>207</v>
      </c>
      <c r="GN6" s="29" t="s">
        <v>288</v>
      </c>
    </row>
    <row r="7" spans="1:196" ht="27" customHeight="1" x14ac:dyDescent="0.2">
      <c r="A7" s="31" t="s">
        <v>344</v>
      </c>
      <c r="B7" s="7">
        <f>SUM(B8+B14+B36)</f>
        <v>6873115.6999999993</v>
      </c>
      <c r="C7" s="7">
        <f t="shared" ref="C7" si="0">SUM(C8+C14+C36)</f>
        <v>201763.37148999999</v>
      </c>
      <c r="D7" s="7">
        <f t="shared" ref="D7:D8" si="1">C7/B7*100</f>
        <v>2.9355445229883155</v>
      </c>
      <c r="E7" s="7">
        <f t="shared" ref="E7:BP7" si="2">SUM(E8+E14+E36)</f>
        <v>227777.7</v>
      </c>
      <c r="F7" s="7">
        <f t="shared" si="2"/>
        <v>0</v>
      </c>
      <c r="G7" s="7">
        <f t="shared" ref="G7:G35" si="3">F7/E7*100</f>
        <v>0</v>
      </c>
      <c r="H7" s="7">
        <f t="shared" si="2"/>
        <v>118123.29999999999</v>
      </c>
      <c r="I7" s="7">
        <f t="shared" si="2"/>
        <v>0</v>
      </c>
      <c r="J7" s="7">
        <f t="shared" si="2"/>
        <v>0</v>
      </c>
      <c r="K7" s="7">
        <f t="shared" si="2"/>
        <v>500000</v>
      </c>
      <c r="L7" s="7">
        <f t="shared" si="2"/>
        <v>52761.199999999983</v>
      </c>
      <c r="M7" s="7">
        <f t="shared" ref="M7:M14" si="4">L7/K7*100</f>
        <v>10.552239999999996</v>
      </c>
      <c r="N7" s="7">
        <f t="shared" si="2"/>
        <v>90000</v>
      </c>
      <c r="O7" s="7">
        <f t="shared" si="2"/>
        <v>5440.7999999999993</v>
      </c>
      <c r="P7" s="7">
        <f>O7/N7*100</f>
        <v>6.0453333333333328</v>
      </c>
      <c r="Q7" s="7">
        <f t="shared" si="2"/>
        <v>100000</v>
      </c>
      <c r="R7" s="7">
        <f t="shared" si="2"/>
        <v>0</v>
      </c>
      <c r="S7" s="7">
        <f>R7/Q7*100</f>
        <v>0</v>
      </c>
      <c r="T7" s="7">
        <f t="shared" si="2"/>
        <v>80000</v>
      </c>
      <c r="U7" s="7">
        <f t="shared" si="2"/>
        <v>0</v>
      </c>
      <c r="V7" s="7">
        <f t="shared" si="2"/>
        <v>0</v>
      </c>
      <c r="W7" s="7">
        <f t="shared" si="2"/>
        <v>365500</v>
      </c>
      <c r="X7" s="7">
        <f t="shared" si="2"/>
        <v>0</v>
      </c>
      <c r="Y7" s="7">
        <f t="shared" si="2"/>
        <v>0</v>
      </c>
      <c r="Z7" s="7">
        <f t="shared" si="2"/>
        <v>150000</v>
      </c>
      <c r="AA7" s="7">
        <f t="shared" si="2"/>
        <v>0</v>
      </c>
      <c r="AB7" s="7">
        <f t="shared" si="2"/>
        <v>0</v>
      </c>
      <c r="AC7" s="7">
        <f t="shared" si="2"/>
        <v>1079634.6000000001</v>
      </c>
      <c r="AD7" s="7">
        <f t="shared" si="2"/>
        <v>0</v>
      </c>
      <c r="AE7" s="7">
        <f t="shared" si="2"/>
        <v>0</v>
      </c>
      <c r="AF7" s="7">
        <f t="shared" si="2"/>
        <v>12500</v>
      </c>
      <c r="AG7" s="7">
        <f t="shared" si="2"/>
        <v>0</v>
      </c>
      <c r="AH7" s="7">
        <f t="shared" si="2"/>
        <v>0</v>
      </c>
      <c r="AI7" s="7">
        <f t="shared" si="2"/>
        <v>44450.30000000001</v>
      </c>
      <c r="AJ7" s="7">
        <f t="shared" si="2"/>
        <v>0</v>
      </c>
      <c r="AK7" s="7">
        <f t="shared" si="2"/>
        <v>0</v>
      </c>
      <c r="AL7" s="7">
        <f t="shared" si="2"/>
        <v>5000</v>
      </c>
      <c r="AM7" s="7">
        <f t="shared" si="2"/>
        <v>0</v>
      </c>
      <c r="AN7" s="7">
        <f t="shared" si="2"/>
        <v>0</v>
      </c>
      <c r="AO7" s="7">
        <f t="shared" si="2"/>
        <v>49300</v>
      </c>
      <c r="AP7" s="7">
        <f t="shared" si="2"/>
        <v>0</v>
      </c>
      <c r="AQ7" s="7">
        <f t="shared" si="2"/>
        <v>0</v>
      </c>
      <c r="AR7" s="7">
        <f t="shared" si="2"/>
        <v>899</v>
      </c>
      <c r="AS7" s="7">
        <f t="shared" si="2"/>
        <v>0</v>
      </c>
      <c r="AT7" s="7">
        <f t="shared" si="2"/>
        <v>0</v>
      </c>
      <c r="AU7" s="7">
        <v>28450.7</v>
      </c>
      <c r="AV7" s="7">
        <f t="shared" si="2"/>
        <v>0</v>
      </c>
      <c r="AW7" s="7">
        <f t="shared" si="2"/>
        <v>0</v>
      </c>
      <c r="AX7" s="7">
        <f t="shared" si="2"/>
        <v>147350.6</v>
      </c>
      <c r="AY7" s="7">
        <f t="shared" si="2"/>
        <v>0</v>
      </c>
      <c r="AZ7" s="7">
        <f t="shared" si="2"/>
        <v>0</v>
      </c>
      <c r="BA7" s="7">
        <f t="shared" si="2"/>
        <v>8880.1</v>
      </c>
      <c r="BB7" s="7">
        <f t="shared" si="2"/>
        <v>0</v>
      </c>
      <c r="BC7" s="7">
        <f t="shared" si="2"/>
        <v>0</v>
      </c>
      <c r="BD7" s="7">
        <f t="shared" si="2"/>
        <v>526320.19999999995</v>
      </c>
      <c r="BE7" s="7">
        <f t="shared" si="2"/>
        <v>46436.171489999993</v>
      </c>
      <c r="BF7" s="7">
        <f t="shared" si="2"/>
        <v>8.8227986480473302</v>
      </c>
      <c r="BG7" s="7">
        <f t="shared" si="2"/>
        <v>235.6</v>
      </c>
      <c r="BH7" s="7">
        <f t="shared" si="2"/>
        <v>0</v>
      </c>
      <c r="BI7" s="7">
        <f t="shared" si="2"/>
        <v>0</v>
      </c>
      <c r="BJ7" s="7">
        <f t="shared" si="2"/>
        <v>21478.1</v>
      </c>
      <c r="BK7" s="7">
        <f t="shared" si="2"/>
        <v>0</v>
      </c>
      <c r="BL7" s="7">
        <f t="shared" si="2"/>
        <v>0</v>
      </c>
      <c r="BM7" s="7">
        <f t="shared" si="2"/>
        <v>188852.5</v>
      </c>
      <c r="BN7" s="7">
        <f t="shared" si="2"/>
        <v>0</v>
      </c>
      <c r="BO7" s="7">
        <f t="shared" si="2"/>
        <v>0</v>
      </c>
      <c r="BP7" s="7">
        <f t="shared" si="2"/>
        <v>302503.3</v>
      </c>
      <c r="BQ7" s="7">
        <f t="shared" ref="BQ7:EB7" si="5">SUM(BQ8+BQ14+BQ36)</f>
        <v>0</v>
      </c>
      <c r="BR7" s="7">
        <f t="shared" si="5"/>
        <v>0</v>
      </c>
      <c r="BS7" s="7">
        <f t="shared" si="5"/>
        <v>119660</v>
      </c>
      <c r="BT7" s="7">
        <f t="shared" si="5"/>
        <v>0</v>
      </c>
      <c r="BU7" s="7">
        <f t="shared" si="5"/>
        <v>0</v>
      </c>
      <c r="BV7" s="7">
        <f t="shared" si="5"/>
        <v>25129.8</v>
      </c>
      <c r="BW7" s="7">
        <f t="shared" si="5"/>
        <v>0</v>
      </c>
      <c r="BX7" s="7">
        <f t="shared" si="5"/>
        <v>0</v>
      </c>
      <c r="BY7" s="7">
        <f t="shared" si="5"/>
        <v>12887.2</v>
      </c>
      <c r="BZ7" s="7">
        <f t="shared" si="5"/>
        <v>0</v>
      </c>
      <c r="CA7" s="7">
        <f t="shared" si="5"/>
        <v>0</v>
      </c>
      <c r="CB7" s="7">
        <f t="shared" si="5"/>
        <v>23318.1</v>
      </c>
      <c r="CC7" s="7">
        <f t="shared" si="5"/>
        <v>0</v>
      </c>
      <c r="CD7" s="7">
        <f t="shared" si="5"/>
        <v>0</v>
      </c>
      <c r="CE7" s="7">
        <f t="shared" si="5"/>
        <v>211594.8</v>
      </c>
      <c r="CF7" s="7">
        <f t="shared" si="5"/>
        <v>21024.5</v>
      </c>
      <c r="CG7" s="7">
        <f t="shared" ref="CG7:CG8" si="6">CF7/CE7*100</f>
        <v>9.9362082622068222</v>
      </c>
      <c r="CH7" s="7">
        <f>SUM(CH8+CH14+CH36)</f>
        <v>545474.9</v>
      </c>
      <c r="CI7" s="7">
        <f>SUM(CI8+CI14+CI36)</f>
        <v>10000</v>
      </c>
      <c r="CJ7" s="7">
        <f t="shared" ref="CJ7:CJ8" si="7">CI7/CH7*100</f>
        <v>1.8332649219973276</v>
      </c>
      <c r="CK7" s="7">
        <f t="shared" si="5"/>
        <v>98838.399999999994</v>
      </c>
      <c r="CL7" s="7">
        <f t="shared" si="5"/>
        <v>0</v>
      </c>
      <c r="CM7" s="7">
        <f t="shared" si="5"/>
        <v>0</v>
      </c>
      <c r="CN7" s="7">
        <f t="shared" si="5"/>
        <v>5672.6</v>
      </c>
      <c r="CO7" s="7">
        <f t="shared" si="5"/>
        <v>0</v>
      </c>
      <c r="CP7" s="7">
        <f t="shared" si="5"/>
        <v>0</v>
      </c>
      <c r="CQ7" s="7">
        <f t="shared" si="5"/>
        <v>92320.8</v>
      </c>
      <c r="CR7" s="7">
        <f t="shared" si="5"/>
        <v>0</v>
      </c>
      <c r="CS7" s="7">
        <f t="shared" si="5"/>
        <v>0</v>
      </c>
      <c r="CT7" s="7">
        <f t="shared" si="5"/>
        <v>101598.8</v>
      </c>
      <c r="CU7" s="7">
        <f t="shared" si="5"/>
        <v>0</v>
      </c>
      <c r="CV7" s="7">
        <f t="shared" si="5"/>
        <v>0</v>
      </c>
      <c r="CW7" s="7">
        <f t="shared" si="5"/>
        <v>11521.9</v>
      </c>
      <c r="CX7" s="7">
        <f t="shared" si="5"/>
        <v>0</v>
      </c>
      <c r="CY7" s="7">
        <f t="shared" si="5"/>
        <v>0</v>
      </c>
      <c r="CZ7" s="7">
        <f t="shared" si="5"/>
        <v>178888.4</v>
      </c>
      <c r="DA7" s="7">
        <f t="shared" si="5"/>
        <v>0</v>
      </c>
      <c r="DB7" s="7">
        <f t="shared" si="5"/>
        <v>0</v>
      </c>
      <c r="DC7" s="7">
        <f t="shared" si="5"/>
        <v>53511.4</v>
      </c>
      <c r="DD7" s="7">
        <f t="shared" si="5"/>
        <v>0</v>
      </c>
      <c r="DE7" s="7">
        <f t="shared" si="5"/>
        <v>0</v>
      </c>
      <c r="DF7" s="7">
        <f t="shared" si="5"/>
        <v>10268.6</v>
      </c>
      <c r="DG7" s="7">
        <f t="shared" si="5"/>
        <v>0</v>
      </c>
      <c r="DH7" s="7">
        <f t="shared" si="5"/>
        <v>0</v>
      </c>
      <c r="DI7" s="7">
        <f t="shared" si="5"/>
        <v>13424.5</v>
      </c>
      <c r="DJ7" s="7">
        <f t="shared" si="5"/>
        <v>0</v>
      </c>
      <c r="DK7" s="7">
        <f t="shared" si="5"/>
        <v>0</v>
      </c>
      <c r="DL7" s="7">
        <f t="shared" si="5"/>
        <v>11229.9</v>
      </c>
      <c r="DM7" s="7">
        <f t="shared" si="5"/>
        <v>0</v>
      </c>
      <c r="DN7" s="7">
        <f t="shared" si="5"/>
        <v>0</v>
      </c>
      <c r="DO7" s="7">
        <f t="shared" si="5"/>
        <v>62160.6</v>
      </c>
      <c r="DP7" s="7">
        <f t="shared" si="5"/>
        <v>0</v>
      </c>
      <c r="DQ7" s="7">
        <f t="shared" si="5"/>
        <v>0</v>
      </c>
      <c r="DR7" s="7">
        <f t="shared" si="5"/>
        <v>14074</v>
      </c>
      <c r="DS7" s="7">
        <f t="shared" si="5"/>
        <v>0</v>
      </c>
      <c r="DT7" s="7">
        <f t="shared" si="5"/>
        <v>0</v>
      </c>
      <c r="DU7" s="7">
        <f t="shared" si="5"/>
        <v>14219.6</v>
      </c>
      <c r="DV7" s="7">
        <f t="shared" si="5"/>
        <v>0</v>
      </c>
      <c r="DW7" s="7">
        <f t="shared" si="5"/>
        <v>0</v>
      </c>
      <c r="DX7" s="7">
        <f t="shared" si="5"/>
        <v>23919.4</v>
      </c>
      <c r="DY7" s="7">
        <f t="shared" si="5"/>
        <v>0</v>
      </c>
      <c r="DZ7" s="7">
        <f t="shared" si="5"/>
        <v>0</v>
      </c>
      <c r="EA7" s="7">
        <f t="shared" si="5"/>
        <v>31782.9</v>
      </c>
      <c r="EB7" s="7">
        <f t="shared" si="5"/>
        <v>12348.8</v>
      </c>
      <c r="EC7" s="36">
        <f t="shared" ref="EC7" si="8">EB7/EA7*100</f>
        <v>38.853597374688903</v>
      </c>
      <c r="ED7" s="7">
        <f t="shared" ref="ED7:GN7" si="9">SUM(ED8+ED14+ED36)</f>
        <v>185454.7</v>
      </c>
      <c r="EE7" s="7">
        <f t="shared" si="9"/>
        <v>0</v>
      </c>
      <c r="EF7" s="7">
        <f t="shared" si="9"/>
        <v>0</v>
      </c>
      <c r="EG7" s="7">
        <f t="shared" si="9"/>
        <v>10000</v>
      </c>
      <c r="EH7" s="7">
        <f t="shared" si="9"/>
        <v>0</v>
      </c>
      <c r="EI7" s="7">
        <f t="shared" si="9"/>
        <v>0</v>
      </c>
      <c r="EJ7" s="7">
        <f t="shared" si="9"/>
        <v>7308</v>
      </c>
      <c r="EK7" s="7">
        <f t="shared" si="9"/>
        <v>0</v>
      </c>
      <c r="EL7" s="7">
        <f t="shared" si="9"/>
        <v>0</v>
      </c>
      <c r="EM7" s="7">
        <f t="shared" si="9"/>
        <v>12211.7</v>
      </c>
      <c r="EN7" s="7">
        <f t="shared" si="9"/>
        <v>0</v>
      </c>
      <c r="EO7" s="7">
        <f t="shared" si="9"/>
        <v>0</v>
      </c>
      <c r="EP7" s="7">
        <f t="shared" si="9"/>
        <v>30053.200000000001</v>
      </c>
      <c r="EQ7" s="7">
        <f t="shared" si="9"/>
        <v>0</v>
      </c>
      <c r="ER7" s="7">
        <f t="shared" si="9"/>
        <v>0</v>
      </c>
      <c r="ES7" s="7">
        <f t="shared" si="9"/>
        <v>547.29999999999995</v>
      </c>
      <c r="ET7" s="7">
        <f t="shared" si="9"/>
        <v>0</v>
      </c>
      <c r="EU7" s="7">
        <f t="shared" si="9"/>
        <v>0</v>
      </c>
      <c r="EV7" s="7">
        <f t="shared" si="9"/>
        <v>39212.399999999994</v>
      </c>
      <c r="EW7" s="7">
        <f t="shared" si="9"/>
        <v>0</v>
      </c>
      <c r="EX7" s="7">
        <f t="shared" si="9"/>
        <v>0</v>
      </c>
      <c r="EY7" s="7">
        <f t="shared" si="9"/>
        <v>2313.6999999999998</v>
      </c>
      <c r="EZ7" s="7">
        <f t="shared" si="9"/>
        <v>0</v>
      </c>
      <c r="FA7" s="7">
        <f t="shared" si="9"/>
        <v>0</v>
      </c>
      <c r="FB7" s="7">
        <f t="shared" si="9"/>
        <v>2776.1</v>
      </c>
      <c r="FC7" s="7">
        <f t="shared" si="9"/>
        <v>0</v>
      </c>
      <c r="FD7" s="7">
        <f t="shared" si="9"/>
        <v>0</v>
      </c>
      <c r="FE7" s="7">
        <f t="shared" si="9"/>
        <v>30398.199999999997</v>
      </c>
      <c r="FF7" s="7">
        <f t="shared" si="9"/>
        <v>0</v>
      </c>
      <c r="FG7" s="7">
        <f t="shared" si="9"/>
        <v>0</v>
      </c>
      <c r="FH7" s="7">
        <f t="shared" si="9"/>
        <v>271383.90000000002</v>
      </c>
      <c r="FI7" s="7">
        <f t="shared" si="9"/>
        <v>0</v>
      </c>
      <c r="FJ7" s="7">
        <f t="shared" si="9"/>
        <v>0</v>
      </c>
      <c r="FK7" s="7">
        <f t="shared" si="9"/>
        <v>5173.2</v>
      </c>
      <c r="FL7" s="7">
        <f t="shared" si="9"/>
        <v>0</v>
      </c>
      <c r="FM7" s="7">
        <f t="shared" si="9"/>
        <v>0</v>
      </c>
      <c r="FN7" s="7">
        <f t="shared" si="9"/>
        <v>246078.7</v>
      </c>
      <c r="FO7" s="7">
        <f t="shared" si="9"/>
        <v>0</v>
      </c>
      <c r="FP7" s="7">
        <f t="shared" si="9"/>
        <v>0</v>
      </c>
      <c r="FQ7" s="7">
        <f t="shared" si="9"/>
        <v>49409.599999999999</v>
      </c>
      <c r="FR7" s="7">
        <f t="shared" si="9"/>
        <v>0</v>
      </c>
      <c r="FS7" s="7">
        <f t="shared" si="9"/>
        <v>0</v>
      </c>
      <c r="FT7" s="7">
        <f t="shared" si="9"/>
        <v>42.3</v>
      </c>
      <c r="FU7" s="7">
        <f t="shared" si="9"/>
        <v>0</v>
      </c>
      <c r="FV7" s="7">
        <f t="shared" si="9"/>
        <v>0</v>
      </c>
      <c r="FW7" s="7">
        <f t="shared" si="9"/>
        <v>3300</v>
      </c>
      <c r="FX7" s="7">
        <f t="shared" si="9"/>
        <v>0</v>
      </c>
      <c r="FY7" s="7">
        <f t="shared" si="9"/>
        <v>0</v>
      </c>
      <c r="FZ7" s="7">
        <f t="shared" si="9"/>
        <v>77583.900000000009</v>
      </c>
      <c r="GA7" s="7">
        <f t="shared" si="9"/>
        <v>32838.699999999997</v>
      </c>
      <c r="GB7" s="7">
        <f t="shared" ref="GB7:GB35" si="10">GA7/FZ7*100</f>
        <v>42.326694069259204</v>
      </c>
      <c r="GC7" s="7">
        <f t="shared" si="9"/>
        <v>28494.3</v>
      </c>
      <c r="GD7" s="7">
        <f t="shared" si="9"/>
        <v>6263.1</v>
      </c>
      <c r="GE7" s="7">
        <f t="shared" ref="GE7:GE14" si="11">GD7/GC7*100</f>
        <v>21.98018551078637</v>
      </c>
      <c r="GF7" s="7">
        <f t="shared" si="9"/>
        <v>49469.4</v>
      </c>
      <c r="GG7" s="7">
        <f t="shared" si="9"/>
        <v>0</v>
      </c>
      <c r="GH7" s="7">
        <f t="shared" si="9"/>
        <v>0</v>
      </c>
      <c r="GI7" s="7">
        <f t="shared" si="9"/>
        <v>30152.5</v>
      </c>
      <c r="GJ7" s="7">
        <f t="shared" si="9"/>
        <v>14650.1</v>
      </c>
      <c r="GK7" s="7">
        <f t="shared" ref="GK7:GK14" si="12">GJ7/GI7*100</f>
        <v>48.586684354531137</v>
      </c>
      <c r="GL7" s="7">
        <f t="shared" si="9"/>
        <v>83000</v>
      </c>
      <c r="GM7" s="7">
        <f t="shared" si="9"/>
        <v>0</v>
      </c>
      <c r="GN7" s="7">
        <f t="shared" si="9"/>
        <v>0</v>
      </c>
    </row>
    <row r="8" spans="1:196" ht="27" customHeight="1" x14ac:dyDescent="0.2">
      <c r="A8" s="31" t="s">
        <v>290</v>
      </c>
      <c r="B8" s="7">
        <f>SUM(B9:B13)</f>
        <v>4355968.4999999991</v>
      </c>
      <c r="C8" s="7">
        <f t="shared" ref="C8" si="13">SUM(C9:C13)</f>
        <v>97206.371490000005</v>
      </c>
      <c r="D8" s="7">
        <f t="shared" si="1"/>
        <v>2.2315673653287442</v>
      </c>
      <c r="E8" s="7">
        <f t="shared" ref="E8:BH8" si="14">SUM(E9:E13)</f>
        <v>99804.499999999985</v>
      </c>
      <c r="F8" s="7">
        <f t="shared" si="14"/>
        <v>0</v>
      </c>
      <c r="G8" s="7">
        <f t="shared" si="3"/>
        <v>0</v>
      </c>
      <c r="H8" s="7">
        <f t="shared" si="14"/>
        <v>0</v>
      </c>
      <c r="I8" s="7">
        <f t="shared" si="14"/>
        <v>0</v>
      </c>
      <c r="J8" s="7">
        <f t="shared" si="14"/>
        <v>0</v>
      </c>
      <c r="K8" s="7">
        <f t="shared" si="14"/>
        <v>0</v>
      </c>
      <c r="L8" s="7">
        <f t="shared" si="14"/>
        <v>0</v>
      </c>
      <c r="M8" s="7">
        <v>0</v>
      </c>
      <c r="N8" s="7">
        <f t="shared" si="14"/>
        <v>0</v>
      </c>
      <c r="O8" s="7">
        <f t="shared" si="14"/>
        <v>0</v>
      </c>
      <c r="P8" s="7">
        <v>0</v>
      </c>
      <c r="Q8" s="7">
        <f t="shared" si="14"/>
        <v>100000</v>
      </c>
      <c r="R8" s="7">
        <f t="shared" si="14"/>
        <v>0</v>
      </c>
      <c r="S8" s="7">
        <f t="shared" si="14"/>
        <v>0</v>
      </c>
      <c r="T8" s="7">
        <f t="shared" si="14"/>
        <v>54269.600000000006</v>
      </c>
      <c r="U8" s="7">
        <f t="shared" si="14"/>
        <v>0</v>
      </c>
      <c r="V8" s="7">
        <f t="shared" si="14"/>
        <v>0</v>
      </c>
      <c r="W8" s="7">
        <f t="shared" si="14"/>
        <v>365500</v>
      </c>
      <c r="X8" s="7">
        <f t="shared" si="14"/>
        <v>0</v>
      </c>
      <c r="Y8" s="7">
        <f t="shared" si="14"/>
        <v>0</v>
      </c>
      <c r="Z8" s="7">
        <f t="shared" si="14"/>
        <v>150000</v>
      </c>
      <c r="AA8" s="7">
        <f t="shared" si="14"/>
        <v>0</v>
      </c>
      <c r="AB8" s="7">
        <f t="shared" si="14"/>
        <v>0</v>
      </c>
      <c r="AC8" s="7">
        <f t="shared" si="14"/>
        <v>741042</v>
      </c>
      <c r="AD8" s="7">
        <f t="shared" si="14"/>
        <v>0</v>
      </c>
      <c r="AE8" s="7">
        <f t="shared" si="14"/>
        <v>0</v>
      </c>
      <c r="AF8" s="7">
        <f t="shared" si="14"/>
        <v>0</v>
      </c>
      <c r="AG8" s="7">
        <f t="shared" si="14"/>
        <v>0</v>
      </c>
      <c r="AH8" s="7">
        <f t="shared" si="14"/>
        <v>0</v>
      </c>
      <c r="AI8" s="7">
        <f t="shared" si="14"/>
        <v>0</v>
      </c>
      <c r="AJ8" s="7">
        <f t="shared" si="14"/>
        <v>0</v>
      </c>
      <c r="AK8" s="7">
        <f t="shared" si="14"/>
        <v>0</v>
      </c>
      <c r="AL8" s="7">
        <f t="shared" si="14"/>
        <v>0</v>
      </c>
      <c r="AM8" s="7">
        <f t="shared" si="14"/>
        <v>0</v>
      </c>
      <c r="AN8" s="7">
        <f t="shared" si="14"/>
        <v>0</v>
      </c>
      <c r="AO8" s="7">
        <f t="shared" si="14"/>
        <v>0</v>
      </c>
      <c r="AP8" s="7">
        <f t="shared" si="14"/>
        <v>0</v>
      </c>
      <c r="AQ8" s="7">
        <f t="shared" si="14"/>
        <v>0</v>
      </c>
      <c r="AR8" s="7">
        <f t="shared" si="14"/>
        <v>0</v>
      </c>
      <c r="AS8" s="7">
        <f t="shared" si="14"/>
        <v>0</v>
      </c>
      <c r="AT8" s="7">
        <f t="shared" si="14"/>
        <v>0</v>
      </c>
      <c r="AU8" s="7">
        <f t="shared" si="14"/>
        <v>0</v>
      </c>
      <c r="AV8" s="7">
        <f t="shared" si="14"/>
        <v>0</v>
      </c>
      <c r="AW8" s="7">
        <f t="shared" si="14"/>
        <v>0</v>
      </c>
      <c r="AX8" s="7">
        <f t="shared" si="14"/>
        <v>85350.6</v>
      </c>
      <c r="AY8" s="7">
        <f t="shared" si="14"/>
        <v>0</v>
      </c>
      <c r="AZ8" s="7">
        <f t="shared" si="14"/>
        <v>0</v>
      </c>
      <c r="BA8" s="7">
        <f t="shared" si="14"/>
        <v>0</v>
      </c>
      <c r="BB8" s="7">
        <f t="shared" si="14"/>
        <v>0</v>
      </c>
      <c r="BC8" s="7">
        <f t="shared" si="14"/>
        <v>0</v>
      </c>
      <c r="BD8" s="7">
        <f t="shared" si="14"/>
        <v>526320.19999999995</v>
      </c>
      <c r="BE8" s="7">
        <f t="shared" si="14"/>
        <v>46436.171489999993</v>
      </c>
      <c r="BF8" s="7">
        <f t="shared" ref="BF8" si="15">BE8/BD8*100</f>
        <v>8.8227986480473302</v>
      </c>
      <c r="BG8" s="7">
        <f t="shared" si="14"/>
        <v>0</v>
      </c>
      <c r="BH8" s="7">
        <f t="shared" si="14"/>
        <v>0</v>
      </c>
      <c r="BI8" s="7">
        <f t="shared" ref="BI8:DH8" si="16">SUM(BI9:BI13)</f>
        <v>0</v>
      </c>
      <c r="BJ8" s="7">
        <f t="shared" si="16"/>
        <v>0</v>
      </c>
      <c r="BK8" s="7">
        <f t="shared" si="16"/>
        <v>0</v>
      </c>
      <c r="BL8" s="7">
        <f t="shared" si="16"/>
        <v>0</v>
      </c>
      <c r="BM8" s="7">
        <f t="shared" si="16"/>
        <v>188852.5</v>
      </c>
      <c r="BN8" s="7">
        <f t="shared" si="16"/>
        <v>0</v>
      </c>
      <c r="BO8" s="7">
        <f t="shared" si="16"/>
        <v>0</v>
      </c>
      <c r="BP8" s="7">
        <f t="shared" si="16"/>
        <v>302503.3</v>
      </c>
      <c r="BQ8" s="7">
        <f t="shared" si="16"/>
        <v>0</v>
      </c>
      <c r="BR8" s="7">
        <f t="shared" si="16"/>
        <v>0</v>
      </c>
      <c r="BS8" s="7">
        <f t="shared" si="16"/>
        <v>119660</v>
      </c>
      <c r="BT8" s="7">
        <f t="shared" si="16"/>
        <v>0</v>
      </c>
      <c r="BU8" s="7">
        <f t="shared" si="16"/>
        <v>0</v>
      </c>
      <c r="BV8" s="7">
        <f t="shared" si="16"/>
        <v>0</v>
      </c>
      <c r="BW8" s="7">
        <f t="shared" si="16"/>
        <v>0</v>
      </c>
      <c r="BX8" s="7">
        <f t="shared" si="16"/>
        <v>0</v>
      </c>
      <c r="BY8" s="7">
        <f t="shared" si="16"/>
        <v>0</v>
      </c>
      <c r="BZ8" s="7">
        <f t="shared" si="16"/>
        <v>0</v>
      </c>
      <c r="CA8" s="7">
        <f t="shared" si="16"/>
        <v>0</v>
      </c>
      <c r="CB8" s="7">
        <f t="shared" si="16"/>
        <v>0</v>
      </c>
      <c r="CC8" s="7">
        <f t="shared" si="16"/>
        <v>0</v>
      </c>
      <c r="CD8" s="7">
        <f t="shared" si="16"/>
        <v>0</v>
      </c>
      <c r="CE8" s="7">
        <f t="shared" si="16"/>
        <v>211594.8</v>
      </c>
      <c r="CF8" s="7">
        <f t="shared" si="16"/>
        <v>21024.5</v>
      </c>
      <c r="CG8" s="7">
        <f t="shared" si="6"/>
        <v>9.9362082622068222</v>
      </c>
      <c r="CH8" s="7">
        <f t="shared" si="16"/>
        <v>545474.9</v>
      </c>
      <c r="CI8" s="7">
        <f t="shared" si="16"/>
        <v>10000</v>
      </c>
      <c r="CJ8" s="7">
        <f t="shared" si="7"/>
        <v>1.8332649219973276</v>
      </c>
      <c r="CK8" s="7">
        <f t="shared" si="16"/>
        <v>98838.399999999994</v>
      </c>
      <c r="CL8" s="7">
        <f t="shared" si="16"/>
        <v>0</v>
      </c>
      <c r="CM8" s="7">
        <f t="shared" si="16"/>
        <v>0</v>
      </c>
      <c r="CN8" s="7">
        <f t="shared" si="16"/>
        <v>0</v>
      </c>
      <c r="CO8" s="7">
        <f t="shared" si="16"/>
        <v>0</v>
      </c>
      <c r="CP8" s="7">
        <f t="shared" si="16"/>
        <v>0</v>
      </c>
      <c r="CQ8" s="7">
        <f t="shared" si="16"/>
        <v>92320.8</v>
      </c>
      <c r="CR8" s="7">
        <f t="shared" si="16"/>
        <v>0</v>
      </c>
      <c r="CS8" s="7">
        <f t="shared" si="16"/>
        <v>0</v>
      </c>
      <c r="CT8" s="7">
        <f t="shared" si="16"/>
        <v>101598.8</v>
      </c>
      <c r="CU8" s="7">
        <f t="shared" si="16"/>
        <v>0</v>
      </c>
      <c r="CV8" s="7">
        <f t="shared" si="16"/>
        <v>0</v>
      </c>
      <c r="CW8" s="7">
        <f t="shared" si="16"/>
        <v>11521.9</v>
      </c>
      <c r="CX8" s="7">
        <f t="shared" si="16"/>
        <v>0</v>
      </c>
      <c r="CY8" s="7">
        <f t="shared" si="16"/>
        <v>0</v>
      </c>
      <c r="CZ8" s="7">
        <f t="shared" si="16"/>
        <v>178888.4</v>
      </c>
      <c r="DA8" s="7">
        <f t="shared" si="16"/>
        <v>0</v>
      </c>
      <c r="DB8" s="7">
        <f t="shared" si="16"/>
        <v>0</v>
      </c>
      <c r="DC8" s="7">
        <f t="shared" si="16"/>
        <v>53511.4</v>
      </c>
      <c r="DD8" s="7">
        <f t="shared" si="16"/>
        <v>0</v>
      </c>
      <c r="DE8" s="7">
        <f t="shared" si="16"/>
        <v>0</v>
      </c>
      <c r="DF8" s="7">
        <f t="shared" si="16"/>
        <v>0</v>
      </c>
      <c r="DG8" s="7">
        <f t="shared" si="16"/>
        <v>0</v>
      </c>
      <c r="DH8" s="7">
        <f t="shared" si="16"/>
        <v>0</v>
      </c>
      <c r="DI8" s="7">
        <f t="shared" ref="DI8:FT8" si="17">SUM(DI9:DI13)</f>
        <v>0</v>
      </c>
      <c r="DJ8" s="7">
        <f t="shared" si="17"/>
        <v>0</v>
      </c>
      <c r="DK8" s="7">
        <f t="shared" si="17"/>
        <v>0</v>
      </c>
      <c r="DL8" s="7">
        <f t="shared" si="17"/>
        <v>0</v>
      </c>
      <c r="DM8" s="7">
        <f t="shared" si="17"/>
        <v>0</v>
      </c>
      <c r="DN8" s="7">
        <f t="shared" si="17"/>
        <v>0</v>
      </c>
      <c r="DO8" s="7">
        <f t="shared" si="17"/>
        <v>0</v>
      </c>
      <c r="DP8" s="7">
        <f t="shared" si="17"/>
        <v>0</v>
      </c>
      <c r="DQ8" s="7">
        <f t="shared" si="17"/>
        <v>0</v>
      </c>
      <c r="DR8" s="7">
        <f t="shared" si="17"/>
        <v>0</v>
      </c>
      <c r="DS8" s="7">
        <f t="shared" si="17"/>
        <v>0</v>
      </c>
      <c r="DT8" s="7">
        <f t="shared" si="17"/>
        <v>0</v>
      </c>
      <c r="DU8" s="7">
        <f t="shared" si="17"/>
        <v>0</v>
      </c>
      <c r="DV8" s="7">
        <f t="shared" si="17"/>
        <v>0</v>
      </c>
      <c r="DW8" s="7">
        <f t="shared" si="17"/>
        <v>0</v>
      </c>
      <c r="DX8" s="7">
        <f t="shared" si="17"/>
        <v>0</v>
      </c>
      <c r="DY8" s="7">
        <f t="shared" si="17"/>
        <v>0</v>
      </c>
      <c r="DZ8" s="7">
        <f t="shared" si="17"/>
        <v>0</v>
      </c>
      <c r="EA8" s="7">
        <f t="shared" si="17"/>
        <v>0</v>
      </c>
      <c r="EB8" s="7">
        <f t="shared" si="17"/>
        <v>0</v>
      </c>
      <c r="EC8" s="36">
        <v>0</v>
      </c>
      <c r="ED8" s="7">
        <f t="shared" si="17"/>
        <v>0</v>
      </c>
      <c r="EE8" s="7">
        <f t="shared" si="17"/>
        <v>0</v>
      </c>
      <c r="EF8" s="7">
        <f t="shared" si="17"/>
        <v>0</v>
      </c>
      <c r="EG8" s="7">
        <f t="shared" si="17"/>
        <v>0</v>
      </c>
      <c r="EH8" s="7">
        <f t="shared" si="17"/>
        <v>0</v>
      </c>
      <c r="EI8" s="7">
        <f t="shared" si="17"/>
        <v>0</v>
      </c>
      <c r="EJ8" s="7">
        <f t="shared" si="17"/>
        <v>0</v>
      </c>
      <c r="EK8" s="7">
        <f t="shared" si="17"/>
        <v>0</v>
      </c>
      <c r="EL8" s="7">
        <f t="shared" si="17"/>
        <v>0</v>
      </c>
      <c r="EM8" s="7">
        <f t="shared" si="17"/>
        <v>0</v>
      </c>
      <c r="EN8" s="7">
        <f t="shared" si="17"/>
        <v>0</v>
      </c>
      <c r="EO8" s="7">
        <f t="shared" si="17"/>
        <v>0</v>
      </c>
      <c r="EP8" s="7">
        <f t="shared" si="17"/>
        <v>0</v>
      </c>
      <c r="EQ8" s="7">
        <f t="shared" si="17"/>
        <v>0</v>
      </c>
      <c r="ER8" s="7">
        <f t="shared" si="17"/>
        <v>0</v>
      </c>
      <c r="ES8" s="7">
        <f t="shared" si="17"/>
        <v>326.10000000000002</v>
      </c>
      <c r="ET8" s="7">
        <f t="shared" si="17"/>
        <v>0</v>
      </c>
      <c r="EU8" s="7">
        <f t="shared" si="17"/>
        <v>0</v>
      </c>
      <c r="EV8" s="7">
        <f t="shared" si="17"/>
        <v>0</v>
      </c>
      <c r="EW8" s="7">
        <f t="shared" si="17"/>
        <v>0</v>
      </c>
      <c r="EX8" s="7">
        <f t="shared" si="17"/>
        <v>0</v>
      </c>
      <c r="EY8" s="7">
        <f t="shared" si="17"/>
        <v>2313.6999999999998</v>
      </c>
      <c r="EZ8" s="7">
        <f t="shared" si="17"/>
        <v>0</v>
      </c>
      <c r="FA8" s="7">
        <f t="shared" si="17"/>
        <v>0</v>
      </c>
      <c r="FB8" s="7">
        <f t="shared" si="17"/>
        <v>2776.1</v>
      </c>
      <c r="FC8" s="7">
        <f t="shared" si="17"/>
        <v>0</v>
      </c>
      <c r="FD8" s="7">
        <f t="shared" si="17"/>
        <v>0</v>
      </c>
      <c r="FE8" s="7">
        <f t="shared" si="17"/>
        <v>0</v>
      </c>
      <c r="FF8" s="7">
        <f t="shared" si="17"/>
        <v>0</v>
      </c>
      <c r="FG8" s="7">
        <f t="shared" si="17"/>
        <v>0</v>
      </c>
      <c r="FH8" s="7">
        <f t="shared" si="17"/>
        <v>0</v>
      </c>
      <c r="FI8" s="7">
        <f t="shared" si="17"/>
        <v>0</v>
      </c>
      <c r="FJ8" s="7">
        <f t="shared" si="17"/>
        <v>0</v>
      </c>
      <c r="FK8" s="7">
        <f t="shared" si="17"/>
        <v>5173.2</v>
      </c>
      <c r="FL8" s="7">
        <f t="shared" si="17"/>
        <v>0</v>
      </c>
      <c r="FM8" s="7">
        <f t="shared" si="17"/>
        <v>0</v>
      </c>
      <c r="FN8" s="7">
        <f t="shared" si="17"/>
        <v>246078.7</v>
      </c>
      <c r="FO8" s="7">
        <f t="shared" si="17"/>
        <v>0</v>
      </c>
      <c r="FP8" s="7">
        <f t="shared" si="17"/>
        <v>0</v>
      </c>
      <c r="FQ8" s="7">
        <f t="shared" si="17"/>
        <v>0</v>
      </c>
      <c r="FR8" s="7">
        <f t="shared" si="17"/>
        <v>0</v>
      </c>
      <c r="FS8" s="7">
        <f t="shared" si="17"/>
        <v>0</v>
      </c>
      <c r="FT8" s="7">
        <f t="shared" si="17"/>
        <v>0</v>
      </c>
      <c r="FU8" s="7">
        <f t="shared" ref="FU8:GN8" si="18">SUM(FU9:FU13)</f>
        <v>0</v>
      </c>
      <c r="FV8" s="7">
        <f t="shared" si="18"/>
        <v>0</v>
      </c>
      <c r="FW8" s="7">
        <f t="shared" si="18"/>
        <v>0</v>
      </c>
      <c r="FX8" s="7">
        <f t="shared" si="18"/>
        <v>0</v>
      </c>
      <c r="FY8" s="7">
        <f t="shared" si="18"/>
        <v>0</v>
      </c>
      <c r="FZ8" s="7">
        <f t="shared" si="18"/>
        <v>12695</v>
      </c>
      <c r="GA8" s="7">
        <f t="shared" si="18"/>
        <v>6031.8</v>
      </c>
      <c r="GB8" s="7">
        <f t="shared" si="10"/>
        <v>47.513194170933438</v>
      </c>
      <c r="GC8" s="7">
        <f t="shared" si="18"/>
        <v>12433.599999999999</v>
      </c>
      <c r="GD8" s="7">
        <f t="shared" si="18"/>
        <v>3049.8</v>
      </c>
      <c r="GE8" s="7">
        <f t="shared" si="11"/>
        <v>24.528696435465193</v>
      </c>
      <c r="GF8" s="7">
        <f t="shared" si="18"/>
        <v>0</v>
      </c>
      <c r="GG8" s="7">
        <f t="shared" si="18"/>
        <v>0</v>
      </c>
      <c r="GH8" s="7">
        <f t="shared" si="18"/>
        <v>0</v>
      </c>
      <c r="GI8" s="7">
        <f t="shared" si="18"/>
        <v>20120</v>
      </c>
      <c r="GJ8" s="7">
        <f t="shared" si="18"/>
        <v>10664.1</v>
      </c>
      <c r="GK8" s="7">
        <f t="shared" si="12"/>
        <v>53.002485089463228</v>
      </c>
      <c r="GL8" s="7">
        <f t="shared" si="18"/>
        <v>27000</v>
      </c>
      <c r="GM8" s="7">
        <f t="shared" si="18"/>
        <v>0</v>
      </c>
      <c r="GN8" s="7">
        <f t="shared" si="18"/>
        <v>0</v>
      </c>
    </row>
    <row r="9" spans="1:196" s="32" customFormat="1" ht="22.5" customHeight="1" x14ac:dyDescent="0.25">
      <c r="A9" s="6" t="s">
        <v>291</v>
      </c>
      <c r="B9" s="7">
        <f>E9+H9+K9+N9+Q9+T9+W9+Z9+AC9+AF9+AI9+AL9+AO9+AR9+AU9+AX9+BA9+BD9+BG9+BJ9+BM9+BP9+BS9+BV9+BY9+CB9+CE9+CH9+CK9+CN9+CQ9+CT9+CW9+CZ9+DC9+DF9+DI9+DL9+DO9+DR9+DU9+DX9+EA9+ED9+EG9+EJ9+EM9+EP9+ES9+EV9+EY9+FB9+FE9+FH9+FK9+FN9+FQ9+FT9+FW9+FZ9+GC9+GF9+GI9+GL9</f>
        <v>82047.899999999994</v>
      </c>
      <c r="C9" s="7">
        <f>F9+I9+L9+O9+R9+U9+X9+AA9+AD9+AG9+AJ9+AM9+AP9+AS9+AV9+AY9+BB9+BE9+BH9+BK9+BN9+BQ9+BT9+BW9+BZ9+CC9+CF9+CI9+CL9+CO9+CR9+CU9+CX9+DA9+DD9+DG9+DJ9+DM9+DP9+DS9+DV9+DY9+EB9+EE9+EH9+EK9+EN9+EQ9+ET9+EW9+EZ9+FC9+FF9+FI9+FL9+FO9+FR9+FU9+FX9+GA9+GD9+GG9+GJ9+GM9</f>
        <v>2396.6999999999998</v>
      </c>
      <c r="D9" s="7">
        <f>C9/B9*100</f>
        <v>2.9210985290299933</v>
      </c>
      <c r="E9" s="6">
        <v>2538.1</v>
      </c>
      <c r="F9" s="6">
        <v>0</v>
      </c>
      <c r="G9" s="6">
        <f>F9/E9*100</f>
        <v>0</v>
      </c>
      <c r="H9" s="6"/>
      <c r="I9" s="6"/>
      <c r="J9" s="6"/>
      <c r="K9" s="6"/>
      <c r="L9" s="6"/>
      <c r="M9" s="6"/>
      <c r="N9" s="6"/>
      <c r="O9" s="6"/>
      <c r="P9" s="6"/>
      <c r="Q9" s="6">
        <v>18907.5</v>
      </c>
      <c r="R9" s="6">
        <v>0</v>
      </c>
      <c r="S9" s="6">
        <v>0</v>
      </c>
      <c r="T9" s="6">
        <v>4243.3999999999996</v>
      </c>
      <c r="U9" s="6">
        <v>0</v>
      </c>
      <c r="V9" s="6">
        <f>U9/T9*100</f>
        <v>0</v>
      </c>
      <c r="W9" s="6"/>
      <c r="X9" s="6"/>
      <c r="Y9" s="6"/>
      <c r="Z9" s="6">
        <v>13874.9</v>
      </c>
      <c r="AA9" s="6">
        <v>0</v>
      </c>
      <c r="AB9" s="6">
        <v>0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>
        <v>20000</v>
      </c>
      <c r="AY9" s="6">
        <v>0</v>
      </c>
      <c r="AZ9" s="6">
        <v>0</v>
      </c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3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>
        <v>15.6</v>
      </c>
      <c r="ET9" s="6">
        <v>0</v>
      </c>
      <c r="EU9" s="6">
        <v>0</v>
      </c>
      <c r="EV9" s="6">
        <v>0</v>
      </c>
      <c r="EW9" s="6">
        <v>0</v>
      </c>
      <c r="EX9" s="6">
        <v>0</v>
      </c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>
        <v>771.1</v>
      </c>
      <c r="FL9" s="6">
        <v>0</v>
      </c>
      <c r="FM9" s="6">
        <v>0</v>
      </c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>
        <v>2699.3</v>
      </c>
      <c r="GA9" s="6">
        <v>1034.9000000000001</v>
      </c>
      <c r="GB9" s="6">
        <f t="shared" si="10"/>
        <v>38.33956951802319</v>
      </c>
      <c r="GC9" s="6">
        <v>1810.5</v>
      </c>
      <c r="GD9" s="6">
        <v>386.8</v>
      </c>
      <c r="GE9" s="6">
        <f t="shared" si="11"/>
        <v>21.364264015465341</v>
      </c>
      <c r="GF9" s="6"/>
      <c r="GG9" s="6"/>
      <c r="GH9" s="6"/>
      <c r="GI9" s="6">
        <v>1187.5</v>
      </c>
      <c r="GJ9" s="6">
        <v>975</v>
      </c>
      <c r="GK9" s="6">
        <f t="shared" si="12"/>
        <v>82.10526315789474</v>
      </c>
      <c r="GL9" s="6">
        <v>16000</v>
      </c>
      <c r="GM9" s="6">
        <v>0</v>
      </c>
      <c r="GN9" s="6">
        <v>0</v>
      </c>
    </row>
    <row r="10" spans="1:196" s="32" customFormat="1" ht="22.5" customHeight="1" x14ac:dyDescent="0.25">
      <c r="A10" s="6" t="s">
        <v>292</v>
      </c>
      <c r="B10" s="7">
        <f t="shared" ref="B10:C36" si="19">E10+H10+K10+N10+Q10+T10+W10+Z10+AC10+AF10+AI10+AL10+AO10+AR10+AU10+AX10+BA10+BD10+BG10+BJ10+BM10+BP10+BS10+BV10+BY10+CB10+CE10+CH10+CK10+CN10+CQ10+CT10+CW10+CZ10+DC10+DF10+DI10+DL10+DO10+DR10+DU10+DX10+EA10+ED10+EG10+EJ10+EM10+EP10+ES10+EV10+EY10+FB10+FE10+FH10+FK10+FN10+FQ10+FT10+FW10+FZ10+GC10+GF10+GI10+GL10</f>
        <v>921136.70000000007</v>
      </c>
      <c r="C10" s="7">
        <f t="shared" si="19"/>
        <v>33771.300000000003</v>
      </c>
      <c r="D10" s="7">
        <f>C10/B10*100</f>
        <v>3.6662636501183807</v>
      </c>
      <c r="E10" s="6">
        <v>12182.4</v>
      </c>
      <c r="F10" s="6">
        <v>0</v>
      </c>
      <c r="G10" s="6">
        <f t="shared" si="3"/>
        <v>0</v>
      </c>
      <c r="H10" s="6"/>
      <c r="I10" s="6"/>
      <c r="J10" s="6"/>
      <c r="K10" s="6"/>
      <c r="L10" s="6"/>
      <c r="M10" s="6"/>
      <c r="N10" s="6"/>
      <c r="O10" s="6"/>
      <c r="P10" s="6"/>
      <c r="Q10" s="6">
        <v>10661.8</v>
      </c>
      <c r="R10" s="6">
        <v>0</v>
      </c>
      <c r="S10" s="6">
        <v>0</v>
      </c>
      <c r="T10" s="6">
        <v>7340.5</v>
      </c>
      <c r="U10" s="6">
        <v>0</v>
      </c>
      <c r="V10" s="6">
        <f>U10/T10*100</f>
        <v>0</v>
      </c>
      <c r="W10" s="6"/>
      <c r="X10" s="6"/>
      <c r="Y10" s="6"/>
      <c r="Z10" s="6">
        <v>9878.9</v>
      </c>
      <c r="AA10" s="6">
        <v>0</v>
      </c>
      <c r="AB10" s="6">
        <v>0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>
        <v>15350.6</v>
      </c>
      <c r="AY10" s="6">
        <v>0</v>
      </c>
      <c r="AZ10" s="6">
        <v>0</v>
      </c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>
        <v>211594.8</v>
      </c>
      <c r="CF10" s="6">
        <v>21024.5</v>
      </c>
      <c r="CG10" s="6">
        <f>CF10/CE10*100</f>
        <v>9.9362082622068222</v>
      </c>
      <c r="CH10" s="6">
        <v>545474.9</v>
      </c>
      <c r="CI10" s="6">
        <v>10000</v>
      </c>
      <c r="CJ10" s="6">
        <f>CI10/CH10*100</f>
        <v>1.8332649219973276</v>
      </c>
      <c r="CK10" s="6">
        <v>98838.399999999994</v>
      </c>
      <c r="CL10" s="6">
        <v>0</v>
      </c>
      <c r="CM10" s="6">
        <v>0</v>
      </c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3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>
        <v>20.100000000000001</v>
      </c>
      <c r="ET10" s="6">
        <v>0</v>
      </c>
      <c r="EU10" s="6">
        <v>0</v>
      </c>
      <c r="EV10" s="6">
        <v>0</v>
      </c>
      <c r="EW10" s="6">
        <v>0</v>
      </c>
      <c r="EX10" s="6">
        <v>0</v>
      </c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>
        <v>994</v>
      </c>
      <c r="FL10" s="6">
        <v>0</v>
      </c>
      <c r="FM10" s="6">
        <v>0</v>
      </c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>
        <v>1764.4</v>
      </c>
      <c r="GA10" s="6">
        <v>882.2</v>
      </c>
      <c r="GB10" s="6">
        <f t="shared" si="10"/>
        <v>50</v>
      </c>
      <c r="GC10" s="6">
        <v>2583.4</v>
      </c>
      <c r="GD10" s="6">
        <v>645.79999999999995</v>
      </c>
      <c r="GE10" s="6">
        <f t="shared" si="11"/>
        <v>24.998064566075712</v>
      </c>
      <c r="GF10" s="6"/>
      <c r="GG10" s="6"/>
      <c r="GH10" s="6"/>
      <c r="GI10" s="6">
        <v>1452.5</v>
      </c>
      <c r="GJ10" s="6">
        <v>1218.8</v>
      </c>
      <c r="GK10" s="6">
        <f t="shared" si="12"/>
        <v>83.910499139414796</v>
      </c>
      <c r="GL10" s="6">
        <v>3000</v>
      </c>
      <c r="GM10" s="6">
        <v>0</v>
      </c>
      <c r="GN10" s="6">
        <v>0</v>
      </c>
    </row>
    <row r="11" spans="1:196" s="32" customFormat="1" ht="22.5" customHeight="1" x14ac:dyDescent="0.25">
      <c r="A11" s="6" t="s">
        <v>293</v>
      </c>
      <c r="B11" s="7">
        <f t="shared" si="19"/>
        <v>188875.4</v>
      </c>
      <c r="C11" s="7">
        <f t="shared" si="19"/>
        <v>7917.8</v>
      </c>
      <c r="D11" s="7">
        <f>C11/B11*100</f>
        <v>4.1920758341213311</v>
      </c>
      <c r="E11" s="6">
        <v>31826.6</v>
      </c>
      <c r="F11" s="6">
        <v>0</v>
      </c>
      <c r="G11" s="6">
        <f t="shared" si="3"/>
        <v>0</v>
      </c>
      <c r="H11" s="6"/>
      <c r="I11" s="6"/>
      <c r="J11" s="6"/>
      <c r="K11" s="6"/>
      <c r="L11" s="6"/>
      <c r="M11" s="6"/>
      <c r="N11" s="6"/>
      <c r="O11" s="6"/>
      <c r="P11" s="6"/>
      <c r="Q11" s="6">
        <v>17174.400000000001</v>
      </c>
      <c r="R11" s="6">
        <v>0</v>
      </c>
      <c r="S11" s="6">
        <v>0</v>
      </c>
      <c r="T11" s="6">
        <v>11414.5</v>
      </c>
      <c r="U11" s="6">
        <v>0</v>
      </c>
      <c r="V11" s="6">
        <f>U11/T11*100</f>
        <v>0</v>
      </c>
      <c r="W11" s="6"/>
      <c r="X11" s="6"/>
      <c r="Y11" s="6"/>
      <c r="Z11" s="6">
        <v>24305.9</v>
      </c>
      <c r="AA11" s="6">
        <v>0</v>
      </c>
      <c r="AB11" s="6">
        <v>0</v>
      </c>
      <c r="AC11" s="6">
        <v>64188.9</v>
      </c>
      <c r="AD11" s="6">
        <v>0</v>
      </c>
      <c r="AE11" s="6">
        <v>0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>
        <v>20000</v>
      </c>
      <c r="AY11" s="6">
        <v>0</v>
      </c>
      <c r="AZ11" s="6">
        <v>0</v>
      </c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3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>
        <v>56</v>
      </c>
      <c r="ET11" s="6">
        <v>0</v>
      </c>
      <c r="EU11" s="6">
        <v>0</v>
      </c>
      <c r="EV11" s="6">
        <v>0</v>
      </c>
      <c r="EW11" s="6">
        <v>0</v>
      </c>
      <c r="EX11" s="6">
        <v>0</v>
      </c>
      <c r="EY11" s="6"/>
      <c r="EZ11" s="6"/>
      <c r="FA11" s="6"/>
      <c r="FB11" s="6">
        <v>694.1</v>
      </c>
      <c r="FC11" s="6">
        <v>0</v>
      </c>
      <c r="FD11" s="6">
        <v>0</v>
      </c>
      <c r="FE11" s="6"/>
      <c r="FF11" s="6"/>
      <c r="FG11" s="6"/>
      <c r="FH11" s="6"/>
      <c r="FI11" s="6"/>
      <c r="FJ11" s="6"/>
      <c r="FK11" s="6">
        <v>2761.4</v>
      </c>
      <c r="FL11" s="6">
        <v>0</v>
      </c>
      <c r="FM11" s="6">
        <v>0</v>
      </c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>
        <v>6367.4</v>
      </c>
      <c r="GA11" s="6">
        <v>3182.8</v>
      </c>
      <c r="GB11" s="6">
        <f t="shared" si="10"/>
        <v>49.985865502402874</v>
      </c>
      <c r="GC11" s="6">
        <v>6508.7</v>
      </c>
      <c r="GD11" s="6">
        <v>1627.2</v>
      </c>
      <c r="GE11" s="6">
        <f t="shared" si="11"/>
        <v>25.000384101279828</v>
      </c>
      <c r="GF11" s="6"/>
      <c r="GG11" s="6"/>
      <c r="GH11" s="6"/>
      <c r="GI11" s="6">
        <v>3577.5</v>
      </c>
      <c r="GJ11" s="6">
        <v>3107.8</v>
      </c>
      <c r="GK11" s="6">
        <f t="shared" si="12"/>
        <v>86.870719776380156</v>
      </c>
      <c r="GL11" s="6">
        <v>0</v>
      </c>
      <c r="GM11" s="6">
        <v>0</v>
      </c>
      <c r="GN11" s="6">
        <v>0</v>
      </c>
    </row>
    <row r="12" spans="1:196" s="32" customFormat="1" ht="22.5" customHeight="1" x14ac:dyDescent="0.25">
      <c r="A12" s="6" t="s">
        <v>294</v>
      </c>
      <c r="B12" s="7">
        <f t="shared" si="19"/>
        <v>3095325.2999999993</v>
      </c>
      <c r="C12" s="7">
        <f t="shared" si="19"/>
        <v>50701.771489999992</v>
      </c>
      <c r="D12" s="7">
        <v>0</v>
      </c>
      <c r="E12" s="6">
        <v>41420.199999999997</v>
      </c>
      <c r="F12" s="6">
        <v>0</v>
      </c>
      <c r="G12" s="6">
        <f t="shared" si="3"/>
        <v>0</v>
      </c>
      <c r="H12" s="6"/>
      <c r="I12" s="6"/>
      <c r="J12" s="6"/>
      <c r="K12" s="6"/>
      <c r="L12" s="6"/>
      <c r="M12" s="6"/>
      <c r="N12" s="6"/>
      <c r="O12" s="6"/>
      <c r="P12" s="6"/>
      <c r="Q12" s="6">
        <v>43631.8</v>
      </c>
      <c r="R12" s="6">
        <v>0</v>
      </c>
      <c r="S12" s="6">
        <v>0</v>
      </c>
      <c r="T12" s="6">
        <v>27018.2</v>
      </c>
      <c r="U12" s="6">
        <v>0</v>
      </c>
      <c r="V12" s="6">
        <f>U12/T12*100</f>
        <v>0</v>
      </c>
      <c r="W12" s="6">
        <v>365500</v>
      </c>
      <c r="X12" s="6">
        <v>0</v>
      </c>
      <c r="Y12" s="6">
        <v>0</v>
      </c>
      <c r="Z12" s="6">
        <v>92416.5</v>
      </c>
      <c r="AA12" s="6">
        <v>0</v>
      </c>
      <c r="AB12" s="6">
        <v>0</v>
      </c>
      <c r="AC12" s="6">
        <v>676853.1</v>
      </c>
      <c r="AD12" s="6">
        <v>0</v>
      </c>
      <c r="AE12" s="6">
        <v>0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>
        <v>10000</v>
      </c>
      <c r="AY12" s="6">
        <v>0</v>
      </c>
      <c r="AZ12" s="6">
        <v>0</v>
      </c>
      <c r="BA12" s="6"/>
      <c r="BB12" s="6"/>
      <c r="BC12" s="6"/>
      <c r="BD12" s="6">
        <v>526320.19999999995</v>
      </c>
      <c r="BE12" s="6">
        <v>46436.171489999993</v>
      </c>
      <c r="BF12" s="6">
        <f>BE12/BD12*100</f>
        <v>8.8227986480473302</v>
      </c>
      <c r="BG12" s="6"/>
      <c r="BH12" s="6"/>
      <c r="BI12" s="6"/>
      <c r="BJ12" s="6"/>
      <c r="BK12" s="6"/>
      <c r="BL12" s="6"/>
      <c r="BM12" s="6">
        <v>188852.5</v>
      </c>
      <c r="BN12" s="6">
        <v>0</v>
      </c>
      <c r="BO12" s="6">
        <v>0</v>
      </c>
      <c r="BP12" s="6">
        <v>302503.3</v>
      </c>
      <c r="BQ12" s="6">
        <v>0</v>
      </c>
      <c r="BR12" s="6">
        <v>0</v>
      </c>
      <c r="BS12" s="6">
        <v>119660</v>
      </c>
      <c r="BT12" s="6">
        <v>0</v>
      </c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>
        <v>92320.8</v>
      </c>
      <c r="CR12" s="6">
        <v>0</v>
      </c>
      <c r="CS12" s="6">
        <v>0</v>
      </c>
      <c r="CT12" s="6">
        <v>101598.8</v>
      </c>
      <c r="CU12" s="6">
        <v>0</v>
      </c>
      <c r="CV12" s="6">
        <v>0</v>
      </c>
      <c r="CW12" s="6">
        <v>11521.9</v>
      </c>
      <c r="CX12" s="6">
        <v>0</v>
      </c>
      <c r="CY12" s="6">
        <v>0</v>
      </c>
      <c r="CZ12" s="6">
        <v>178888.4</v>
      </c>
      <c r="DA12" s="6">
        <v>0</v>
      </c>
      <c r="DB12" s="6">
        <v>0</v>
      </c>
      <c r="DC12" s="6">
        <v>53511.4</v>
      </c>
      <c r="DD12" s="6">
        <v>0</v>
      </c>
      <c r="DE12" s="6">
        <v>0</v>
      </c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3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>
        <v>221.3</v>
      </c>
      <c r="ET12" s="6">
        <v>0</v>
      </c>
      <c r="EU12" s="6">
        <v>0</v>
      </c>
      <c r="EV12" s="6">
        <v>0</v>
      </c>
      <c r="EW12" s="6">
        <v>0</v>
      </c>
      <c r="EX12" s="6">
        <v>0</v>
      </c>
      <c r="EY12" s="6">
        <v>2313.6999999999998</v>
      </c>
      <c r="EZ12" s="6">
        <v>0</v>
      </c>
      <c r="FA12" s="6">
        <v>0</v>
      </c>
      <c r="FB12" s="6">
        <v>2082</v>
      </c>
      <c r="FC12" s="6">
        <v>0</v>
      </c>
      <c r="FD12" s="6">
        <v>0</v>
      </c>
      <c r="FE12" s="6"/>
      <c r="FF12" s="6"/>
      <c r="FG12" s="6"/>
      <c r="FH12" s="6"/>
      <c r="FI12" s="6"/>
      <c r="FJ12" s="6"/>
      <c r="FK12" s="6"/>
      <c r="FL12" s="6"/>
      <c r="FM12" s="6"/>
      <c r="FN12" s="6">
        <v>246078.7</v>
      </c>
      <c r="FO12" s="6">
        <v>0</v>
      </c>
      <c r="FP12" s="6">
        <v>0</v>
      </c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>
        <v>12612.5</v>
      </c>
      <c r="GJ12" s="6">
        <v>4265.6000000000004</v>
      </c>
      <c r="GK12" s="6">
        <f t="shared" si="12"/>
        <v>33.820416253716559</v>
      </c>
      <c r="GL12" s="6">
        <v>0</v>
      </c>
      <c r="GM12" s="6">
        <v>0</v>
      </c>
      <c r="GN12" s="6">
        <v>0</v>
      </c>
    </row>
    <row r="13" spans="1:196" s="32" customFormat="1" ht="22.5" customHeight="1" x14ac:dyDescent="0.25">
      <c r="A13" s="6" t="s">
        <v>295</v>
      </c>
      <c r="B13" s="7">
        <f t="shared" si="19"/>
        <v>68583.199999999997</v>
      </c>
      <c r="C13" s="7">
        <f t="shared" si="19"/>
        <v>2418.8000000000002</v>
      </c>
      <c r="D13" s="7">
        <f>C13/B13*100</f>
        <v>3.5268112307387236</v>
      </c>
      <c r="E13" s="6">
        <v>11837.2</v>
      </c>
      <c r="F13" s="6">
        <v>0</v>
      </c>
      <c r="G13" s="6">
        <f t="shared" si="3"/>
        <v>0</v>
      </c>
      <c r="H13" s="6"/>
      <c r="I13" s="6"/>
      <c r="J13" s="6"/>
      <c r="K13" s="6"/>
      <c r="L13" s="6"/>
      <c r="M13" s="6"/>
      <c r="N13" s="6"/>
      <c r="O13" s="6"/>
      <c r="P13" s="6"/>
      <c r="Q13" s="6">
        <v>9624.5</v>
      </c>
      <c r="R13" s="6">
        <v>0</v>
      </c>
      <c r="S13" s="6">
        <v>0</v>
      </c>
      <c r="T13" s="6">
        <v>4253</v>
      </c>
      <c r="U13" s="6">
        <v>0</v>
      </c>
      <c r="V13" s="6">
        <f>U13/T13*100</f>
        <v>0</v>
      </c>
      <c r="W13" s="6"/>
      <c r="X13" s="6"/>
      <c r="Y13" s="6"/>
      <c r="Z13" s="6">
        <v>9523.7999999999993</v>
      </c>
      <c r="AA13" s="6">
        <v>0</v>
      </c>
      <c r="AB13" s="6">
        <v>0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>
        <v>20000</v>
      </c>
      <c r="AY13" s="6">
        <v>0</v>
      </c>
      <c r="AZ13" s="6">
        <v>0</v>
      </c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3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>
        <v>13.1</v>
      </c>
      <c r="ET13" s="6">
        <v>0</v>
      </c>
      <c r="EU13" s="6">
        <v>0</v>
      </c>
      <c r="EV13" s="6">
        <v>0</v>
      </c>
      <c r="EW13" s="6">
        <v>0</v>
      </c>
      <c r="EX13" s="6">
        <v>0</v>
      </c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>
        <v>646.70000000000005</v>
      </c>
      <c r="FL13" s="6">
        <v>0</v>
      </c>
      <c r="FM13" s="6">
        <v>0</v>
      </c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>
        <v>1863.9</v>
      </c>
      <c r="GA13" s="6">
        <v>931.9</v>
      </c>
      <c r="GB13" s="6">
        <f t="shared" si="10"/>
        <v>49.997317452653036</v>
      </c>
      <c r="GC13" s="6">
        <v>1531</v>
      </c>
      <c r="GD13" s="6">
        <v>390</v>
      </c>
      <c r="GE13" s="6">
        <f t="shared" si="11"/>
        <v>25.473546701502286</v>
      </c>
      <c r="GF13" s="6"/>
      <c r="GG13" s="6"/>
      <c r="GH13" s="6"/>
      <c r="GI13" s="6">
        <v>1290</v>
      </c>
      <c r="GJ13" s="6">
        <v>1096.9000000000001</v>
      </c>
      <c r="GK13" s="6">
        <f t="shared" si="12"/>
        <v>85.031007751937992</v>
      </c>
      <c r="GL13" s="6">
        <v>8000</v>
      </c>
      <c r="GM13" s="6">
        <v>0</v>
      </c>
      <c r="GN13" s="6">
        <v>0</v>
      </c>
    </row>
    <row r="14" spans="1:196" ht="33" customHeight="1" x14ac:dyDescent="0.2">
      <c r="A14" s="31" t="s">
        <v>296</v>
      </c>
      <c r="B14" s="7">
        <f t="shared" si="19"/>
        <v>2125481</v>
      </c>
      <c r="C14" s="7">
        <f t="shared" si="19"/>
        <v>104556.99999999999</v>
      </c>
      <c r="D14" s="7">
        <f>C14/B14*100</f>
        <v>4.9192159327700411</v>
      </c>
      <c r="E14" s="36">
        <f t="shared" ref="E14:BP14" si="20">SUM(E15:E35)</f>
        <v>127973.20000000003</v>
      </c>
      <c r="F14" s="36">
        <f t="shared" si="20"/>
        <v>0</v>
      </c>
      <c r="G14" s="7">
        <f t="shared" si="3"/>
        <v>0</v>
      </c>
      <c r="H14" s="36">
        <f t="shared" si="20"/>
        <v>118123.29999999999</v>
      </c>
      <c r="I14" s="36">
        <f t="shared" si="20"/>
        <v>0</v>
      </c>
      <c r="J14" s="36">
        <f t="shared" si="20"/>
        <v>0</v>
      </c>
      <c r="K14" s="36">
        <f t="shared" si="20"/>
        <v>500000</v>
      </c>
      <c r="L14" s="36">
        <f t="shared" si="20"/>
        <v>52761.199999999983</v>
      </c>
      <c r="M14" s="7">
        <f t="shared" si="4"/>
        <v>10.552239999999996</v>
      </c>
      <c r="N14" s="36">
        <f t="shared" si="20"/>
        <v>90000</v>
      </c>
      <c r="O14" s="36">
        <f t="shared" si="20"/>
        <v>5440.7999999999993</v>
      </c>
      <c r="P14" s="7">
        <f t="shared" ref="P14:P35" si="21">O14/N14*100</f>
        <v>6.0453333333333328</v>
      </c>
      <c r="Q14" s="36">
        <f t="shared" si="20"/>
        <v>0</v>
      </c>
      <c r="R14" s="36">
        <f t="shared" si="20"/>
        <v>0</v>
      </c>
      <c r="S14" s="36">
        <f t="shared" si="20"/>
        <v>0</v>
      </c>
      <c r="T14" s="36">
        <f t="shared" si="20"/>
        <v>25730.400000000001</v>
      </c>
      <c r="U14" s="36">
        <f t="shared" si="20"/>
        <v>0</v>
      </c>
      <c r="V14" s="36">
        <f t="shared" si="20"/>
        <v>0</v>
      </c>
      <c r="W14" s="36">
        <f t="shared" si="20"/>
        <v>0</v>
      </c>
      <c r="X14" s="36">
        <f t="shared" si="20"/>
        <v>0</v>
      </c>
      <c r="Y14" s="36">
        <f t="shared" si="20"/>
        <v>0</v>
      </c>
      <c r="Z14" s="36">
        <f t="shared" si="20"/>
        <v>0</v>
      </c>
      <c r="AA14" s="36">
        <f t="shared" si="20"/>
        <v>0</v>
      </c>
      <c r="AB14" s="36">
        <f t="shared" si="20"/>
        <v>0</v>
      </c>
      <c r="AC14" s="36">
        <f t="shared" si="20"/>
        <v>338592.6</v>
      </c>
      <c r="AD14" s="36">
        <f t="shared" si="20"/>
        <v>0</v>
      </c>
      <c r="AE14" s="36">
        <f t="shared" si="20"/>
        <v>0</v>
      </c>
      <c r="AF14" s="36">
        <f t="shared" si="20"/>
        <v>0</v>
      </c>
      <c r="AG14" s="36">
        <f t="shared" si="20"/>
        <v>0</v>
      </c>
      <c r="AH14" s="36">
        <f t="shared" si="20"/>
        <v>0</v>
      </c>
      <c r="AI14" s="36">
        <f t="shared" si="20"/>
        <v>44293.500000000007</v>
      </c>
      <c r="AJ14" s="36">
        <f t="shared" si="20"/>
        <v>0</v>
      </c>
      <c r="AK14" s="36">
        <f t="shared" si="20"/>
        <v>0</v>
      </c>
      <c r="AL14" s="36">
        <f t="shared" si="20"/>
        <v>0</v>
      </c>
      <c r="AM14" s="36">
        <f t="shared" si="20"/>
        <v>0</v>
      </c>
      <c r="AN14" s="36">
        <f t="shared" si="20"/>
        <v>0</v>
      </c>
      <c r="AO14" s="36">
        <f t="shared" si="20"/>
        <v>45553.5</v>
      </c>
      <c r="AP14" s="36">
        <f t="shared" si="20"/>
        <v>0</v>
      </c>
      <c r="AQ14" s="36">
        <f t="shared" si="20"/>
        <v>0</v>
      </c>
      <c r="AR14" s="36">
        <f t="shared" si="20"/>
        <v>899</v>
      </c>
      <c r="AS14" s="36">
        <f t="shared" si="20"/>
        <v>0</v>
      </c>
      <c r="AT14" s="36">
        <f t="shared" si="20"/>
        <v>0</v>
      </c>
      <c r="AU14" s="36">
        <f t="shared" si="20"/>
        <v>28450.7</v>
      </c>
      <c r="AV14" s="36">
        <f t="shared" si="20"/>
        <v>0</v>
      </c>
      <c r="AW14" s="36">
        <f t="shared" si="20"/>
        <v>0</v>
      </c>
      <c r="AX14" s="36">
        <f t="shared" si="20"/>
        <v>62000</v>
      </c>
      <c r="AY14" s="36">
        <f t="shared" si="20"/>
        <v>0</v>
      </c>
      <c r="AZ14" s="36">
        <f t="shared" si="20"/>
        <v>0</v>
      </c>
      <c r="BA14" s="36">
        <f t="shared" si="20"/>
        <v>8880.1</v>
      </c>
      <c r="BB14" s="36">
        <f t="shared" si="20"/>
        <v>0</v>
      </c>
      <c r="BC14" s="36">
        <f t="shared" si="20"/>
        <v>0</v>
      </c>
      <c r="BD14" s="36">
        <f t="shared" si="20"/>
        <v>0</v>
      </c>
      <c r="BE14" s="36">
        <f t="shared" si="20"/>
        <v>0</v>
      </c>
      <c r="BF14" s="36">
        <f t="shared" si="20"/>
        <v>0</v>
      </c>
      <c r="BG14" s="36">
        <f t="shared" si="20"/>
        <v>235.6</v>
      </c>
      <c r="BH14" s="36">
        <f t="shared" si="20"/>
        <v>0</v>
      </c>
      <c r="BI14" s="36">
        <f t="shared" si="20"/>
        <v>0</v>
      </c>
      <c r="BJ14" s="36">
        <f t="shared" si="20"/>
        <v>21478.1</v>
      </c>
      <c r="BK14" s="36">
        <f t="shared" si="20"/>
        <v>0</v>
      </c>
      <c r="BL14" s="36">
        <f t="shared" si="20"/>
        <v>0</v>
      </c>
      <c r="BM14" s="36">
        <f t="shared" si="20"/>
        <v>0</v>
      </c>
      <c r="BN14" s="36">
        <f t="shared" si="20"/>
        <v>0</v>
      </c>
      <c r="BO14" s="36">
        <f t="shared" si="20"/>
        <v>0</v>
      </c>
      <c r="BP14" s="36">
        <f t="shared" si="20"/>
        <v>0</v>
      </c>
      <c r="BQ14" s="36">
        <f t="shared" ref="BQ14:DH14" si="22">SUM(BQ15:BQ35)</f>
        <v>0</v>
      </c>
      <c r="BR14" s="36">
        <f t="shared" si="22"/>
        <v>0</v>
      </c>
      <c r="BS14" s="36">
        <f t="shared" si="22"/>
        <v>0</v>
      </c>
      <c r="BT14" s="36">
        <f t="shared" si="22"/>
        <v>0</v>
      </c>
      <c r="BU14" s="36">
        <f t="shared" si="22"/>
        <v>0</v>
      </c>
      <c r="BV14" s="36">
        <f t="shared" si="22"/>
        <v>25129.8</v>
      </c>
      <c r="BW14" s="36">
        <f t="shared" si="22"/>
        <v>0</v>
      </c>
      <c r="BX14" s="36">
        <f t="shared" si="22"/>
        <v>0</v>
      </c>
      <c r="BY14" s="36">
        <f t="shared" si="22"/>
        <v>12887.2</v>
      </c>
      <c r="BZ14" s="36">
        <f t="shared" si="22"/>
        <v>0</v>
      </c>
      <c r="CA14" s="36">
        <f t="shared" si="22"/>
        <v>0</v>
      </c>
      <c r="CB14" s="36">
        <f t="shared" si="22"/>
        <v>23318.1</v>
      </c>
      <c r="CC14" s="36">
        <f t="shared" si="22"/>
        <v>0</v>
      </c>
      <c r="CD14" s="36">
        <f t="shared" si="22"/>
        <v>0</v>
      </c>
      <c r="CE14" s="36">
        <f t="shared" si="22"/>
        <v>0</v>
      </c>
      <c r="CF14" s="36">
        <f t="shared" si="22"/>
        <v>0</v>
      </c>
      <c r="CG14" s="36">
        <f t="shared" si="22"/>
        <v>0</v>
      </c>
      <c r="CH14" s="36">
        <f t="shared" si="22"/>
        <v>0</v>
      </c>
      <c r="CI14" s="36">
        <f t="shared" si="22"/>
        <v>0</v>
      </c>
      <c r="CJ14" s="36">
        <f t="shared" si="22"/>
        <v>0</v>
      </c>
      <c r="CK14" s="36">
        <f t="shared" si="22"/>
        <v>0</v>
      </c>
      <c r="CL14" s="36">
        <f t="shared" si="22"/>
        <v>0</v>
      </c>
      <c r="CM14" s="36">
        <f t="shared" si="22"/>
        <v>0</v>
      </c>
      <c r="CN14" s="36">
        <f t="shared" si="22"/>
        <v>5672.6</v>
      </c>
      <c r="CO14" s="36">
        <f t="shared" si="22"/>
        <v>0</v>
      </c>
      <c r="CP14" s="36">
        <f t="shared" si="22"/>
        <v>0</v>
      </c>
      <c r="CQ14" s="36">
        <f t="shared" si="22"/>
        <v>0</v>
      </c>
      <c r="CR14" s="36">
        <f t="shared" si="22"/>
        <v>0</v>
      </c>
      <c r="CS14" s="36">
        <f t="shared" si="22"/>
        <v>0</v>
      </c>
      <c r="CT14" s="36">
        <f t="shared" si="22"/>
        <v>0</v>
      </c>
      <c r="CU14" s="36">
        <f t="shared" si="22"/>
        <v>0</v>
      </c>
      <c r="CV14" s="36">
        <f t="shared" si="22"/>
        <v>0</v>
      </c>
      <c r="CW14" s="36">
        <f t="shared" si="22"/>
        <v>0</v>
      </c>
      <c r="CX14" s="36">
        <f t="shared" si="22"/>
        <v>0</v>
      </c>
      <c r="CY14" s="36">
        <f t="shared" si="22"/>
        <v>0</v>
      </c>
      <c r="CZ14" s="36">
        <f t="shared" si="22"/>
        <v>0</v>
      </c>
      <c r="DA14" s="36">
        <f t="shared" si="22"/>
        <v>0</v>
      </c>
      <c r="DB14" s="36">
        <f t="shared" si="22"/>
        <v>0</v>
      </c>
      <c r="DC14" s="36">
        <f t="shared" si="22"/>
        <v>0</v>
      </c>
      <c r="DD14" s="36">
        <f t="shared" si="22"/>
        <v>0</v>
      </c>
      <c r="DE14" s="36">
        <f t="shared" si="22"/>
        <v>0</v>
      </c>
      <c r="DF14" s="36">
        <f t="shared" si="22"/>
        <v>10268.6</v>
      </c>
      <c r="DG14" s="36">
        <f t="shared" si="22"/>
        <v>0</v>
      </c>
      <c r="DH14" s="36">
        <f t="shared" si="22"/>
        <v>0</v>
      </c>
      <c r="DI14" s="36">
        <f t="shared" ref="DI14:FT14" si="23">SUM(DI15:DI35)</f>
        <v>13424.5</v>
      </c>
      <c r="DJ14" s="36">
        <f t="shared" si="23"/>
        <v>0</v>
      </c>
      <c r="DK14" s="36">
        <f t="shared" si="23"/>
        <v>0</v>
      </c>
      <c r="DL14" s="36">
        <f t="shared" si="23"/>
        <v>11229.9</v>
      </c>
      <c r="DM14" s="36">
        <f t="shared" si="23"/>
        <v>0</v>
      </c>
      <c r="DN14" s="36">
        <f t="shared" si="23"/>
        <v>0</v>
      </c>
      <c r="DO14" s="36">
        <f t="shared" si="23"/>
        <v>62160.6</v>
      </c>
      <c r="DP14" s="36">
        <f t="shared" si="23"/>
        <v>0</v>
      </c>
      <c r="DQ14" s="36">
        <f t="shared" si="23"/>
        <v>0</v>
      </c>
      <c r="DR14" s="36">
        <f t="shared" si="23"/>
        <v>14074</v>
      </c>
      <c r="DS14" s="36">
        <f t="shared" si="23"/>
        <v>0</v>
      </c>
      <c r="DT14" s="36">
        <f t="shared" si="23"/>
        <v>0</v>
      </c>
      <c r="DU14" s="36">
        <f t="shared" si="23"/>
        <v>14219.6</v>
      </c>
      <c r="DV14" s="36">
        <f t="shared" si="23"/>
        <v>0</v>
      </c>
      <c r="DW14" s="36">
        <f t="shared" si="23"/>
        <v>0</v>
      </c>
      <c r="DX14" s="36">
        <f t="shared" si="23"/>
        <v>23919.4</v>
      </c>
      <c r="DY14" s="36">
        <f t="shared" si="23"/>
        <v>0</v>
      </c>
      <c r="DZ14" s="36">
        <f t="shared" si="23"/>
        <v>0</v>
      </c>
      <c r="EA14" s="36">
        <f t="shared" si="23"/>
        <v>31782.9</v>
      </c>
      <c r="EB14" s="36">
        <f t="shared" si="23"/>
        <v>12348.8</v>
      </c>
      <c r="EC14" s="36">
        <f>EB14/EA14*100</f>
        <v>38.853597374688903</v>
      </c>
      <c r="ED14" s="36">
        <f t="shared" si="23"/>
        <v>185454.7</v>
      </c>
      <c r="EE14" s="36">
        <f t="shared" si="23"/>
        <v>0</v>
      </c>
      <c r="EF14" s="36">
        <f t="shared" si="23"/>
        <v>0</v>
      </c>
      <c r="EG14" s="36">
        <f t="shared" si="23"/>
        <v>10000</v>
      </c>
      <c r="EH14" s="36">
        <f t="shared" si="23"/>
        <v>0</v>
      </c>
      <c r="EI14" s="36">
        <f t="shared" si="23"/>
        <v>0</v>
      </c>
      <c r="EJ14" s="36">
        <f t="shared" si="23"/>
        <v>7308</v>
      </c>
      <c r="EK14" s="36">
        <f t="shared" si="23"/>
        <v>0</v>
      </c>
      <c r="EL14" s="36">
        <f t="shared" si="23"/>
        <v>0</v>
      </c>
      <c r="EM14" s="36">
        <f t="shared" si="23"/>
        <v>12211.7</v>
      </c>
      <c r="EN14" s="36">
        <f t="shared" si="23"/>
        <v>0</v>
      </c>
      <c r="EO14" s="36">
        <f t="shared" si="23"/>
        <v>0</v>
      </c>
      <c r="EP14" s="36">
        <f t="shared" si="23"/>
        <v>30053.200000000001</v>
      </c>
      <c r="EQ14" s="36">
        <f t="shared" si="23"/>
        <v>0</v>
      </c>
      <c r="ER14" s="36">
        <f t="shared" si="23"/>
        <v>0</v>
      </c>
      <c r="ES14" s="36">
        <f t="shared" si="23"/>
        <v>221.19999999999996</v>
      </c>
      <c r="ET14" s="36">
        <f t="shared" si="23"/>
        <v>0</v>
      </c>
      <c r="EU14" s="36">
        <f t="shared" si="23"/>
        <v>0</v>
      </c>
      <c r="EV14" s="36">
        <f t="shared" si="23"/>
        <v>39212.399999999994</v>
      </c>
      <c r="EW14" s="36">
        <f t="shared" si="23"/>
        <v>0</v>
      </c>
      <c r="EX14" s="36">
        <f t="shared" si="23"/>
        <v>0</v>
      </c>
      <c r="EY14" s="36">
        <f t="shared" si="23"/>
        <v>0</v>
      </c>
      <c r="EZ14" s="36">
        <f t="shared" si="23"/>
        <v>0</v>
      </c>
      <c r="FA14" s="36">
        <f t="shared" si="23"/>
        <v>0</v>
      </c>
      <c r="FB14" s="36">
        <f t="shared" si="23"/>
        <v>0</v>
      </c>
      <c r="FC14" s="36">
        <f t="shared" si="23"/>
        <v>0</v>
      </c>
      <c r="FD14" s="36">
        <f t="shared" si="23"/>
        <v>0</v>
      </c>
      <c r="FE14" s="36">
        <f t="shared" si="23"/>
        <v>30398.199999999997</v>
      </c>
      <c r="FF14" s="36">
        <f t="shared" si="23"/>
        <v>0</v>
      </c>
      <c r="FG14" s="36">
        <f t="shared" si="23"/>
        <v>0</v>
      </c>
      <c r="FH14" s="36">
        <f t="shared" si="23"/>
        <v>0</v>
      </c>
      <c r="FI14" s="36">
        <f t="shared" si="23"/>
        <v>0</v>
      </c>
      <c r="FJ14" s="36">
        <f t="shared" si="23"/>
        <v>0</v>
      </c>
      <c r="FK14" s="36">
        <f t="shared" si="23"/>
        <v>0</v>
      </c>
      <c r="FL14" s="36">
        <f t="shared" si="23"/>
        <v>0</v>
      </c>
      <c r="FM14" s="36">
        <f t="shared" si="23"/>
        <v>0</v>
      </c>
      <c r="FN14" s="36">
        <f t="shared" si="23"/>
        <v>0</v>
      </c>
      <c r="FO14" s="36">
        <f t="shared" si="23"/>
        <v>0</v>
      </c>
      <c r="FP14" s="36">
        <f t="shared" si="23"/>
        <v>0</v>
      </c>
      <c r="FQ14" s="36">
        <f t="shared" si="23"/>
        <v>0</v>
      </c>
      <c r="FR14" s="36">
        <f t="shared" si="23"/>
        <v>0</v>
      </c>
      <c r="FS14" s="36">
        <f t="shared" si="23"/>
        <v>0</v>
      </c>
      <c r="FT14" s="36">
        <f t="shared" si="23"/>
        <v>42.3</v>
      </c>
      <c r="FU14" s="36">
        <f t="shared" ref="FU14:GN14" si="24">SUM(FU15:FU35)</f>
        <v>0</v>
      </c>
      <c r="FV14" s="36">
        <f t="shared" si="24"/>
        <v>0</v>
      </c>
      <c r="FW14" s="36">
        <f t="shared" si="24"/>
        <v>3300</v>
      </c>
      <c r="FX14" s="36">
        <f t="shared" si="24"/>
        <v>0</v>
      </c>
      <c r="FY14" s="36">
        <f t="shared" si="24"/>
        <v>0</v>
      </c>
      <c r="FZ14" s="36">
        <f t="shared" si="24"/>
        <v>64888.900000000009</v>
      </c>
      <c r="GA14" s="36">
        <f t="shared" si="24"/>
        <v>26806.899999999998</v>
      </c>
      <c r="GB14" s="7">
        <f t="shared" si="10"/>
        <v>41.311996350685547</v>
      </c>
      <c r="GC14" s="36">
        <f t="shared" si="24"/>
        <v>16060.7</v>
      </c>
      <c r="GD14" s="36">
        <f t="shared" si="24"/>
        <v>3213.2999999999997</v>
      </c>
      <c r="GE14" s="7">
        <f t="shared" si="11"/>
        <v>20.00722259926404</v>
      </c>
      <c r="GF14" s="36">
        <f t="shared" si="24"/>
        <v>0</v>
      </c>
      <c r="GG14" s="36">
        <f t="shared" si="24"/>
        <v>0</v>
      </c>
      <c r="GH14" s="36">
        <f t="shared" si="24"/>
        <v>0</v>
      </c>
      <c r="GI14" s="36">
        <f t="shared" si="24"/>
        <v>10032.5</v>
      </c>
      <c r="GJ14" s="36">
        <f t="shared" si="24"/>
        <v>3986</v>
      </c>
      <c r="GK14" s="7">
        <f t="shared" si="12"/>
        <v>39.730874657363572</v>
      </c>
      <c r="GL14" s="36">
        <f t="shared" si="24"/>
        <v>56000</v>
      </c>
      <c r="GM14" s="36">
        <f t="shared" si="24"/>
        <v>0</v>
      </c>
      <c r="GN14" s="36">
        <f t="shared" si="24"/>
        <v>0</v>
      </c>
    </row>
    <row r="15" spans="1:196" s="32" customFormat="1" ht="22.5" customHeight="1" x14ac:dyDescent="0.25">
      <c r="A15" s="6" t="s">
        <v>297</v>
      </c>
      <c r="B15" s="7">
        <f t="shared" si="19"/>
        <v>37397.799999999996</v>
      </c>
      <c r="C15" s="7">
        <f t="shared" si="19"/>
        <v>2256.5</v>
      </c>
      <c r="D15" s="7">
        <f>C15/B15*100</f>
        <v>6.0337773879746948</v>
      </c>
      <c r="E15" s="6">
        <v>2538</v>
      </c>
      <c r="F15" s="6">
        <v>0</v>
      </c>
      <c r="G15" s="6">
        <f t="shared" si="3"/>
        <v>0</v>
      </c>
      <c r="H15" s="6"/>
      <c r="I15" s="6"/>
      <c r="J15" s="6"/>
      <c r="K15" s="6">
        <v>17509.599999999999</v>
      </c>
      <c r="L15" s="6">
        <v>1988.6</v>
      </c>
      <c r="M15" s="6">
        <f>L15/K15*100</f>
        <v>11.357198336912324</v>
      </c>
      <c r="N15" s="6">
        <v>4200.3999999999996</v>
      </c>
      <c r="O15" s="6">
        <v>0</v>
      </c>
      <c r="P15" s="6">
        <f t="shared" si="21"/>
        <v>0</v>
      </c>
      <c r="Q15" s="6"/>
      <c r="R15" s="6"/>
      <c r="S15" s="6"/>
      <c r="T15" s="6">
        <v>450.2</v>
      </c>
      <c r="U15" s="6">
        <v>0</v>
      </c>
      <c r="V15" s="6">
        <f>U15/T15*100</f>
        <v>0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>
        <v>0</v>
      </c>
      <c r="AJ15" s="6">
        <v>0</v>
      </c>
      <c r="AK15" s="6">
        <v>0</v>
      </c>
      <c r="AL15" s="6"/>
      <c r="AM15" s="6"/>
      <c r="AN15" s="6"/>
      <c r="AO15" s="6">
        <v>3903.3</v>
      </c>
      <c r="AP15" s="6">
        <v>0</v>
      </c>
      <c r="AQ15" s="6">
        <v>0</v>
      </c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>
        <v>559</v>
      </c>
      <c r="EQ15" s="6">
        <v>0</v>
      </c>
      <c r="ER15" s="6">
        <v>0</v>
      </c>
      <c r="ES15" s="6">
        <v>6.6</v>
      </c>
      <c r="ET15" s="6">
        <v>0</v>
      </c>
      <c r="EU15" s="6">
        <v>0</v>
      </c>
      <c r="EV15" s="6">
        <v>1911.3</v>
      </c>
      <c r="EW15" s="6">
        <v>0</v>
      </c>
      <c r="EX15" s="6">
        <v>0</v>
      </c>
      <c r="EY15" s="6"/>
      <c r="EZ15" s="6"/>
      <c r="FA15" s="6"/>
      <c r="FB15" s="6"/>
      <c r="FC15" s="6"/>
      <c r="FD15" s="6"/>
      <c r="FE15" s="6">
        <v>1013.2</v>
      </c>
      <c r="FF15" s="6">
        <v>0</v>
      </c>
      <c r="FG15" s="6">
        <v>0</v>
      </c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>
        <v>1742</v>
      </c>
      <c r="GA15" s="6">
        <v>0</v>
      </c>
      <c r="GB15" s="6">
        <f t="shared" si="10"/>
        <v>0</v>
      </c>
      <c r="GC15" s="6">
        <v>384.2</v>
      </c>
      <c r="GD15" s="6">
        <v>96</v>
      </c>
      <c r="GE15" s="6">
        <f>GD15/GC15*100</f>
        <v>24.986985944820404</v>
      </c>
      <c r="GF15" s="6"/>
      <c r="GG15" s="6"/>
      <c r="GH15" s="6"/>
      <c r="GI15" s="6">
        <v>180</v>
      </c>
      <c r="GJ15" s="6">
        <v>171.9</v>
      </c>
      <c r="GK15" s="6">
        <f>GJ15/GI15*100</f>
        <v>95.5</v>
      </c>
      <c r="GL15" s="6">
        <v>3000</v>
      </c>
      <c r="GM15" s="6">
        <v>0</v>
      </c>
      <c r="GN15" s="6">
        <v>0</v>
      </c>
    </row>
    <row r="16" spans="1:196" s="32" customFormat="1" ht="22.5" customHeight="1" x14ac:dyDescent="0.25">
      <c r="A16" s="6" t="s">
        <v>298</v>
      </c>
      <c r="B16" s="7">
        <f t="shared" si="19"/>
        <v>87942.60000000002</v>
      </c>
      <c r="C16" s="7">
        <f t="shared" si="19"/>
        <v>7692.3</v>
      </c>
      <c r="D16" s="7">
        <f t="shared" ref="D16:D36" si="25">C16/B16*100</f>
        <v>8.7469554004543859</v>
      </c>
      <c r="E16" s="6">
        <v>3959.3</v>
      </c>
      <c r="F16" s="6">
        <v>0</v>
      </c>
      <c r="G16" s="6">
        <f t="shared" si="3"/>
        <v>0</v>
      </c>
      <c r="H16" s="6"/>
      <c r="I16" s="6"/>
      <c r="J16" s="6"/>
      <c r="K16" s="6">
        <v>31803.4</v>
      </c>
      <c r="L16" s="6">
        <v>6227.3</v>
      </c>
      <c r="M16" s="6">
        <f t="shared" ref="M16:M35" si="26">L16/K16*100</f>
        <v>19.580610878082215</v>
      </c>
      <c r="N16" s="6">
        <v>2556.3000000000002</v>
      </c>
      <c r="O16" s="6">
        <v>0</v>
      </c>
      <c r="P16" s="6">
        <f t="shared" si="21"/>
        <v>0</v>
      </c>
      <c r="Q16" s="6"/>
      <c r="R16" s="6"/>
      <c r="S16" s="6"/>
      <c r="T16" s="6">
        <v>103.4</v>
      </c>
      <c r="U16" s="6">
        <v>0</v>
      </c>
      <c r="V16" s="6">
        <f t="shared" ref="V16:V35" si="27">U16/T16*100</f>
        <v>0</v>
      </c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>
        <v>5651</v>
      </c>
      <c r="AJ16" s="6">
        <v>0</v>
      </c>
      <c r="AK16" s="6">
        <v>0</v>
      </c>
      <c r="AL16" s="6"/>
      <c r="AM16" s="6"/>
      <c r="AN16" s="6"/>
      <c r="AO16" s="6">
        <v>3303.3</v>
      </c>
      <c r="AP16" s="6">
        <v>0</v>
      </c>
      <c r="AQ16" s="6">
        <v>0</v>
      </c>
      <c r="AR16" s="6"/>
      <c r="AS16" s="6"/>
      <c r="AT16" s="6"/>
      <c r="AU16" s="6"/>
      <c r="AV16" s="6"/>
      <c r="AW16" s="6"/>
      <c r="AX16" s="6">
        <v>15000</v>
      </c>
      <c r="AY16" s="6">
        <v>0</v>
      </c>
      <c r="AZ16" s="6">
        <v>0</v>
      </c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>
        <v>13424.5</v>
      </c>
      <c r="DJ16" s="6">
        <v>0</v>
      </c>
      <c r="DK16" s="6">
        <v>0</v>
      </c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>
        <v>910.6</v>
      </c>
      <c r="EQ16" s="6">
        <v>0</v>
      </c>
      <c r="ER16" s="6">
        <v>0</v>
      </c>
      <c r="ES16" s="6">
        <v>7</v>
      </c>
      <c r="ET16" s="6">
        <v>0</v>
      </c>
      <c r="EU16" s="6">
        <v>0</v>
      </c>
      <c r="EV16" s="6">
        <v>1987.2</v>
      </c>
      <c r="EW16" s="6">
        <v>0</v>
      </c>
      <c r="EX16" s="6">
        <v>0</v>
      </c>
      <c r="EY16" s="6"/>
      <c r="EZ16" s="6"/>
      <c r="FA16" s="6"/>
      <c r="FB16" s="6"/>
      <c r="FC16" s="6"/>
      <c r="FD16" s="6"/>
      <c r="FE16" s="6">
        <v>2026.4</v>
      </c>
      <c r="FF16" s="6">
        <v>0</v>
      </c>
      <c r="FG16" s="6">
        <v>0</v>
      </c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>
        <v>525</v>
      </c>
      <c r="FX16" s="6">
        <v>0</v>
      </c>
      <c r="FY16" s="6">
        <v>0</v>
      </c>
      <c r="FZ16" s="6">
        <v>2567.1</v>
      </c>
      <c r="GA16" s="6">
        <v>1283.5</v>
      </c>
      <c r="GB16" s="6">
        <f t="shared" si="10"/>
        <v>49.998052276888323</v>
      </c>
      <c r="GC16" s="6">
        <v>725.6</v>
      </c>
      <c r="GD16" s="6">
        <v>181.5</v>
      </c>
      <c r="GE16" s="6">
        <f t="shared" ref="GE16:GE35" si="28">GD16/GC16*100</f>
        <v>25.013781697905181</v>
      </c>
      <c r="GF16" s="6"/>
      <c r="GG16" s="6"/>
      <c r="GH16" s="6"/>
      <c r="GI16" s="6">
        <v>292.5</v>
      </c>
      <c r="GJ16" s="6">
        <v>0</v>
      </c>
      <c r="GK16" s="6">
        <f t="shared" ref="GK16:GK35" si="29">GJ16/GI16*100</f>
        <v>0</v>
      </c>
      <c r="GL16" s="6">
        <v>3100</v>
      </c>
      <c r="GM16" s="6">
        <v>0</v>
      </c>
      <c r="GN16" s="6">
        <v>0</v>
      </c>
    </row>
    <row r="17" spans="1:196" s="32" customFormat="1" ht="22.5" customHeight="1" x14ac:dyDescent="0.25">
      <c r="A17" s="6" t="s">
        <v>299</v>
      </c>
      <c r="B17" s="7">
        <f t="shared" si="19"/>
        <v>130765.59999999999</v>
      </c>
      <c r="C17" s="7">
        <f t="shared" si="19"/>
        <v>4679.5</v>
      </c>
      <c r="D17" s="7">
        <f t="shared" si="25"/>
        <v>3.5785405335959917</v>
      </c>
      <c r="E17" s="6">
        <v>7065.8</v>
      </c>
      <c r="F17" s="6">
        <v>0</v>
      </c>
      <c r="G17" s="6">
        <f t="shared" si="3"/>
        <v>0</v>
      </c>
      <c r="H17" s="6"/>
      <c r="I17" s="6"/>
      <c r="J17" s="6"/>
      <c r="K17" s="6">
        <v>17013.7</v>
      </c>
      <c r="L17" s="6">
        <v>1747.8</v>
      </c>
      <c r="M17" s="6">
        <f t="shared" si="26"/>
        <v>10.272897723599216</v>
      </c>
      <c r="N17" s="6">
        <v>4917.1000000000004</v>
      </c>
      <c r="O17" s="6">
        <v>362.9</v>
      </c>
      <c r="P17" s="6">
        <f t="shared" si="21"/>
        <v>7.3803664761749808</v>
      </c>
      <c r="Q17" s="6"/>
      <c r="R17" s="6"/>
      <c r="S17" s="6"/>
      <c r="T17" s="6">
        <v>1396.1</v>
      </c>
      <c r="U17" s="6">
        <v>0</v>
      </c>
      <c r="V17" s="6">
        <f t="shared" si="27"/>
        <v>0</v>
      </c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>
        <v>0</v>
      </c>
      <c r="AJ17" s="6">
        <v>0</v>
      </c>
      <c r="AK17" s="6">
        <v>0</v>
      </c>
      <c r="AL17" s="6"/>
      <c r="AM17" s="6"/>
      <c r="AN17" s="6"/>
      <c r="AO17" s="6">
        <v>1925.7</v>
      </c>
      <c r="AP17" s="6">
        <v>0</v>
      </c>
      <c r="AQ17" s="6">
        <v>0</v>
      </c>
      <c r="AR17" s="6">
        <v>899</v>
      </c>
      <c r="AS17" s="6">
        <v>0</v>
      </c>
      <c r="AT17" s="6">
        <v>0</v>
      </c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>
        <v>7560.6</v>
      </c>
      <c r="DG17" s="6">
        <v>0</v>
      </c>
      <c r="DH17" s="6">
        <v>0</v>
      </c>
      <c r="DI17" s="6"/>
      <c r="DJ17" s="6"/>
      <c r="DK17" s="6"/>
      <c r="DL17" s="6">
        <v>11229.9</v>
      </c>
      <c r="DM17" s="6">
        <v>0</v>
      </c>
      <c r="DN17" s="6">
        <v>0</v>
      </c>
      <c r="DO17" s="6">
        <v>62160.6</v>
      </c>
      <c r="DP17" s="6">
        <v>0</v>
      </c>
      <c r="DQ17" s="6">
        <v>0</v>
      </c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>
        <v>2094.6999999999998</v>
      </c>
      <c r="EQ17" s="6">
        <v>0</v>
      </c>
      <c r="ER17" s="6">
        <v>0</v>
      </c>
      <c r="ES17" s="6">
        <v>15.3</v>
      </c>
      <c r="ET17" s="6">
        <v>0</v>
      </c>
      <c r="EU17" s="6">
        <v>0</v>
      </c>
      <c r="EV17" s="6">
        <v>3539.4</v>
      </c>
      <c r="EW17" s="6">
        <v>0</v>
      </c>
      <c r="EX17" s="6">
        <v>0</v>
      </c>
      <c r="EY17" s="6"/>
      <c r="EZ17" s="6"/>
      <c r="FA17" s="6"/>
      <c r="FB17" s="6"/>
      <c r="FC17" s="6"/>
      <c r="FD17" s="6"/>
      <c r="FE17" s="6">
        <v>1013.2</v>
      </c>
      <c r="FF17" s="6">
        <v>0</v>
      </c>
      <c r="FG17" s="6">
        <v>0</v>
      </c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>
        <v>28.1</v>
      </c>
      <c r="FU17" s="6">
        <v>0</v>
      </c>
      <c r="FV17" s="6">
        <v>0</v>
      </c>
      <c r="FW17" s="6">
        <v>150</v>
      </c>
      <c r="FX17" s="6">
        <v>0</v>
      </c>
      <c r="FY17" s="6">
        <v>0</v>
      </c>
      <c r="FZ17" s="6">
        <v>3824.5</v>
      </c>
      <c r="GA17" s="6">
        <v>1912.2</v>
      </c>
      <c r="GB17" s="6">
        <f t="shared" si="10"/>
        <v>49.99869263956073</v>
      </c>
      <c r="GC17" s="6">
        <v>1166.9000000000001</v>
      </c>
      <c r="GD17" s="6">
        <v>291</v>
      </c>
      <c r="GE17" s="6">
        <f t="shared" si="28"/>
        <v>24.937869568943352</v>
      </c>
      <c r="GF17" s="6"/>
      <c r="GG17" s="6"/>
      <c r="GH17" s="6"/>
      <c r="GI17" s="6">
        <v>765</v>
      </c>
      <c r="GJ17" s="6">
        <v>365.6</v>
      </c>
      <c r="GK17" s="6">
        <f t="shared" si="29"/>
        <v>47.790849673202615</v>
      </c>
      <c r="GL17" s="6">
        <v>4000</v>
      </c>
      <c r="GM17" s="6">
        <v>0</v>
      </c>
      <c r="GN17" s="6">
        <v>0</v>
      </c>
    </row>
    <row r="18" spans="1:196" s="33" customFormat="1" ht="22.5" customHeight="1" x14ac:dyDescent="0.2">
      <c r="A18" s="6" t="s">
        <v>300</v>
      </c>
      <c r="B18" s="7">
        <f t="shared" si="19"/>
        <v>64580.4</v>
      </c>
      <c r="C18" s="7">
        <f t="shared" si="19"/>
        <v>5112</v>
      </c>
      <c r="D18" s="7">
        <f t="shared" si="25"/>
        <v>7.9157143653492383</v>
      </c>
      <c r="E18" s="6">
        <v>8832.7999999999993</v>
      </c>
      <c r="F18" s="6">
        <v>0</v>
      </c>
      <c r="G18" s="6">
        <f t="shared" si="3"/>
        <v>0</v>
      </c>
      <c r="H18" s="6"/>
      <c r="I18" s="6"/>
      <c r="J18" s="6"/>
      <c r="K18" s="6">
        <v>26023.5</v>
      </c>
      <c r="L18" s="6">
        <v>1509.6</v>
      </c>
      <c r="M18" s="6">
        <f t="shared" si="26"/>
        <v>5.8009107153150028</v>
      </c>
      <c r="N18" s="6">
        <v>6050.5</v>
      </c>
      <c r="O18" s="6">
        <v>0</v>
      </c>
      <c r="P18" s="6">
        <f t="shared" si="21"/>
        <v>0</v>
      </c>
      <c r="Q18" s="6"/>
      <c r="R18" s="6"/>
      <c r="S18" s="6"/>
      <c r="T18" s="6">
        <v>1755.1</v>
      </c>
      <c r="U18" s="6">
        <v>0</v>
      </c>
      <c r="V18" s="6">
        <f t="shared" si="27"/>
        <v>0</v>
      </c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>
        <v>1732.6</v>
      </c>
      <c r="AJ18" s="6">
        <v>0</v>
      </c>
      <c r="AK18" s="6">
        <v>0</v>
      </c>
      <c r="AL18" s="6"/>
      <c r="AM18" s="6"/>
      <c r="AN18" s="6"/>
      <c r="AO18" s="6">
        <v>2237.6999999999998</v>
      </c>
      <c r="AP18" s="6">
        <v>0</v>
      </c>
      <c r="AQ18" s="6">
        <v>0</v>
      </c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>
        <v>235.6</v>
      </c>
      <c r="BH18" s="6">
        <v>0</v>
      </c>
      <c r="BI18" s="6">
        <v>0</v>
      </c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>
        <v>2527.5</v>
      </c>
      <c r="EQ18" s="6">
        <v>0</v>
      </c>
      <c r="ER18" s="6">
        <v>0</v>
      </c>
      <c r="ES18" s="6">
        <v>14.3</v>
      </c>
      <c r="ET18" s="6">
        <v>0</v>
      </c>
      <c r="EU18" s="6">
        <v>0</v>
      </c>
      <c r="EV18" s="6">
        <v>2373.5</v>
      </c>
      <c r="EW18" s="6">
        <v>0</v>
      </c>
      <c r="EX18" s="6">
        <v>0</v>
      </c>
      <c r="EY18" s="6"/>
      <c r="EZ18" s="6"/>
      <c r="FA18" s="6"/>
      <c r="FB18" s="6"/>
      <c r="FC18" s="6"/>
      <c r="FD18" s="6"/>
      <c r="FE18" s="6">
        <v>2026.4</v>
      </c>
      <c r="FF18" s="6">
        <v>0</v>
      </c>
      <c r="FG18" s="6">
        <v>0</v>
      </c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>
        <v>225</v>
      </c>
      <c r="FX18" s="6">
        <v>0</v>
      </c>
      <c r="FY18" s="6">
        <v>0</v>
      </c>
      <c r="FZ18" s="6">
        <v>5450.6</v>
      </c>
      <c r="GA18" s="6">
        <v>2725.3</v>
      </c>
      <c r="GB18" s="6">
        <f t="shared" si="10"/>
        <v>50</v>
      </c>
      <c r="GC18" s="6">
        <v>1057.8</v>
      </c>
      <c r="GD18" s="6">
        <v>264.5</v>
      </c>
      <c r="GE18" s="6">
        <f t="shared" si="28"/>
        <v>25.004726791453962</v>
      </c>
      <c r="GF18" s="6"/>
      <c r="GG18" s="6"/>
      <c r="GH18" s="6"/>
      <c r="GI18" s="6">
        <v>637.5</v>
      </c>
      <c r="GJ18" s="6">
        <v>612.6</v>
      </c>
      <c r="GK18" s="6">
        <f t="shared" si="29"/>
        <v>96.094117647058823</v>
      </c>
      <c r="GL18" s="6">
        <v>3400</v>
      </c>
      <c r="GM18" s="6">
        <v>0</v>
      </c>
      <c r="GN18" s="6">
        <v>0</v>
      </c>
    </row>
    <row r="19" spans="1:196" s="32" customFormat="1" ht="22.5" customHeight="1" x14ac:dyDescent="0.25">
      <c r="A19" s="6" t="s">
        <v>301</v>
      </c>
      <c r="B19" s="7">
        <f t="shared" si="19"/>
        <v>106350.39999999999</v>
      </c>
      <c r="C19" s="7">
        <f t="shared" si="19"/>
        <v>1237</v>
      </c>
      <c r="D19" s="7">
        <f t="shared" si="25"/>
        <v>1.1631361988295297</v>
      </c>
      <c r="E19" s="6">
        <v>10659.6</v>
      </c>
      <c r="F19" s="6">
        <v>0</v>
      </c>
      <c r="G19" s="6">
        <f t="shared" si="3"/>
        <v>0</v>
      </c>
      <c r="H19" s="6">
        <v>17025.5</v>
      </c>
      <c r="I19" s="6">
        <v>0</v>
      </c>
      <c r="J19" s="6">
        <f t="shared" ref="J19:J30" si="30">I19/H19*100</f>
        <v>0</v>
      </c>
      <c r="K19" s="6">
        <v>19521.2</v>
      </c>
      <c r="L19" s="6">
        <v>0</v>
      </c>
      <c r="M19" s="6">
        <f t="shared" si="26"/>
        <v>0</v>
      </c>
      <c r="N19" s="6">
        <v>3447.3</v>
      </c>
      <c r="O19" s="6">
        <v>0</v>
      </c>
      <c r="P19" s="6">
        <f t="shared" si="21"/>
        <v>0</v>
      </c>
      <c r="Q19" s="6"/>
      <c r="R19" s="6"/>
      <c r="S19" s="6"/>
      <c r="T19" s="6">
        <v>1357.8</v>
      </c>
      <c r="U19" s="6">
        <v>0</v>
      </c>
      <c r="V19" s="6">
        <f t="shared" si="27"/>
        <v>0</v>
      </c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>
        <v>0</v>
      </c>
      <c r="AJ19" s="6">
        <v>0</v>
      </c>
      <c r="AK19" s="6">
        <v>0</v>
      </c>
      <c r="AL19" s="6"/>
      <c r="AM19" s="6"/>
      <c r="AN19" s="6"/>
      <c r="AO19" s="6">
        <v>1525.7</v>
      </c>
      <c r="AP19" s="6">
        <v>0</v>
      </c>
      <c r="AQ19" s="6">
        <v>0</v>
      </c>
      <c r="AR19" s="6"/>
      <c r="AS19" s="6"/>
      <c r="AT19" s="6"/>
      <c r="AU19" s="6"/>
      <c r="AV19" s="6"/>
      <c r="AW19" s="6"/>
      <c r="AX19" s="6"/>
      <c r="AY19" s="6"/>
      <c r="AZ19" s="6"/>
      <c r="BA19" s="6">
        <v>8880.1</v>
      </c>
      <c r="BB19" s="6">
        <v>0</v>
      </c>
      <c r="BC19" s="6">
        <v>0</v>
      </c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>
        <v>590.1</v>
      </c>
      <c r="BZ19" s="6">
        <v>0</v>
      </c>
      <c r="CA19" s="6">
        <v>0</v>
      </c>
      <c r="CB19" s="6">
        <v>9286.2000000000007</v>
      </c>
      <c r="CC19" s="6">
        <v>0</v>
      </c>
      <c r="CD19" s="6">
        <v>0</v>
      </c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>
        <v>14074</v>
      </c>
      <c r="DS19" s="6">
        <v>0</v>
      </c>
      <c r="DT19" s="6">
        <v>0</v>
      </c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>
        <v>1995.5</v>
      </c>
      <c r="EQ19" s="6">
        <v>0</v>
      </c>
      <c r="ER19" s="6">
        <v>0</v>
      </c>
      <c r="ES19" s="6">
        <v>10.4</v>
      </c>
      <c r="ET19" s="6">
        <v>0</v>
      </c>
      <c r="EU19" s="6">
        <v>0</v>
      </c>
      <c r="EV19" s="6">
        <v>1112.2</v>
      </c>
      <c r="EW19" s="6">
        <v>0</v>
      </c>
      <c r="EX19" s="6">
        <v>0</v>
      </c>
      <c r="EY19" s="6"/>
      <c r="EZ19" s="6"/>
      <c r="FA19" s="6"/>
      <c r="FB19" s="6"/>
      <c r="FC19" s="6"/>
      <c r="FD19" s="6"/>
      <c r="FE19" s="6">
        <v>2026.6</v>
      </c>
      <c r="FF19" s="6">
        <v>0</v>
      </c>
      <c r="FG19" s="6">
        <v>0</v>
      </c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>
        <v>375</v>
      </c>
      <c r="FX19" s="6">
        <v>0</v>
      </c>
      <c r="FY19" s="6">
        <v>0</v>
      </c>
      <c r="FZ19" s="6">
        <v>3156.5</v>
      </c>
      <c r="GA19" s="6">
        <v>789</v>
      </c>
      <c r="GB19" s="6">
        <f t="shared" si="10"/>
        <v>24.996039917630284</v>
      </c>
      <c r="GC19" s="6">
        <v>816.7</v>
      </c>
      <c r="GD19" s="6">
        <v>204.3</v>
      </c>
      <c r="GE19" s="6">
        <f t="shared" si="28"/>
        <v>25.015305497734786</v>
      </c>
      <c r="GF19" s="6"/>
      <c r="GG19" s="6"/>
      <c r="GH19" s="6"/>
      <c r="GI19" s="6">
        <v>490</v>
      </c>
      <c r="GJ19" s="6">
        <v>243.7</v>
      </c>
      <c r="GK19" s="6">
        <f t="shared" si="29"/>
        <v>49.734693877551017</v>
      </c>
      <c r="GL19" s="6">
        <v>10000</v>
      </c>
      <c r="GM19" s="6">
        <v>0</v>
      </c>
      <c r="GN19" s="6">
        <v>0</v>
      </c>
    </row>
    <row r="20" spans="1:196" s="33" customFormat="1" ht="22.5" customHeight="1" x14ac:dyDescent="0.2">
      <c r="A20" s="6" t="s">
        <v>302</v>
      </c>
      <c r="B20" s="7">
        <f t="shared" si="19"/>
        <v>95692.9</v>
      </c>
      <c r="C20" s="7">
        <f t="shared" si="19"/>
        <v>7691.7</v>
      </c>
      <c r="D20" s="7">
        <f t="shared" si="25"/>
        <v>8.0379004084942576</v>
      </c>
      <c r="E20" s="6">
        <v>3807</v>
      </c>
      <c r="F20" s="6">
        <v>0</v>
      </c>
      <c r="G20" s="6">
        <f t="shared" si="3"/>
        <v>0</v>
      </c>
      <c r="H20" s="6">
        <v>18774.099999999999</v>
      </c>
      <c r="I20" s="6">
        <v>0</v>
      </c>
      <c r="J20" s="6">
        <f t="shared" si="30"/>
        <v>0</v>
      </c>
      <c r="K20" s="6">
        <v>29168.400000000001</v>
      </c>
      <c r="L20" s="6">
        <v>5115</v>
      </c>
      <c r="M20" s="6">
        <f t="shared" si="26"/>
        <v>17.53610071172913</v>
      </c>
      <c r="N20" s="6">
        <v>7311.2</v>
      </c>
      <c r="O20" s="6">
        <v>455</v>
      </c>
      <c r="P20" s="6">
        <f t="shared" si="21"/>
        <v>6.2233285917496444</v>
      </c>
      <c r="Q20" s="6"/>
      <c r="R20" s="6"/>
      <c r="S20" s="6"/>
      <c r="T20" s="6">
        <v>856.9</v>
      </c>
      <c r="U20" s="6">
        <v>0</v>
      </c>
      <c r="V20" s="6">
        <f t="shared" si="27"/>
        <v>0</v>
      </c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>
        <v>714.6</v>
      </c>
      <c r="AJ20" s="6">
        <v>0</v>
      </c>
      <c r="AK20" s="6">
        <v>0</v>
      </c>
      <c r="AL20" s="6"/>
      <c r="AM20" s="6"/>
      <c r="AN20" s="6"/>
      <c r="AO20" s="6">
        <v>3002.5</v>
      </c>
      <c r="AP20" s="6">
        <v>0</v>
      </c>
      <c r="AQ20" s="6">
        <v>0</v>
      </c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>
        <v>3234.1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>
        <v>12211.7</v>
      </c>
      <c r="EN20" s="6">
        <v>0</v>
      </c>
      <c r="EO20" s="6">
        <v>0</v>
      </c>
      <c r="EP20" s="6">
        <v>1752.1</v>
      </c>
      <c r="EQ20" s="6">
        <v>0</v>
      </c>
      <c r="ER20" s="6">
        <v>0</v>
      </c>
      <c r="ES20" s="6">
        <v>15.9</v>
      </c>
      <c r="ET20" s="6">
        <v>0</v>
      </c>
      <c r="EU20" s="6">
        <v>0</v>
      </c>
      <c r="EV20" s="6">
        <v>2645</v>
      </c>
      <c r="EW20" s="6">
        <v>0</v>
      </c>
      <c r="EX20" s="6">
        <v>0</v>
      </c>
      <c r="EY20" s="6"/>
      <c r="EZ20" s="6"/>
      <c r="FA20" s="6"/>
      <c r="FB20" s="6"/>
      <c r="FC20" s="6"/>
      <c r="FD20" s="6"/>
      <c r="FE20" s="6">
        <v>3039.9</v>
      </c>
      <c r="FF20" s="6">
        <v>0</v>
      </c>
      <c r="FG20" s="6">
        <v>0</v>
      </c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>
        <v>3999.6</v>
      </c>
      <c r="GA20" s="6">
        <v>1999.8</v>
      </c>
      <c r="GB20" s="6">
        <f t="shared" si="10"/>
        <v>50</v>
      </c>
      <c r="GC20" s="6">
        <v>1217.4000000000001</v>
      </c>
      <c r="GD20" s="6">
        <v>0</v>
      </c>
      <c r="GE20" s="6">
        <f t="shared" si="28"/>
        <v>0</v>
      </c>
      <c r="GF20" s="6"/>
      <c r="GG20" s="6"/>
      <c r="GH20" s="6"/>
      <c r="GI20" s="6">
        <v>642.5</v>
      </c>
      <c r="GJ20" s="6">
        <v>121.9</v>
      </c>
      <c r="GK20" s="6">
        <f t="shared" si="29"/>
        <v>18.972762645914397</v>
      </c>
      <c r="GL20" s="6">
        <v>3300</v>
      </c>
      <c r="GM20" s="6">
        <v>0</v>
      </c>
      <c r="GN20" s="6">
        <v>0</v>
      </c>
    </row>
    <row r="21" spans="1:196" s="32" customFormat="1" ht="22.5" customHeight="1" x14ac:dyDescent="0.25">
      <c r="A21" s="6" t="s">
        <v>303</v>
      </c>
      <c r="B21" s="7">
        <f t="shared" si="19"/>
        <v>40054</v>
      </c>
      <c r="C21" s="7">
        <f t="shared" si="19"/>
        <v>3856.6</v>
      </c>
      <c r="D21" s="7">
        <f t="shared" si="25"/>
        <v>9.6285015229440258</v>
      </c>
      <c r="E21" s="6">
        <v>4578.6000000000004</v>
      </c>
      <c r="F21" s="6">
        <v>0</v>
      </c>
      <c r="G21" s="6">
        <f t="shared" si="3"/>
        <v>0</v>
      </c>
      <c r="H21" s="6"/>
      <c r="I21" s="6"/>
      <c r="J21" s="6"/>
      <c r="K21" s="6">
        <v>19152.900000000001</v>
      </c>
      <c r="L21" s="6">
        <v>861.6</v>
      </c>
      <c r="M21" s="6">
        <f t="shared" si="26"/>
        <v>4.4985354698244127</v>
      </c>
      <c r="N21" s="6">
        <v>4089.7</v>
      </c>
      <c r="O21" s="6">
        <v>1336.6</v>
      </c>
      <c r="P21" s="6">
        <f t="shared" si="21"/>
        <v>32.682103821796218</v>
      </c>
      <c r="Q21" s="6"/>
      <c r="R21" s="6"/>
      <c r="S21" s="6"/>
      <c r="T21" s="6">
        <v>1615.8</v>
      </c>
      <c r="U21" s="6">
        <v>0</v>
      </c>
      <c r="V21" s="6">
        <f t="shared" si="27"/>
        <v>0</v>
      </c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>
        <v>270</v>
      </c>
      <c r="AJ21" s="6">
        <v>0</v>
      </c>
      <c r="AK21" s="6">
        <v>0</v>
      </c>
      <c r="AL21" s="6"/>
      <c r="AM21" s="6"/>
      <c r="AN21" s="6"/>
      <c r="AO21" s="6">
        <v>2105.1999999999998</v>
      </c>
      <c r="AP21" s="6">
        <v>0</v>
      </c>
      <c r="AQ21" s="6">
        <v>0</v>
      </c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>
        <v>1024.8</v>
      </c>
      <c r="EQ21" s="6">
        <v>0</v>
      </c>
      <c r="ER21" s="6">
        <v>0</v>
      </c>
      <c r="ES21" s="6">
        <v>8.6</v>
      </c>
      <c r="ET21" s="6">
        <v>0</v>
      </c>
      <c r="EU21" s="6">
        <v>0</v>
      </c>
      <c r="EV21" s="6">
        <v>1945.7</v>
      </c>
      <c r="EW21" s="6">
        <v>0</v>
      </c>
      <c r="EX21" s="6">
        <v>0</v>
      </c>
      <c r="EY21" s="6"/>
      <c r="EZ21" s="6"/>
      <c r="FA21" s="6"/>
      <c r="FB21" s="6"/>
      <c r="FC21" s="6"/>
      <c r="FD21" s="6"/>
      <c r="FE21" s="6">
        <v>1013.3</v>
      </c>
      <c r="FF21" s="6">
        <v>0</v>
      </c>
      <c r="FG21" s="6">
        <v>0</v>
      </c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>
        <v>225</v>
      </c>
      <c r="FX21" s="6">
        <v>0</v>
      </c>
      <c r="FY21" s="6">
        <v>0</v>
      </c>
      <c r="FZ21" s="6">
        <v>2901.6</v>
      </c>
      <c r="GA21" s="6">
        <v>1450.8</v>
      </c>
      <c r="GB21" s="6">
        <f t="shared" si="10"/>
        <v>50</v>
      </c>
      <c r="GC21" s="6">
        <v>830.3</v>
      </c>
      <c r="GD21" s="6">
        <v>207.6</v>
      </c>
      <c r="GE21" s="6">
        <f t="shared" si="28"/>
        <v>25.003010959894016</v>
      </c>
      <c r="GF21" s="6"/>
      <c r="GG21" s="6"/>
      <c r="GH21" s="6"/>
      <c r="GI21" s="6">
        <v>292.5</v>
      </c>
      <c r="GJ21" s="6">
        <v>0</v>
      </c>
      <c r="GK21" s="6">
        <f t="shared" si="29"/>
        <v>0</v>
      </c>
      <c r="GL21" s="6">
        <v>0</v>
      </c>
      <c r="GM21" s="6">
        <v>0</v>
      </c>
      <c r="GN21" s="6">
        <v>0</v>
      </c>
    </row>
    <row r="22" spans="1:196" s="33" customFormat="1" ht="22.5" customHeight="1" x14ac:dyDescent="0.2">
      <c r="A22" s="6" t="s">
        <v>304</v>
      </c>
      <c r="B22" s="7">
        <f t="shared" si="19"/>
        <v>80427.3</v>
      </c>
      <c r="C22" s="7">
        <f t="shared" si="19"/>
        <v>3910.7</v>
      </c>
      <c r="D22" s="7">
        <f t="shared" si="25"/>
        <v>4.8624036863104934</v>
      </c>
      <c r="E22" s="6">
        <v>3999.8</v>
      </c>
      <c r="F22" s="6">
        <v>0</v>
      </c>
      <c r="G22" s="6">
        <f t="shared" si="3"/>
        <v>0</v>
      </c>
      <c r="H22" s="6">
        <v>2783.9</v>
      </c>
      <c r="I22" s="6">
        <v>0</v>
      </c>
      <c r="J22" s="6">
        <v>0</v>
      </c>
      <c r="K22" s="6">
        <v>16376.3</v>
      </c>
      <c r="L22" s="6">
        <v>1852.1</v>
      </c>
      <c r="M22" s="6">
        <f t="shared" si="26"/>
        <v>11.309636486874325</v>
      </c>
      <c r="N22" s="6">
        <v>2779</v>
      </c>
      <c r="O22" s="6">
        <v>0</v>
      </c>
      <c r="P22" s="6">
        <f t="shared" si="21"/>
        <v>0</v>
      </c>
      <c r="Q22" s="6"/>
      <c r="R22" s="6"/>
      <c r="S22" s="6"/>
      <c r="T22" s="6">
        <v>724.6</v>
      </c>
      <c r="U22" s="6">
        <v>0</v>
      </c>
      <c r="V22" s="6">
        <f t="shared" si="27"/>
        <v>0</v>
      </c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>
        <v>351.4</v>
      </c>
      <c r="AJ22" s="6">
        <v>0</v>
      </c>
      <c r="AK22" s="6">
        <v>0</v>
      </c>
      <c r="AL22" s="6"/>
      <c r="AM22" s="6"/>
      <c r="AN22" s="6"/>
      <c r="AO22" s="6">
        <v>3342.3</v>
      </c>
      <c r="AP22" s="6">
        <v>0</v>
      </c>
      <c r="AQ22" s="6">
        <v>0</v>
      </c>
      <c r="AR22" s="6"/>
      <c r="AS22" s="6"/>
      <c r="AT22" s="6"/>
      <c r="AU22" s="6">
        <v>11280.8</v>
      </c>
      <c r="AV22" s="6">
        <v>0</v>
      </c>
      <c r="AW22" s="6">
        <v>0</v>
      </c>
      <c r="AX22" s="6">
        <v>15000</v>
      </c>
      <c r="AY22" s="6">
        <v>0</v>
      </c>
      <c r="AZ22" s="6">
        <v>0</v>
      </c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>
        <v>14219.6</v>
      </c>
      <c r="DV22" s="6">
        <v>0</v>
      </c>
      <c r="DW22" s="6">
        <v>0</v>
      </c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>
        <v>1968.5</v>
      </c>
      <c r="EQ22" s="6">
        <v>0</v>
      </c>
      <c r="ER22" s="6">
        <v>0</v>
      </c>
      <c r="ES22" s="6">
        <v>11.1</v>
      </c>
      <c r="ET22" s="6">
        <v>0</v>
      </c>
      <c r="EU22" s="6">
        <v>0</v>
      </c>
      <c r="EV22" s="6">
        <v>1983.7</v>
      </c>
      <c r="EW22" s="6">
        <v>0</v>
      </c>
      <c r="EX22" s="6">
        <v>0</v>
      </c>
      <c r="EY22" s="6"/>
      <c r="EZ22" s="6"/>
      <c r="FA22" s="6"/>
      <c r="FB22" s="6"/>
      <c r="FC22" s="6"/>
      <c r="FD22" s="6"/>
      <c r="FE22" s="6">
        <v>1013.3</v>
      </c>
      <c r="FF22" s="6">
        <v>0</v>
      </c>
      <c r="FG22" s="6">
        <v>0</v>
      </c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>
        <v>3057.9</v>
      </c>
      <c r="GA22" s="6">
        <v>1528.9</v>
      </c>
      <c r="GB22" s="6">
        <f t="shared" si="10"/>
        <v>49.998364890938227</v>
      </c>
      <c r="GC22" s="6">
        <v>900.1</v>
      </c>
      <c r="GD22" s="6">
        <v>225</v>
      </c>
      <c r="GE22" s="6">
        <f t="shared" si="28"/>
        <v>24.997222530829909</v>
      </c>
      <c r="GF22" s="6"/>
      <c r="GG22" s="6"/>
      <c r="GH22" s="6"/>
      <c r="GI22" s="6">
        <v>635</v>
      </c>
      <c r="GJ22" s="6">
        <v>304.7</v>
      </c>
      <c r="GK22" s="6">
        <f t="shared" si="29"/>
        <v>47.984251968503933</v>
      </c>
      <c r="GL22" s="6">
        <v>0</v>
      </c>
      <c r="GM22" s="6">
        <v>0</v>
      </c>
      <c r="GN22" s="6">
        <v>0</v>
      </c>
    </row>
    <row r="23" spans="1:196" s="32" customFormat="1" ht="22.5" customHeight="1" x14ac:dyDescent="0.25">
      <c r="A23" s="6" t="s">
        <v>305</v>
      </c>
      <c r="B23" s="7">
        <f t="shared" si="19"/>
        <v>38883.599999999999</v>
      </c>
      <c r="C23" s="7">
        <f t="shared" si="19"/>
        <v>1248.4000000000001</v>
      </c>
      <c r="D23" s="7">
        <f t="shared" si="25"/>
        <v>3.2106080712691214</v>
      </c>
      <c r="E23" s="6">
        <v>1624.3</v>
      </c>
      <c r="F23" s="6">
        <v>0</v>
      </c>
      <c r="G23" s="6">
        <f t="shared" si="3"/>
        <v>0</v>
      </c>
      <c r="H23" s="6"/>
      <c r="I23" s="6"/>
      <c r="J23" s="6"/>
      <c r="K23" s="6">
        <v>22552.799999999999</v>
      </c>
      <c r="L23" s="6">
        <v>0</v>
      </c>
      <c r="M23" s="6">
        <f t="shared" si="26"/>
        <v>0</v>
      </c>
      <c r="N23" s="6">
        <v>2735.1</v>
      </c>
      <c r="O23" s="6">
        <v>0</v>
      </c>
      <c r="P23" s="6">
        <f t="shared" si="21"/>
        <v>0</v>
      </c>
      <c r="Q23" s="6"/>
      <c r="R23" s="6"/>
      <c r="S23" s="6"/>
      <c r="T23" s="6">
        <v>1095.5</v>
      </c>
      <c r="U23" s="6">
        <v>0</v>
      </c>
      <c r="V23" s="6">
        <f t="shared" si="27"/>
        <v>0</v>
      </c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>
        <v>4696.2</v>
      </c>
      <c r="AJ23" s="6">
        <v>0</v>
      </c>
      <c r="AK23" s="6">
        <v>0</v>
      </c>
      <c r="AL23" s="6"/>
      <c r="AM23" s="6"/>
      <c r="AN23" s="6"/>
      <c r="AO23" s="6">
        <v>52.7</v>
      </c>
      <c r="AP23" s="6">
        <v>0</v>
      </c>
      <c r="AQ23" s="6">
        <v>0</v>
      </c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>
        <v>1241.2</v>
      </c>
      <c r="EQ23" s="6">
        <v>0</v>
      </c>
      <c r="ER23" s="6">
        <v>0</v>
      </c>
      <c r="ES23" s="6">
        <v>6.3</v>
      </c>
      <c r="ET23" s="6">
        <v>0</v>
      </c>
      <c r="EU23" s="6">
        <v>0</v>
      </c>
      <c r="EV23" s="6">
        <v>1078.0999999999999</v>
      </c>
      <c r="EW23" s="6">
        <v>0</v>
      </c>
      <c r="EX23" s="6">
        <v>0</v>
      </c>
      <c r="EY23" s="6"/>
      <c r="EZ23" s="6"/>
      <c r="FA23" s="6"/>
      <c r="FB23" s="6"/>
      <c r="FC23" s="6"/>
      <c r="FD23" s="6"/>
      <c r="FE23" s="6">
        <v>1013.3</v>
      </c>
      <c r="FF23" s="6">
        <v>0</v>
      </c>
      <c r="FG23" s="6">
        <v>0</v>
      </c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>
        <v>2007.9</v>
      </c>
      <c r="GA23" s="6">
        <v>1003.9</v>
      </c>
      <c r="GB23" s="6">
        <f t="shared" si="10"/>
        <v>49.997509836147216</v>
      </c>
      <c r="GC23" s="6">
        <v>490.2</v>
      </c>
      <c r="GD23" s="6">
        <v>122.6</v>
      </c>
      <c r="GE23" s="6">
        <f t="shared" si="28"/>
        <v>25.010199918400648</v>
      </c>
      <c r="GF23" s="6"/>
      <c r="GG23" s="6"/>
      <c r="GH23" s="6"/>
      <c r="GI23" s="6">
        <v>290</v>
      </c>
      <c r="GJ23" s="6">
        <v>121.9</v>
      </c>
      <c r="GK23" s="6">
        <f t="shared" si="29"/>
        <v>42.03448275862069</v>
      </c>
      <c r="GL23" s="6">
        <v>0</v>
      </c>
      <c r="GM23" s="6">
        <v>0</v>
      </c>
      <c r="GN23" s="6">
        <v>0</v>
      </c>
    </row>
    <row r="24" spans="1:196" s="32" customFormat="1" ht="22.5" customHeight="1" x14ac:dyDescent="0.25">
      <c r="A24" s="6" t="s">
        <v>306</v>
      </c>
      <c r="B24" s="7">
        <f t="shared" si="19"/>
        <v>45628.6</v>
      </c>
      <c r="C24" s="7">
        <f t="shared" si="19"/>
        <v>2391</v>
      </c>
      <c r="D24" s="7">
        <f t="shared" si="25"/>
        <v>5.2401344770604403</v>
      </c>
      <c r="E24" s="6">
        <v>703.1</v>
      </c>
      <c r="F24" s="6">
        <v>0</v>
      </c>
      <c r="G24" s="6">
        <f t="shared" si="3"/>
        <v>0</v>
      </c>
      <c r="H24" s="6"/>
      <c r="I24" s="6"/>
      <c r="J24" s="6"/>
      <c r="K24" s="6">
        <v>19209.5</v>
      </c>
      <c r="L24" s="6">
        <v>1093.5</v>
      </c>
      <c r="M24" s="6">
        <f t="shared" si="26"/>
        <v>5.6924959004659152</v>
      </c>
      <c r="N24" s="6">
        <v>3554.8</v>
      </c>
      <c r="O24" s="6">
        <v>0</v>
      </c>
      <c r="P24" s="6">
        <f t="shared" si="21"/>
        <v>0</v>
      </c>
      <c r="Q24" s="6"/>
      <c r="R24" s="6"/>
      <c r="S24" s="6"/>
      <c r="T24" s="6">
        <v>351.2</v>
      </c>
      <c r="U24" s="6">
        <v>0</v>
      </c>
      <c r="V24" s="6">
        <f t="shared" si="27"/>
        <v>0</v>
      </c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>
        <v>3227.6</v>
      </c>
      <c r="AJ24" s="6">
        <v>0</v>
      </c>
      <c r="AK24" s="6">
        <v>0</v>
      </c>
      <c r="AL24" s="6"/>
      <c r="AM24" s="6"/>
      <c r="AN24" s="6"/>
      <c r="AO24" s="6">
        <v>1126.0999999999999</v>
      </c>
      <c r="AP24" s="6">
        <v>0</v>
      </c>
      <c r="AQ24" s="6">
        <v>0</v>
      </c>
      <c r="AR24" s="6"/>
      <c r="AS24" s="6"/>
      <c r="AT24" s="6"/>
      <c r="AU24" s="6"/>
      <c r="AV24" s="6"/>
      <c r="AW24" s="6"/>
      <c r="AX24" s="6">
        <v>13000</v>
      </c>
      <c r="AY24" s="6">
        <v>0</v>
      </c>
      <c r="AZ24" s="6">
        <v>0</v>
      </c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>
        <v>883.6</v>
      </c>
      <c r="EQ24" s="6">
        <v>0</v>
      </c>
      <c r="ER24" s="6">
        <v>0</v>
      </c>
      <c r="ES24" s="6">
        <v>6.4</v>
      </c>
      <c r="ET24" s="6">
        <v>0</v>
      </c>
      <c r="EU24" s="6">
        <v>0</v>
      </c>
      <c r="EV24" s="6">
        <v>431.5</v>
      </c>
      <c r="EW24" s="6">
        <v>0</v>
      </c>
      <c r="EX24" s="6">
        <v>0</v>
      </c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>
        <v>14.2</v>
      </c>
      <c r="FU24" s="6">
        <v>0</v>
      </c>
      <c r="FV24" s="6">
        <v>0</v>
      </c>
      <c r="FW24" s="6">
        <v>150</v>
      </c>
      <c r="FX24" s="6">
        <v>0</v>
      </c>
      <c r="FY24" s="6">
        <v>0</v>
      </c>
      <c r="FZ24" s="6">
        <v>2149.3000000000002</v>
      </c>
      <c r="GA24" s="6">
        <v>1074.5999999999999</v>
      </c>
      <c r="GB24" s="6">
        <f t="shared" si="10"/>
        <v>49.99767366119201</v>
      </c>
      <c r="GC24" s="6">
        <v>403.8</v>
      </c>
      <c r="GD24" s="6">
        <v>101</v>
      </c>
      <c r="GE24" s="6">
        <f t="shared" si="28"/>
        <v>25.012382367508668</v>
      </c>
      <c r="GF24" s="6"/>
      <c r="GG24" s="6"/>
      <c r="GH24" s="6"/>
      <c r="GI24" s="6">
        <v>417.5</v>
      </c>
      <c r="GJ24" s="6">
        <v>121.9</v>
      </c>
      <c r="GK24" s="6">
        <f t="shared" si="29"/>
        <v>29.197604790419163</v>
      </c>
      <c r="GL24" s="6">
        <v>0</v>
      </c>
      <c r="GM24" s="6">
        <v>0</v>
      </c>
      <c r="GN24" s="6">
        <v>0</v>
      </c>
    </row>
    <row r="25" spans="1:196" s="32" customFormat="1" ht="22.5" customHeight="1" x14ac:dyDescent="0.25">
      <c r="A25" s="6" t="s">
        <v>307</v>
      </c>
      <c r="B25" s="7">
        <f t="shared" si="19"/>
        <v>89257.000000000015</v>
      </c>
      <c r="C25" s="7">
        <f t="shared" si="19"/>
        <v>4460.5999999999995</v>
      </c>
      <c r="D25" s="7">
        <f t="shared" si="25"/>
        <v>4.9974791893072803</v>
      </c>
      <c r="E25" s="6">
        <v>5180.6000000000004</v>
      </c>
      <c r="F25" s="6">
        <v>0</v>
      </c>
      <c r="G25" s="6">
        <f t="shared" si="3"/>
        <v>0</v>
      </c>
      <c r="H25" s="6">
        <v>17817.400000000001</v>
      </c>
      <c r="I25" s="6">
        <v>0</v>
      </c>
      <c r="J25" s="6">
        <v>0</v>
      </c>
      <c r="K25" s="6">
        <v>30443.4</v>
      </c>
      <c r="L25" s="6">
        <v>3783.3</v>
      </c>
      <c r="M25" s="6">
        <f t="shared" si="26"/>
        <v>12.427324149076648</v>
      </c>
      <c r="N25" s="6">
        <v>4924.7</v>
      </c>
      <c r="O25" s="6">
        <v>510.9</v>
      </c>
      <c r="P25" s="6">
        <f t="shared" si="21"/>
        <v>10.374235994070705</v>
      </c>
      <c r="Q25" s="6"/>
      <c r="R25" s="6"/>
      <c r="S25" s="6"/>
      <c r="T25" s="6">
        <v>1091</v>
      </c>
      <c r="U25" s="6">
        <v>0</v>
      </c>
      <c r="V25" s="6">
        <f t="shared" si="27"/>
        <v>0</v>
      </c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>
        <v>0</v>
      </c>
      <c r="AJ25" s="6">
        <v>0</v>
      </c>
      <c r="AK25" s="6">
        <v>0</v>
      </c>
      <c r="AL25" s="6"/>
      <c r="AM25" s="6"/>
      <c r="AN25" s="6"/>
      <c r="AO25" s="6">
        <v>1498.2</v>
      </c>
      <c r="AP25" s="6">
        <v>0</v>
      </c>
      <c r="AQ25" s="6">
        <v>0</v>
      </c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>
        <v>6349.7</v>
      </c>
      <c r="BZ25" s="6">
        <v>0</v>
      </c>
      <c r="CA25" s="6">
        <v>0</v>
      </c>
      <c r="CB25" s="6">
        <v>8346.7999999999993</v>
      </c>
      <c r="CC25" s="6">
        <v>0</v>
      </c>
      <c r="CD25" s="6">
        <v>0</v>
      </c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>
        <v>1003.8</v>
      </c>
      <c r="EQ25" s="6">
        <v>0</v>
      </c>
      <c r="ER25" s="6">
        <v>0</v>
      </c>
      <c r="ES25" s="6">
        <v>9.9</v>
      </c>
      <c r="ET25" s="6">
        <v>0</v>
      </c>
      <c r="EU25" s="6">
        <v>0</v>
      </c>
      <c r="EV25" s="6">
        <v>3489.1</v>
      </c>
      <c r="EW25" s="6">
        <v>0</v>
      </c>
      <c r="EX25" s="6">
        <v>0</v>
      </c>
      <c r="EY25" s="6"/>
      <c r="EZ25" s="6"/>
      <c r="FA25" s="6"/>
      <c r="FB25" s="6"/>
      <c r="FC25" s="6"/>
      <c r="FD25" s="6"/>
      <c r="FE25" s="6">
        <v>1013.3</v>
      </c>
      <c r="FF25" s="6">
        <v>0</v>
      </c>
      <c r="FG25" s="6">
        <v>0</v>
      </c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>
        <v>150</v>
      </c>
      <c r="FX25" s="6">
        <v>0</v>
      </c>
      <c r="FY25" s="6">
        <v>0</v>
      </c>
      <c r="FZ25" s="6">
        <v>2905.8</v>
      </c>
      <c r="GA25" s="6">
        <v>0</v>
      </c>
      <c r="GB25" s="6">
        <f t="shared" si="10"/>
        <v>0</v>
      </c>
      <c r="GC25" s="6">
        <v>665.8</v>
      </c>
      <c r="GD25" s="6">
        <v>166.4</v>
      </c>
      <c r="GE25" s="6">
        <f t="shared" si="28"/>
        <v>24.992490237308505</v>
      </c>
      <c r="GF25" s="6"/>
      <c r="GG25" s="6"/>
      <c r="GH25" s="6"/>
      <c r="GI25" s="6">
        <v>367.5</v>
      </c>
      <c r="GJ25" s="6">
        <v>0</v>
      </c>
      <c r="GK25" s="6">
        <f t="shared" si="29"/>
        <v>0</v>
      </c>
      <c r="GL25" s="6">
        <v>4000</v>
      </c>
      <c r="GM25" s="6">
        <v>0</v>
      </c>
      <c r="GN25" s="6">
        <v>0</v>
      </c>
    </row>
    <row r="26" spans="1:196" s="32" customFormat="1" ht="22.5" customHeight="1" x14ac:dyDescent="0.25">
      <c r="A26" s="6" t="s">
        <v>308</v>
      </c>
      <c r="B26" s="7">
        <f t="shared" si="19"/>
        <v>223275.60000000003</v>
      </c>
      <c r="C26" s="7">
        <f t="shared" si="19"/>
        <v>6640.9000000000005</v>
      </c>
      <c r="D26" s="7">
        <f t="shared" si="25"/>
        <v>2.9743061937802429</v>
      </c>
      <c r="E26" s="6">
        <v>12690</v>
      </c>
      <c r="F26" s="6">
        <v>0</v>
      </c>
      <c r="G26" s="6">
        <f t="shared" si="3"/>
        <v>0</v>
      </c>
      <c r="H26" s="6"/>
      <c r="I26" s="6"/>
      <c r="J26" s="6"/>
      <c r="K26" s="6">
        <v>30301.7</v>
      </c>
      <c r="L26" s="6">
        <v>4387.3</v>
      </c>
      <c r="M26" s="6">
        <f t="shared" si="26"/>
        <v>14.478725616054543</v>
      </c>
      <c r="N26" s="6">
        <v>5980.8</v>
      </c>
      <c r="O26" s="6">
        <v>0</v>
      </c>
      <c r="P26" s="6">
        <f t="shared" si="21"/>
        <v>0</v>
      </c>
      <c r="Q26" s="6"/>
      <c r="R26" s="6"/>
      <c r="S26" s="6"/>
      <c r="T26" s="6">
        <v>469</v>
      </c>
      <c r="U26" s="6">
        <v>0</v>
      </c>
      <c r="V26" s="6">
        <f t="shared" si="27"/>
        <v>0</v>
      </c>
      <c r="W26" s="6"/>
      <c r="X26" s="6"/>
      <c r="Y26" s="6"/>
      <c r="Z26" s="6"/>
      <c r="AA26" s="6"/>
      <c r="AB26" s="6"/>
      <c r="AC26" s="6">
        <v>116242.2</v>
      </c>
      <c r="AD26" s="6">
        <v>0</v>
      </c>
      <c r="AE26" s="6">
        <v>0</v>
      </c>
      <c r="AF26" s="6"/>
      <c r="AG26" s="6"/>
      <c r="AH26" s="6"/>
      <c r="AI26" s="6">
        <v>6199</v>
      </c>
      <c r="AJ26" s="6">
        <v>0</v>
      </c>
      <c r="AK26" s="6">
        <v>0</v>
      </c>
      <c r="AL26" s="6"/>
      <c r="AM26" s="6"/>
      <c r="AN26" s="6"/>
      <c r="AO26" s="6">
        <v>675.6</v>
      </c>
      <c r="AP26" s="6">
        <v>0</v>
      </c>
      <c r="AQ26" s="6">
        <v>0</v>
      </c>
      <c r="AR26" s="6"/>
      <c r="AS26" s="6"/>
      <c r="AT26" s="6"/>
      <c r="AU26" s="6"/>
      <c r="AV26" s="6"/>
      <c r="AW26" s="6"/>
      <c r="AX26" s="6">
        <v>5000</v>
      </c>
      <c r="AY26" s="6">
        <v>0</v>
      </c>
      <c r="AZ26" s="6">
        <v>0</v>
      </c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>
        <v>5685.1</v>
      </c>
      <c r="CC26" s="6">
        <v>0</v>
      </c>
      <c r="CD26" s="6">
        <v>0</v>
      </c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>
        <v>23919.4</v>
      </c>
      <c r="DY26" s="6">
        <v>0</v>
      </c>
      <c r="DZ26" s="6">
        <v>0</v>
      </c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>
        <v>1977.5</v>
      </c>
      <c r="EQ26" s="6">
        <v>0</v>
      </c>
      <c r="ER26" s="6">
        <v>0</v>
      </c>
      <c r="ES26" s="6">
        <v>14.6</v>
      </c>
      <c r="ET26" s="6">
        <v>0</v>
      </c>
      <c r="EU26" s="6">
        <v>0</v>
      </c>
      <c r="EV26" s="6">
        <v>1943.7</v>
      </c>
      <c r="EW26" s="6">
        <v>0</v>
      </c>
      <c r="EX26" s="6">
        <v>0</v>
      </c>
      <c r="EY26" s="6"/>
      <c r="EZ26" s="6"/>
      <c r="FA26" s="6"/>
      <c r="FB26" s="6"/>
      <c r="FC26" s="6"/>
      <c r="FD26" s="6"/>
      <c r="FE26" s="6">
        <v>3039.9</v>
      </c>
      <c r="FF26" s="6">
        <v>0</v>
      </c>
      <c r="FG26" s="6">
        <v>0</v>
      </c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>
        <v>4030.1</v>
      </c>
      <c r="GA26" s="6">
        <v>2015</v>
      </c>
      <c r="GB26" s="6">
        <f t="shared" si="10"/>
        <v>49.998759335996631</v>
      </c>
      <c r="GC26" s="6">
        <v>954.5</v>
      </c>
      <c r="GD26" s="6">
        <v>238.6</v>
      </c>
      <c r="GE26" s="6">
        <f t="shared" si="28"/>
        <v>24.997380827658457</v>
      </c>
      <c r="GF26" s="6"/>
      <c r="GG26" s="6"/>
      <c r="GH26" s="6"/>
      <c r="GI26" s="6">
        <v>352.5</v>
      </c>
      <c r="GJ26" s="6">
        <v>0</v>
      </c>
      <c r="GK26" s="6">
        <f t="shared" si="29"/>
        <v>0</v>
      </c>
      <c r="GL26" s="6">
        <v>3800</v>
      </c>
      <c r="GM26" s="6">
        <v>0</v>
      </c>
      <c r="GN26" s="6">
        <v>0</v>
      </c>
    </row>
    <row r="27" spans="1:196" s="32" customFormat="1" ht="22.5" customHeight="1" x14ac:dyDescent="0.25">
      <c r="A27" s="6" t="s">
        <v>309</v>
      </c>
      <c r="B27" s="7">
        <f t="shared" si="19"/>
        <v>46372.800000000003</v>
      </c>
      <c r="C27" s="7">
        <f t="shared" si="19"/>
        <v>1868.9</v>
      </c>
      <c r="D27" s="7">
        <f t="shared" si="25"/>
        <v>4.0301642342062589</v>
      </c>
      <c r="E27" s="6">
        <v>4060.8</v>
      </c>
      <c r="F27" s="6">
        <v>0</v>
      </c>
      <c r="G27" s="6">
        <f t="shared" si="3"/>
        <v>0</v>
      </c>
      <c r="H27" s="6"/>
      <c r="I27" s="6"/>
      <c r="J27" s="6"/>
      <c r="K27" s="6">
        <v>12353</v>
      </c>
      <c r="L27" s="6">
        <v>1643.2</v>
      </c>
      <c r="M27" s="6">
        <f t="shared" si="26"/>
        <v>13.302031895086214</v>
      </c>
      <c r="N27" s="6">
        <v>2463.8000000000002</v>
      </c>
      <c r="O27" s="6">
        <v>0</v>
      </c>
      <c r="P27" s="6">
        <f t="shared" si="21"/>
        <v>0</v>
      </c>
      <c r="Q27" s="6"/>
      <c r="R27" s="6"/>
      <c r="S27" s="6"/>
      <c r="T27" s="6">
        <v>1026</v>
      </c>
      <c r="U27" s="6">
        <v>0</v>
      </c>
      <c r="V27" s="6">
        <f t="shared" si="27"/>
        <v>0</v>
      </c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>
        <v>458.7</v>
      </c>
      <c r="AJ27" s="6">
        <v>0</v>
      </c>
      <c r="AK27" s="6">
        <v>0</v>
      </c>
      <c r="AL27" s="6"/>
      <c r="AM27" s="6"/>
      <c r="AN27" s="6"/>
      <c r="AO27" s="6">
        <v>2775.5</v>
      </c>
      <c r="AP27" s="6">
        <v>0</v>
      </c>
      <c r="AQ27" s="6">
        <v>0</v>
      </c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>
        <v>10000</v>
      </c>
      <c r="EH27" s="6">
        <v>0</v>
      </c>
      <c r="EI27" s="6">
        <v>0</v>
      </c>
      <c r="EJ27" s="6"/>
      <c r="EK27" s="6"/>
      <c r="EL27" s="6"/>
      <c r="EM27" s="6"/>
      <c r="EN27" s="6"/>
      <c r="EO27" s="6"/>
      <c r="EP27" s="6">
        <v>1112</v>
      </c>
      <c r="EQ27" s="6">
        <v>0</v>
      </c>
      <c r="ER27" s="6">
        <v>0</v>
      </c>
      <c r="ES27" s="6">
        <v>5.6</v>
      </c>
      <c r="ET27" s="6">
        <v>0</v>
      </c>
      <c r="EU27" s="6">
        <v>0</v>
      </c>
      <c r="EV27" s="6">
        <v>1983.7</v>
      </c>
      <c r="EW27" s="6">
        <v>0</v>
      </c>
      <c r="EX27" s="6">
        <v>0</v>
      </c>
      <c r="EY27" s="6"/>
      <c r="EZ27" s="6"/>
      <c r="FA27" s="6"/>
      <c r="FB27" s="6"/>
      <c r="FC27" s="6"/>
      <c r="FD27" s="6"/>
      <c r="FE27" s="6">
        <v>1013.3</v>
      </c>
      <c r="FF27" s="6">
        <v>0</v>
      </c>
      <c r="FG27" s="6">
        <v>0</v>
      </c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>
        <v>375</v>
      </c>
      <c r="FX27" s="6">
        <v>0</v>
      </c>
      <c r="FY27" s="6">
        <v>0</v>
      </c>
      <c r="FZ27" s="6">
        <v>2062.3000000000002</v>
      </c>
      <c r="GA27" s="6">
        <v>0</v>
      </c>
      <c r="GB27" s="6">
        <f t="shared" si="10"/>
        <v>0</v>
      </c>
      <c r="GC27" s="6">
        <v>415.6</v>
      </c>
      <c r="GD27" s="6">
        <v>103.8</v>
      </c>
      <c r="GE27" s="6">
        <f t="shared" si="28"/>
        <v>24.975938402309911</v>
      </c>
      <c r="GF27" s="6"/>
      <c r="GG27" s="6"/>
      <c r="GH27" s="6"/>
      <c r="GI27" s="6">
        <v>267.5</v>
      </c>
      <c r="GJ27" s="6">
        <v>121.9</v>
      </c>
      <c r="GK27" s="6">
        <f t="shared" si="29"/>
        <v>45.570093457943926</v>
      </c>
      <c r="GL27" s="6">
        <v>6000</v>
      </c>
      <c r="GM27" s="6">
        <v>0</v>
      </c>
      <c r="GN27" s="6">
        <v>0</v>
      </c>
    </row>
    <row r="28" spans="1:196" s="32" customFormat="1" ht="22.5" customHeight="1" x14ac:dyDescent="0.25">
      <c r="A28" s="6" t="s">
        <v>310</v>
      </c>
      <c r="B28" s="7">
        <f t="shared" si="19"/>
        <v>78017.10000000002</v>
      </c>
      <c r="C28" s="7">
        <f t="shared" si="19"/>
        <v>5946.4</v>
      </c>
      <c r="D28" s="7">
        <f t="shared" si="25"/>
        <v>7.6219187844716068</v>
      </c>
      <c r="E28" s="6">
        <v>4017.1</v>
      </c>
      <c r="F28" s="6">
        <v>0</v>
      </c>
      <c r="G28" s="6">
        <f t="shared" si="3"/>
        <v>0</v>
      </c>
      <c r="H28" s="6"/>
      <c r="I28" s="6"/>
      <c r="J28" s="6"/>
      <c r="K28" s="6">
        <v>24720.2</v>
      </c>
      <c r="L28" s="6">
        <v>3360.7</v>
      </c>
      <c r="M28" s="6">
        <f t="shared" si="26"/>
        <v>13.594954733375941</v>
      </c>
      <c r="N28" s="6">
        <v>7029.4</v>
      </c>
      <c r="O28" s="6">
        <v>839.3</v>
      </c>
      <c r="P28" s="6">
        <f t="shared" si="21"/>
        <v>11.939852619000199</v>
      </c>
      <c r="Q28" s="6"/>
      <c r="R28" s="6"/>
      <c r="S28" s="6"/>
      <c r="T28" s="6">
        <v>1117.9000000000001</v>
      </c>
      <c r="U28" s="6">
        <v>0</v>
      </c>
      <c r="V28" s="6">
        <f t="shared" si="27"/>
        <v>0</v>
      </c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>
        <v>2115.1999999999998</v>
      </c>
      <c r="AJ28" s="6">
        <v>0</v>
      </c>
      <c r="AK28" s="6">
        <v>0</v>
      </c>
      <c r="AL28" s="6"/>
      <c r="AM28" s="6"/>
      <c r="AN28" s="6"/>
      <c r="AO28" s="6">
        <v>2035</v>
      </c>
      <c r="AP28" s="6">
        <v>0</v>
      </c>
      <c r="AQ28" s="6">
        <v>0</v>
      </c>
      <c r="AR28" s="6"/>
      <c r="AS28" s="6"/>
      <c r="AT28" s="6"/>
      <c r="AU28" s="6">
        <v>17169.900000000001</v>
      </c>
      <c r="AV28" s="6">
        <v>0</v>
      </c>
      <c r="AW28" s="6">
        <v>0</v>
      </c>
      <c r="AX28" s="6">
        <v>4000</v>
      </c>
      <c r="AY28" s="6">
        <v>0</v>
      </c>
      <c r="AZ28" s="6">
        <v>0</v>
      </c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>
        <v>2713.3</v>
      </c>
      <c r="BZ28" s="6">
        <v>0</v>
      </c>
      <c r="CA28" s="6">
        <v>0</v>
      </c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>
        <v>1169.0999999999999</v>
      </c>
      <c r="EQ28" s="6">
        <v>0</v>
      </c>
      <c r="ER28" s="6">
        <v>0</v>
      </c>
      <c r="ES28" s="6">
        <v>10.1</v>
      </c>
      <c r="ET28" s="6">
        <v>0</v>
      </c>
      <c r="EU28" s="6">
        <v>0</v>
      </c>
      <c r="EV28" s="6">
        <v>2219.3000000000002</v>
      </c>
      <c r="EW28" s="6">
        <v>0</v>
      </c>
      <c r="EX28" s="6">
        <v>0</v>
      </c>
      <c r="EY28" s="6"/>
      <c r="EZ28" s="6"/>
      <c r="FA28" s="6"/>
      <c r="FB28" s="6"/>
      <c r="FC28" s="6"/>
      <c r="FD28" s="6"/>
      <c r="FE28" s="6">
        <v>2026.6</v>
      </c>
      <c r="FF28" s="6">
        <v>0</v>
      </c>
      <c r="FG28" s="6">
        <v>0</v>
      </c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>
        <v>2587.9</v>
      </c>
      <c r="GA28" s="6">
        <v>1293.9000000000001</v>
      </c>
      <c r="GB28" s="6">
        <f t="shared" si="10"/>
        <v>49.998067931527494</v>
      </c>
      <c r="GC28" s="6">
        <v>836.1</v>
      </c>
      <c r="GD28" s="6">
        <v>208.8</v>
      </c>
      <c r="GE28" s="6">
        <f t="shared" si="28"/>
        <v>24.973089343379979</v>
      </c>
      <c r="GF28" s="6"/>
      <c r="GG28" s="6"/>
      <c r="GH28" s="6"/>
      <c r="GI28" s="6">
        <v>550</v>
      </c>
      <c r="GJ28" s="6">
        <v>243.7</v>
      </c>
      <c r="GK28" s="6">
        <f t="shared" si="29"/>
        <v>44.309090909090912</v>
      </c>
      <c r="GL28" s="6">
        <v>3700</v>
      </c>
      <c r="GM28" s="6">
        <v>0</v>
      </c>
      <c r="GN28" s="6">
        <v>0</v>
      </c>
    </row>
    <row r="29" spans="1:196" s="32" customFormat="1" ht="22.5" customHeight="1" x14ac:dyDescent="0.25">
      <c r="A29" s="6" t="s">
        <v>311</v>
      </c>
      <c r="B29" s="7">
        <f t="shared" si="19"/>
        <v>171779.90000000002</v>
      </c>
      <c r="C29" s="7">
        <f t="shared" si="19"/>
        <v>19590</v>
      </c>
      <c r="D29" s="7">
        <f t="shared" si="25"/>
        <v>11.404128189619389</v>
      </c>
      <c r="E29" s="6">
        <v>10884.6</v>
      </c>
      <c r="F29" s="6">
        <v>0</v>
      </c>
      <c r="G29" s="6">
        <f t="shared" si="3"/>
        <v>0</v>
      </c>
      <c r="H29" s="6"/>
      <c r="I29" s="6"/>
      <c r="J29" s="6"/>
      <c r="K29" s="6">
        <v>38730.699999999997</v>
      </c>
      <c r="L29" s="6">
        <v>3919.9</v>
      </c>
      <c r="M29" s="6">
        <f t="shared" si="26"/>
        <v>10.120911834797718</v>
      </c>
      <c r="N29" s="6">
        <v>5744.4</v>
      </c>
      <c r="O29" s="6">
        <v>916.2</v>
      </c>
      <c r="P29" s="6">
        <f t="shared" si="21"/>
        <v>15.949446417380406</v>
      </c>
      <c r="Q29" s="6"/>
      <c r="R29" s="6"/>
      <c r="S29" s="6"/>
      <c r="T29" s="6">
        <v>4558.8999999999996</v>
      </c>
      <c r="U29" s="6">
        <v>0</v>
      </c>
      <c r="V29" s="6">
        <f t="shared" si="27"/>
        <v>0</v>
      </c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>
        <v>1889.5</v>
      </c>
      <c r="AJ29" s="6">
        <v>0</v>
      </c>
      <c r="AK29" s="6">
        <v>0</v>
      </c>
      <c r="AL29" s="6"/>
      <c r="AM29" s="6"/>
      <c r="AN29" s="6"/>
      <c r="AO29" s="6">
        <v>4026.2</v>
      </c>
      <c r="AP29" s="6">
        <v>0</v>
      </c>
      <c r="AQ29" s="6">
        <v>0</v>
      </c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>
        <v>21478.1</v>
      </c>
      <c r="BK29" s="6">
        <v>0</v>
      </c>
      <c r="BL29" s="6">
        <v>0</v>
      </c>
      <c r="BM29" s="6"/>
      <c r="BN29" s="6"/>
      <c r="BO29" s="6"/>
      <c r="BP29" s="6"/>
      <c r="BQ29" s="6"/>
      <c r="BR29" s="6"/>
      <c r="BS29" s="6"/>
      <c r="BT29" s="6"/>
      <c r="BU29" s="6"/>
      <c r="BV29" s="6">
        <v>25129.8</v>
      </c>
      <c r="BW29" s="6">
        <v>0</v>
      </c>
      <c r="BX29" s="6">
        <v>0</v>
      </c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>
        <v>5672.6</v>
      </c>
      <c r="CO29" s="6">
        <v>0</v>
      </c>
      <c r="CP29" s="6">
        <v>0</v>
      </c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>
        <v>2708</v>
      </c>
      <c r="DG29" s="6">
        <v>0</v>
      </c>
      <c r="DH29" s="6">
        <v>0</v>
      </c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>
        <v>31782.9</v>
      </c>
      <c r="EB29" s="6">
        <v>12348.8</v>
      </c>
      <c r="EC29" s="6">
        <f>EB29/EA29*100</f>
        <v>38.853597374688903</v>
      </c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>
        <v>1797.2</v>
      </c>
      <c r="EQ29" s="6">
        <v>0</v>
      </c>
      <c r="ER29" s="6">
        <v>0</v>
      </c>
      <c r="ES29" s="6">
        <v>16</v>
      </c>
      <c r="ET29" s="6">
        <v>0</v>
      </c>
      <c r="EU29" s="6">
        <v>0</v>
      </c>
      <c r="EV29" s="6">
        <v>1997.2</v>
      </c>
      <c r="EW29" s="6">
        <v>0</v>
      </c>
      <c r="EX29" s="6">
        <v>0</v>
      </c>
      <c r="EY29" s="6"/>
      <c r="EZ29" s="6"/>
      <c r="FA29" s="6"/>
      <c r="FB29" s="6"/>
      <c r="FC29" s="6"/>
      <c r="FD29" s="6"/>
      <c r="FE29" s="6">
        <v>1013.3</v>
      </c>
      <c r="FF29" s="6">
        <v>0</v>
      </c>
      <c r="FG29" s="6">
        <v>0</v>
      </c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>
        <v>4350.1000000000004</v>
      </c>
      <c r="GA29" s="6">
        <v>2175</v>
      </c>
      <c r="GB29" s="6">
        <f t="shared" si="10"/>
        <v>49.998850601135601</v>
      </c>
      <c r="GC29" s="6">
        <v>920.4</v>
      </c>
      <c r="GD29" s="6">
        <v>230.1</v>
      </c>
      <c r="GE29" s="6">
        <f t="shared" si="28"/>
        <v>25</v>
      </c>
      <c r="GF29" s="6"/>
      <c r="GG29" s="6"/>
      <c r="GH29" s="6"/>
      <c r="GI29" s="6">
        <v>780</v>
      </c>
      <c r="GJ29" s="6">
        <v>0</v>
      </c>
      <c r="GK29" s="6">
        <f t="shared" si="29"/>
        <v>0</v>
      </c>
      <c r="GL29" s="6">
        <v>8300</v>
      </c>
      <c r="GM29" s="6">
        <v>0</v>
      </c>
      <c r="GN29" s="6">
        <v>0</v>
      </c>
    </row>
    <row r="30" spans="1:196" s="33" customFormat="1" ht="22.5" customHeight="1" x14ac:dyDescent="0.2">
      <c r="A30" s="6" t="s">
        <v>312</v>
      </c>
      <c r="B30" s="7">
        <f t="shared" si="19"/>
        <v>345539.39999999997</v>
      </c>
      <c r="C30" s="7">
        <f t="shared" si="19"/>
        <v>8233.9</v>
      </c>
      <c r="D30" s="7">
        <f t="shared" si="25"/>
        <v>2.3829120499717256</v>
      </c>
      <c r="E30" s="6">
        <v>12690</v>
      </c>
      <c r="F30" s="6">
        <v>0</v>
      </c>
      <c r="G30" s="6">
        <f t="shared" si="3"/>
        <v>0</v>
      </c>
      <c r="H30" s="6">
        <v>11715.1</v>
      </c>
      <c r="I30" s="6">
        <v>0</v>
      </c>
      <c r="J30" s="6">
        <f t="shared" si="30"/>
        <v>0</v>
      </c>
      <c r="K30" s="6">
        <v>42442.3</v>
      </c>
      <c r="L30" s="6">
        <v>4006.2</v>
      </c>
      <c r="M30" s="6">
        <f t="shared" si="26"/>
        <v>9.4391679998492055</v>
      </c>
      <c r="N30" s="6">
        <v>9185.6</v>
      </c>
      <c r="O30" s="6">
        <v>0</v>
      </c>
      <c r="P30" s="6">
        <f t="shared" si="21"/>
        <v>0</v>
      </c>
      <c r="Q30" s="6"/>
      <c r="R30" s="6"/>
      <c r="S30" s="6"/>
      <c r="T30" s="6">
        <v>4978.2</v>
      </c>
      <c r="U30" s="6">
        <v>0</v>
      </c>
      <c r="V30" s="6">
        <f t="shared" si="27"/>
        <v>0</v>
      </c>
      <c r="W30" s="6"/>
      <c r="X30" s="6"/>
      <c r="Y30" s="6"/>
      <c r="Z30" s="6"/>
      <c r="AA30" s="6"/>
      <c r="AB30" s="6"/>
      <c r="AC30" s="6">
        <v>222350.4</v>
      </c>
      <c r="AD30" s="6">
        <v>0</v>
      </c>
      <c r="AE30" s="6">
        <v>0</v>
      </c>
      <c r="AF30" s="6"/>
      <c r="AG30" s="6"/>
      <c r="AH30" s="6"/>
      <c r="AI30" s="6">
        <v>4128.5</v>
      </c>
      <c r="AJ30" s="6">
        <v>0</v>
      </c>
      <c r="AK30" s="6">
        <v>0</v>
      </c>
      <c r="AL30" s="6"/>
      <c r="AM30" s="6"/>
      <c r="AN30" s="6"/>
      <c r="AO30" s="6">
        <v>5022</v>
      </c>
      <c r="AP30" s="6">
        <v>0</v>
      </c>
      <c r="AQ30" s="6">
        <v>0</v>
      </c>
      <c r="AR30" s="6"/>
      <c r="AS30" s="6"/>
      <c r="AT30" s="6"/>
      <c r="AU30" s="6"/>
      <c r="AV30" s="6"/>
      <c r="AW30" s="6"/>
      <c r="AX30" s="6">
        <v>10000</v>
      </c>
      <c r="AY30" s="6">
        <v>0</v>
      </c>
      <c r="AZ30" s="6">
        <v>0</v>
      </c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>
        <v>7308</v>
      </c>
      <c r="EK30" s="6">
        <v>0</v>
      </c>
      <c r="EL30" s="6">
        <v>0</v>
      </c>
      <c r="EM30" s="6"/>
      <c r="EN30" s="6"/>
      <c r="EO30" s="6"/>
      <c r="EP30" s="6">
        <v>2386.1999999999998</v>
      </c>
      <c r="EQ30" s="6">
        <v>0</v>
      </c>
      <c r="ER30" s="6">
        <v>0</v>
      </c>
      <c r="ES30" s="6">
        <v>27.6</v>
      </c>
      <c r="ET30" s="6">
        <v>0</v>
      </c>
      <c r="EU30" s="6">
        <v>0</v>
      </c>
      <c r="EV30" s="6">
        <v>315.2</v>
      </c>
      <c r="EW30" s="6">
        <v>0</v>
      </c>
      <c r="EX30" s="6">
        <v>0</v>
      </c>
      <c r="EY30" s="6"/>
      <c r="EZ30" s="6"/>
      <c r="FA30" s="6"/>
      <c r="FB30" s="6"/>
      <c r="FC30" s="6"/>
      <c r="FD30" s="6"/>
      <c r="FE30" s="6">
        <v>3039.9</v>
      </c>
      <c r="FF30" s="6">
        <v>0</v>
      </c>
      <c r="FG30" s="6">
        <v>0</v>
      </c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>
        <v>150</v>
      </c>
      <c r="FX30" s="6">
        <v>0</v>
      </c>
      <c r="FY30" s="6">
        <v>0</v>
      </c>
      <c r="FZ30" s="6">
        <v>6627.3</v>
      </c>
      <c r="GA30" s="6">
        <v>3313.6</v>
      </c>
      <c r="GB30" s="6">
        <f t="shared" si="10"/>
        <v>49.99924554494288</v>
      </c>
      <c r="GC30" s="6">
        <v>1785.6</v>
      </c>
      <c r="GD30" s="6">
        <v>0</v>
      </c>
      <c r="GE30" s="6">
        <f t="shared" si="28"/>
        <v>0</v>
      </c>
      <c r="GF30" s="6"/>
      <c r="GG30" s="6"/>
      <c r="GH30" s="6"/>
      <c r="GI30" s="6">
        <v>1387.5</v>
      </c>
      <c r="GJ30" s="6">
        <v>914.1</v>
      </c>
      <c r="GK30" s="6">
        <f t="shared" si="29"/>
        <v>65.881081081081078</v>
      </c>
      <c r="GL30" s="6">
        <v>0</v>
      </c>
      <c r="GM30" s="6">
        <v>0</v>
      </c>
      <c r="GN30" s="6">
        <v>0</v>
      </c>
    </row>
    <row r="31" spans="1:196" s="33" customFormat="1" ht="22.5" customHeight="1" x14ac:dyDescent="0.2">
      <c r="A31" s="6" t="s">
        <v>313</v>
      </c>
      <c r="B31" s="7">
        <f t="shared" si="19"/>
        <v>88072.400000000023</v>
      </c>
      <c r="C31" s="7">
        <f t="shared" si="19"/>
        <v>2484.6999999999998</v>
      </c>
      <c r="D31" s="7">
        <f t="shared" si="25"/>
        <v>2.821201647735271</v>
      </c>
      <c r="E31" s="6">
        <v>12690</v>
      </c>
      <c r="F31" s="6">
        <v>0</v>
      </c>
      <c r="G31" s="6">
        <f t="shared" si="3"/>
        <v>0</v>
      </c>
      <c r="H31" s="6">
        <v>47072.9</v>
      </c>
      <c r="I31" s="6">
        <v>0</v>
      </c>
      <c r="J31" s="6">
        <v>0</v>
      </c>
      <c r="K31" s="6">
        <v>17410.400000000001</v>
      </c>
      <c r="L31" s="6">
        <v>1332.7</v>
      </c>
      <c r="M31" s="6">
        <f t="shared" si="26"/>
        <v>7.6546202269907635</v>
      </c>
      <c r="N31" s="6">
        <v>1609.2</v>
      </c>
      <c r="O31" s="6">
        <v>117.9</v>
      </c>
      <c r="P31" s="6">
        <f t="shared" si="21"/>
        <v>7.3266219239373598</v>
      </c>
      <c r="Q31" s="6"/>
      <c r="R31" s="6"/>
      <c r="S31" s="6"/>
      <c r="T31" s="6">
        <v>501.1</v>
      </c>
      <c r="U31" s="6">
        <v>0</v>
      </c>
      <c r="V31" s="6">
        <f t="shared" si="27"/>
        <v>0</v>
      </c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>
        <v>1574.6</v>
      </c>
      <c r="AJ31" s="6">
        <v>0</v>
      </c>
      <c r="AK31" s="6">
        <v>0</v>
      </c>
      <c r="AL31" s="6"/>
      <c r="AM31" s="6"/>
      <c r="AN31" s="6"/>
      <c r="AO31" s="6">
        <v>1638.7</v>
      </c>
      <c r="AP31" s="6">
        <v>0</v>
      </c>
      <c r="AQ31" s="6">
        <v>0</v>
      </c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>
        <v>859.5</v>
      </c>
      <c r="EQ31" s="6">
        <v>0</v>
      </c>
      <c r="ER31" s="6">
        <v>0</v>
      </c>
      <c r="ES31" s="6">
        <v>5.6</v>
      </c>
      <c r="ET31" s="6">
        <v>0</v>
      </c>
      <c r="EU31" s="6">
        <v>0</v>
      </c>
      <c r="EV31" s="6">
        <v>1491</v>
      </c>
      <c r="EW31" s="6">
        <v>0</v>
      </c>
      <c r="EX31" s="6">
        <v>0</v>
      </c>
      <c r="EY31" s="6"/>
      <c r="EZ31" s="6"/>
      <c r="FA31" s="6"/>
      <c r="FB31" s="6"/>
      <c r="FC31" s="6"/>
      <c r="FD31" s="6"/>
      <c r="FE31" s="6">
        <v>1013.3</v>
      </c>
      <c r="FF31" s="6">
        <v>0</v>
      </c>
      <c r="FG31" s="6">
        <v>0</v>
      </c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>
        <v>375</v>
      </c>
      <c r="FX31" s="6">
        <v>0</v>
      </c>
      <c r="FY31" s="6">
        <v>0</v>
      </c>
      <c r="FZ31" s="6">
        <v>1291.8</v>
      </c>
      <c r="GA31" s="6">
        <v>645.9</v>
      </c>
      <c r="GB31" s="6">
        <f t="shared" si="10"/>
        <v>50</v>
      </c>
      <c r="GC31" s="6">
        <v>201.8</v>
      </c>
      <c r="GD31" s="6">
        <v>50.7</v>
      </c>
      <c r="GE31" s="6">
        <f t="shared" si="28"/>
        <v>25.12388503468781</v>
      </c>
      <c r="GF31" s="6"/>
      <c r="GG31" s="6"/>
      <c r="GH31" s="6"/>
      <c r="GI31" s="6">
        <v>337.5</v>
      </c>
      <c r="GJ31" s="6">
        <v>337.5</v>
      </c>
      <c r="GK31" s="6">
        <f t="shared" si="29"/>
        <v>100</v>
      </c>
      <c r="GL31" s="6">
        <v>0</v>
      </c>
      <c r="GM31" s="6">
        <v>0</v>
      </c>
      <c r="GN31" s="6">
        <v>0</v>
      </c>
    </row>
    <row r="32" spans="1:196" s="32" customFormat="1" ht="22.5" customHeight="1" x14ac:dyDescent="0.25">
      <c r="A32" s="6" t="s">
        <v>314</v>
      </c>
      <c r="B32" s="7">
        <f t="shared" si="19"/>
        <v>36330.799999999996</v>
      </c>
      <c r="C32" s="7">
        <f t="shared" si="19"/>
        <v>2253.2999999999997</v>
      </c>
      <c r="D32" s="7">
        <f t="shared" si="25"/>
        <v>6.2021755645347749</v>
      </c>
      <c r="E32" s="6">
        <v>2791.8</v>
      </c>
      <c r="F32" s="6">
        <v>0</v>
      </c>
      <c r="G32" s="6">
        <f t="shared" si="3"/>
        <v>0</v>
      </c>
      <c r="H32" s="6"/>
      <c r="I32" s="6"/>
      <c r="J32" s="6"/>
      <c r="K32" s="6">
        <v>18246.2</v>
      </c>
      <c r="L32" s="6">
        <v>1302.5999999999999</v>
      </c>
      <c r="M32" s="6">
        <f t="shared" si="26"/>
        <v>7.1390207276035555</v>
      </c>
      <c r="N32" s="6">
        <v>2682</v>
      </c>
      <c r="O32" s="6">
        <v>155.6</v>
      </c>
      <c r="P32" s="6">
        <f t="shared" si="21"/>
        <v>5.8016405667412378</v>
      </c>
      <c r="Q32" s="6"/>
      <c r="R32" s="6"/>
      <c r="S32" s="6"/>
      <c r="T32" s="6">
        <v>434.6</v>
      </c>
      <c r="U32" s="6">
        <v>0</v>
      </c>
      <c r="V32" s="6">
        <f t="shared" si="27"/>
        <v>0</v>
      </c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>
        <v>6378.3</v>
      </c>
      <c r="AJ32" s="6">
        <v>0</v>
      </c>
      <c r="AK32" s="6">
        <v>0</v>
      </c>
      <c r="AL32" s="6"/>
      <c r="AM32" s="6"/>
      <c r="AN32" s="6"/>
      <c r="AO32" s="6">
        <v>1345.4</v>
      </c>
      <c r="AP32" s="6">
        <v>0</v>
      </c>
      <c r="AQ32" s="6">
        <v>0</v>
      </c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>
        <v>492.9</v>
      </c>
      <c r="EQ32" s="6">
        <v>0</v>
      </c>
      <c r="ER32" s="6">
        <v>0</v>
      </c>
      <c r="ES32" s="6">
        <v>4</v>
      </c>
      <c r="ET32" s="6">
        <v>0</v>
      </c>
      <c r="EU32" s="6">
        <v>0</v>
      </c>
      <c r="EV32" s="6">
        <v>1781.9</v>
      </c>
      <c r="EW32" s="6">
        <v>0</v>
      </c>
      <c r="EX32" s="6">
        <v>0</v>
      </c>
      <c r="EY32" s="6"/>
      <c r="EZ32" s="6"/>
      <c r="FA32" s="6"/>
      <c r="FB32" s="6"/>
      <c r="FC32" s="6"/>
      <c r="FD32" s="6"/>
      <c r="FE32" s="6">
        <v>0</v>
      </c>
      <c r="FF32" s="6">
        <v>0</v>
      </c>
      <c r="FG32" s="6">
        <v>0</v>
      </c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>
        <v>225</v>
      </c>
      <c r="FX32" s="6">
        <v>0</v>
      </c>
      <c r="FY32" s="6">
        <v>0</v>
      </c>
      <c r="FZ32" s="6">
        <v>1464.6</v>
      </c>
      <c r="GA32" s="6">
        <v>721</v>
      </c>
      <c r="GB32" s="6">
        <f t="shared" si="10"/>
        <v>49.228458282124812</v>
      </c>
      <c r="GC32" s="6">
        <v>296.60000000000002</v>
      </c>
      <c r="GD32" s="6">
        <v>74.099999999999994</v>
      </c>
      <c r="GE32" s="6">
        <f t="shared" si="28"/>
        <v>24.983142279163854</v>
      </c>
      <c r="GF32" s="6"/>
      <c r="GG32" s="6"/>
      <c r="GH32" s="6"/>
      <c r="GI32" s="6">
        <v>187.5</v>
      </c>
      <c r="GJ32" s="6">
        <v>0</v>
      </c>
      <c r="GK32" s="6">
        <f t="shared" si="29"/>
        <v>0</v>
      </c>
      <c r="GL32" s="6">
        <v>0</v>
      </c>
      <c r="GM32" s="6">
        <v>0</v>
      </c>
      <c r="GN32" s="6">
        <v>0</v>
      </c>
    </row>
    <row r="33" spans="1:196" s="32" customFormat="1" ht="22.5" customHeight="1" x14ac:dyDescent="0.25">
      <c r="A33" s="6" t="s">
        <v>315</v>
      </c>
      <c r="B33" s="7">
        <f t="shared" si="19"/>
        <v>249381.7</v>
      </c>
      <c r="C33" s="7">
        <f t="shared" si="19"/>
        <v>7909.0999999999995</v>
      </c>
      <c r="D33" s="7">
        <f t="shared" si="25"/>
        <v>3.1714837135202782</v>
      </c>
      <c r="E33" s="6">
        <v>6063.1</v>
      </c>
      <c r="F33" s="6">
        <v>0</v>
      </c>
      <c r="G33" s="6">
        <f t="shared" si="3"/>
        <v>0</v>
      </c>
      <c r="H33" s="6">
        <v>2934.4</v>
      </c>
      <c r="I33" s="6">
        <v>0</v>
      </c>
      <c r="J33" s="6">
        <v>0</v>
      </c>
      <c r="K33" s="6">
        <v>32823.300000000003</v>
      </c>
      <c r="L33" s="6">
        <v>5771.4</v>
      </c>
      <c r="M33" s="6">
        <f t="shared" si="26"/>
        <v>17.583241173190991</v>
      </c>
      <c r="N33" s="6">
        <v>3360.9</v>
      </c>
      <c r="O33" s="6">
        <v>0</v>
      </c>
      <c r="P33" s="6">
        <f t="shared" si="21"/>
        <v>0</v>
      </c>
      <c r="Q33" s="6"/>
      <c r="R33" s="6"/>
      <c r="S33" s="6"/>
      <c r="T33" s="6">
        <v>1140</v>
      </c>
      <c r="U33" s="6">
        <v>0</v>
      </c>
      <c r="V33" s="6">
        <f t="shared" si="27"/>
        <v>0</v>
      </c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>
        <v>3068</v>
      </c>
      <c r="AJ33" s="6">
        <v>0</v>
      </c>
      <c r="AK33" s="6">
        <v>0</v>
      </c>
      <c r="AL33" s="6"/>
      <c r="AM33" s="6"/>
      <c r="AN33" s="6"/>
      <c r="AO33" s="6">
        <v>1686.8</v>
      </c>
      <c r="AP33" s="6">
        <v>0</v>
      </c>
      <c r="AQ33" s="6">
        <v>0</v>
      </c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>
        <v>185454.7</v>
      </c>
      <c r="EE33" s="6">
        <v>0</v>
      </c>
      <c r="EF33" s="6">
        <v>0</v>
      </c>
      <c r="EG33" s="6"/>
      <c r="EH33" s="6"/>
      <c r="EI33" s="6"/>
      <c r="EJ33" s="6"/>
      <c r="EK33" s="6"/>
      <c r="EL33" s="6"/>
      <c r="EM33" s="6"/>
      <c r="EN33" s="6"/>
      <c r="EO33" s="6"/>
      <c r="EP33" s="6">
        <v>1127</v>
      </c>
      <c r="EQ33" s="6">
        <v>0</v>
      </c>
      <c r="ER33" s="6">
        <v>0</v>
      </c>
      <c r="ES33" s="6">
        <v>11.6</v>
      </c>
      <c r="ET33" s="6">
        <v>0</v>
      </c>
      <c r="EU33" s="6">
        <v>0</v>
      </c>
      <c r="EV33" s="6">
        <v>2024.5</v>
      </c>
      <c r="EW33" s="6">
        <v>0</v>
      </c>
      <c r="EX33" s="6">
        <v>0</v>
      </c>
      <c r="EY33" s="6"/>
      <c r="EZ33" s="6"/>
      <c r="FA33" s="6"/>
      <c r="FB33" s="6"/>
      <c r="FC33" s="6"/>
      <c r="FD33" s="6"/>
      <c r="FE33" s="6">
        <v>1013.3</v>
      </c>
      <c r="FF33" s="6">
        <v>0</v>
      </c>
      <c r="FG33" s="6">
        <v>0</v>
      </c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>
        <v>375</v>
      </c>
      <c r="FX33" s="6">
        <v>0</v>
      </c>
      <c r="FY33" s="6">
        <v>0</v>
      </c>
      <c r="FZ33" s="6">
        <v>3294.7</v>
      </c>
      <c r="GA33" s="6">
        <v>1647.3</v>
      </c>
      <c r="GB33" s="6">
        <f t="shared" si="10"/>
        <v>49.998482411145176</v>
      </c>
      <c r="GC33" s="6">
        <v>1046.9000000000001</v>
      </c>
      <c r="GD33" s="6">
        <v>246.7</v>
      </c>
      <c r="GE33" s="6">
        <f t="shared" si="28"/>
        <v>23.564810392587638</v>
      </c>
      <c r="GF33" s="6"/>
      <c r="GG33" s="6"/>
      <c r="GH33" s="6"/>
      <c r="GI33" s="6">
        <v>557.5</v>
      </c>
      <c r="GJ33" s="6">
        <v>243.7</v>
      </c>
      <c r="GK33" s="6">
        <f t="shared" si="29"/>
        <v>43.713004484304932</v>
      </c>
      <c r="GL33" s="6">
        <v>3400</v>
      </c>
      <c r="GM33" s="6">
        <v>0</v>
      </c>
      <c r="GN33" s="6">
        <v>0</v>
      </c>
    </row>
    <row r="34" spans="1:196" s="33" customFormat="1" ht="22.5" customHeight="1" x14ac:dyDescent="0.2">
      <c r="A34" s="6" t="s">
        <v>316</v>
      </c>
      <c r="B34" s="7">
        <f t="shared" si="19"/>
        <v>40847</v>
      </c>
      <c r="C34" s="7">
        <f t="shared" si="19"/>
        <v>2224.1999999999998</v>
      </c>
      <c r="D34" s="7">
        <f t="shared" si="25"/>
        <v>5.4451979337527847</v>
      </c>
      <c r="E34" s="6">
        <v>6598.8</v>
      </c>
      <c r="F34" s="6">
        <v>0</v>
      </c>
      <c r="G34" s="6">
        <f t="shared" si="3"/>
        <v>0</v>
      </c>
      <c r="H34" s="6"/>
      <c r="I34" s="6"/>
      <c r="J34" s="6"/>
      <c r="K34" s="6">
        <v>19436.2</v>
      </c>
      <c r="L34" s="6">
        <v>2107.1999999999998</v>
      </c>
      <c r="M34" s="6">
        <f t="shared" si="26"/>
        <v>10.841625420606906</v>
      </c>
      <c r="N34" s="6">
        <v>2773</v>
      </c>
      <c r="O34" s="6">
        <v>0</v>
      </c>
      <c r="P34" s="6">
        <f t="shared" si="21"/>
        <v>0</v>
      </c>
      <c r="Q34" s="6"/>
      <c r="R34" s="6"/>
      <c r="S34" s="6"/>
      <c r="T34" s="6">
        <v>386.9</v>
      </c>
      <c r="U34" s="6">
        <v>0</v>
      </c>
      <c r="V34" s="6">
        <f t="shared" si="27"/>
        <v>0</v>
      </c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>
        <v>1838.3</v>
      </c>
      <c r="AJ34" s="6">
        <v>0</v>
      </c>
      <c r="AK34" s="6">
        <v>0</v>
      </c>
      <c r="AL34" s="6"/>
      <c r="AM34" s="6"/>
      <c r="AN34" s="6"/>
      <c r="AO34" s="6">
        <v>735.6</v>
      </c>
      <c r="AP34" s="6">
        <v>0</v>
      </c>
      <c r="AQ34" s="6">
        <v>0</v>
      </c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>
        <v>1737</v>
      </c>
      <c r="EQ34" s="6">
        <v>0</v>
      </c>
      <c r="ER34" s="6">
        <v>0</v>
      </c>
      <c r="ES34" s="6">
        <v>7.7</v>
      </c>
      <c r="ET34" s="6">
        <v>0</v>
      </c>
      <c r="EU34" s="6">
        <v>0</v>
      </c>
      <c r="EV34" s="6">
        <v>1586.7</v>
      </c>
      <c r="EW34" s="6">
        <v>0</v>
      </c>
      <c r="EX34" s="6">
        <v>0</v>
      </c>
      <c r="EY34" s="6"/>
      <c r="EZ34" s="6"/>
      <c r="FA34" s="6"/>
      <c r="FB34" s="6"/>
      <c r="FC34" s="6"/>
      <c r="FD34" s="6"/>
      <c r="FE34" s="6">
        <v>2026.5</v>
      </c>
      <c r="FF34" s="6">
        <v>0</v>
      </c>
      <c r="FG34" s="6">
        <v>0</v>
      </c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>
        <v>2962.8</v>
      </c>
      <c r="GA34" s="6">
        <v>0</v>
      </c>
      <c r="GB34" s="6">
        <f t="shared" si="10"/>
        <v>0</v>
      </c>
      <c r="GC34" s="6">
        <v>442.5</v>
      </c>
      <c r="GD34" s="6">
        <v>117</v>
      </c>
      <c r="GE34" s="6">
        <f t="shared" si="28"/>
        <v>26.440677966101696</v>
      </c>
      <c r="GF34" s="6"/>
      <c r="GG34" s="6"/>
      <c r="GH34" s="6"/>
      <c r="GI34" s="6">
        <v>315</v>
      </c>
      <c r="GJ34" s="6">
        <v>0</v>
      </c>
      <c r="GK34" s="6">
        <f t="shared" si="29"/>
        <v>0</v>
      </c>
      <c r="GL34" s="6">
        <v>0</v>
      </c>
      <c r="GM34" s="6">
        <v>0</v>
      </c>
      <c r="GN34" s="6">
        <v>0</v>
      </c>
    </row>
    <row r="35" spans="1:196" s="33" customFormat="1" ht="22.5" customHeight="1" x14ac:dyDescent="0.2">
      <c r="A35" s="6" t="s">
        <v>317</v>
      </c>
      <c r="B35" s="7">
        <f t="shared" si="19"/>
        <v>28884.1</v>
      </c>
      <c r="C35" s="7">
        <f t="shared" si="19"/>
        <v>2869.3</v>
      </c>
      <c r="D35" s="7">
        <f t="shared" si="25"/>
        <v>9.9338390325473185</v>
      </c>
      <c r="E35" s="6">
        <v>2538.1</v>
      </c>
      <c r="F35" s="6">
        <v>0</v>
      </c>
      <c r="G35" s="6">
        <f t="shared" si="3"/>
        <v>0</v>
      </c>
      <c r="H35" s="6"/>
      <c r="I35" s="6"/>
      <c r="J35" s="6"/>
      <c r="K35" s="6">
        <v>14761.3</v>
      </c>
      <c r="L35" s="6">
        <v>751.2</v>
      </c>
      <c r="M35" s="6">
        <f t="shared" si="26"/>
        <v>5.0889826776774409</v>
      </c>
      <c r="N35" s="6">
        <v>2604.8000000000002</v>
      </c>
      <c r="O35" s="6">
        <v>746.4</v>
      </c>
      <c r="P35" s="6">
        <f t="shared" si="21"/>
        <v>28.654791154791155</v>
      </c>
      <c r="Q35" s="6"/>
      <c r="R35" s="6"/>
      <c r="S35" s="6"/>
      <c r="T35" s="6">
        <v>320.2</v>
      </c>
      <c r="U35" s="6">
        <v>0</v>
      </c>
      <c r="V35" s="6">
        <f t="shared" si="27"/>
        <v>0</v>
      </c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>
        <v>1590</v>
      </c>
      <c r="AP35" s="6">
        <v>0</v>
      </c>
      <c r="AQ35" s="6">
        <v>0</v>
      </c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>
        <v>1433.5</v>
      </c>
      <c r="EQ35" s="6">
        <v>0</v>
      </c>
      <c r="ER35" s="6">
        <v>0</v>
      </c>
      <c r="ES35" s="6">
        <v>6.6</v>
      </c>
      <c r="ET35" s="6">
        <v>0</v>
      </c>
      <c r="EU35" s="6">
        <v>0</v>
      </c>
      <c r="EV35" s="6">
        <v>1372.5</v>
      </c>
      <c r="EW35" s="6">
        <v>0</v>
      </c>
      <c r="EX35" s="6">
        <v>0</v>
      </c>
      <c r="EY35" s="6"/>
      <c r="EZ35" s="6"/>
      <c r="FA35" s="6"/>
      <c r="FB35" s="6"/>
      <c r="FC35" s="6"/>
      <c r="FD35" s="6"/>
      <c r="FE35" s="6">
        <v>1013.2</v>
      </c>
      <c r="FF35" s="6">
        <v>0</v>
      </c>
      <c r="FG35" s="6">
        <v>0</v>
      </c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>
        <v>2454.5</v>
      </c>
      <c r="GA35" s="6">
        <v>1227.2</v>
      </c>
      <c r="GB35" s="6">
        <f t="shared" si="10"/>
        <v>49.997962925239356</v>
      </c>
      <c r="GC35" s="6">
        <v>501.9</v>
      </c>
      <c r="GD35" s="6">
        <v>83.6</v>
      </c>
      <c r="GE35" s="6">
        <f t="shared" si="28"/>
        <v>16.65670452281331</v>
      </c>
      <c r="GF35" s="6"/>
      <c r="GG35" s="6"/>
      <c r="GH35" s="6"/>
      <c r="GI35" s="6">
        <v>287.5</v>
      </c>
      <c r="GJ35" s="6">
        <v>60.9</v>
      </c>
      <c r="GK35" s="6">
        <f t="shared" si="29"/>
        <v>21.182608695652174</v>
      </c>
      <c r="GL35" s="6">
        <v>0</v>
      </c>
      <c r="GM35" s="6">
        <v>0</v>
      </c>
      <c r="GN35" s="6">
        <v>0</v>
      </c>
    </row>
    <row r="36" spans="1:196" s="32" customFormat="1" ht="33.75" customHeight="1" x14ac:dyDescent="0.25">
      <c r="A36" s="7" t="s">
        <v>318</v>
      </c>
      <c r="B36" s="7">
        <f t="shared" si="19"/>
        <v>391666.2</v>
      </c>
      <c r="C36" s="7">
        <f t="shared" si="19"/>
        <v>0</v>
      </c>
      <c r="D36" s="7">
        <f t="shared" si="25"/>
        <v>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>
        <v>12500</v>
      </c>
      <c r="AG36" s="7">
        <v>0</v>
      </c>
      <c r="AH36" s="7">
        <v>0</v>
      </c>
      <c r="AI36" s="7">
        <v>156.80000000000001</v>
      </c>
      <c r="AJ36" s="7">
        <v>0</v>
      </c>
      <c r="AK36" s="7">
        <v>0</v>
      </c>
      <c r="AL36" s="7">
        <v>5000</v>
      </c>
      <c r="AM36" s="7">
        <v>0</v>
      </c>
      <c r="AN36" s="7">
        <v>0</v>
      </c>
      <c r="AO36" s="7">
        <v>3746.5</v>
      </c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>
        <v>271383.90000000002</v>
      </c>
      <c r="FI36" s="7">
        <v>0</v>
      </c>
      <c r="FJ36" s="7">
        <v>0</v>
      </c>
      <c r="FK36" s="7"/>
      <c r="FL36" s="7"/>
      <c r="FM36" s="7"/>
      <c r="FN36" s="7"/>
      <c r="FO36" s="7"/>
      <c r="FP36" s="7"/>
      <c r="FQ36" s="7">
        <v>49409.599999999999</v>
      </c>
      <c r="FR36" s="7">
        <v>0</v>
      </c>
      <c r="FS36" s="7">
        <v>0</v>
      </c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>
        <v>49469.4</v>
      </c>
      <c r="GG36" s="7">
        <v>0</v>
      </c>
      <c r="GH36" s="7">
        <v>0</v>
      </c>
      <c r="GI36" s="7"/>
      <c r="GJ36" s="7"/>
      <c r="GK36" s="7"/>
      <c r="GL36" s="7"/>
      <c r="GM36" s="7"/>
      <c r="GN36" s="7"/>
    </row>
  </sheetData>
  <mergeCells count="69">
    <mergeCell ref="AI5:AK5"/>
    <mergeCell ref="B2:S2"/>
    <mergeCell ref="R3:S3"/>
    <mergeCell ref="A4:A6"/>
    <mergeCell ref="B4:D5"/>
    <mergeCell ref="E4:GN4"/>
    <mergeCell ref="E5:G5"/>
    <mergeCell ref="H5:J5"/>
    <mergeCell ref="K5:M5"/>
    <mergeCell ref="N5:P5"/>
    <mergeCell ref="Q5:S5"/>
    <mergeCell ref="T5:V5"/>
    <mergeCell ref="W5:Y5"/>
    <mergeCell ref="Z5:AB5"/>
    <mergeCell ref="AC5:AE5"/>
    <mergeCell ref="AF5:AH5"/>
    <mergeCell ref="BS5:BU5"/>
    <mergeCell ref="AL5:AN5"/>
    <mergeCell ref="AO5:AQ5"/>
    <mergeCell ref="AR5:AT5"/>
    <mergeCell ref="AU5:AW5"/>
    <mergeCell ref="AX5:AZ5"/>
    <mergeCell ref="BA5:BC5"/>
    <mergeCell ref="BD5:BF5"/>
    <mergeCell ref="BG5:BI5"/>
    <mergeCell ref="BJ5:BL5"/>
    <mergeCell ref="BM5:BO5"/>
    <mergeCell ref="BP5:BR5"/>
    <mergeCell ref="DC5:DE5"/>
    <mergeCell ref="BV5:BX5"/>
    <mergeCell ref="BY5:CA5"/>
    <mergeCell ref="CB5:CD5"/>
    <mergeCell ref="CE5:CG5"/>
    <mergeCell ref="CH5:CJ5"/>
    <mergeCell ref="CK5:CM5"/>
    <mergeCell ref="CN5:CP5"/>
    <mergeCell ref="CQ5:CS5"/>
    <mergeCell ref="CT5:CV5"/>
    <mergeCell ref="CW5:CY5"/>
    <mergeCell ref="CZ5:DB5"/>
    <mergeCell ref="EM5:EO5"/>
    <mergeCell ref="DF5:DH5"/>
    <mergeCell ref="DI5:DK5"/>
    <mergeCell ref="DL5:DN5"/>
    <mergeCell ref="DO5:DQ5"/>
    <mergeCell ref="DR5:DT5"/>
    <mergeCell ref="DU5:DW5"/>
    <mergeCell ref="DX5:DZ5"/>
    <mergeCell ref="EA5:EC5"/>
    <mergeCell ref="ED5:EF5"/>
    <mergeCell ref="EG5:EI5"/>
    <mergeCell ref="EJ5:EL5"/>
    <mergeCell ref="FW5:FY5"/>
    <mergeCell ref="EP5:ER5"/>
    <mergeCell ref="ES5:EU5"/>
    <mergeCell ref="EV5:EX5"/>
    <mergeCell ref="EY5:FA5"/>
    <mergeCell ref="FB5:FD5"/>
    <mergeCell ref="FE5:FG5"/>
    <mergeCell ref="FH5:FJ5"/>
    <mergeCell ref="FK5:FM5"/>
    <mergeCell ref="FN5:FP5"/>
    <mergeCell ref="FQ5:FS5"/>
    <mergeCell ref="FT5:FV5"/>
    <mergeCell ref="FZ5:GB5"/>
    <mergeCell ref="GC5:GE5"/>
    <mergeCell ref="GF5:GH5"/>
    <mergeCell ref="GI5:GK5"/>
    <mergeCell ref="GL5:GN5"/>
  </mergeCells>
  <printOptions gridLines="1"/>
  <pageMargins left="0" right="0" top="0.19685039370078741" bottom="0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6"/>
  <sheetViews>
    <sheetView view="pageBreakPreview" zoomScale="87" zoomScaleNormal="80" zoomScaleSheetLayoutView="87" workbookViewId="0">
      <pane xSplit="1" topLeftCell="B1" activePane="topRight" state="frozen"/>
      <selection pane="topRight" activeCell="A2" sqref="A2"/>
    </sheetView>
  </sheetViews>
  <sheetFormatPr defaultColWidth="22.28515625" defaultRowHeight="12.75" x14ac:dyDescent="0.2"/>
  <cols>
    <col min="1" max="1" width="22.85546875" style="26" customWidth="1"/>
    <col min="2" max="3" width="14.5703125" style="26" customWidth="1"/>
    <col min="4" max="4" width="12.42578125" style="26" customWidth="1"/>
    <col min="5" max="7" width="13.140625" style="26" customWidth="1"/>
    <col min="8" max="9" width="13.7109375" style="26" customWidth="1"/>
    <col min="10" max="10" width="13" style="26" customWidth="1"/>
    <col min="11" max="12" width="12.7109375" style="26" customWidth="1"/>
    <col min="13" max="13" width="12.85546875" style="26" customWidth="1"/>
    <col min="14" max="15" width="16.28515625" style="26" customWidth="1"/>
    <col min="16" max="16" width="13" style="26" customWidth="1"/>
    <col min="17" max="18" width="16.7109375" style="26" customWidth="1"/>
    <col min="19" max="19" width="12.28515625" style="26" customWidth="1"/>
    <col min="20" max="21" width="14.5703125" style="26" customWidth="1"/>
    <col min="22" max="22" width="12.42578125" style="26" customWidth="1"/>
    <col min="23" max="24" width="14.5703125" style="26" customWidth="1"/>
    <col min="25" max="25" width="11.85546875" style="26" customWidth="1"/>
    <col min="26" max="26" width="13.42578125" style="26" customWidth="1"/>
    <col min="27" max="27" width="11.42578125" style="26" customWidth="1"/>
    <col min="28" max="28" width="12.5703125" style="26" customWidth="1"/>
    <col min="29" max="29" width="14.85546875" style="26" customWidth="1"/>
    <col min="30" max="30" width="12.28515625" style="26" customWidth="1"/>
    <col min="31" max="31" width="12.85546875" style="26" customWidth="1"/>
    <col min="32" max="32" width="14.5703125" style="26" customWidth="1"/>
    <col min="33" max="33" width="13.85546875" style="26" customWidth="1"/>
    <col min="34" max="34" width="12.7109375" style="26" customWidth="1"/>
    <col min="35" max="36" width="13.140625" style="26" customWidth="1"/>
    <col min="37" max="37" width="12.85546875" style="26" customWidth="1"/>
    <col min="38" max="39" width="14.5703125" style="26" customWidth="1"/>
    <col min="40" max="40" width="12.5703125" style="26" customWidth="1"/>
    <col min="41" max="42" width="19.140625" style="26" customWidth="1"/>
    <col min="43" max="43" width="13.42578125" style="26" customWidth="1"/>
    <col min="44" max="45" width="16.85546875" style="26" customWidth="1"/>
    <col min="46" max="46" width="13.5703125" style="26" customWidth="1"/>
    <col min="47" max="48" width="17.42578125" style="26" customWidth="1"/>
    <col min="49" max="49" width="14.5703125" style="26" customWidth="1"/>
    <col min="50" max="51" width="16.5703125" style="26" customWidth="1"/>
    <col min="52" max="52" width="13.5703125" style="26" customWidth="1"/>
    <col min="53" max="54" width="14.5703125" style="26" customWidth="1"/>
    <col min="55" max="55" width="13.5703125" style="26" customWidth="1"/>
    <col min="56" max="57" width="14.5703125" style="26" customWidth="1"/>
    <col min="58" max="58" width="12.85546875" style="26" customWidth="1"/>
    <col min="59" max="64" width="14.5703125" style="26" customWidth="1"/>
    <col min="65" max="66" width="13.42578125" style="26" customWidth="1"/>
    <col min="67" max="67" width="14.5703125" style="26" customWidth="1"/>
    <col min="68" max="69" width="13.42578125" style="26" customWidth="1"/>
    <col min="70" max="70" width="14.5703125" style="26" customWidth="1"/>
    <col min="71" max="16384" width="22.28515625" style="2"/>
  </cols>
  <sheetData>
    <row r="1" spans="1:70" ht="24" customHeight="1" x14ac:dyDescent="0.2"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70" ht="26.25" customHeight="1" x14ac:dyDescent="0.2">
      <c r="B2" s="40" t="s">
        <v>345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70" ht="21" customHeight="1" x14ac:dyDescent="0.2">
      <c r="B3" s="37"/>
      <c r="C3" s="37"/>
      <c r="D3" s="37"/>
      <c r="R3" s="51" t="s">
        <v>51</v>
      </c>
      <c r="S3" s="51"/>
      <c r="AA3" s="2"/>
      <c r="AB3" s="2"/>
    </row>
    <row r="4" spans="1:70" ht="28.5" customHeight="1" x14ac:dyDescent="0.2">
      <c r="A4" s="52" t="s">
        <v>320</v>
      </c>
      <c r="B4" s="45" t="s">
        <v>346</v>
      </c>
      <c r="C4" s="45"/>
      <c r="D4" s="45"/>
      <c r="E4" s="58" t="s">
        <v>287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60"/>
    </row>
    <row r="5" spans="1:70" ht="200.25" customHeight="1" x14ac:dyDescent="0.2">
      <c r="A5" s="52"/>
      <c r="B5" s="45"/>
      <c r="C5" s="45"/>
      <c r="D5" s="45"/>
      <c r="E5" s="61" t="s">
        <v>347</v>
      </c>
      <c r="F5" s="49"/>
      <c r="G5" s="49"/>
      <c r="H5" s="49" t="s">
        <v>348</v>
      </c>
      <c r="I5" s="49"/>
      <c r="J5" s="49"/>
      <c r="K5" s="49" t="s">
        <v>349</v>
      </c>
      <c r="L5" s="49"/>
      <c r="M5" s="49"/>
      <c r="N5" s="62" t="s">
        <v>350</v>
      </c>
      <c r="O5" s="62"/>
      <c r="P5" s="62"/>
      <c r="Q5" s="49" t="s">
        <v>351</v>
      </c>
      <c r="R5" s="49"/>
      <c r="S5" s="49"/>
      <c r="T5" s="49" t="s">
        <v>14</v>
      </c>
      <c r="U5" s="49"/>
      <c r="V5" s="49"/>
      <c r="W5" s="49" t="s">
        <v>352</v>
      </c>
      <c r="X5" s="49"/>
      <c r="Y5" s="49"/>
      <c r="Z5" s="49" t="s">
        <v>353</v>
      </c>
      <c r="AA5" s="49"/>
      <c r="AB5" s="49"/>
      <c r="AC5" s="49" t="s">
        <v>354</v>
      </c>
      <c r="AD5" s="49"/>
      <c r="AE5" s="49"/>
      <c r="AF5" s="49" t="s">
        <v>355</v>
      </c>
      <c r="AG5" s="49"/>
      <c r="AH5" s="49"/>
      <c r="AI5" s="49" t="s">
        <v>356</v>
      </c>
      <c r="AJ5" s="49"/>
      <c r="AK5" s="49"/>
      <c r="AL5" s="49" t="s">
        <v>357</v>
      </c>
      <c r="AM5" s="49"/>
      <c r="AN5" s="49"/>
      <c r="AO5" s="49" t="s">
        <v>358</v>
      </c>
      <c r="AP5" s="49"/>
      <c r="AQ5" s="49"/>
      <c r="AR5" s="49" t="s">
        <v>15</v>
      </c>
      <c r="AS5" s="49"/>
      <c r="AT5" s="49"/>
      <c r="AU5" s="49" t="s">
        <v>16</v>
      </c>
      <c r="AV5" s="49"/>
      <c r="AW5" s="49"/>
      <c r="AX5" s="49" t="s">
        <v>359</v>
      </c>
      <c r="AY5" s="49"/>
      <c r="AZ5" s="49"/>
      <c r="BA5" s="49" t="s">
        <v>360</v>
      </c>
      <c r="BB5" s="49"/>
      <c r="BC5" s="49"/>
      <c r="BD5" s="49" t="s">
        <v>17</v>
      </c>
      <c r="BE5" s="49"/>
      <c r="BF5" s="49"/>
      <c r="BG5" s="49" t="s">
        <v>361</v>
      </c>
      <c r="BH5" s="49"/>
      <c r="BI5" s="49"/>
      <c r="BJ5" s="49" t="s">
        <v>362</v>
      </c>
      <c r="BK5" s="49"/>
      <c r="BL5" s="49"/>
      <c r="BM5" s="49" t="s">
        <v>363</v>
      </c>
      <c r="BN5" s="49"/>
      <c r="BO5" s="49"/>
      <c r="BP5" s="49" t="s">
        <v>364</v>
      </c>
      <c r="BQ5" s="49"/>
      <c r="BR5" s="49"/>
    </row>
    <row r="6" spans="1:70" s="30" customFormat="1" ht="62.25" customHeight="1" x14ac:dyDescent="0.2">
      <c r="A6" s="52"/>
      <c r="B6" s="29" t="s">
        <v>206</v>
      </c>
      <c r="C6" s="29" t="s">
        <v>207</v>
      </c>
      <c r="D6" s="34" t="s">
        <v>288</v>
      </c>
      <c r="E6" s="29" t="s">
        <v>206</v>
      </c>
      <c r="F6" s="29" t="s">
        <v>207</v>
      </c>
      <c r="G6" s="29" t="s">
        <v>288</v>
      </c>
      <c r="H6" s="29" t="s">
        <v>206</v>
      </c>
      <c r="I6" s="29" t="s">
        <v>207</v>
      </c>
      <c r="J6" s="29" t="s">
        <v>288</v>
      </c>
      <c r="K6" s="29" t="s">
        <v>206</v>
      </c>
      <c r="L6" s="29" t="s">
        <v>207</v>
      </c>
      <c r="M6" s="29" t="s">
        <v>288</v>
      </c>
      <c r="N6" s="29" t="s">
        <v>206</v>
      </c>
      <c r="O6" s="29" t="s">
        <v>207</v>
      </c>
      <c r="P6" s="29" t="s">
        <v>288</v>
      </c>
      <c r="Q6" s="29" t="s">
        <v>206</v>
      </c>
      <c r="R6" s="29" t="s">
        <v>207</v>
      </c>
      <c r="S6" s="29" t="s">
        <v>288</v>
      </c>
      <c r="T6" s="29" t="s">
        <v>206</v>
      </c>
      <c r="U6" s="29" t="s">
        <v>207</v>
      </c>
      <c r="V6" s="29" t="s">
        <v>288</v>
      </c>
      <c r="W6" s="29" t="s">
        <v>206</v>
      </c>
      <c r="X6" s="29" t="s">
        <v>207</v>
      </c>
      <c r="Y6" s="29" t="s">
        <v>288</v>
      </c>
      <c r="Z6" s="29" t="s">
        <v>206</v>
      </c>
      <c r="AA6" s="29" t="s">
        <v>207</v>
      </c>
      <c r="AB6" s="29" t="s">
        <v>288</v>
      </c>
      <c r="AC6" s="29" t="s">
        <v>206</v>
      </c>
      <c r="AD6" s="29" t="s">
        <v>207</v>
      </c>
      <c r="AE6" s="29" t="s">
        <v>288</v>
      </c>
      <c r="AF6" s="29" t="s">
        <v>206</v>
      </c>
      <c r="AG6" s="29" t="s">
        <v>207</v>
      </c>
      <c r="AH6" s="29" t="s">
        <v>288</v>
      </c>
      <c r="AI6" s="29" t="s">
        <v>206</v>
      </c>
      <c r="AJ6" s="29" t="s">
        <v>207</v>
      </c>
      <c r="AK6" s="29" t="s">
        <v>288</v>
      </c>
      <c r="AL6" s="29" t="s">
        <v>206</v>
      </c>
      <c r="AM6" s="29" t="s">
        <v>207</v>
      </c>
      <c r="AN6" s="29" t="s">
        <v>288</v>
      </c>
      <c r="AO6" s="29" t="s">
        <v>206</v>
      </c>
      <c r="AP6" s="29" t="s">
        <v>207</v>
      </c>
      <c r="AQ6" s="29" t="s">
        <v>288</v>
      </c>
      <c r="AR6" s="29" t="s">
        <v>206</v>
      </c>
      <c r="AS6" s="29" t="s">
        <v>207</v>
      </c>
      <c r="AT6" s="29" t="s">
        <v>288</v>
      </c>
      <c r="AU6" s="29" t="s">
        <v>206</v>
      </c>
      <c r="AV6" s="29" t="s">
        <v>207</v>
      </c>
      <c r="AW6" s="29" t="s">
        <v>288</v>
      </c>
      <c r="AX6" s="29" t="s">
        <v>206</v>
      </c>
      <c r="AY6" s="29" t="s">
        <v>207</v>
      </c>
      <c r="AZ6" s="29" t="s">
        <v>288</v>
      </c>
      <c r="BA6" s="29" t="s">
        <v>206</v>
      </c>
      <c r="BB6" s="29" t="s">
        <v>207</v>
      </c>
      <c r="BC6" s="29" t="s">
        <v>288</v>
      </c>
      <c r="BD6" s="29" t="s">
        <v>206</v>
      </c>
      <c r="BE6" s="29" t="s">
        <v>207</v>
      </c>
      <c r="BF6" s="29" t="s">
        <v>288</v>
      </c>
      <c r="BG6" s="29" t="s">
        <v>206</v>
      </c>
      <c r="BH6" s="29" t="s">
        <v>207</v>
      </c>
      <c r="BI6" s="29" t="s">
        <v>288</v>
      </c>
      <c r="BJ6" s="29" t="s">
        <v>206</v>
      </c>
      <c r="BK6" s="29" t="s">
        <v>207</v>
      </c>
      <c r="BL6" s="29" t="s">
        <v>288</v>
      </c>
      <c r="BM6" s="29" t="s">
        <v>206</v>
      </c>
      <c r="BN6" s="29" t="s">
        <v>207</v>
      </c>
      <c r="BO6" s="29" t="s">
        <v>288</v>
      </c>
      <c r="BP6" s="29" t="s">
        <v>206</v>
      </c>
      <c r="BQ6" s="29" t="s">
        <v>207</v>
      </c>
      <c r="BR6" s="29" t="s">
        <v>288</v>
      </c>
    </row>
    <row r="7" spans="1:70" ht="27" customHeight="1" x14ac:dyDescent="0.2">
      <c r="A7" s="31" t="s">
        <v>365</v>
      </c>
      <c r="B7" s="7">
        <f t="shared" ref="B7:BM7" si="0">SUM(B8+B14+B36)</f>
        <v>9853986.8000000007</v>
      </c>
      <c r="C7" s="7">
        <f t="shared" si="0"/>
        <v>2410783.6</v>
      </c>
      <c r="D7" s="7">
        <f t="shared" ref="D7:D14" si="1">C7/B7*100</f>
        <v>24.465058142761059</v>
      </c>
      <c r="E7" s="7">
        <f t="shared" si="0"/>
        <v>88100.9</v>
      </c>
      <c r="F7" s="7">
        <f t="shared" si="0"/>
        <v>16847.300000000003</v>
      </c>
      <c r="G7" s="7">
        <f t="shared" ref="G7:G14" si="2">F7/E7*100</f>
        <v>19.122733138935022</v>
      </c>
      <c r="H7" s="7">
        <f t="shared" si="0"/>
        <v>21729.4</v>
      </c>
      <c r="I7" s="7">
        <f t="shared" si="0"/>
        <v>3552.8999999999996</v>
      </c>
      <c r="J7" s="7">
        <f t="shared" ref="J7:J14" si="3">I7/H7*100</f>
        <v>16.350658554769112</v>
      </c>
      <c r="K7" s="7">
        <f t="shared" si="0"/>
        <v>30184.299999999996</v>
      </c>
      <c r="L7" s="7">
        <f t="shared" si="0"/>
        <v>4839.1000000000004</v>
      </c>
      <c r="M7" s="7">
        <f t="shared" ref="M7:M14" si="4">L7/K7*100</f>
        <v>16.031844369423844</v>
      </c>
      <c r="N7" s="7">
        <f t="shared" si="0"/>
        <v>126</v>
      </c>
      <c r="O7" s="7">
        <f t="shared" si="0"/>
        <v>0</v>
      </c>
      <c r="P7" s="7">
        <f t="shared" si="0"/>
        <v>0</v>
      </c>
      <c r="Q7" s="7">
        <f t="shared" si="0"/>
        <v>27303.699999999993</v>
      </c>
      <c r="R7" s="7">
        <f t="shared" si="0"/>
        <v>5113</v>
      </c>
      <c r="S7" s="7">
        <f t="shared" ref="S7:S14" si="5">R7/Q7*100</f>
        <v>18.726399718719446</v>
      </c>
      <c r="T7" s="7">
        <f t="shared" si="0"/>
        <v>106113.20000000001</v>
      </c>
      <c r="U7" s="7">
        <f t="shared" si="0"/>
        <v>928.6</v>
      </c>
      <c r="V7" s="36">
        <f t="shared" ref="V7:V13" si="6">U7/T7*100</f>
        <v>0.87510319168585993</v>
      </c>
      <c r="W7" s="7">
        <f t="shared" si="0"/>
        <v>60000</v>
      </c>
      <c r="X7" s="7">
        <f t="shared" si="0"/>
        <v>0</v>
      </c>
      <c r="Y7" s="7">
        <f t="shared" si="0"/>
        <v>0</v>
      </c>
      <c r="Z7" s="7">
        <f t="shared" si="0"/>
        <v>5867.3</v>
      </c>
      <c r="AA7" s="7">
        <f t="shared" si="0"/>
        <v>2300</v>
      </c>
      <c r="AB7" s="7">
        <f t="shared" ref="AB7:AB35" si="7">AA7/Z7*100</f>
        <v>39.200313602508821</v>
      </c>
      <c r="AC7" s="7">
        <f t="shared" si="0"/>
        <v>3419665.8999999994</v>
      </c>
      <c r="AD7" s="7">
        <f t="shared" si="0"/>
        <v>860808.6</v>
      </c>
      <c r="AE7" s="7">
        <f t="shared" ref="AE7:AE35" si="8">AD7/AC7*100</f>
        <v>25.172301188838365</v>
      </c>
      <c r="AF7" s="7">
        <f t="shared" si="0"/>
        <v>5539567.8000000007</v>
      </c>
      <c r="AG7" s="7">
        <f t="shared" si="0"/>
        <v>1385293.2</v>
      </c>
      <c r="AH7" s="7">
        <f t="shared" ref="AH7:AH15" si="9">AG7/AF7*100</f>
        <v>25.007243344868886</v>
      </c>
      <c r="AI7" s="7">
        <f t="shared" si="0"/>
        <v>59756.2</v>
      </c>
      <c r="AJ7" s="7">
        <f t="shared" si="0"/>
        <v>10054.799999999999</v>
      </c>
      <c r="AK7" s="7">
        <f t="shared" ref="AK7:AK14" si="10">AJ7/AI7*100</f>
        <v>16.826371154792305</v>
      </c>
      <c r="AL7" s="7">
        <f t="shared" si="0"/>
        <v>215.8</v>
      </c>
      <c r="AM7" s="7">
        <f t="shared" si="0"/>
        <v>2.8</v>
      </c>
      <c r="AN7" s="36">
        <f t="shared" ref="AN7:AN13" si="11">SUM(AM7/AL7*100)</f>
        <v>1.2974976830398517</v>
      </c>
      <c r="AO7" s="7">
        <f t="shared" si="0"/>
        <v>16000</v>
      </c>
      <c r="AP7" s="7">
        <f t="shared" si="0"/>
        <v>3083</v>
      </c>
      <c r="AQ7" s="7">
        <f t="shared" ref="AQ7:AQ35" si="12">AP7/AO7*100</f>
        <v>19.268750000000001</v>
      </c>
      <c r="AR7" s="7">
        <f t="shared" si="0"/>
        <v>430290.4</v>
      </c>
      <c r="AS7" s="7">
        <f t="shared" si="0"/>
        <v>109931.09999999999</v>
      </c>
      <c r="AT7" s="7">
        <f t="shared" ref="AT7:AT14" si="13">AS7/AR7*100</f>
        <v>25.548118201103254</v>
      </c>
      <c r="AU7" s="7">
        <f t="shared" si="0"/>
        <v>1702.9</v>
      </c>
      <c r="AV7" s="7">
        <f t="shared" si="0"/>
        <v>0</v>
      </c>
      <c r="AW7" s="7">
        <f t="shared" si="0"/>
        <v>0</v>
      </c>
      <c r="AX7" s="7">
        <f t="shared" si="0"/>
        <v>1953.0999999999997</v>
      </c>
      <c r="AY7" s="7">
        <f t="shared" si="0"/>
        <v>321.59999999999997</v>
      </c>
      <c r="AZ7" s="7">
        <f t="shared" ref="AZ7:AZ14" si="14">AY7/AX7*100</f>
        <v>16.46613076647381</v>
      </c>
      <c r="BA7" s="7">
        <f t="shared" si="0"/>
        <v>1262.2000000000003</v>
      </c>
      <c r="BB7" s="7">
        <f t="shared" si="0"/>
        <v>0</v>
      </c>
      <c r="BC7" s="7">
        <f t="shared" si="0"/>
        <v>0</v>
      </c>
      <c r="BD7" s="7">
        <f t="shared" si="0"/>
        <v>11250</v>
      </c>
      <c r="BE7" s="7">
        <f t="shared" si="0"/>
        <v>1500</v>
      </c>
      <c r="BF7" s="36">
        <f t="shared" ref="BF7:BF13" si="15">SUM(BE7/BD7*100)</f>
        <v>13.333333333333334</v>
      </c>
      <c r="BG7" s="7">
        <f t="shared" si="0"/>
        <v>26506.999999999996</v>
      </c>
      <c r="BH7" s="7">
        <f t="shared" si="0"/>
        <v>6207.6000000000013</v>
      </c>
      <c r="BI7" s="7">
        <f t="shared" ref="BI7:BI35" si="16">BH7/BG7*100</f>
        <v>23.418719583506249</v>
      </c>
      <c r="BJ7" s="7">
        <f t="shared" si="0"/>
        <v>2386.3000000000002</v>
      </c>
      <c r="BK7" s="7">
        <f t="shared" si="0"/>
        <v>0</v>
      </c>
      <c r="BL7" s="7">
        <f t="shared" si="0"/>
        <v>0</v>
      </c>
      <c r="BM7" s="7">
        <f t="shared" si="0"/>
        <v>3984.3999999999996</v>
      </c>
      <c r="BN7" s="7">
        <f t="shared" ref="BN7:BR7" si="17">SUM(BN8+BN14+BN36)</f>
        <v>0</v>
      </c>
      <c r="BO7" s="7">
        <f t="shared" si="17"/>
        <v>0</v>
      </c>
      <c r="BP7" s="7">
        <f t="shared" si="17"/>
        <v>20</v>
      </c>
      <c r="BQ7" s="7">
        <f t="shared" si="17"/>
        <v>0</v>
      </c>
      <c r="BR7" s="7">
        <f t="shared" si="17"/>
        <v>0</v>
      </c>
    </row>
    <row r="8" spans="1:70" ht="27" customHeight="1" x14ac:dyDescent="0.2">
      <c r="A8" s="31" t="s">
        <v>290</v>
      </c>
      <c r="B8" s="7">
        <f t="shared" ref="B8:AU8" si="18">SUM(B9:B13)</f>
        <v>5219292.4999999991</v>
      </c>
      <c r="C8" s="7">
        <f t="shared" si="18"/>
        <v>1303270.6000000001</v>
      </c>
      <c r="D8" s="7">
        <f t="shared" si="1"/>
        <v>24.970254110111672</v>
      </c>
      <c r="E8" s="7">
        <f t="shared" si="18"/>
        <v>1000</v>
      </c>
      <c r="F8" s="7">
        <f t="shared" si="18"/>
        <v>139.9</v>
      </c>
      <c r="G8" s="7">
        <f t="shared" si="2"/>
        <v>13.99</v>
      </c>
      <c r="H8" s="7">
        <f t="shared" si="18"/>
        <v>176.7</v>
      </c>
      <c r="I8" s="7">
        <f t="shared" si="18"/>
        <v>20</v>
      </c>
      <c r="J8" s="7">
        <f t="shared" si="3"/>
        <v>11.318619128466329</v>
      </c>
      <c r="K8" s="7">
        <f t="shared" si="18"/>
        <v>19183.8</v>
      </c>
      <c r="L8" s="7">
        <f t="shared" si="18"/>
        <v>3107.6</v>
      </c>
      <c r="M8" s="7">
        <f t="shared" si="4"/>
        <v>16.199084644335322</v>
      </c>
      <c r="N8" s="7">
        <f t="shared" si="18"/>
        <v>78.900000000000006</v>
      </c>
      <c r="O8" s="7">
        <f t="shared" si="18"/>
        <v>0</v>
      </c>
      <c r="P8" s="7">
        <f t="shared" si="18"/>
        <v>0</v>
      </c>
      <c r="Q8" s="7">
        <f t="shared" si="18"/>
        <v>13175.099999999999</v>
      </c>
      <c r="R8" s="7">
        <f t="shared" si="18"/>
        <v>2384.8000000000002</v>
      </c>
      <c r="S8" s="7">
        <f t="shared" si="5"/>
        <v>18.100811379040771</v>
      </c>
      <c r="T8" s="7">
        <f t="shared" si="18"/>
        <v>47610.1</v>
      </c>
      <c r="U8" s="7">
        <f t="shared" si="18"/>
        <v>0</v>
      </c>
      <c r="V8" s="36">
        <f t="shared" si="6"/>
        <v>0</v>
      </c>
      <c r="W8" s="7">
        <f t="shared" si="18"/>
        <v>20051</v>
      </c>
      <c r="X8" s="7">
        <f t="shared" si="18"/>
        <v>0</v>
      </c>
      <c r="Y8" s="7">
        <f t="shared" si="18"/>
        <v>0</v>
      </c>
      <c r="Z8" s="7">
        <f t="shared" si="18"/>
        <v>3172.1</v>
      </c>
      <c r="AA8" s="7">
        <f t="shared" si="18"/>
        <v>1018.9000000000001</v>
      </c>
      <c r="AB8" s="7">
        <f t="shared" si="7"/>
        <v>32.120677153935887</v>
      </c>
      <c r="AC8" s="7">
        <f t="shared" si="18"/>
        <v>2542769.1999999997</v>
      </c>
      <c r="AD8" s="7">
        <f t="shared" si="18"/>
        <v>645677.1</v>
      </c>
      <c r="AE8" s="7">
        <f t="shared" si="8"/>
        <v>25.392674254509611</v>
      </c>
      <c r="AF8" s="7">
        <f t="shared" si="18"/>
        <v>2527173.5</v>
      </c>
      <c r="AG8" s="7">
        <f t="shared" si="18"/>
        <v>644385.79999999993</v>
      </c>
      <c r="AH8" s="7">
        <f t="shared" si="9"/>
        <v>25.498280984665278</v>
      </c>
      <c r="AI8" s="7">
        <f t="shared" si="18"/>
        <v>28130.6</v>
      </c>
      <c r="AJ8" s="7">
        <f t="shared" si="18"/>
        <v>4903.8999999999996</v>
      </c>
      <c r="AK8" s="7">
        <f t="shared" si="10"/>
        <v>17.432617860977015</v>
      </c>
      <c r="AL8" s="7">
        <f t="shared" si="18"/>
        <v>209.9</v>
      </c>
      <c r="AM8" s="7">
        <f t="shared" si="18"/>
        <v>2.4</v>
      </c>
      <c r="AN8" s="36">
        <f t="shared" si="11"/>
        <v>1.1434016198189614</v>
      </c>
      <c r="AO8" s="7">
        <f t="shared" si="18"/>
        <v>6316.2</v>
      </c>
      <c r="AP8" s="7">
        <f t="shared" si="18"/>
        <v>1212.5</v>
      </c>
      <c r="AQ8" s="7">
        <f t="shared" si="12"/>
        <v>19.196668883189261</v>
      </c>
      <c r="AR8" s="7">
        <f t="shared" si="18"/>
        <v>0</v>
      </c>
      <c r="AS8" s="7">
        <f t="shared" si="18"/>
        <v>0</v>
      </c>
      <c r="AT8" s="7">
        <v>0</v>
      </c>
      <c r="AU8" s="7">
        <f t="shared" si="18"/>
        <v>499.9</v>
      </c>
      <c r="AV8" s="7">
        <f t="shared" ref="AV8:BR8" si="19">SUM(AV9:AV13)</f>
        <v>0</v>
      </c>
      <c r="AW8" s="7">
        <f t="shared" si="19"/>
        <v>0</v>
      </c>
      <c r="AX8" s="7">
        <f t="shared" si="19"/>
        <v>693.2</v>
      </c>
      <c r="AY8" s="7">
        <f t="shared" si="19"/>
        <v>117.7</v>
      </c>
      <c r="AZ8" s="7">
        <f t="shared" si="14"/>
        <v>16.97922677437969</v>
      </c>
      <c r="BA8" s="7">
        <f t="shared" si="19"/>
        <v>492.6</v>
      </c>
      <c r="BB8" s="7">
        <f t="shared" si="19"/>
        <v>0</v>
      </c>
      <c r="BC8" s="7">
        <f t="shared" si="19"/>
        <v>0</v>
      </c>
      <c r="BD8" s="7">
        <f t="shared" si="19"/>
        <v>4425</v>
      </c>
      <c r="BE8" s="7">
        <f t="shared" si="19"/>
        <v>300</v>
      </c>
      <c r="BF8" s="36">
        <f t="shared" si="15"/>
        <v>6.7796610169491522</v>
      </c>
      <c r="BG8" s="7">
        <f t="shared" si="19"/>
        <v>0</v>
      </c>
      <c r="BH8" s="7">
        <f t="shared" si="19"/>
        <v>0</v>
      </c>
      <c r="BI8" s="7">
        <v>0</v>
      </c>
      <c r="BJ8" s="7">
        <f t="shared" si="19"/>
        <v>2386.3000000000002</v>
      </c>
      <c r="BK8" s="7">
        <f t="shared" si="19"/>
        <v>0</v>
      </c>
      <c r="BL8" s="7">
        <f t="shared" si="19"/>
        <v>0</v>
      </c>
      <c r="BM8" s="7">
        <f t="shared" si="19"/>
        <v>1728.4</v>
      </c>
      <c r="BN8" s="7">
        <f t="shared" si="19"/>
        <v>0</v>
      </c>
      <c r="BO8" s="7">
        <f t="shared" si="19"/>
        <v>0</v>
      </c>
      <c r="BP8" s="7">
        <f t="shared" si="19"/>
        <v>20</v>
      </c>
      <c r="BQ8" s="7">
        <f t="shared" si="19"/>
        <v>0</v>
      </c>
      <c r="BR8" s="7">
        <f t="shared" si="19"/>
        <v>0</v>
      </c>
    </row>
    <row r="9" spans="1:70" s="32" customFormat="1" ht="22.5" customHeight="1" x14ac:dyDescent="0.25">
      <c r="A9" s="6" t="s">
        <v>291</v>
      </c>
      <c r="B9" s="7">
        <f t="shared" ref="B9:C13" si="20">E9+H9+K9+N9+Q9+T9+W9+Z9+AC9+AF9+AI9+AL9+AO9+AR9+AU9+AX9+BA9+BD9+BG9+BJ9+BM9+BP9</f>
        <v>215408.19999999998</v>
      </c>
      <c r="C9" s="7">
        <f t="shared" si="20"/>
        <v>53413.4</v>
      </c>
      <c r="D9" s="7">
        <f t="shared" si="1"/>
        <v>24.7963633696396</v>
      </c>
      <c r="E9" s="6"/>
      <c r="F9" s="6"/>
      <c r="G9" s="6"/>
      <c r="H9" s="6"/>
      <c r="I9" s="6"/>
      <c r="J9" s="6"/>
      <c r="K9" s="6">
        <v>1159.9000000000001</v>
      </c>
      <c r="L9" s="6">
        <v>63.3</v>
      </c>
      <c r="M9" s="6">
        <f t="shared" si="4"/>
        <v>5.4573670143977928</v>
      </c>
      <c r="N9" s="6">
        <v>1.4</v>
      </c>
      <c r="O9" s="6">
        <v>0</v>
      </c>
      <c r="P9" s="6">
        <f>O9/N9*100</f>
        <v>0</v>
      </c>
      <c r="Q9" s="6">
        <v>570.4</v>
      </c>
      <c r="R9" s="6">
        <v>60.7</v>
      </c>
      <c r="S9" s="6">
        <f t="shared" si="5"/>
        <v>10.641654978962132</v>
      </c>
      <c r="T9" s="6">
        <v>1911.4</v>
      </c>
      <c r="U9" s="6">
        <v>0</v>
      </c>
      <c r="V9" s="15">
        <f t="shared" si="6"/>
        <v>0</v>
      </c>
      <c r="W9" s="6"/>
      <c r="X9" s="6"/>
      <c r="Y9" s="6"/>
      <c r="Z9" s="6">
        <v>427.8</v>
      </c>
      <c r="AA9" s="6">
        <v>49.5</v>
      </c>
      <c r="AB9" s="6">
        <f t="shared" si="7"/>
        <v>11.570827489481065</v>
      </c>
      <c r="AC9" s="6">
        <v>89993.9</v>
      </c>
      <c r="AD9" s="6">
        <v>22810.400000000001</v>
      </c>
      <c r="AE9" s="6">
        <f t="shared" si="8"/>
        <v>25.346606825573737</v>
      </c>
      <c r="AF9" s="6">
        <v>117535.3</v>
      </c>
      <c r="AG9" s="6">
        <v>29967.4</v>
      </c>
      <c r="AH9" s="6">
        <f t="shared" si="9"/>
        <v>25.496510410064037</v>
      </c>
      <c r="AI9" s="6">
        <v>3094.6</v>
      </c>
      <c r="AJ9" s="6">
        <v>361.5</v>
      </c>
      <c r="AK9" s="6">
        <f t="shared" si="10"/>
        <v>11.681638984036709</v>
      </c>
      <c r="AL9" s="6">
        <v>1.3</v>
      </c>
      <c r="AM9" s="6">
        <v>0.1</v>
      </c>
      <c r="AN9" s="15">
        <f t="shared" si="11"/>
        <v>7.6923076923076925</v>
      </c>
      <c r="AO9" s="6">
        <v>613.5</v>
      </c>
      <c r="AP9" s="6">
        <v>91.9</v>
      </c>
      <c r="AQ9" s="6">
        <f t="shared" si="12"/>
        <v>14.979625101874491</v>
      </c>
      <c r="AR9" s="6"/>
      <c r="AS9" s="6"/>
      <c r="AT9" s="6"/>
      <c r="AU9" s="6"/>
      <c r="AV9" s="6"/>
      <c r="AW9" s="6"/>
      <c r="AX9" s="6">
        <v>82.1</v>
      </c>
      <c r="AY9" s="6">
        <v>8.6</v>
      </c>
      <c r="AZ9" s="6">
        <f t="shared" si="14"/>
        <v>10.475030450669914</v>
      </c>
      <c r="BA9" s="6">
        <v>13.1</v>
      </c>
      <c r="BB9" s="6">
        <v>0</v>
      </c>
      <c r="BC9" s="6">
        <f>BB9/BA9*100</f>
        <v>0</v>
      </c>
      <c r="BD9" s="6"/>
      <c r="BE9" s="6"/>
      <c r="BF9" s="15"/>
      <c r="BG9" s="6"/>
      <c r="BH9" s="6"/>
      <c r="BI9" s="6"/>
      <c r="BJ9" s="6"/>
      <c r="BK9" s="6"/>
      <c r="BL9" s="6"/>
      <c r="BM9" s="6">
        <v>3</v>
      </c>
      <c r="BN9" s="6">
        <v>0</v>
      </c>
      <c r="BO9" s="6">
        <f>BN9/BM9*100</f>
        <v>0</v>
      </c>
      <c r="BP9" s="6">
        <v>0.5</v>
      </c>
      <c r="BQ9" s="6">
        <v>0</v>
      </c>
      <c r="BR9" s="6">
        <v>0</v>
      </c>
    </row>
    <row r="10" spans="1:70" s="32" customFormat="1" ht="22.5" customHeight="1" x14ac:dyDescent="0.25">
      <c r="A10" s="6" t="s">
        <v>292</v>
      </c>
      <c r="B10" s="7">
        <f t="shared" si="20"/>
        <v>338685.89999999991</v>
      </c>
      <c r="C10" s="7">
        <f t="shared" si="20"/>
        <v>81575.100000000006</v>
      </c>
      <c r="D10" s="7">
        <f t="shared" si="1"/>
        <v>24.085767963768205</v>
      </c>
      <c r="E10" s="6"/>
      <c r="F10" s="6"/>
      <c r="G10" s="6"/>
      <c r="H10" s="6"/>
      <c r="I10" s="6"/>
      <c r="J10" s="6"/>
      <c r="K10" s="6">
        <v>1817</v>
      </c>
      <c r="L10" s="6">
        <v>213.1</v>
      </c>
      <c r="M10" s="6">
        <f t="shared" si="4"/>
        <v>11.728123280132085</v>
      </c>
      <c r="N10" s="6">
        <v>3.4</v>
      </c>
      <c r="O10" s="6">
        <v>0</v>
      </c>
      <c r="P10" s="6">
        <f>O10/N10*100</f>
        <v>0</v>
      </c>
      <c r="Q10" s="6">
        <v>876.8</v>
      </c>
      <c r="R10" s="6">
        <v>214</v>
      </c>
      <c r="S10" s="6">
        <f t="shared" si="5"/>
        <v>24.406934306569344</v>
      </c>
      <c r="T10" s="6">
        <v>4778.3999999999996</v>
      </c>
      <c r="U10" s="6">
        <v>0</v>
      </c>
      <c r="V10" s="15">
        <f t="shared" si="6"/>
        <v>0</v>
      </c>
      <c r="W10" s="6">
        <v>3649</v>
      </c>
      <c r="X10" s="6">
        <v>0</v>
      </c>
      <c r="Y10" s="6">
        <f>X10/W10*100</f>
        <v>0</v>
      </c>
      <c r="Z10" s="6">
        <v>338.4</v>
      </c>
      <c r="AA10" s="6">
        <v>114.9</v>
      </c>
      <c r="AB10" s="6">
        <f t="shared" si="7"/>
        <v>33.953900709219866</v>
      </c>
      <c r="AC10" s="6">
        <v>141473</v>
      </c>
      <c r="AD10" s="6">
        <v>35194.199999999997</v>
      </c>
      <c r="AE10" s="6">
        <f t="shared" si="8"/>
        <v>24.876972991312829</v>
      </c>
      <c r="AF10" s="6">
        <v>179611.3</v>
      </c>
      <c r="AG10" s="6">
        <v>44649.1</v>
      </c>
      <c r="AH10" s="6">
        <f t="shared" si="9"/>
        <v>24.858736616237397</v>
      </c>
      <c r="AI10" s="6">
        <v>5374.9</v>
      </c>
      <c r="AJ10" s="6">
        <v>1019.6</v>
      </c>
      <c r="AK10" s="6">
        <f t="shared" si="10"/>
        <v>18.969655249399992</v>
      </c>
      <c r="AL10" s="6">
        <v>1.1000000000000001</v>
      </c>
      <c r="AM10" s="6">
        <v>0.3</v>
      </c>
      <c r="AN10" s="15">
        <f t="shared" si="11"/>
        <v>27.27272727272727</v>
      </c>
      <c r="AO10" s="6">
        <v>613.5</v>
      </c>
      <c r="AP10" s="6">
        <v>153.30000000000001</v>
      </c>
      <c r="AQ10" s="6">
        <f t="shared" si="12"/>
        <v>24.987775061124694</v>
      </c>
      <c r="AR10" s="6"/>
      <c r="AS10" s="6"/>
      <c r="AT10" s="6"/>
      <c r="AU10" s="6"/>
      <c r="AV10" s="6"/>
      <c r="AW10" s="6"/>
      <c r="AX10" s="6">
        <v>82.1</v>
      </c>
      <c r="AY10" s="6">
        <v>16.600000000000001</v>
      </c>
      <c r="AZ10" s="6">
        <f t="shared" si="14"/>
        <v>20.219244823386116</v>
      </c>
      <c r="BA10" s="6">
        <v>60.6</v>
      </c>
      <c r="BB10" s="6">
        <v>0</v>
      </c>
      <c r="BC10" s="6">
        <f>BB10/BA10*100</f>
        <v>0</v>
      </c>
      <c r="BD10" s="6"/>
      <c r="BE10" s="6"/>
      <c r="BF10" s="15"/>
      <c r="BG10" s="6"/>
      <c r="BH10" s="6"/>
      <c r="BI10" s="6"/>
      <c r="BJ10" s="6"/>
      <c r="BK10" s="6"/>
      <c r="BL10" s="6"/>
      <c r="BM10" s="6">
        <v>3.6</v>
      </c>
      <c r="BN10" s="6">
        <v>0</v>
      </c>
      <c r="BO10" s="6">
        <f>BN10/BM10*100</f>
        <v>0</v>
      </c>
      <c r="BP10" s="6">
        <v>2.8</v>
      </c>
      <c r="BQ10" s="6">
        <v>0</v>
      </c>
      <c r="BR10" s="6">
        <v>0</v>
      </c>
    </row>
    <row r="11" spans="1:70" s="32" customFormat="1" ht="22.5" customHeight="1" x14ac:dyDescent="0.25">
      <c r="A11" s="6" t="s">
        <v>293</v>
      </c>
      <c r="B11" s="7">
        <f t="shared" si="20"/>
        <v>928111.3</v>
      </c>
      <c r="C11" s="7">
        <f t="shared" si="20"/>
        <v>235469.3</v>
      </c>
      <c r="D11" s="7">
        <f t="shared" si="1"/>
        <v>25.370804126617141</v>
      </c>
      <c r="E11" s="6"/>
      <c r="F11" s="6"/>
      <c r="G11" s="6"/>
      <c r="H11" s="6"/>
      <c r="I11" s="6"/>
      <c r="J11" s="6"/>
      <c r="K11" s="6">
        <v>4992.8999999999996</v>
      </c>
      <c r="L11" s="6">
        <v>703.1</v>
      </c>
      <c r="M11" s="6">
        <f t="shared" si="4"/>
        <v>14.081996434937613</v>
      </c>
      <c r="N11" s="6">
        <v>11</v>
      </c>
      <c r="O11" s="6">
        <v>0</v>
      </c>
      <c r="P11" s="6">
        <f>O11/N11*100</f>
        <v>0</v>
      </c>
      <c r="Q11" s="6">
        <v>2171.1999999999998</v>
      </c>
      <c r="R11" s="6">
        <v>538.70000000000005</v>
      </c>
      <c r="S11" s="6">
        <f t="shared" si="5"/>
        <v>24.811164333087699</v>
      </c>
      <c r="T11" s="6">
        <v>6255.6</v>
      </c>
      <c r="U11" s="6">
        <v>0</v>
      </c>
      <c r="V11" s="15">
        <f t="shared" si="6"/>
        <v>0</v>
      </c>
      <c r="W11" s="6">
        <v>3694.9</v>
      </c>
      <c r="X11" s="6">
        <v>0</v>
      </c>
      <c r="Y11" s="6">
        <f>X11/W11*100</f>
        <v>0</v>
      </c>
      <c r="Z11" s="6">
        <v>507.6</v>
      </c>
      <c r="AA11" s="6">
        <v>131.19999999999999</v>
      </c>
      <c r="AB11" s="6">
        <f t="shared" si="7"/>
        <v>25.847123719464143</v>
      </c>
      <c r="AC11" s="6">
        <v>464502</v>
      </c>
      <c r="AD11" s="6">
        <v>121964.5</v>
      </c>
      <c r="AE11" s="6">
        <f t="shared" si="8"/>
        <v>26.257045179568657</v>
      </c>
      <c r="AF11" s="6">
        <v>439151.9</v>
      </c>
      <c r="AG11" s="6">
        <v>110982.1</v>
      </c>
      <c r="AH11" s="6">
        <f t="shared" si="9"/>
        <v>25.271916163860386</v>
      </c>
      <c r="AI11" s="6">
        <v>4477.8999999999996</v>
      </c>
      <c r="AJ11" s="6">
        <v>930</v>
      </c>
      <c r="AK11" s="6">
        <f t="shared" si="10"/>
        <v>20.768663882623553</v>
      </c>
      <c r="AL11" s="6">
        <v>8</v>
      </c>
      <c r="AM11" s="6">
        <v>2</v>
      </c>
      <c r="AN11" s="15">
        <f t="shared" si="11"/>
        <v>25</v>
      </c>
      <c r="AO11" s="6">
        <v>920</v>
      </c>
      <c r="AP11" s="6">
        <v>200.4</v>
      </c>
      <c r="AQ11" s="6">
        <f t="shared" si="12"/>
        <v>21.782608695652176</v>
      </c>
      <c r="AR11" s="6"/>
      <c r="AS11" s="6"/>
      <c r="AT11" s="6"/>
      <c r="AU11" s="6">
        <v>100</v>
      </c>
      <c r="AV11" s="6">
        <v>0</v>
      </c>
      <c r="AW11" s="6">
        <v>0</v>
      </c>
      <c r="AX11" s="6">
        <v>136.9</v>
      </c>
      <c r="AY11" s="6">
        <v>17.3</v>
      </c>
      <c r="AZ11" s="6">
        <f t="shared" si="14"/>
        <v>12.636961285609935</v>
      </c>
      <c r="BA11" s="6">
        <v>204.6</v>
      </c>
      <c r="BB11" s="6">
        <v>0</v>
      </c>
      <c r="BC11" s="6">
        <f>BB11/BA11*100</f>
        <v>0</v>
      </c>
      <c r="BD11" s="6">
        <v>600</v>
      </c>
      <c r="BE11" s="6">
        <v>0</v>
      </c>
      <c r="BF11" s="15">
        <f t="shared" si="15"/>
        <v>0</v>
      </c>
      <c r="BG11" s="6"/>
      <c r="BH11" s="6"/>
      <c r="BI11" s="6"/>
      <c r="BJ11" s="6"/>
      <c r="BK11" s="6"/>
      <c r="BL11" s="6"/>
      <c r="BM11" s="6">
        <v>376.2</v>
      </c>
      <c r="BN11" s="6">
        <v>0</v>
      </c>
      <c r="BO11" s="6">
        <f>BN11/BM11*100</f>
        <v>0</v>
      </c>
      <c r="BP11" s="6">
        <v>0.6</v>
      </c>
      <c r="BQ11" s="6">
        <v>0</v>
      </c>
      <c r="BR11" s="6">
        <v>0</v>
      </c>
    </row>
    <row r="12" spans="1:70" s="32" customFormat="1" ht="22.5" customHeight="1" x14ac:dyDescent="0.25">
      <c r="A12" s="6" t="s">
        <v>294</v>
      </c>
      <c r="B12" s="7">
        <f t="shared" si="20"/>
        <v>3526482.4999999995</v>
      </c>
      <c r="C12" s="7">
        <f t="shared" si="20"/>
        <v>879898.20000000007</v>
      </c>
      <c r="D12" s="7">
        <f t="shared" si="1"/>
        <v>24.951157421027901</v>
      </c>
      <c r="E12" s="6">
        <v>1000</v>
      </c>
      <c r="F12" s="6">
        <v>139.9</v>
      </c>
      <c r="G12" s="6">
        <f t="shared" si="2"/>
        <v>13.99</v>
      </c>
      <c r="H12" s="6">
        <v>176.7</v>
      </c>
      <c r="I12" s="6">
        <v>20</v>
      </c>
      <c r="J12" s="6">
        <f t="shared" si="3"/>
        <v>11.318619128466329</v>
      </c>
      <c r="K12" s="6">
        <v>10445</v>
      </c>
      <c r="L12" s="6">
        <v>2000.1</v>
      </c>
      <c r="M12" s="6">
        <f t="shared" si="4"/>
        <v>19.148875059837241</v>
      </c>
      <c r="N12" s="6">
        <v>59.7</v>
      </c>
      <c r="O12" s="6">
        <v>0</v>
      </c>
      <c r="P12" s="6">
        <f>O12/N12*100</f>
        <v>0</v>
      </c>
      <c r="Q12" s="6">
        <v>8722.7999999999993</v>
      </c>
      <c r="R12" s="6">
        <v>1454.5</v>
      </c>
      <c r="S12" s="6">
        <f t="shared" si="5"/>
        <v>16.674691612784887</v>
      </c>
      <c r="T12" s="6">
        <v>31797.7</v>
      </c>
      <c r="U12" s="6">
        <v>0</v>
      </c>
      <c r="V12" s="15">
        <f t="shared" si="6"/>
        <v>0</v>
      </c>
      <c r="W12" s="6">
        <v>12707.1</v>
      </c>
      <c r="X12" s="6">
        <v>0</v>
      </c>
      <c r="Y12" s="6">
        <f>X12/W12*100</f>
        <v>0</v>
      </c>
      <c r="Z12" s="6">
        <v>1813.7</v>
      </c>
      <c r="AA12" s="6">
        <v>690.6</v>
      </c>
      <c r="AB12" s="6">
        <f t="shared" si="7"/>
        <v>38.076859458565366</v>
      </c>
      <c r="AC12" s="6">
        <v>1747385</v>
      </c>
      <c r="AD12" s="6">
        <v>440244.5</v>
      </c>
      <c r="AE12" s="6">
        <f t="shared" si="8"/>
        <v>25.194476317468673</v>
      </c>
      <c r="AF12" s="6">
        <v>1688377.8</v>
      </c>
      <c r="AG12" s="6">
        <v>432218</v>
      </c>
      <c r="AH12" s="6">
        <f t="shared" si="9"/>
        <v>25.599602174347467</v>
      </c>
      <c r="AI12" s="6">
        <v>12849.4</v>
      </c>
      <c r="AJ12" s="6">
        <v>2107.8000000000002</v>
      </c>
      <c r="AK12" s="6">
        <f t="shared" si="10"/>
        <v>16.403878780332157</v>
      </c>
      <c r="AL12" s="6">
        <v>199</v>
      </c>
      <c r="AM12" s="6">
        <v>0</v>
      </c>
      <c r="AN12" s="15">
        <f t="shared" si="11"/>
        <v>0</v>
      </c>
      <c r="AO12" s="6">
        <v>3555.7</v>
      </c>
      <c r="AP12" s="6">
        <v>667.8</v>
      </c>
      <c r="AQ12" s="6">
        <f t="shared" si="12"/>
        <v>18.781112017324293</v>
      </c>
      <c r="AR12" s="6"/>
      <c r="AS12" s="6"/>
      <c r="AT12" s="6"/>
      <c r="AU12" s="6">
        <v>287.39999999999998</v>
      </c>
      <c r="AV12" s="6">
        <v>0</v>
      </c>
      <c r="AW12" s="6">
        <v>0</v>
      </c>
      <c r="AX12" s="6">
        <v>310</v>
      </c>
      <c r="AY12" s="6">
        <v>55</v>
      </c>
      <c r="AZ12" s="6">
        <f t="shared" si="14"/>
        <v>17.741935483870968</v>
      </c>
      <c r="BA12" s="6">
        <v>127.5</v>
      </c>
      <c r="BB12" s="6">
        <v>0</v>
      </c>
      <c r="BC12" s="6">
        <f>BB12/BA12*100</f>
        <v>0</v>
      </c>
      <c r="BD12" s="6">
        <v>2925</v>
      </c>
      <c r="BE12" s="6">
        <v>300</v>
      </c>
      <c r="BF12" s="15">
        <f t="shared" si="15"/>
        <v>10.256410256410255</v>
      </c>
      <c r="BG12" s="6"/>
      <c r="BH12" s="6"/>
      <c r="BI12" s="6"/>
      <c r="BJ12" s="6">
        <v>2386.3000000000002</v>
      </c>
      <c r="BK12" s="6">
        <v>0</v>
      </c>
      <c r="BL12" s="6">
        <v>0</v>
      </c>
      <c r="BM12" s="6">
        <v>1342.9</v>
      </c>
      <c r="BN12" s="6">
        <v>0</v>
      </c>
      <c r="BO12" s="6">
        <f>BN12/BM12*100</f>
        <v>0</v>
      </c>
      <c r="BP12" s="6">
        <v>13.8</v>
      </c>
      <c r="BQ12" s="6">
        <v>0</v>
      </c>
      <c r="BR12" s="6">
        <v>0</v>
      </c>
    </row>
    <row r="13" spans="1:70" s="32" customFormat="1" ht="22.5" customHeight="1" x14ac:dyDescent="0.25">
      <c r="A13" s="6" t="s">
        <v>295</v>
      </c>
      <c r="B13" s="7">
        <f t="shared" si="20"/>
        <v>210604.59999999998</v>
      </c>
      <c r="C13" s="7">
        <f t="shared" si="20"/>
        <v>52914.6</v>
      </c>
      <c r="D13" s="7">
        <f t="shared" si="1"/>
        <v>25.125092234452623</v>
      </c>
      <c r="E13" s="6"/>
      <c r="F13" s="6"/>
      <c r="G13" s="6"/>
      <c r="H13" s="6"/>
      <c r="I13" s="6"/>
      <c r="J13" s="6"/>
      <c r="K13" s="6">
        <v>769</v>
      </c>
      <c r="L13" s="6">
        <v>128</v>
      </c>
      <c r="M13" s="6">
        <f t="shared" si="4"/>
        <v>16.644993498049416</v>
      </c>
      <c r="N13" s="6">
        <v>3.4</v>
      </c>
      <c r="O13" s="6">
        <v>0</v>
      </c>
      <c r="P13" s="6">
        <f>O13/N13*100</f>
        <v>0</v>
      </c>
      <c r="Q13" s="6">
        <v>833.9</v>
      </c>
      <c r="R13" s="6">
        <v>116.9</v>
      </c>
      <c r="S13" s="6">
        <f t="shared" si="5"/>
        <v>14.018467442139345</v>
      </c>
      <c r="T13" s="6">
        <v>2867</v>
      </c>
      <c r="U13" s="6">
        <v>0</v>
      </c>
      <c r="V13" s="15">
        <f t="shared" si="6"/>
        <v>0</v>
      </c>
      <c r="W13" s="6"/>
      <c r="X13" s="6"/>
      <c r="Y13" s="6"/>
      <c r="Z13" s="6">
        <v>84.6</v>
      </c>
      <c r="AA13" s="6">
        <v>32.700000000000003</v>
      </c>
      <c r="AB13" s="6">
        <f t="shared" si="7"/>
        <v>38.652482269503551</v>
      </c>
      <c r="AC13" s="6">
        <v>99415.3</v>
      </c>
      <c r="AD13" s="6">
        <v>25463.5</v>
      </c>
      <c r="AE13" s="6">
        <f t="shared" si="8"/>
        <v>25.613260735520587</v>
      </c>
      <c r="AF13" s="6">
        <v>102497.2</v>
      </c>
      <c r="AG13" s="6">
        <v>26569.200000000001</v>
      </c>
      <c r="AH13" s="6">
        <f t="shared" si="9"/>
        <v>25.921878841568358</v>
      </c>
      <c r="AI13" s="6">
        <v>2333.8000000000002</v>
      </c>
      <c r="AJ13" s="6">
        <v>485</v>
      </c>
      <c r="AK13" s="6">
        <f t="shared" si="10"/>
        <v>20.781557974119462</v>
      </c>
      <c r="AL13" s="6">
        <v>0.5</v>
      </c>
      <c r="AM13" s="6">
        <v>0</v>
      </c>
      <c r="AN13" s="15">
        <f t="shared" si="11"/>
        <v>0</v>
      </c>
      <c r="AO13" s="6">
        <v>613.5</v>
      </c>
      <c r="AP13" s="6">
        <v>99.1</v>
      </c>
      <c r="AQ13" s="6">
        <f t="shared" si="12"/>
        <v>16.15321923390383</v>
      </c>
      <c r="AR13" s="6"/>
      <c r="AS13" s="6"/>
      <c r="AT13" s="6"/>
      <c r="AU13" s="6">
        <v>112.5</v>
      </c>
      <c r="AV13" s="6">
        <v>0</v>
      </c>
      <c r="AW13" s="6">
        <v>0</v>
      </c>
      <c r="AX13" s="6">
        <v>82.1</v>
      </c>
      <c r="AY13" s="6">
        <v>20.2</v>
      </c>
      <c r="AZ13" s="6">
        <f t="shared" si="14"/>
        <v>24.604141291108405</v>
      </c>
      <c r="BA13" s="6">
        <v>86.8</v>
      </c>
      <c r="BB13" s="6">
        <v>0</v>
      </c>
      <c r="BC13" s="6">
        <f>BB13/BA13*100</f>
        <v>0</v>
      </c>
      <c r="BD13" s="6">
        <v>900</v>
      </c>
      <c r="BE13" s="6">
        <v>0</v>
      </c>
      <c r="BF13" s="15">
        <f t="shared" si="15"/>
        <v>0</v>
      </c>
      <c r="BG13" s="6"/>
      <c r="BH13" s="6"/>
      <c r="BI13" s="6"/>
      <c r="BJ13" s="6"/>
      <c r="BK13" s="6"/>
      <c r="BL13" s="6"/>
      <c r="BM13" s="6">
        <v>2.7</v>
      </c>
      <c r="BN13" s="6">
        <v>0</v>
      </c>
      <c r="BO13" s="6">
        <f>BN13/BM13*100</f>
        <v>0</v>
      </c>
      <c r="BP13" s="6">
        <v>2.2999999999999998</v>
      </c>
      <c r="BQ13" s="6">
        <v>0</v>
      </c>
      <c r="BR13" s="6">
        <v>0</v>
      </c>
    </row>
    <row r="14" spans="1:70" ht="33" customHeight="1" x14ac:dyDescent="0.2">
      <c r="A14" s="31" t="s">
        <v>296</v>
      </c>
      <c r="B14" s="36">
        <f t="shared" ref="B14:AS14" si="21">SUM(B15:B35)</f>
        <v>4634694.3000000007</v>
      </c>
      <c r="C14" s="36">
        <f t="shared" si="21"/>
        <v>1107513</v>
      </c>
      <c r="D14" s="7">
        <f t="shared" si="1"/>
        <v>23.896139169308313</v>
      </c>
      <c r="E14" s="36">
        <f t="shared" si="21"/>
        <v>87100.9</v>
      </c>
      <c r="F14" s="36">
        <f t="shared" si="21"/>
        <v>16707.400000000001</v>
      </c>
      <c r="G14" s="7">
        <f t="shared" si="2"/>
        <v>19.181661727950001</v>
      </c>
      <c r="H14" s="36">
        <f t="shared" si="21"/>
        <v>21552.7</v>
      </c>
      <c r="I14" s="36">
        <f t="shared" si="21"/>
        <v>3532.8999999999996</v>
      </c>
      <c r="J14" s="7">
        <f t="shared" si="3"/>
        <v>16.391913774144303</v>
      </c>
      <c r="K14" s="36">
        <f t="shared" si="21"/>
        <v>11000.499999999998</v>
      </c>
      <c r="L14" s="36">
        <f t="shared" si="21"/>
        <v>1731.5</v>
      </c>
      <c r="M14" s="7">
        <f t="shared" si="4"/>
        <v>15.740193627562386</v>
      </c>
      <c r="N14" s="36">
        <f t="shared" si="21"/>
        <v>47.1</v>
      </c>
      <c r="O14" s="36">
        <f t="shared" si="21"/>
        <v>0</v>
      </c>
      <c r="P14" s="36">
        <f t="shared" si="21"/>
        <v>0</v>
      </c>
      <c r="Q14" s="36">
        <f t="shared" si="21"/>
        <v>14128.599999999995</v>
      </c>
      <c r="R14" s="36">
        <f t="shared" si="21"/>
        <v>2728.2000000000003</v>
      </c>
      <c r="S14" s="7">
        <f t="shared" si="5"/>
        <v>19.309768837676778</v>
      </c>
      <c r="T14" s="36">
        <f t="shared" si="21"/>
        <v>58503.100000000006</v>
      </c>
      <c r="U14" s="36">
        <f t="shared" si="21"/>
        <v>928.6</v>
      </c>
      <c r="V14" s="36">
        <f>U14/T14*100</f>
        <v>1.5872663158020686</v>
      </c>
      <c r="W14" s="36">
        <f t="shared" si="21"/>
        <v>39949</v>
      </c>
      <c r="X14" s="36">
        <f t="shared" si="21"/>
        <v>0</v>
      </c>
      <c r="Y14" s="36">
        <f t="shared" si="21"/>
        <v>0</v>
      </c>
      <c r="Z14" s="36">
        <f t="shared" si="21"/>
        <v>2695.2000000000003</v>
      </c>
      <c r="AA14" s="36">
        <f t="shared" si="21"/>
        <v>1281.0999999999997</v>
      </c>
      <c r="AB14" s="7">
        <f t="shared" si="7"/>
        <v>47.532650638171546</v>
      </c>
      <c r="AC14" s="36">
        <f t="shared" si="21"/>
        <v>876896.7</v>
      </c>
      <c r="AD14" s="36">
        <f t="shared" si="21"/>
        <v>215131.5</v>
      </c>
      <c r="AE14" s="7">
        <f t="shared" si="8"/>
        <v>24.533277408844167</v>
      </c>
      <c r="AF14" s="36">
        <f t="shared" si="21"/>
        <v>3012394.3000000003</v>
      </c>
      <c r="AG14" s="36">
        <f t="shared" si="21"/>
        <v>740907.4</v>
      </c>
      <c r="AH14" s="7">
        <f t="shared" si="9"/>
        <v>24.595299493163957</v>
      </c>
      <c r="AI14" s="36">
        <f t="shared" si="21"/>
        <v>31625.599999999995</v>
      </c>
      <c r="AJ14" s="36">
        <f t="shared" si="21"/>
        <v>5150.8999999999996</v>
      </c>
      <c r="AK14" s="7">
        <f t="shared" si="10"/>
        <v>16.287121825356675</v>
      </c>
      <c r="AL14" s="36">
        <f t="shared" si="21"/>
        <v>5.8999999999999995</v>
      </c>
      <c r="AM14" s="36">
        <f t="shared" si="21"/>
        <v>0.4</v>
      </c>
      <c r="AN14" s="36">
        <f>SUM(AM14/AL14*100)</f>
        <v>6.779661016949154</v>
      </c>
      <c r="AO14" s="36">
        <f t="shared" si="21"/>
        <v>9683.7999999999993</v>
      </c>
      <c r="AP14" s="36">
        <f t="shared" si="21"/>
        <v>1870.4999999999998</v>
      </c>
      <c r="AQ14" s="7">
        <f t="shared" si="12"/>
        <v>19.315764472624384</v>
      </c>
      <c r="AR14" s="36">
        <f t="shared" si="21"/>
        <v>430290.4</v>
      </c>
      <c r="AS14" s="36">
        <f t="shared" si="21"/>
        <v>109931.09999999999</v>
      </c>
      <c r="AT14" s="7">
        <f t="shared" si="13"/>
        <v>25.548118201103254</v>
      </c>
      <c r="AU14" s="36">
        <f t="shared" ref="AU14:BR14" si="22">SUM(AU15:AU35)</f>
        <v>1203</v>
      </c>
      <c r="AV14" s="36">
        <f t="shared" si="22"/>
        <v>0</v>
      </c>
      <c r="AW14" s="36">
        <f t="shared" si="22"/>
        <v>0</v>
      </c>
      <c r="AX14" s="36">
        <f t="shared" si="22"/>
        <v>1259.8999999999996</v>
      </c>
      <c r="AY14" s="36">
        <f t="shared" si="22"/>
        <v>203.89999999999998</v>
      </c>
      <c r="AZ14" s="7">
        <f t="shared" si="14"/>
        <v>16.183824113024848</v>
      </c>
      <c r="BA14" s="36">
        <f t="shared" si="22"/>
        <v>769.60000000000014</v>
      </c>
      <c r="BB14" s="36">
        <f t="shared" si="22"/>
        <v>0</v>
      </c>
      <c r="BC14" s="36">
        <f t="shared" si="22"/>
        <v>0</v>
      </c>
      <c r="BD14" s="36">
        <f t="shared" si="22"/>
        <v>6825</v>
      </c>
      <c r="BE14" s="36">
        <f t="shared" si="22"/>
        <v>1200</v>
      </c>
      <c r="BF14" s="36">
        <f>SUM(BE14/BD14*100)</f>
        <v>17.582417582417584</v>
      </c>
      <c r="BG14" s="36">
        <f t="shared" si="22"/>
        <v>26506.999999999996</v>
      </c>
      <c r="BH14" s="36">
        <f t="shared" si="22"/>
        <v>6207.6000000000013</v>
      </c>
      <c r="BI14" s="7">
        <f t="shared" si="16"/>
        <v>23.418719583506249</v>
      </c>
      <c r="BJ14" s="36">
        <f t="shared" si="22"/>
        <v>0</v>
      </c>
      <c r="BK14" s="36">
        <f t="shared" si="22"/>
        <v>0</v>
      </c>
      <c r="BL14" s="36">
        <f t="shared" si="22"/>
        <v>0</v>
      </c>
      <c r="BM14" s="36">
        <f t="shared" si="22"/>
        <v>2255.9999999999995</v>
      </c>
      <c r="BN14" s="36">
        <f t="shared" si="22"/>
        <v>0</v>
      </c>
      <c r="BO14" s="36">
        <f t="shared" si="22"/>
        <v>0</v>
      </c>
      <c r="BP14" s="36">
        <f t="shared" si="22"/>
        <v>0</v>
      </c>
      <c r="BQ14" s="36">
        <f t="shared" si="22"/>
        <v>0</v>
      </c>
      <c r="BR14" s="36">
        <f t="shared" si="22"/>
        <v>0</v>
      </c>
    </row>
    <row r="15" spans="1:70" s="32" customFormat="1" ht="22.5" customHeight="1" x14ac:dyDescent="0.25">
      <c r="A15" s="6" t="s">
        <v>297</v>
      </c>
      <c r="B15" s="7">
        <f>E15+H15+K15+N15+Q15+T15+W15+Z15+AC15+AF15+AI15+AL15+AO15+AR15+AU15+AX15+BA15+BD15+BG15+BJ15+BM15+BP15</f>
        <v>140065.99999999997</v>
      </c>
      <c r="C15" s="7">
        <f>F15+I15+L15+O15+R15+U15+X15+AA15+AD15+AG15+AJ15+AM15+AP15+AS15+AV15+AY15+BB15+BE15+BH15+BK15+BN15+BQ15</f>
        <v>33658.300000000003</v>
      </c>
      <c r="D15" s="7">
        <f>C15/B15*100</f>
        <v>24.030314280410671</v>
      </c>
      <c r="E15" s="6">
        <v>2278.8000000000002</v>
      </c>
      <c r="F15" s="6">
        <v>525.9</v>
      </c>
      <c r="G15" s="6">
        <f>F15/E15*100</f>
        <v>23.077935755660871</v>
      </c>
      <c r="H15" s="6">
        <v>508.1</v>
      </c>
      <c r="I15" s="6">
        <v>73.8</v>
      </c>
      <c r="J15" s="6">
        <f>I15/H15*100</f>
        <v>14.524699862231843</v>
      </c>
      <c r="K15" s="6">
        <v>127.4</v>
      </c>
      <c r="L15" s="6">
        <v>35.5</v>
      </c>
      <c r="M15" s="6">
        <f>L15/K15*100</f>
        <v>27.864992150706435</v>
      </c>
      <c r="N15" s="6">
        <v>1.2</v>
      </c>
      <c r="O15" s="6">
        <v>0</v>
      </c>
      <c r="P15" s="6">
        <f>O15/N15*100</f>
        <v>0</v>
      </c>
      <c r="Q15" s="6">
        <v>306.5</v>
      </c>
      <c r="R15" s="6">
        <v>60.7</v>
      </c>
      <c r="S15" s="6">
        <f>R15/Q15*100</f>
        <v>19.804241435562805</v>
      </c>
      <c r="T15" s="6">
        <v>1857.2</v>
      </c>
      <c r="U15" s="6">
        <v>0</v>
      </c>
      <c r="V15" s="6">
        <f>U15/T15*100</f>
        <v>0</v>
      </c>
      <c r="W15" s="6">
        <v>5109</v>
      </c>
      <c r="X15" s="6">
        <v>0</v>
      </c>
      <c r="Y15" s="6">
        <f>X15/W15*100</f>
        <v>0</v>
      </c>
      <c r="Z15" s="6">
        <v>152.30000000000001</v>
      </c>
      <c r="AA15" s="6">
        <v>49.1</v>
      </c>
      <c r="AB15" s="6">
        <f t="shared" si="7"/>
        <v>32.239001969796455</v>
      </c>
      <c r="AC15" s="6">
        <v>7942.2</v>
      </c>
      <c r="AD15" s="6">
        <v>2056.6999999999998</v>
      </c>
      <c r="AE15" s="6">
        <f t="shared" si="8"/>
        <v>25.895847498174305</v>
      </c>
      <c r="AF15" s="6">
        <v>106708.2</v>
      </c>
      <c r="AG15" s="6">
        <v>27226.2</v>
      </c>
      <c r="AH15" s="6">
        <f t="shared" si="9"/>
        <v>25.514627741823031</v>
      </c>
      <c r="AI15" s="6">
        <v>0</v>
      </c>
      <c r="AJ15" s="6">
        <v>0</v>
      </c>
      <c r="AK15" s="6">
        <v>0</v>
      </c>
      <c r="AL15" s="6">
        <v>0.2</v>
      </c>
      <c r="AM15" s="6">
        <v>0</v>
      </c>
      <c r="AN15" s="6">
        <f>AM15/AL15*100</f>
        <v>0</v>
      </c>
      <c r="AO15" s="6">
        <v>306.5</v>
      </c>
      <c r="AP15" s="6">
        <v>45.2</v>
      </c>
      <c r="AQ15" s="6">
        <f t="shared" si="12"/>
        <v>14.747145187601959</v>
      </c>
      <c r="AR15" s="6">
        <v>13186.6</v>
      </c>
      <c r="AS15" s="6">
        <v>3296.7</v>
      </c>
      <c r="AT15" s="6">
        <f>AS15/AR15*100</f>
        <v>25.000379172796627</v>
      </c>
      <c r="AU15" s="6"/>
      <c r="AV15" s="6"/>
      <c r="AW15" s="6"/>
      <c r="AX15" s="6">
        <v>54.8</v>
      </c>
      <c r="AY15" s="6">
        <v>4.8</v>
      </c>
      <c r="AZ15" s="6">
        <f>AY15/AX15*100</f>
        <v>8.7591240875912408</v>
      </c>
      <c r="BA15" s="6">
        <v>6.9</v>
      </c>
      <c r="BB15" s="6">
        <v>0</v>
      </c>
      <c r="BC15" s="6">
        <f>BB15/BA15*100</f>
        <v>0</v>
      </c>
      <c r="BD15" s="6">
        <v>300</v>
      </c>
      <c r="BE15" s="6">
        <v>0</v>
      </c>
      <c r="BF15" s="6">
        <f>BE15/BD15*100</f>
        <v>0</v>
      </c>
      <c r="BG15" s="6">
        <v>1140</v>
      </c>
      <c r="BH15" s="6">
        <v>283.7</v>
      </c>
      <c r="BI15" s="6">
        <f t="shared" si="16"/>
        <v>24.885964912280699</v>
      </c>
      <c r="BJ15" s="6"/>
      <c r="BK15" s="6"/>
      <c r="BL15" s="6"/>
      <c r="BM15" s="6">
        <v>80.099999999999994</v>
      </c>
      <c r="BN15" s="6">
        <v>0</v>
      </c>
      <c r="BO15" s="6">
        <f>BN15/BM15*100</f>
        <v>0</v>
      </c>
      <c r="BP15" s="6"/>
      <c r="BQ15" s="6"/>
      <c r="BR15" s="6"/>
    </row>
    <row r="16" spans="1:70" s="32" customFormat="1" ht="22.5" customHeight="1" x14ac:dyDescent="0.25">
      <c r="A16" s="6" t="s">
        <v>298</v>
      </c>
      <c r="B16" s="7">
        <f t="shared" ref="B16:C36" si="23">E16+H16+K16+N16+Q16+T16+W16+Z16+AC16+AF16+AI16+AL16+AO16+AR16+AU16+AX16+BA16+BD16+BG16+BJ16+BM16+BP16</f>
        <v>152830.1</v>
      </c>
      <c r="C16" s="7">
        <f t="shared" si="23"/>
        <v>36802.9</v>
      </c>
      <c r="D16" s="7">
        <f t="shared" ref="D16:D35" si="24">C16/B16*100</f>
        <v>24.080923849424948</v>
      </c>
      <c r="E16" s="6">
        <v>3278.9</v>
      </c>
      <c r="F16" s="6">
        <v>752.2</v>
      </c>
      <c r="G16" s="6">
        <f t="shared" ref="G16:G35" si="25">F16/E16*100</f>
        <v>22.940620329988718</v>
      </c>
      <c r="H16" s="6">
        <v>942.5</v>
      </c>
      <c r="I16" s="6">
        <v>209.9</v>
      </c>
      <c r="J16" s="6">
        <f t="shared" ref="J16:J35" si="26">I16/H16*100</f>
        <v>22.27055702917772</v>
      </c>
      <c r="K16" s="6">
        <v>479</v>
      </c>
      <c r="L16" s="6">
        <v>103.5</v>
      </c>
      <c r="M16" s="6">
        <f t="shared" ref="M16:M35" si="27">L16/K16*100</f>
        <v>21.607515657620041</v>
      </c>
      <c r="N16" s="6">
        <v>1.2</v>
      </c>
      <c r="O16" s="6">
        <v>0</v>
      </c>
      <c r="P16" s="6">
        <f t="shared" ref="P16:P35" si="28">O16/N16*100</f>
        <v>0</v>
      </c>
      <c r="Q16" s="6">
        <v>570.4</v>
      </c>
      <c r="R16" s="6">
        <v>137.19999999999999</v>
      </c>
      <c r="S16" s="6">
        <f t="shared" ref="S16:S35" si="29">R16/Q16*100</f>
        <v>24.053295932678822</v>
      </c>
      <c r="T16" s="6">
        <v>2785.9</v>
      </c>
      <c r="U16" s="6">
        <v>0</v>
      </c>
      <c r="V16" s="6">
        <f t="shared" ref="V16:V35" si="30">U16/T16*100</f>
        <v>0</v>
      </c>
      <c r="W16" s="6">
        <v>3365.6</v>
      </c>
      <c r="X16" s="6">
        <v>0</v>
      </c>
      <c r="Y16" s="6">
        <f t="shared" ref="Y16:Y35" si="31">X16/W16*100</f>
        <v>0</v>
      </c>
      <c r="Z16" s="6">
        <v>84.6</v>
      </c>
      <c r="AA16" s="6">
        <v>81.7</v>
      </c>
      <c r="AB16" s="6">
        <f t="shared" si="7"/>
        <v>96.57210401891254</v>
      </c>
      <c r="AC16" s="6">
        <v>17324.099999999999</v>
      </c>
      <c r="AD16" s="6">
        <v>4478</v>
      </c>
      <c r="AE16" s="6">
        <f t="shared" si="8"/>
        <v>25.848384620268877</v>
      </c>
      <c r="AF16" s="6">
        <v>106737.60000000001</v>
      </c>
      <c r="AG16" s="6">
        <v>26922.799999999999</v>
      </c>
      <c r="AH16" s="6">
        <f>AG16/AF16*100</f>
        <v>25.223351471271606</v>
      </c>
      <c r="AI16" s="6">
        <v>1533.7</v>
      </c>
      <c r="AJ16" s="6">
        <v>264</v>
      </c>
      <c r="AK16" s="6">
        <f t="shared" ref="AK16:AK35" si="32">AJ16/AI16*100</f>
        <v>17.213275086392386</v>
      </c>
      <c r="AL16" s="6">
        <v>0.1</v>
      </c>
      <c r="AM16" s="6">
        <v>0</v>
      </c>
      <c r="AN16" s="6">
        <f t="shared" ref="AN16:AN35" si="33">AM16/AL16*100</f>
        <v>0</v>
      </c>
      <c r="AO16" s="6">
        <v>306.5</v>
      </c>
      <c r="AP16" s="6">
        <v>73.599999999999994</v>
      </c>
      <c r="AQ16" s="6">
        <f t="shared" si="12"/>
        <v>24.013050570962477</v>
      </c>
      <c r="AR16" s="6">
        <v>13995.5</v>
      </c>
      <c r="AS16" s="6">
        <v>3498.9</v>
      </c>
      <c r="AT16" s="6">
        <f t="shared" ref="AT16:AT35" si="34">AS16/AR16*100</f>
        <v>25.000178628844989</v>
      </c>
      <c r="AU16" s="6"/>
      <c r="AV16" s="6"/>
      <c r="AW16" s="6"/>
      <c r="AX16" s="6">
        <v>54.8</v>
      </c>
      <c r="AY16" s="6">
        <v>13.4</v>
      </c>
      <c r="AZ16" s="6">
        <f t="shared" ref="AZ16:AZ35" si="35">AY16/AX16*100</f>
        <v>24.45255474452555</v>
      </c>
      <c r="BA16" s="6">
        <v>85.7</v>
      </c>
      <c r="BB16" s="6">
        <v>0</v>
      </c>
      <c r="BC16" s="6">
        <f t="shared" ref="BC16:BC35" si="36">BB16/BA16*100</f>
        <v>0</v>
      </c>
      <c r="BD16" s="6"/>
      <c r="BE16" s="6"/>
      <c r="BF16" s="6"/>
      <c r="BG16" s="6">
        <v>1282.5</v>
      </c>
      <c r="BH16" s="6">
        <v>267.7</v>
      </c>
      <c r="BI16" s="6">
        <f t="shared" si="16"/>
        <v>20.873294346978557</v>
      </c>
      <c r="BJ16" s="6"/>
      <c r="BK16" s="6"/>
      <c r="BL16" s="6"/>
      <c r="BM16" s="6">
        <v>1.5</v>
      </c>
      <c r="BN16" s="6">
        <v>0</v>
      </c>
      <c r="BO16" s="6">
        <f t="shared" ref="BO16:BO35" si="37">BN16/BM16*100</f>
        <v>0</v>
      </c>
      <c r="BP16" s="6"/>
      <c r="BQ16" s="6"/>
      <c r="BR16" s="6"/>
    </row>
    <row r="17" spans="1:70" s="32" customFormat="1" ht="22.5" customHeight="1" x14ac:dyDescent="0.25">
      <c r="A17" s="6" t="s">
        <v>299</v>
      </c>
      <c r="B17" s="7">
        <f t="shared" si="23"/>
        <v>404644.99999999994</v>
      </c>
      <c r="C17" s="7">
        <f t="shared" si="23"/>
        <v>99994.5</v>
      </c>
      <c r="D17" s="7">
        <f t="shared" si="24"/>
        <v>24.711660838512774</v>
      </c>
      <c r="E17" s="6">
        <v>8621.5</v>
      </c>
      <c r="F17" s="6">
        <v>1323</v>
      </c>
      <c r="G17" s="6">
        <f t="shared" si="25"/>
        <v>15.34535753639158</v>
      </c>
      <c r="H17" s="6">
        <v>1605.2</v>
      </c>
      <c r="I17" s="6">
        <v>327.7</v>
      </c>
      <c r="J17" s="6">
        <f t="shared" si="26"/>
        <v>20.414901569897832</v>
      </c>
      <c r="K17" s="6">
        <v>1252.2</v>
      </c>
      <c r="L17" s="6">
        <v>116.7</v>
      </c>
      <c r="M17" s="6">
        <f t="shared" si="27"/>
        <v>9.3195975083852431</v>
      </c>
      <c r="N17" s="6">
        <v>1.5</v>
      </c>
      <c r="O17" s="6">
        <v>0</v>
      </c>
      <c r="P17" s="6">
        <f t="shared" si="28"/>
        <v>0</v>
      </c>
      <c r="Q17" s="6">
        <v>833.9</v>
      </c>
      <c r="R17" s="6">
        <v>167.8</v>
      </c>
      <c r="S17" s="6">
        <f t="shared" si="29"/>
        <v>20.122316824559302</v>
      </c>
      <c r="T17" s="6">
        <v>1857.2</v>
      </c>
      <c r="U17" s="6">
        <v>0</v>
      </c>
      <c r="V17" s="6">
        <f t="shared" si="30"/>
        <v>0</v>
      </c>
      <c r="W17" s="6">
        <v>8013.3</v>
      </c>
      <c r="X17" s="6">
        <v>0</v>
      </c>
      <c r="Y17" s="6">
        <f t="shared" si="31"/>
        <v>0</v>
      </c>
      <c r="Z17" s="6">
        <v>163.1</v>
      </c>
      <c r="AA17" s="6">
        <v>32.700000000000003</v>
      </c>
      <c r="AB17" s="6">
        <f t="shared" si="7"/>
        <v>20.04904966278357</v>
      </c>
      <c r="AC17" s="6">
        <v>71111.5</v>
      </c>
      <c r="AD17" s="6">
        <v>18455.8</v>
      </c>
      <c r="AE17" s="6">
        <f t="shared" si="8"/>
        <v>25.953326817743967</v>
      </c>
      <c r="AF17" s="6">
        <v>272935.3</v>
      </c>
      <c r="AG17" s="6">
        <v>70277.600000000006</v>
      </c>
      <c r="AH17" s="6">
        <f t="shared" ref="AH17:AH35" si="38">AG17/AF17*100</f>
        <v>25.748812997072935</v>
      </c>
      <c r="AI17" s="6">
        <v>2428.1999999999998</v>
      </c>
      <c r="AJ17" s="6">
        <v>234.6</v>
      </c>
      <c r="AK17" s="6">
        <f t="shared" si="32"/>
        <v>9.6614776377563629</v>
      </c>
      <c r="AL17" s="6">
        <v>0.3</v>
      </c>
      <c r="AM17" s="6">
        <v>0</v>
      </c>
      <c r="AN17" s="6">
        <f t="shared" si="33"/>
        <v>0</v>
      </c>
      <c r="AO17" s="6">
        <v>613.5</v>
      </c>
      <c r="AP17" s="6">
        <v>117</v>
      </c>
      <c r="AQ17" s="6">
        <f t="shared" si="12"/>
        <v>19.070904645476773</v>
      </c>
      <c r="AR17" s="6">
        <v>30250.6</v>
      </c>
      <c r="AS17" s="6">
        <v>7562.7</v>
      </c>
      <c r="AT17" s="6">
        <f t="shared" si="34"/>
        <v>25.000165285977801</v>
      </c>
      <c r="AU17" s="6">
        <v>300</v>
      </c>
      <c r="AV17" s="6">
        <v>0</v>
      </c>
      <c r="AW17" s="6">
        <v>0</v>
      </c>
      <c r="AX17" s="6">
        <v>82.1</v>
      </c>
      <c r="AY17" s="6">
        <v>11</v>
      </c>
      <c r="AZ17" s="6">
        <f t="shared" si="35"/>
        <v>13.398294762484774</v>
      </c>
      <c r="BA17" s="6">
        <v>174.7</v>
      </c>
      <c r="BB17" s="6">
        <v>0</v>
      </c>
      <c r="BC17" s="6">
        <f t="shared" si="36"/>
        <v>0</v>
      </c>
      <c r="BD17" s="6">
        <v>2325</v>
      </c>
      <c r="BE17" s="6">
        <v>900</v>
      </c>
      <c r="BF17" s="6">
        <f t="shared" ref="BF17:BF32" si="39">BE17/BD17*100</f>
        <v>38.70967741935484</v>
      </c>
      <c r="BG17" s="6">
        <v>1924</v>
      </c>
      <c r="BH17" s="6">
        <v>467.9</v>
      </c>
      <c r="BI17" s="6">
        <f t="shared" si="16"/>
        <v>24.319126819126819</v>
      </c>
      <c r="BJ17" s="6"/>
      <c r="BK17" s="6"/>
      <c r="BL17" s="6"/>
      <c r="BM17" s="6">
        <v>151.9</v>
      </c>
      <c r="BN17" s="6">
        <v>0</v>
      </c>
      <c r="BO17" s="6">
        <f t="shared" si="37"/>
        <v>0</v>
      </c>
      <c r="BP17" s="6"/>
      <c r="BQ17" s="6"/>
      <c r="BR17" s="6"/>
    </row>
    <row r="18" spans="1:70" s="33" customFormat="1" ht="22.5" customHeight="1" x14ac:dyDescent="0.2">
      <c r="A18" s="6" t="s">
        <v>300</v>
      </c>
      <c r="B18" s="7">
        <f t="shared" si="23"/>
        <v>294739.20000000007</v>
      </c>
      <c r="C18" s="7">
        <f t="shared" si="23"/>
        <v>72822.299999999988</v>
      </c>
      <c r="D18" s="7">
        <f t="shared" si="24"/>
        <v>24.707368412481262</v>
      </c>
      <c r="E18" s="6">
        <v>6583.2</v>
      </c>
      <c r="F18" s="6">
        <v>1006.4</v>
      </c>
      <c r="G18" s="6">
        <f t="shared" si="25"/>
        <v>15.287398225786852</v>
      </c>
      <c r="H18" s="6">
        <v>1943.9</v>
      </c>
      <c r="I18" s="6">
        <v>359.2</v>
      </c>
      <c r="J18" s="6">
        <f t="shared" si="26"/>
        <v>18.478316785842893</v>
      </c>
      <c r="K18" s="6">
        <v>400.5</v>
      </c>
      <c r="L18" s="6">
        <v>158.69999999999999</v>
      </c>
      <c r="M18" s="6">
        <f t="shared" si="27"/>
        <v>39.625468164794</v>
      </c>
      <c r="N18" s="6">
        <v>3</v>
      </c>
      <c r="O18" s="6">
        <v>0</v>
      </c>
      <c r="P18" s="6">
        <f t="shared" si="28"/>
        <v>0</v>
      </c>
      <c r="Q18" s="6">
        <v>1097.7</v>
      </c>
      <c r="R18" s="6">
        <v>246.5</v>
      </c>
      <c r="S18" s="6">
        <f t="shared" si="29"/>
        <v>22.456044456591055</v>
      </c>
      <c r="T18" s="6">
        <v>2785.9</v>
      </c>
      <c r="U18" s="6">
        <v>0</v>
      </c>
      <c r="V18" s="6">
        <f t="shared" si="30"/>
        <v>0</v>
      </c>
      <c r="W18" s="6">
        <v>1764.5</v>
      </c>
      <c r="X18" s="6">
        <v>0</v>
      </c>
      <c r="Y18" s="6">
        <f t="shared" si="31"/>
        <v>0</v>
      </c>
      <c r="Z18" s="6">
        <v>152.30000000000001</v>
      </c>
      <c r="AA18" s="6">
        <v>49</v>
      </c>
      <c r="AB18" s="6">
        <f t="shared" si="7"/>
        <v>32.173342087984238</v>
      </c>
      <c r="AC18" s="6">
        <v>54241.9</v>
      </c>
      <c r="AD18" s="6">
        <v>13982.4</v>
      </c>
      <c r="AE18" s="6">
        <f t="shared" si="8"/>
        <v>25.777858076505431</v>
      </c>
      <c r="AF18" s="6">
        <v>193648.1</v>
      </c>
      <c r="AG18" s="6">
        <v>49526.2</v>
      </c>
      <c r="AH18" s="6">
        <f t="shared" si="38"/>
        <v>25.575360667106985</v>
      </c>
      <c r="AI18" s="6">
        <v>2366.5</v>
      </c>
      <c r="AJ18" s="6">
        <v>242</v>
      </c>
      <c r="AK18" s="6">
        <f t="shared" si="32"/>
        <v>10.226072258609761</v>
      </c>
      <c r="AL18" s="6">
        <v>0.2</v>
      </c>
      <c r="AM18" s="6">
        <v>0</v>
      </c>
      <c r="AN18" s="6">
        <f t="shared" si="33"/>
        <v>0</v>
      </c>
      <c r="AO18" s="6">
        <v>613.5</v>
      </c>
      <c r="AP18" s="6">
        <v>116.7</v>
      </c>
      <c r="AQ18" s="6">
        <f t="shared" si="12"/>
        <v>19.022004889975548</v>
      </c>
      <c r="AR18" s="6">
        <v>27178.799999999999</v>
      </c>
      <c r="AS18" s="6">
        <v>6794.7</v>
      </c>
      <c r="AT18" s="6">
        <f t="shared" si="34"/>
        <v>25</v>
      </c>
      <c r="AU18" s="6"/>
      <c r="AV18" s="6"/>
      <c r="AW18" s="6"/>
      <c r="AX18" s="6">
        <v>68.400000000000006</v>
      </c>
      <c r="AY18" s="6">
        <v>9.6999999999999993</v>
      </c>
      <c r="AZ18" s="6">
        <f t="shared" si="35"/>
        <v>14.1812865497076</v>
      </c>
      <c r="BA18" s="6">
        <v>29.4</v>
      </c>
      <c r="BB18" s="6">
        <v>0</v>
      </c>
      <c r="BC18" s="6">
        <f t="shared" si="36"/>
        <v>0</v>
      </c>
      <c r="BD18" s="6"/>
      <c r="BE18" s="6"/>
      <c r="BF18" s="6"/>
      <c r="BG18" s="6">
        <v>1710</v>
      </c>
      <c r="BH18" s="6">
        <v>330.8</v>
      </c>
      <c r="BI18" s="6">
        <f t="shared" si="16"/>
        <v>19.345029239766081</v>
      </c>
      <c r="BJ18" s="6"/>
      <c r="BK18" s="6"/>
      <c r="BL18" s="6"/>
      <c r="BM18" s="6">
        <v>151.4</v>
      </c>
      <c r="BN18" s="6">
        <v>0</v>
      </c>
      <c r="BO18" s="6">
        <f t="shared" si="37"/>
        <v>0</v>
      </c>
      <c r="BP18" s="6"/>
      <c r="BQ18" s="6"/>
      <c r="BR18" s="6"/>
    </row>
    <row r="19" spans="1:70" s="32" customFormat="1" ht="22.5" customHeight="1" x14ac:dyDescent="0.25">
      <c r="A19" s="6" t="s">
        <v>301</v>
      </c>
      <c r="B19" s="7">
        <f t="shared" si="23"/>
        <v>217184.49999999997</v>
      </c>
      <c r="C19" s="7">
        <f t="shared" si="23"/>
        <v>54200.200000000012</v>
      </c>
      <c r="D19" s="7">
        <f t="shared" si="24"/>
        <v>24.955832483441505</v>
      </c>
      <c r="E19" s="6">
        <v>4608.2</v>
      </c>
      <c r="F19" s="6">
        <v>1105.5999999999999</v>
      </c>
      <c r="G19" s="6">
        <f t="shared" si="25"/>
        <v>23.992014235493251</v>
      </c>
      <c r="H19" s="6">
        <v>1200.2</v>
      </c>
      <c r="I19" s="6">
        <v>160.4</v>
      </c>
      <c r="J19" s="6">
        <f t="shared" si="26"/>
        <v>13.364439260123312</v>
      </c>
      <c r="K19" s="6">
        <v>480.6</v>
      </c>
      <c r="L19" s="6">
        <v>64.8</v>
      </c>
      <c r="M19" s="6">
        <f t="shared" si="27"/>
        <v>13.48314606741573</v>
      </c>
      <c r="N19" s="6">
        <v>1.3</v>
      </c>
      <c r="O19" s="6">
        <v>0</v>
      </c>
      <c r="P19" s="6">
        <f t="shared" si="28"/>
        <v>0</v>
      </c>
      <c r="Q19" s="6">
        <v>570.4</v>
      </c>
      <c r="R19" s="6">
        <v>120.4</v>
      </c>
      <c r="S19" s="6">
        <f t="shared" si="29"/>
        <v>21.107994389901823</v>
      </c>
      <c r="T19" s="6">
        <v>3714.5</v>
      </c>
      <c r="U19" s="6">
        <v>928.6</v>
      </c>
      <c r="V19" s="6">
        <f t="shared" si="30"/>
        <v>24.999326961906043</v>
      </c>
      <c r="W19" s="6"/>
      <c r="X19" s="6"/>
      <c r="Y19" s="6"/>
      <c r="Z19" s="6">
        <v>101.5</v>
      </c>
      <c r="AA19" s="6">
        <v>0</v>
      </c>
      <c r="AB19" s="6">
        <f t="shared" si="7"/>
        <v>0</v>
      </c>
      <c r="AC19" s="6">
        <v>50291</v>
      </c>
      <c r="AD19" s="6">
        <v>12192.5</v>
      </c>
      <c r="AE19" s="6">
        <f t="shared" si="8"/>
        <v>24.243900499095268</v>
      </c>
      <c r="AF19" s="6">
        <v>132323.4</v>
      </c>
      <c r="AG19" s="6">
        <v>33928</v>
      </c>
      <c r="AH19" s="6">
        <f t="shared" si="38"/>
        <v>25.640211784159117</v>
      </c>
      <c r="AI19" s="6">
        <v>1559.2</v>
      </c>
      <c r="AJ19" s="6">
        <v>259.3</v>
      </c>
      <c r="AK19" s="6">
        <f t="shared" si="32"/>
        <v>16.630323242688558</v>
      </c>
      <c r="AL19" s="6">
        <v>0.5</v>
      </c>
      <c r="AM19" s="6">
        <v>0</v>
      </c>
      <c r="AN19" s="6">
        <f t="shared" si="33"/>
        <v>0</v>
      </c>
      <c r="AO19" s="6">
        <v>613.5</v>
      </c>
      <c r="AP19" s="6">
        <v>120</v>
      </c>
      <c r="AQ19" s="6">
        <f t="shared" si="12"/>
        <v>19.559902200488999</v>
      </c>
      <c r="AR19" s="6">
        <v>20584</v>
      </c>
      <c r="AS19" s="6">
        <v>5145.8999999999996</v>
      </c>
      <c r="AT19" s="6">
        <f t="shared" si="34"/>
        <v>24.999514185775357</v>
      </c>
      <c r="AU19" s="6"/>
      <c r="AV19" s="6"/>
      <c r="AW19" s="6"/>
      <c r="AX19" s="6">
        <v>54.8</v>
      </c>
      <c r="AY19" s="6">
        <v>7.3</v>
      </c>
      <c r="AZ19" s="6">
        <f t="shared" si="35"/>
        <v>13.321167883211679</v>
      </c>
      <c r="BA19" s="6">
        <v>49.6</v>
      </c>
      <c r="BB19" s="6">
        <v>0</v>
      </c>
      <c r="BC19" s="6">
        <f t="shared" si="36"/>
        <v>0</v>
      </c>
      <c r="BD19" s="6"/>
      <c r="BE19" s="6"/>
      <c r="BF19" s="6"/>
      <c r="BG19" s="6">
        <v>926.5</v>
      </c>
      <c r="BH19" s="6">
        <v>167.4</v>
      </c>
      <c r="BI19" s="6">
        <f t="shared" si="16"/>
        <v>18.067997841338372</v>
      </c>
      <c r="BJ19" s="6"/>
      <c r="BK19" s="6"/>
      <c r="BL19" s="6"/>
      <c r="BM19" s="6">
        <v>105.3</v>
      </c>
      <c r="BN19" s="6">
        <v>0</v>
      </c>
      <c r="BO19" s="6">
        <f t="shared" si="37"/>
        <v>0</v>
      </c>
      <c r="BP19" s="6"/>
      <c r="BQ19" s="6"/>
      <c r="BR19" s="6"/>
    </row>
    <row r="20" spans="1:70" s="33" customFormat="1" ht="22.5" customHeight="1" x14ac:dyDescent="0.25">
      <c r="A20" s="6" t="s">
        <v>302</v>
      </c>
      <c r="B20" s="7">
        <f t="shared" si="23"/>
        <v>342264.2</v>
      </c>
      <c r="C20" s="7">
        <f t="shared" si="23"/>
        <v>85031.1</v>
      </c>
      <c r="D20" s="7">
        <f t="shared" si="24"/>
        <v>24.843702613361256</v>
      </c>
      <c r="E20" s="6">
        <v>6076.8</v>
      </c>
      <c r="F20" s="6">
        <v>1434.3</v>
      </c>
      <c r="G20" s="6">
        <f t="shared" si="25"/>
        <v>23.602883096366504</v>
      </c>
      <c r="H20" s="6">
        <v>1664.1</v>
      </c>
      <c r="I20" s="6">
        <v>342.2</v>
      </c>
      <c r="J20" s="6">
        <f t="shared" si="26"/>
        <v>20.563668048795144</v>
      </c>
      <c r="K20" s="6">
        <v>1139.2</v>
      </c>
      <c r="L20" s="6">
        <v>143.6</v>
      </c>
      <c r="M20" s="6">
        <f t="shared" si="27"/>
        <v>12.605337078651685</v>
      </c>
      <c r="N20" s="6">
        <v>3.6</v>
      </c>
      <c r="O20" s="6">
        <v>0</v>
      </c>
      <c r="P20" s="6">
        <f t="shared" si="28"/>
        <v>0</v>
      </c>
      <c r="Q20" s="6">
        <v>833.9</v>
      </c>
      <c r="R20" s="6">
        <v>128.80000000000001</v>
      </c>
      <c r="S20" s="6">
        <f t="shared" si="29"/>
        <v>15.445497061997843</v>
      </c>
      <c r="T20" s="6">
        <v>5571.7</v>
      </c>
      <c r="U20" s="6">
        <v>0</v>
      </c>
      <c r="V20" s="6">
        <f t="shared" si="30"/>
        <v>0</v>
      </c>
      <c r="W20" s="6">
        <v>6013.8</v>
      </c>
      <c r="X20" s="6">
        <v>0</v>
      </c>
      <c r="Y20" s="6">
        <f t="shared" si="31"/>
        <v>0</v>
      </c>
      <c r="Z20" s="6">
        <v>169.2</v>
      </c>
      <c r="AA20" s="6">
        <v>130.80000000000001</v>
      </c>
      <c r="AB20" s="6">
        <f t="shared" si="7"/>
        <v>77.304964539007102</v>
      </c>
      <c r="AC20" s="6">
        <v>64852.4</v>
      </c>
      <c r="AD20" s="6">
        <v>16998.900000000001</v>
      </c>
      <c r="AE20" s="6">
        <f t="shared" si="8"/>
        <v>26.21167451011836</v>
      </c>
      <c r="AF20" s="6">
        <v>220757.3</v>
      </c>
      <c r="AG20" s="6">
        <v>57417.4</v>
      </c>
      <c r="AH20" s="6">
        <f t="shared" si="38"/>
        <v>26.009287122101966</v>
      </c>
      <c r="AI20" s="6">
        <v>0</v>
      </c>
      <c r="AJ20" s="38">
        <v>0</v>
      </c>
      <c r="AK20" s="6">
        <v>0</v>
      </c>
      <c r="AL20" s="6">
        <v>0.2</v>
      </c>
      <c r="AM20" s="6">
        <v>0</v>
      </c>
      <c r="AN20" s="6">
        <f t="shared" si="33"/>
        <v>0</v>
      </c>
      <c r="AO20" s="6">
        <v>613.5</v>
      </c>
      <c r="AP20" s="6">
        <v>101.8</v>
      </c>
      <c r="AQ20" s="6">
        <f t="shared" si="12"/>
        <v>16.593317033414831</v>
      </c>
      <c r="AR20" s="6">
        <v>31550.7</v>
      </c>
      <c r="AS20" s="6">
        <v>7887.6</v>
      </c>
      <c r="AT20" s="6">
        <f t="shared" si="34"/>
        <v>24.99976228736605</v>
      </c>
      <c r="AU20" s="6"/>
      <c r="AV20" s="6"/>
      <c r="AW20" s="6"/>
      <c r="AX20" s="6">
        <v>54.8</v>
      </c>
      <c r="AY20" s="6">
        <v>6.8</v>
      </c>
      <c r="AZ20" s="6">
        <f t="shared" si="35"/>
        <v>12.408759124087592</v>
      </c>
      <c r="BA20" s="6">
        <v>37.200000000000003</v>
      </c>
      <c r="BB20" s="6">
        <v>0</v>
      </c>
      <c r="BC20" s="6">
        <f t="shared" si="36"/>
        <v>0</v>
      </c>
      <c r="BD20" s="6">
        <v>300</v>
      </c>
      <c r="BE20" s="6">
        <v>0</v>
      </c>
      <c r="BF20" s="6">
        <f t="shared" si="39"/>
        <v>0</v>
      </c>
      <c r="BG20" s="6">
        <v>2209</v>
      </c>
      <c r="BH20" s="6">
        <v>438.9</v>
      </c>
      <c r="BI20" s="6">
        <f t="shared" si="16"/>
        <v>19.868718877320056</v>
      </c>
      <c r="BJ20" s="6"/>
      <c r="BK20" s="6"/>
      <c r="BL20" s="6"/>
      <c r="BM20" s="6">
        <v>416.8</v>
      </c>
      <c r="BN20" s="6">
        <v>0</v>
      </c>
      <c r="BO20" s="6">
        <f t="shared" si="37"/>
        <v>0</v>
      </c>
      <c r="BP20" s="6"/>
      <c r="BQ20" s="6"/>
      <c r="BR20" s="6"/>
    </row>
    <row r="21" spans="1:70" s="32" customFormat="1" ht="22.5" customHeight="1" x14ac:dyDescent="0.25">
      <c r="A21" s="6" t="s">
        <v>303</v>
      </c>
      <c r="B21" s="7">
        <f t="shared" si="23"/>
        <v>161283.79999999996</v>
      </c>
      <c r="C21" s="7">
        <f t="shared" si="23"/>
        <v>40440.699999999997</v>
      </c>
      <c r="D21" s="7">
        <f t="shared" si="24"/>
        <v>25.074248002589229</v>
      </c>
      <c r="E21" s="6">
        <v>1658.5</v>
      </c>
      <c r="F21" s="6">
        <v>376.8</v>
      </c>
      <c r="G21" s="6">
        <f t="shared" si="25"/>
        <v>22.719324690985832</v>
      </c>
      <c r="H21" s="6">
        <v>714.3</v>
      </c>
      <c r="I21" s="6">
        <v>101.8</v>
      </c>
      <c r="J21" s="6">
        <f t="shared" si="26"/>
        <v>14.251714965700687</v>
      </c>
      <c r="K21" s="6">
        <v>493</v>
      </c>
      <c r="L21" s="6">
        <v>73.400000000000006</v>
      </c>
      <c r="M21" s="6">
        <f t="shared" si="27"/>
        <v>14.88843813387424</v>
      </c>
      <c r="N21" s="6">
        <v>2</v>
      </c>
      <c r="O21" s="6">
        <v>0</v>
      </c>
      <c r="P21" s="6">
        <f t="shared" si="28"/>
        <v>0</v>
      </c>
      <c r="Q21" s="6">
        <v>833.9</v>
      </c>
      <c r="R21" s="6">
        <v>154.1</v>
      </c>
      <c r="S21" s="6">
        <f t="shared" si="29"/>
        <v>18.479433984890274</v>
      </c>
      <c r="T21" s="6">
        <v>1857.2</v>
      </c>
      <c r="U21" s="6">
        <v>0</v>
      </c>
      <c r="V21" s="6">
        <f t="shared" si="30"/>
        <v>0</v>
      </c>
      <c r="W21" s="6"/>
      <c r="X21" s="6"/>
      <c r="Y21" s="6"/>
      <c r="Z21" s="6">
        <v>118.4</v>
      </c>
      <c r="AA21" s="6">
        <v>116.1</v>
      </c>
      <c r="AB21" s="6">
        <f t="shared" si="7"/>
        <v>98.057432432432421</v>
      </c>
      <c r="AC21" s="6">
        <v>36227.599999999999</v>
      </c>
      <c r="AD21" s="6">
        <v>9064.9</v>
      </c>
      <c r="AE21" s="6">
        <f t="shared" si="8"/>
        <v>25.022082611047932</v>
      </c>
      <c r="AF21" s="6">
        <v>99585.7</v>
      </c>
      <c r="AG21" s="6">
        <v>25557</v>
      </c>
      <c r="AH21" s="6">
        <f t="shared" si="38"/>
        <v>25.663323147801343</v>
      </c>
      <c r="AI21" s="6">
        <v>1459.3</v>
      </c>
      <c r="AJ21" s="6">
        <v>248</v>
      </c>
      <c r="AK21" s="6">
        <f t="shared" si="32"/>
        <v>16.994449393544851</v>
      </c>
      <c r="AL21" s="6">
        <v>0.5</v>
      </c>
      <c r="AM21" s="6">
        <v>0</v>
      </c>
      <c r="AN21" s="6">
        <f t="shared" si="33"/>
        <v>0</v>
      </c>
      <c r="AO21" s="6">
        <v>306.5</v>
      </c>
      <c r="AP21" s="6">
        <v>56.6</v>
      </c>
      <c r="AQ21" s="6">
        <f t="shared" si="12"/>
        <v>18.466557911908644</v>
      </c>
      <c r="AR21" s="6">
        <v>16463.3</v>
      </c>
      <c r="AS21" s="6">
        <v>4115.7</v>
      </c>
      <c r="AT21" s="6">
        <f t="shared" si="34"/>
        <v>24.999240735454009</v>
      </c>
      <c r="AU21" s="6"/>
      <c r="AV21" s="6"/>
      <c r="AW21" s="6"/>
      <c r="AX21" s="6">
        <v>54.8</v>
      </c>
      <c r="AY21" s="6">
        <v>10.3</v>
      </c>
      <c r="AZ21" s="6">
        <f t="shared" si="35"/>
        <v>18.795620437956206</v>
      </c>
      <c r="BA21" s="6">
        <v>35</v>
      </c>
      <c r="BB21" s="6">
        <v>0</v>
      </c>
      <c r="BC21" s="6">
        <f t="shared" si="36"/>
        <v>0</v>
      </c>
      <c r="BD21" s="6">
        <v>300</v>
      </c>
      <c r="BE21" s="6">
        <v>300</v>
      </c>
      <c r="BF21" s="6">
        <f t="shared" si="39"/>
        <v>100</v>
      </c>
      <c r="BG21" s="6">
        <v>1069</v>
      </c>
      <c r="BH21" s="6">
        <v>266</v>
      </c>
      <c r="BI21" s="6">
        <f t="shared" si="16"/>
        <v>24.883068288119738</v>
      </c>
      <c r="BJ21" s="6"/>
      <c r="BK21" s="6"/>
      <c r="BL21" s="6"/>
      <c r="BM21" s="6">
        <v>104.8</v>
      </c>
      <c r="BN21" s="6">
        <v>0</v>
      </c>
      <c r="BO21" s="6">
        <f t="shared" si="37"/>
        <v>0</v>
      </c>
      <c r="BP21" s="6"/>
      <c r="BQ21" s="6"/>
      <c r="BR21" s="6"/>
    </row>
    <row r="22" spans="1:70" s="33" customFormat="1" ht="22.5" customHeight="1" x14ac:dyDescent="0.2">
      <c r="A22" s="6" t="s">
        <v>304</v>
      </c>
      <c r="B22" s="7">
        <f t="shared" si="23"/>
        <v>246172.99999999997</v>
      </c>
      <c r="C22" s="7">
        <f t="shared" si="23"/>
        <v>51312.200000000004</v>
      </c>
      <c r="D22" s="7">
        <f t="shared" si="24"/>
        <v>20.843959329414684</v>
      </c>
      <c r="E22" s="6">
        <v>5608.4</v>
      </c>
      <c r="F22" s="6">
        <v>1272.9000000000001</v>
      </c>
      <c r="G22" s="6">
        <f t="shared" si="25"/>
        <v>22.696312673846379</v>
      </c>
      <c r="H22" s="6">
        <v>876.3</v>
      </c>
      <c r="I22" s="6">
        <v>182</v>
      </c>
      <c r="J22" s="6">
        <f t="shared" si="26"/>
        <v>20.769142987561338</v>
      </c>
      <c r="K22" s="6">
        <v>248.5</v>
      </c>
      <c r="L22" s="6">
        <v>57.7</v>
      </c>
      <c r="M22" s="6">
        <f t="shared" si="27"/>
        <v>23.219315895372233</v>
      </c>
      <c r="N22" s="6">
        <v>2.6</v>
      </c>
      <c r="O22" s="6">
        <v>0</v>
      </c>
      <c r="P22" s="6">
        <f t="shared" si="28"/>
        <v>0</v>
      </c>
      <c r="Q22" s="6">
        <v>570.4</v>
      </c>
      <c r="R22" s="6">
        <v>114.9</v>
      </c>
      <c r="S22" s="6">
        <f t="shared" si="29"/>
        <v>20.143758765778401</v>
      </c>
      <c r="T22" s="6">
        <v>928.6</v>
      </c>
      <c r="U22" s="6">
        <v>0</v>
      </c>
      <c r="V22" s="6">
        <f t="shared" si="30"/>
        <v>0</v>
      </c>
      <c r="W22" s="6">
        <v>5223</v>
      </c>
      <c r="X22" s="6">
        <v>0</v>
      </c>
      <c r="Y22" s="6">
        <f t="shared" si="31"/>
        <v>0</v>
      </c>
      <c r="Z22" s="6">
        <v>169.2</v>
      </c>
      <c r="AA22" s="6">
        <v>49</v>
      </c>
      <c r="AB22" s="6">
        <f t="shared" si="7"/>
        <v>28.959810874704495</v>
      </c>
      <c r="AC22" s="6">
        <v>29072.6</v>
      </c>
      <c r="AD22" s="6">
        <v>6080</v>
      </c>
      <c r="AE22" s="6">
        <f t="shared" si="8"/>
        <v>20.91316222147314</v>
      </c>
      <c r="AF22" s="6">
        <v>178046.8</v>
      </c>
      <c r="AG22" s="6">
        <v>37404.800000000003</v>
      </c>
      <c r="AH22" s="6">
        <f t="shared" si="38"/>
        <v>21.008409025042855</v>
      </c>
      <c r="AI22" s="6">
        <v>1668.5</v>
      </c>
      <c r="AJ22" s="6">
        <v>267</v>
      </c>
      <c r="AK22" s="6">
        <f t="shared" si="32"/>
        <v>16.002397362900808</v>
      </c>
      <c r="AL22" s="6">
        <v>0.1</v>
      </c>
      <c r="AM22" s="6">
        <v>0</v>
      </c>
      <c r="AN22" s="6">
        <f t="shared" si="33"/>
        <v>0</v>
      </c>
      <c r="AO22" s="6">
        <v>570.4</v>
      </c>
      <c r="AP22" s="6">
        <v>102.8</v>
      </c>
      <c r="AQ22" s="6">
        <f t="shared" si="12"/>
        <v>18.022440392706873</v>
      </c>
      <c r="AR22" s="6">
        <v>22013.9</v>
      </c>
      <c r="AS22" s="6">
        <v>5503.5</v>
      </c>
      <c r="AT22" s="6">
        <f t="shared" si="34"/>
        <v>25.000113564611446</v>
      </c>
      <c r="AU22" s="6"/>
      <c r="AV22" s="6"/>
      <c r="AW22" s="6"/>
      <c r="AX22" s="6">
        <v>54.8</v>
      </c>
      <c r="AY22" s="6">
        <v>11.6</v>
      </c>
      <c r="AZ22" s="6">
        <f t="shared" si="35"/>
        <v>21.167883211678831</v>
      </c>
      <c r="BA22" s="6">
        <v>47.9</v>
      </c>
      <c r="BB22" s="6">
        <v>0</v>
      </c>
      <c r="BC22" s="6">
        <f t="shared" si="36"/>
        <v>0</v>
      </c>
      <c r="BD22" s="6"/>
      <c r="BE22" s="6"/>
      <c r="BF22" s="6"/>
      <c r="BG22" s="6">
        <v>1069</v>
      </c>
      <c r="BH22" s="6">
        <v>266</v>
      </c>
      <c r="BI22" s="6">
        <f t="shared" si="16"/>
        <v>24.883068288119738</v>
      </c>
      <c r="BJ22" s="6"/>
      <c r="BK22" s="6"/>
      <c r="BL22" s="6"/>
      <c r="BM22" s="6">
        <v>2</v>
      </c>
      <c r="BN22" s="6">
        <v>0</v>
      </c>
      <c r="BO22" s="6">
        <f t="shared" si="37"/>
        <v>0</v>
      </c>
      <c r="BP22" s="6"/>
      <c r="BQ22" s="6"/>
      <c r="BR22" s="6"/>
    </row>
    <row r="23" spans="1:70" s="32" customFormat="1" ht="22.5" customHeight="1" x14ac:dyDescent="0.25">
      <c r="A23" s="6" t="s">
        <v>305</v>
      </c>
      <c r="B23" s="7">
        <f t="shared" si="23"/>
        <v>137291.79999999996</v>
      </c>
      <c r="C23" s="7">
        <f t="shared" si="23"/>
        <v>33690</v>
      </c>
      <c r="D23" s="7">
        <f t="shared" si="24"/>
        <v>24.538974651071666</v>
      </c>
      <c r="E23" s="6">
        <v>3089</v>
      </c>
      <c r="F23" s="6">
        <v>698.9</v>
      </c>
      <c r="G23" s="6">
        <f t="shared" si="25"/>
        <v>22.625445127873096</v>
      </c>
      <c r="H23" s="6">
        <v>765.8</v>
      </c>
      <c r="I23" s="6">
        <v>98.1</v>
      </c>
      <c r="J23" s="6">
        <f t="shared" si="26"/>
        <v>12.810133194045441</v>
      </c>
      <c r="K23" s="6">
        <v>318</v>
      </c>
      <c r="L23" s="6">
        <v>24.9</v>
      </c>
      <c r="M23" s="6">
        <f t="shared" si="27"/>
        <v>7.8301886792452828</v>
      </c>
      <c r="N23" s="6">
        <v>1.8</v>
      </c>
      <c r="O23" s="6">
        <v>0</v>
      </c>
      <c r="P23" s="6">
        <f t="shared" si="28"/>
        <v>0</v>
      </c>
      <c r="Q23" s="6">
        <v>570.4</v>
      </c>
      <c r="R23" s="6">
        <v>67.900000000000006</v>
      </c>
      <c r="S23" s="6">
        <f t="shared" si="29"/>
        <v>11.903927068723705</v>
      </c>
      <c r="T23" s="6">
        <v>1857.2</v>
      </c>
      <c r="U23" s="6">
        <v>0</v>
      </c>
      <c r="V23" s="6">
        <f t="shared" si="30"/>
        <v>0</v>
      </c>
      <c r="W23" s="6"/>
      <c r="X23" s="6"/>
      <c r="Y23" s="6"/>
      <c r="Z23" s="6">
        <v>67.7</v>
      </c>
      <c r="AA23" s="6">
        <v>16.3</v>
      </c>
      <c r="AB23" s="6">
        <f t="shared" si="7"/>
        <v>24.076809453471196</v>
      </c>
      <c r="AC23" s="6">
        <v>25363.9</v>
      </c>
      <c r="AD23" s="6">
        <v>6168.7</v>
      </c>
      <c r="AE23" s="6">
        <f t="shared" si="8"/>
        <v>24.320786629816389</v>
      </c>
      <c r="AF23" s="6">
        <v>90287.9</v>
      </c>
      <c r="AG23" s="6">
        <v>23113.5</v>
      </c>
      <c r="AH23" s="6">
        <f t="shared" si="38"/>
        <v>25.599775828211758</v>
      </c>
      <c r="AI23" s="6">
        <v>1532.9</v>
      </c>
      <c r="AJ23" s="6">
        <v>270</v>
      </c>
      <c r="AK23" s="6">
        <f t="shared" si="32"/>
        <v>17.613673429447452</v>
      </c>
      <c r="AL23" s="6">
        <v>0.1</v>
      </c>
      <c r="AM23" s="6">
        <v>0</v>
      </c>
      <c r="AN23" s="6">
        <f t="shared" si="33"/>
        <v>0</v>
      </c>
      <c r="AO23" s="6">
        <v>306.5</v>
      </c>
      <c r="AP23" s="6">
        <v>60</v>
      </c>
      <c r="AQ23" s="6">
        <f t="shared" si="12"/>
        <v>19.575856443719413</v>
      </c>
      <c r="AR23" s="6">
        <v>11906.1</v>
      </c>
      <c r="AS23" s="6">
        <v>2976.6</v>
      </c>
      <c r="AT23" s="6">
        <f t="shared" si="34"/>
        <v>25.000629929195956</v>
      </c>
      <c r="AU23" s="6"/>
      <c r="AV23" s="6"/>
      <c r="AW23" s="6"/>
      <c r="AX23" s="6">
        <v>54.8</v>
      </c>
      <c r="AY23" s="6">
        <v>7.2</v>
      </c>
      <c r="AZ23" s="6">
        <f t="shared" si="35"/>
        <v>13.138686131386862</v>
      </c>
      <c r="BA23" s="6">
        <v>2.8</v>
      </c>
      <c r="BB23" s="6">
        <v>0</v>
      </c>
      <c r="BC23" s="6">
        <f t="shared" si="36"/>
        <v>0</v>
      </c>
      <c r="BD23" s="6">
        <v>300</v>
      </c>
      <c r="BE23" s="6">
        <v>0</v>
      </c>
      <c r="BF23" s="6">
        <f t="shared" si="39"/>
        <v>0</v>
      </c>
      <c r="BG23" s="6">
        <v>712.5</v>
      </c>
      <c r="BH23" s="6">
        <v>187.9</v>
      </c>
      <c r="BI23" s="6">
        <f t="shared" si="16"/>
        <v>26.371929824561402</v>
      </c>
      <c r="BJ23" s="6"/>
      <c r="BK23" s="6"/>
      <c r="BL23" s="6"/>
      <c r="BM23" s="6">
        <v>154.4</v>
      </c>
      <c r="BN23" s="6">
        <v>0</v>
      </c>
      <c r="BO23" s="6">
        <f t="shared" si="37"/>
        <v>0</v>
      </c>
      <c r="BP23" s="6"/>
      <c r="BQ23" s="6"/>
      <c r="BR23" s="6"/>
    </row>
    <row r="24" spans="1:70" s="32" customFormat="1" ht="22.5" customHeight="1" x14ac:dyDescent="0.25">
      <c r="A24" s="6" t="s">
        <v>306</v>
      </c>
      <c r="B24" s="7">
        <f t="shared" si="23"/>
        <v>144764.9</v>
      </c>
      <c r="C24" s="7">
        <f t="shared" si="23"/>
        <v>32868.699999999997</v>
      </c>
      <c r="D24" s="7">
        <f t="shared" si="24"/>
        <v>22.704882191746755</v>
      </c>
      <c r="E24" s="6">
        <v>2873.8</v>
      </c>
      <c r="F24" s="6">
        <v>459.6</v>
      </c>
      <c r="G24" s="6">
        <f t="shared" si="25"/>
        <v>15.992762196395017</v>
      </c>
      <c r="H24" s="6">
        <v>898.3</v>
      </c>
      <c r="I24" s="6">
        <v>129.4</v>
      </c>
      <c r="J24" s="6">
        <f t="shared" si="26"/>
        <v>14.404987198040745</v>
      </c>
      <c r="K24" s="6">
        <v>287.39999999999998</v>
      </c>
      <c r="L24" s="6">
        <v>77.7</v>
      </c>
      <c r="M24" s="6">
        <f t="shared" si="27"/>
        <v>27.035490605427974</v>
      </c>
      <c r="N24" s="6">
        <v>2</v>
      </c>
      <c r="O24" s="6">
        <v>0</v>
      </c>
      <c r="P24" s="6">
        <f t="shared" si="28"/>
        <v>0</v>
      </c>
      <c r="Q24" s="6">
        <v>570.4</v>
      </c>
      <c r="R24" s="6">
        <v>131.1</v>
      </c>
      <c r="S24" s="6">
        <f t="shared" si="29"/>
        <v>22.983870967741936</v>
      </c>
      <c r="T24" s="6">
        <v>3714.5</v>
      </c>
      <c r="U24" s="6">
        <v>0</v>
      </c>
      <c r="V24" s="6">
        <f t="shared" si="30"/>
        <v>0</v>
      </c>
      <c r="W24" s="6"/>
      <c r="X24" s="6"/>
      <c r="Y24" s="6"/>
      <c r="Z24" s="6">
        <v>135.4</v>
      </c>
      <c r="AA24" s="6">
        <v>32.700000000000003</v>
      </c>
      <c r="AB24" s="6">
        <f t="shared" si="7"/>
        <v>24.150664697193502</v>
      </c>
      <c r="AC24" s="6">
        <v>30473.7</v>
      </c>
      <c r="AD24" s="6">
        <v>6021.8</v>
      </c>
      <c r="AE24" s="6">
        <f t="shared" si="8"/>
        <v>19.760646065295649</v>
      </c>
      <c r="AF24" s="6">
        <v>90327.5</v>
      </c>
      <c r="AG24" s="6">
        <v>22365.3</v>
      </c>
      <c r="AH24" s="6">
        <f t="shared" si="38"/>
        <v>24.760233594420303</v>
      </c>
      <c r="AI24" s="6">
        <v>1574.5</v>
      </c>
      <c r="AJ24" s="6">
        <v>219.7</v>
      </c>
      <c r="AK24" s="6">
        <f t="shared" si="32"/>
        <v>13.953636074944425</v>
      </c>
      <c r="AL24" s="6">
        <v>0.1</v>
      </c>
      <c r="AM24" s="6">
        <v>0</v>
      </c>
      <c r="AN24" s="6">
        <f t="shared" si="33"/>
        <v>0</v>
      </c>
      <c r="AO24" s="6">
        <v>306.5</v>
      </c>
      <c r="AP24" s="6">
        <v>59.3</v>
      </c>
      <c r="AQ24" s="6">
        <f t="shared" si="12"/>
        <v>19.347471451876018</v>
      </c>
      <c r="AR24" s="6">
        <v>12688.9</v>
      </c>
      <c r="AS24" s="6">
        <v>3172.2</v>
      </c>
      <c r="AT24" s="6">
        <f t="shared" si="34"/>
        <v>24.999802977405448</v>
      </c>
      <c r="AU24" s="6"/>
      <c r="AV24" s="6"/>
      <c r="AW24" s="6"/>
      <c r="AX24" s="6">
        <v>54.8</v>
      </c>
      <c r="AY24" s="6">
        <v>8.6</v>
      </c>
      <c r="AZ24" s="6">
        <f t="shared" si="35"/>
        <v>15.693430656934307</v>
      </c>
      <c r="BA24" s="6">
        <v>0.6</v>
      </c>
      <c r="BB24" s="6">
        <v>0</v>
      </c>
      <c r="BC24" s="6">
        <f t="shared" si="36"/>
        <v>0</v>
      </c>
      <c r="BD24" s="6"/>
      <c r="BE24" s="6"/>
      <c r="BF24" s="6"/>
      <c r="BG24" s="6">
        <v>855</v>
      </c>
      <c r="BH24" s="6">
        <v>191.3</v>
      </c>
      <c r="BI24" s="6">
        <f t="shared" si="16"/>
        <v>22.374269005847953</v>
      </c>
      <c r="BJ24" s="6"/>
      <c r="BK24" s="6"/>
      <c r="BL24" s="6"/>
      <c r="BM24" s="6">
        <v>1.5</v>
      </c>
      <c r="BN24" s="6">
        <v>0</v>
      </c>
      <c r="BO24" s="6">
        <f t="shared" si="37"/>
        <v>0</v>
      </c>
      <c r="BP24" s="6"/>
      <c r="BQ24" s="6"/>
      <c r="BR24" s="6"/>
    </row>
    <row r="25" spans="1:70" s="32" customFormat="1" ht="22.5" customHeight="1" x14ac:dyDescent="0.25">
      <c r="A25" s="6" t="s">
        <v>307</v>
      </c>
      <c r="B25" s="7">
        <f t="shared" si="23"/>
        <v>190607.69999999998</v>
      </c>
      <c r="C25" s="7">
        <f t="shared" si="23"/>
        <v>46831.100000000006</v>
      </c>
      <c r="D25" s="7">
        <f t="shared" si="24"/>
        <v>24.569364196724482</v>
      </c>
      <c r="E25" s="6">
        <v>2228.1999999999998</v>
      </c>
      <c r="F25" s="6">
        <v>324.89999999999998</v>
      </c>
      <c r="G25" s="6">
        <f t="shared" si="25"/>
        <v>14.581276366573917</v>
      </c>
      <c r="H25" s="6">
        <v>787.9</v>
      </c>
      <c r="I25" s="6">
        <v>107.6</v>
      </c>
      <c r="J25" s="6">
        <f t="shared" si="26"/>
        <v>13.656555400431527</v>
      </c>
      <c r="K25" s="6">
        <v>350.3</v>
      </c>
      <c r="L25" s="6">
        <v>113</v>
      </c>
      <c r="M25" s="6">
        <f t="shared" si="27"/>
        <v>32.258064516129032</v>
      </c>
      <c r="N25" s="6">
        <v>5</v>
      </c>
      <c r="O25" s="6">
        <v>0</v>
      </c>
      <c r="P25" s="6">
        <f t="shared" si="28"/>
        <v>0</v>
      </c>
      <c r="Q25" s="6">
        <v>570.4</v>
      </c>
      <c r="R25" s="6">
        <v>99.9</v>
      </c>
      <c r="S25" s="6">
        <f t="shared" si="29"/>
        <v>17.514025245441797</v>
      </c>
      <c r="T25" s="6">
        <v>3714.5</v>
      </c>
      <c r="U25" s="6">
        <v>0</v>
      </c>
      <c r="V25" s="6">
        <f t="shared" si="30"/>
        <v>0</v>
      </c>
      <c r="W25" s="6"/>
      <c r="X25" s="6"/>
      <c r="Y25" s="6"/>
      <c r="Z25" s="6">
        <v>118.4</v>
      </c>
      <c r="AA25" s="6">
        <v>114.5</v>
      </c>
      <c r="AB25" s="6">
        <f t="shared" si="7"/>
        <v>96.706081081081081</v>
      </c>
      <c r="AC25" s="6">
        <v>42812.6</v>
      </c>
      <c r="AD25" s="6">
        <v>10822.5</v>
      </c>
      <c r="AE25" s="6">
        <f t="shared" si="8"/>
        <v>25.278773071478959</v>
      </c>
      <c r="AF25" s="6">
        <v>116784.7</v>
      </c>
      <c r="AG25" s="6">
        <v>29655.4</v>
      </c>
      <c r="AH25" s="6">
        <f t="shared" si="38"/>
        <v>25.39322359863921</v>
      </c>
      <c r="AI25" s="6">
        <v>1694</v>
      </c>
      <c r="AJ25" s="6">
        <v>291.89999999999998</v>
      </c>
      <c r="AK25" s="6">
        <f t="shared" si="32"/>
        <v>17.231404958677686</v>
      </c>
      <c r="AL25" s="6">
        <v>0.4</v>
      </c>
      <c r="AM25" s="6">
        <v>0</v>
      </c>
      <c r="AN25" s="6">
        <f t="shared" si="33"/>
        <v>0</v>
      </c>
      <c r="AO25" s="6">
        <v>306.5</v>
      </c>
      <c r="AP25" s="6">
        <v>36.4</v>
      </c>
      <c r="AQ25" s="6">
        <f t="shared" si="12"/>
        <v>11.876019575856443</v>
      </c>
      <c r="AR25" s="6">
        <v>19614.8</v>
      </c>
      <c r="AS25" s="6">
        <v>4903.8</v>
      </c>
      <c r="AT25" s="6">
        <f t="shared" si="34"/>
        <v>25.000509819116179</v>
      </c>
      <c r="AU25" s="6"/>
      <c r="AV25" s="6"/>
      <c r="AW25" s="6"/>
      <c r="AX25" s="6">
        <v>54.8</v>
      </c>
      <c r="AY25" s="6">
        <v>6.7</v>
      </c>
      <c r="AZ25" s="6">
        <f t="shared" si="35"/>
        <v>12.226277372262775</v>
      </c>
      <c r="BA25" s="6">
        <v>26.5</v>
      </c>
      <c r="BB25" s="6">
        <v>0</v>
      </c>
      <c r="BC25" s="6">
        <f t="shared" si="36"/>
        <v>0</v>
      </c>
      <c r="BD25" s="6"/>
      <c r="BE25" s="6"/>
      <c r="BF25" s="6"/>
      <c r="BG25" s="6">
        <v>1425</v>
      </c>
      <c r="BH25" s="6">
        <v>354.5</v>
      </c>
      <c r="BI25" s="6">
        <f t="shared" si="16"/>
        <v>24.87719298245614</v>
      </c>
      <c r="BJ25" s="6"/>
      <c r="BK25" s="6"/>
      <c r="BL25" s="6"/>
      <c r="BM25" s="6">
        <v>113.7</v>
      </c>
      <c r="BN25" s="6">
        <v>0</v>
      </c>
      <c r="BO25" s="6">
        <f t="shared" si="37"/>
        <v>0</v>
      </c>
      <c r="BP25" s="6"/>
      <c r="BQ25" s="6"/>
      <c r="BR25" s="6"/>
    </row>
    <row r="26" spans="1:70" s="32" customFormat="1" ht="22.5" customHeight="1" x14ac:dyDescent="0.25">
      <c r="A26" s="6" t="s">
        <v>308</v>
      </c>
      <c r="B26" s="7">
        <f t="shared" si="23"/>
        <v>323984.89999999997</v>
      </c>
      <c r="C26" s="7">
        <f t="shared" si="23"/>
        <v>81893.699999999983</v>
      </c>
      <c r="D26" s="7">
        <f t="shared" si="24"/>
        <v>25.277011366887773</v>
      </c>
      <c r="E26" s="6">
        <v>7026.3</v>
      </c>
      <c r="F26" s="6">
        <v>1447.1</v>
      </c>
      <c r="G26" s="6">
        <f t="shared" si="25"/>
        <v>20.595476993581258</v>
      </c>
      <c r="H26" s="6">
        <v>1288.5999999999999</v>
      </c>
      <c r="I26" s="6">
        <v>205.1</v>
      </c>
      <c r="J26" s="6">
        <f t="shared" si="26"/>
        <v>15.916498525531587</v>
      </c>
      <c r="K26" s="6">
        <v>986.5</v>
      </c>
      <c r="L26" s="6">
        <v>160.30000000000001</v>
      </c>
      <c r="M26" s="6">
        <f t="shared" si="27"/>
        <v>16.249366447034973</v>
      </c>
      <c r="N26" s="6">
        <v>2.8</v>
      </c>
      <c r="O26" s="6">
        <v>0</v>
      </c>
      <c r="P26" s="6">
        <f t="shared" si="28"/>
        <v>0</v>
      </c>
      <c r="Q26" s="6">
        <v>833.9</v>
      </c>
      <c r="R26" s="6">
        <v>151.80000000000001</v>
      </c>
      <c r="S26" s="6">
        <f t="shared" si="29"/>
        <v>18.2036215373546</v>
      </c>
      <c r="T26" s="6">
        <v>3714.5</v>
      </c>
      <c r="U26" s="6">
        <v>0</v>
      </c>
      <c r="V26" s="6">
        <f t="shared" si="30"/>
        <v>0</v>
      </c>
      <c r="W26" s="6"/>
      <c r="X26" s="6"/>
      <c r="Y26" s="6"/>
      <c r="Z26" s="6">
        <v>135.4</v>
      </c>
      <c r="AA26" s="6">
        <v>16.3</v>
      </c>
      <c r="AB26" s="6">
        <f t="shared" si="7"/>
        <v>12.038404726735598</v>
      </c>
      <c r="AC26" s="6">
        <v>73094.100000000006</v>
      </c>
      <c r="AD26" s="6">
        <v>18376.8</v>
      </c>
      <c r="AE26" s="6">
        <f t="shared" si="8"/>
        <v>25.141290473512907</v>
      </c>
      <c r="AF26" s="6">
        <v>203213.4</v>
      </c>
      <c r="AG26" s="6">
        <v>51208.3</v>
      </c>
      <c r="AH26" s="6">
        <f t="shared" si="38"/>
        <v>25.199273276270169</v>
      </c>
      <c r="AI26" s="6">
        <v>1555.6</v>
      </c>
      <c r="AJ26" s="6">
        <v>338</v>
      </c>
      <c r="AK26" s="6">
        <f t="shared" si="32"/>
        <v>21.727950629982001</v>
      </c>
      <c r="AL26" s="6">
        <v>0.3</v>
      </c>
      <c r="AM26" s="6">
        <v>0</v>
      </c>
      <c r="AN26" s="6">
        <f t="shared" si="33"/>
        <v>0</v>
      </c>
      <c r="AO26" s="6">
        <v>613.5</v>
      </c>
      <c r="AP26" s="6">
        <v>111.9</v>
      </c>
      <c r="AQ26" s="6">
        <f t="shared" si="12"/>
        <v>18.239608801955992</v>
      </c>
      <c r="AR26" s="6">
        <v>28299.5</v>
      </c>
      <c r="AS26" s="6">
        <v>9433.2000000000007</v>
      </c>
      <c r="AT26" s="6">
        <f t="shared" si="34"/>
        <v>33.333451121044547</v>
      </c>
      <c r="AU26" s="6">
        <v>903</v>
      </c>
      <c r="AV26" s="6">
        <v>0</v>
      </c>
      <c r="AW26" s="6">
        <v>0</v>
      </c>
      <c r="AX26" s="6">
        <v>54.8</v>
      </c>
      <c r="AY26" s="6">
        <v>12.2</v>
      </c>
      <c r="AZ26" s="6">
        <f t="shared" si="35"/>
        <v>22.262773722627738</v>
      </c>
      <c r="BA26" s="6">
        <v>54.4</v>
      </c>
      <c r="BB26" s="6">
        <v>0</v>
      </c>
      <c r="BC26" s="6">
        <f t="shared" si="36"/>
        <v>0</v>
      </c>
      <c r="BD26" s="6">
        <v>300</v>
      </c>
      <c r="BE26" s="6">
        <v>0</v>
      </c>
      <c r="BF26" s="6">
        <f t="shared" si="39"/>
        <v>0</v>
      </c>
      <c r="BG26" s="6">
        <v>1781.5</v>
      </c>
      <c r="BH26" s="6">
        <v>432.7</v>
      </c>
      <c r="BI26" s="6">
        <f t="shared" si="16"/>
        <v>24.288520909346055</v>
      </c>
      <c r="BJ26" s="6"/>
      <c r="BK26" s="6"/>
      <c r="BL26" s="6"/>
      <c r="BM26" s="6">
        <v>126.8</v>
      </c>
      <c r="BN26" s="6">
        <v>0</v>
      </c>
      <c r="BO26" s="6">
        <f t="shared" si="37"/>
        <v>0</v>
      </c>
      <c r="BP26" s="6"/>
      <c r="BQ26" s="6"/>
      <c r="BR26" s="6"/>
    </row>
    <row r="27" spans="1:70" s="32" customFormat="1" ht="22.5" customHeight="1" x14ac:dyDescent="0.25">
      <c r="A27" s="6" t="s">
        <v>309</v>
      </c>
      <c r="B27" s="7">
        <f t="shared" si="23"/>
        <v>97477.4</v>
      </c>
      <c r="C27" s="7">
        <f t="shared" si="23"/>
        <v>24102.499999999996</v>
      </c>
      <c r="D27" s="7">
        <f t="shared" si="24"/>
        <v>24.72624423712573</v>
      </c>
      <c r="E27" s="6">
        <v>2126.9</v>
      </c>
      <c r="F27" s="6">
        <v>482.1</v>
      </c>
      <c r="G27" s="6">
        <f t="shared" si="25"/>
        <v>22.66679204475998</v>
      </c>
      <c r="H27" s="6">
        <v>832.1</v>
      </c>
      <c r="I27" s="6">
        <v>112.9</v>
      </c>
      <c r="J27" s="6">
        <f t="shared" si="26"/>
        <v>13.568080759524095</v>
      </c>
      <c r="K27" s="6">
        <v>257.89999999999998</v>
      </c>
      <c r="L27" s="6">
        <v>16.8</v>
      </c>
      <c r="M27" s="6">
        <f t="shared" si="27"/>
        <v>6.5141527723924009</v>
      </c>
      <c r="N27" s="6">
        <v>1.2</v>
      </c>
      <c r="O27" s="6">
        <v>0</v>
      </c>
      <c r="P27" s="6">
        <f t="shared" si="28"/>
        <v>0</v>
      </c>
      <c r="Q27" s="6">
        <v>306.5</v>
      </c>
      <c r="R27" s="6">
        <v>53.9</v>
      </c>
      <c r="S27" s="6">
        <f t="shared" si="29"/>
        <v>17.585644371941271</v>
      </c>
      <c r="T27" s="6">
        <v>928.6</v>
      </c>
      <c r="U27" s="6">
        <v>0</v>
      </c>
      <c r="V27" s="6">
        <f t="shared" si="30"/>
        <v>0</v>
      </c>
      <c r="W27" s="6"/>
      <c r="X27" s="6"/>
      <c r="Y27" s="6"/>
      <c r="Z27" s="6">
        <v>67.7</v>
      </c>
      <c r="AA27" s="6">
        <v>49.1</v>
      </c>
      <c r="AB27" s="6">
        <f t="shared" si="7"/>
        <v>72.525849335302809</v>
      </c>
      <c r="AC27" s="6">
        <v>12482.3</v>
      </c>
      <c r="AD27" s="6">
        <v>3232.1</v>
      </c>
      <c r="AE27" s="6">
        <f t="shared" si="8"/>
        <v>25.893465146647653</v>
      </c>
      <c r="AF27" s="6">
        <v>66432.7</v>
      </c>
      <c r="AG27" s="6">
        <v>16920.8</v>
      </c>
      <c r="AH27" s="6">
        <f t="shared" si="38"/>
        <v>25.470589032208537</v>
      </c>
      <c r="AI27" s="6">
        <v>1266.2</v>
      </c>
      <c r="AJ27" s="6">
        <v>220</v>
      </c>
      <c r="AK27" s="6">
        <f t="shared" si="32"/>
        <v>17.374822302953717</v>
      </c>
      <c r="AL27" s="6">
        <v>0.1</v>
      </c>
      <c r="AM27" s="6">
        <v>0</v>
      </c>
      <c r="AN27" s="6">
        <f t="shared" si="33"/>
        <v>0</v>
      </c>
      <c r="AO27" s="6">
        <v>306.5</v>
      </c>
      <c r="AP27" s="6">
        <v>56.1</v>
      </c>
      <c r="AQ27" s="6">
        <f t="shared" si="12"/>
        <v>18.303425774877653</v>
      </c>
      <c r="AR27" s="6">
        <v>10877.4</v>
      </c>
      <c r="AS27" s="6">
        <v>2719.5</v>
      </c>
      <c r="AT27" s="6">
        <f t="shared" si="34"/>
        <v>25.001379006012471</v>
      </c>
      <c r="AU27" s="6"/>
      <c r="AV27" s="6"/>
      <c r="AW27" s="6"/>
      <c r="AX27" s="6">
        <v>54.8</v>
      </c>
      <c r="AY27" s="6">
        <v>8.6999999999999993</v>
      </c>
      <c r="AZ27" s="6">
        <f t="shared" si="35"/>
        <v>15.875912408759124</v>
      </c>
      <c r="BA27" s="6">
        <v>8.9</v>
      </c>
      <c r="BB27" s="6">
        <v>0</v>
      </c>
      <c r="BC27" s="6">
        <f t="shared" si="36"/>
        <v>0</v>
      </c>
      <c r="BD27" s="6">
        <v>600</v>
      </c>
      <c r="BE27" s="6">
        <v>0</v>
      </c>
      <c r="BF27" s="6">
        <f t="shared" si="39"/>
        <v>0</v>
      </c>
      <c r="BG27" s="6">
        <v>926.5</v>
      </c>
      <c r="BH27" s="6">
        <v>230.5</v>
      </c>
      <c r="BI27" s="6">
        <f t="shared" si="16"/>
        <v>24.878575283324338</v>
      </c>
      <c r="BJ27" s="6"/>
      <c r="BK27" s="6"/>
      <c r="BL27" s="6"/>
      <c r="BM27" s="6">
        <v>1.1000000000000001</v>
      </c>
      <c r="BN27" s="6">
        <v>0</v>
      </c>
      <c r="BO27" s="6">
        <f t="shared" si="37"/>
        <v>0</v>
      </c>
      <c r="BP27" s="6"/>
      <c r="BQ27" s="6"/>
      <c r="BR27" s="6"/>
    </row>
    <row r="28" spans="1:70" s="32" customFormat="1" ht="22.5" customHeight="1" x14ac:dyDescent="0.25">
      <c r="A28" s="6" t="s">
        <v>310</v>
      </c>
      <c r="B28" s="7">
        <f t="shared" si="23"/>
        <v>229971.79999999993</v>
      </c>
      <c r="C28" s="7">
        <f t="shared" si="23"/>
        <v>54885.700000000004</v>
      </c>
      <c r="D28" s="7">
        <f t="shared" si="24"/>
        <v>23.866274038816943</v>
      </c>
      <c r="E28" s="6">
        <v>5329.9</v>
      </c>
      <c r="F28" s="6">
        <v>1205.3</v>
      </c>
      <c r="G28" s="6">
        <f t="shared" si="25"/>
        <v>22.613932719187979</v>
      </c>
      <c r="H28" s="6">
        <v>964.6</v>
      </c>
      <c r="I28" s="6">
        <v>136.1</v>
      </c>
      <c r="J28" s="6">
        <f t="shared" si="26"/>
        <v>14.109475430230145</v>
      </c>
      <c r="K28" s="6">
        <v>526.79999999999995</v>
      </c>
      <c r="L28" s="6">
        <v>70</v>
      </c>
      <c r="M28" s="6">
        <f t="shared" si="27"/>
        <v>13.28777524677297</v>
      </c>
      <c r="N28" s="6">
        <v>1.6</v>
      </c>
      <c r="O28" s="6">
        <v>0</v>
      </c>
      <c r="P28" s="6">
        <f t="shared" si="28"/>
        <v>0</v>
      </c>
      <c r="Q28" s="6">
        <v>833.9</v>
      </c>
      <c r="R28" s="6">
        <v>175.3</v>
      </c>
      <c r="S28" s="6">
        <f t="shared" si="29"/>
        <v>21.021705240436507</v>
      </c>
      <c r="T28" s="6">
        <v>4643.1000000000004</v>
      </c>
      <c r="U28" s="6">
        <v>0</v>
      </c>
      <c r="V28" s="6">
        <f t="shared" si="30"/>
        <v>0</v>
      </c>
      <c r="W28" s="6"/>
      <c r="X28" s="6"/>
      <c r="Y28" s="6"/>
      <c r="Z28" s="6">
        <v>152.30000000000001</v>
      </c>
      <c r="AA28" s="6">
        <v>50.3</v>
      </c>
      <c r="AB28" s="6">
        <f t="shared" si="7"/>
        <v>33.026920551543007</v>
      </c>
      <c r="AC28" s="6">
        <v>41774.5</v>
      </c>
      <c r="AD28" s="6">
        <v>9887.5</v>
      </c>
      <c r="AE28" s="6">
        <f t="shared" si="8"/>
        <v>23.668745287196735</v>
      </c>
      <c r="AF28" s="6">
        <v>151255.6</v>
      </c>
      <c r="AG28" s="6">
        <v>37635.4</v>
      </c>
      <c r="AH28" s="6">
        <f t="shared" si="38"/>
        <v>24.881987840450204</v>
      </c>
      <c r="AI28" s="6">
        <v>1976.8</v>
      </c>
      <c r="AJ28" s="6">
        <v>189.9</v>
      </c>
      <c r="AK28" s="6">
        <f t="shared" si="32"/>
        <v>9.6064346418454072</v>
      </c>
      <c r="AL28" s="6">
        <v>0.3</v>
      </c>
      <c r="AM28" s="6">
        <v>0</v>
      </c>
      <c r="AN28" s="6">
        <f t="shared" si="33"/>
        <v>0</v>
      </c>
      <c r="AO28" s="6">
        <v>570.4</v>
      </c>
      <c r="AP28" s="6">
        <v>141.9</v>
      </c>
      <c r="AQ28" s="6">
        <f t="shared" si="12"/>
        <v>24.877279102384296</v>
      </c>
      <c r="AR28" s="6">
        <v>20117.3</v>
      </c>
      <c r="AS28" s="6">
        <v>5029.2</v>
      </c>
      <c r="AT28" s="6">
        <f t="shared" si="34"/>
        <v>24.999378644251465</v>
      </c>
      <c r="AU28" s="6"/>
      <c r="AV28" s="6"/>
      <c r="AW28" s="6"/>
      <c r="AX28" s="6">
        <v>54.8</v>
      </c>
      <c r="AY28" s="6">
        <v>6.8</v>
      </c>
      <c r="AZ28" s="6">
        <f t="shared" si="35"/>
        <v>12.408759124087592</v>
      </c>
      <c r="BA28" s="6">
        <v>6.4</v>
      </c>
      <c r="BB28" s="6">
        <v>0</v>
      </c>
      <c r="BC28" s="6">
        <f t="shared" si="36"/>
        <v>0</v>
      </c>
      <c r="BD28" s="6">
        <v>300</v>
      </c>
      <c r="BE28" s="6">
        <v>0</v>
      </c>
      <c r="BF28" s="6">
        <f t="shared" si="39"/>
        <v>0</v>
      </c>
      <c r="BG28" s="6">
        <v>1353.8</v>
      </c>
      <c r="BH28" s="6">
        <v>358</v>
      </c>
      <c r="BI28" s="6">
        <f t="shared" si="16"/>
        <v>26.444083321022312</v>
      </c>
      <c r="BJ28" s="6"/>
      <c r="BK28" s="6"/>
      <c r="BL28" s="6"/>
      <c r="BM28" s="6">
        <v>109.7</v>
      </c>
      <c r="BN28" s="6">
        <v>0</v>
      </c>
      <c r="BO28" s="6">
        <f t="shared" si="37"/>
        <v>0</v>
      </c>
      <c r="BP28" s="6"/>
      <c r="BQ28" s="6"/>
      <c r="BR28" s="6"/>
    </row>
    <row r="29" spans="1:70" s="32" customFormat="1" ht="22.5" customHeight="1" x14ac:dyDescent="0.25">
      <c r="A29" s="6" t="s">
        <v>311</v>
      </c>
      <c r="B29" s="7">
        <f t="shared" si="23"/>
        <v>303002.09999999998</v>
      </c>
      <c r="C29" s="7">
        <f t="shared" si="23"/>
        <v>74961.8</v>
      </c>
      <c r="D29" s="7">
        <f t="shared" si="24"/>
        <v>24.739696523555448</v>
      </c>
      <c r="E29" s="6">
        <v>3304.3</v>
      </c>
      <c r="F29" s="6">
        <v>489.5</v>
      </c>
      <c r="G29" s="6">
        <f t="shared" si="25"/>
        <v>14.814030203068729</v>
      </c>
      <c r="H29" s="6">
        <v>1038.2</v>
      </c>
      <c r="I29" s="6">
        <v>151.9</v>
      </c>
      <c r="J29" s="6">
        <f t="shared" si="26"/>
        <v>14.631092275091504</v>
      </c>
      <c r="K29" s="6">
        <v>804.2</v>
      </c>
      <c r="L29" s="6">
        <v>144.69999999999999</v>
      </c>
      <c r="M29" s="6">
        <f t="shared" si="27"/>
        <v>17.993036558070131</v>
      </c>
      <c r="N29" s="6">
        <v>4.5</v>
      </c>
      <c r="O29" s="6">
        <v>0</v>
      </c>
      <c r="P29" s="6">
        <f t="shared" si="28"/>
        <v>0</v>
      </c>
      <c r="Q29" s="6">
        <v>833.9</v>
      </c>
      <c r="R29" s="6">
        <v>181.7</v>
      </c>
      <c r="S29" s="6">
        <f t="shared" si="29"/>
        <v>21.789183355318382</v>
      </c>
      <c r="T29" s="6">
        <v>2785.9</v>
      </c>
      <c r="U29" s="6">
        <v>0</v>
      </c>
      <c r="V29" s="6">
        <f t="shared" si="30"/>
        <v>0</v>
      </c>
      <c r="W29" s="6"/>
      <c r="X29" s="6"/>
      <c r="Y29" s="6"/>
      <c r="Z29" s="6">
        <v>169.2</v>
      </c>
      <c r="AA29" s="6">
        <v>82.6</v>
      </c>
      <c r="AB29" s="6">
        <f t="shared" si="7"/>
        <v>48.817966903073284</v>
      </c>
      <c r="AC29" s="6">
        <v>85259.9</v>
      </c>
      <c r="AD29" s="6">
        <v>21855.8</v>
      </c>
      <c r="AE29" s="6">
        <f t="shared" si="8"/>
        <v>25.634325163412107</v>
      </c>
      <c r="AF29" s="6">
        <v>174363.7</v>
      </c>
      <c r="AG29" s="6">
        <v>43652.9</v>
      </c>
      <c r="AH29" s="6">
        <f t="shared" si="38"/>
        <v>25.035543521960129</v>
      </c>
      <c r="AI29" s="6">
        <v>1905.5</v>
      </c>
      <c r="AJ29" s="6">
        <v>402.7</v>
      </c>
      <c r="AK29" s="6">
        <f t="shared" si="32"/>
        <v>21.133560745211231</v>
      </c>
      <c r="AL29" s="6">
        <v>0.6</v>
      </c>
      <c r="AM29" s="6">
        <v>0.2</v>
      </c>
      <c r="AN29" s="6">
        <f>AM29/AL29*100</f>
        <v>33.333333333333336</v>
      </c>
      <c r="AO29" s="6">
        <v>613.5</v>
      </c>
      <c r="AP29" s="6">
        <v>134.5</v>
      </c>
      <c r="AQ29" s="6">
        <f t="shared" si="12"/>
        <v>21.923390383048087</v>
      </c>
      <c r="AR29" s="6">
        <v>30125.8</v>
      </c>
      <c r="AS29" s="6">
        <v>7531.5</v>
      </c>
      <c r="AT29" s="6">
        <f t="shared" si="34"/>
        <v>25.000165970696216</v>
      </c>
      <c r="AU29" s="6"/>
      <c r="AV29" s="6"/>
      <c r="AW29" s="6"/>
      <c r="AX29" s="6">
        <v>68.400000000000006</v>
      </c>
      <c r="AY29" s="6">
        <v>14.7</v>
      </c>
      <c r="AZ29" s="6">
        <f t="shared" si="35"/>
        <v>21.491228070175435</v>
      </c>
      <c r="BA29" s="6">
        <v>15.2</v>
      </c>
      <c r="BB29" s="6">
        <v>0</v>
      </c>
      <c r="BC29" s="6">
        <f t="shared" si="36"/>
        <v>0</v>
      </c>
      <c r="BD29" s="6">
        <v>300</v>
      </c>
      <c r="BE29" s="6">
        <v>0</v>
      </c>
      <c r="BF29" s="6">
        <f t="shared" si="39"/>
        <v>0</v>
      </c>
      <c r="BG29" s="6">
        <v>1282.5</v>
      </c>
      <c r="BH29" s="6">
        <v>319.10000000000002</v>
      </c>
      <c r="BI29" s="6">
        <f t="shared" si="16"/>
        <v>24.881091617933727</v>
      </c>
      <c r="BJ29" s="6"/>
      <c r="BK29" s="6"/>
      <c r="BL29" s="6"/>
      <c r="BM29" s="6">
        <v>126.8</v>
      </c>
      <c r="BN29" s="6">
        <v>0</v>
      </c>
      <c r="BO29" s="6">
        <f t="shared" si="37"/>
        <v>0</v>
      </c>
      <c r="BP29" s="6"/>
      <c r="BQ29" s="6"/>
      <c r="BR29" s="6"/>
    </row>
    <row r="30" spans="1:70" s="33" customFormat="1" ht="22.5" customHeight="1" x14ac:dyDescent="0.2">
      <c r="A30" s="6" t="s">
        <v>312</v>
      </c>
      <c r="B30" s="7">
        <f t="shared" si="23"/>
        <v>480011.49999999994</v>
      </c>
      <c r="C30" s="7">
        <f t="shared" si="23"/>
        <v>116149.00000000003</v>
      </c>
      <c r="D30" s="7">
        <f t="shared" si="24"/>
        <v>24.197128610460382</v>
      </c>
      <c r="E30" s="6">
        <v>8975.9</v>
      </c>
      <c r="F30" s="6">
        <v>1354.7</v>
      </c>
      <c r="G30" s="6">
        <f t="shared" si="25"/>
        <v>15.09263695005515</v>
      </c>
      <c r="H30" s="6">
        <v>1782</v>
      </c>
      <c r="I30" s="6">
        <v>251.8</v>
      </c>
      <c r="J30" s="6">
        <f t="shared" si="26"/>
        <v>14.130190796857464</v>
      </c>
      <c r="K30" s="6">
        <v>1219.0999999999999</v>
      </c>
      <c r="L30" s="6">
        <v>69.400000000000006</v>
      </c>
      <c r="M30" s="6">
        <f t="shared" si="27"/>
        <v>5.6927241407595774</v>
      </c>
      <c r="N30" s="6">
        <v>3.8</v>
      </c>
      <c r="O30" s="6">
        <v>0</v>
      </c>
      <c r="P30" s="6">
        <f t="shared" si="28"/>
        <v>0</v>
      </c>
      <c r="Q30" s="6">
        <v>1404.4</v>
      </c>
      <c r="R30" s="6">
        <v>241.3</v>
      </c>
      <c r="S30" s="6">
        <f t="shared" si="29"/>
        <v>17.181714611221874</v>
      </c>
      <c r="T30" s="6">
        <v>6500.3</v>
      </c>
      <c r="U30" s="6">
        <v>0</v>
      </c>
      <c r="V30" s="6">
        <f t="shared" si="30"/>
        <v>0</v>
      </c>
      <c r="W30" s="6">
        <v>2729.8</v>
      </c>
      <c r="X30" s="6">
        <v>0</v>
      </c>
      <c r="Y30" s="6">
        <f t="shared" si="31"/>
        <v>0</v>
      </c>
      <c r="Z30" s="6">
        <v>169.2</v>
      </c>
      <c r="AA30" s="6">
        <v>164.7</v>
      </c>
      <c r="AB30" s="6">
        <f t="shared" si="7"/>
        <v>97.340425531914903</v>
      </c>
      <c r="AC30" s="6">
        <v>117537.5</v>
      </c>
      <c r="AD30" s="6">
        <v>30792</v>
      </c>
      <c r="AE30" s="6">
        <f t="shared" si="8"/>
        <v>26.19759651175157</v>
      </c>
      <c r="AF30" s="6">
        <v>280405.59999999998</v>
      </c>
      <c r="AG30" s="6">
        <v>69048.3</v>
      </c>
      <c r="AH30" s="6">
        <f t="shared" si="38"/>
        <v>24.624436887137776</v>
      </c>
      <c r="AI30" s="6">
        <v>2727.6</v>
      </c>
      <c r="AJ30" s="6">
        <v>513</v>
      </c>
      <c r="AK30" s="6">
        <f t="shared" si="32"/>
        <v>18.807743070831499</v>
      </c>
      <c r="AL30" s="6">
        <v>0.8</v>
      </c>
      <c r="AM30" s="6">
        <v>0.2</v>
      </c>
      <c r="AN30" s="6">
        <f t="shared" si="33"/>
        <v>25</v>
      </c>
      <c r="AO30" s="6">
        <v>877</v>
      </c>
      <c r="AP30" s="6">
        <v>168.6</v>
      </c>
      <c r="AQ30" s="6">
        <f t="shared" si="12"/>
        <v>19.224629418472063</v>
      </c>
      <c r="AR30" s="6">
        <v>51980.5</v>
      </c>
      <c r="AS30" s="6">
        <v>12995.1</v>
      </c>
      <c r="AT30" s="6">
        <f t="shared" si="34"/>
        <v>24.999951905041314</v>
      </c>
      <c r="AU30" s="6"/>
      <c r="AV30" s="6"/>
      <c r="AW30" s="6"/>
      <c r="AX30" s="6">
        <v>82.1</v>
      </c>
      <c r="AY30" s="6">
        <v>18.100000000000001</v>
      </c>
      <c r="AZ30" s="6">
        <f t="shared" si="35"/>
        <v>22.046285018270407</v>
      </c>
      <c r="BA30" s="6">
        <v>99.7</v>
      </c>
      <c r="BB30" s="6">
        <v>0</v>
      </c>
      <c r="BC30" s="6">
        <f t="shared" si="36"/>
        <v>0</v>
      </c>
      <c r="BD30" s="6">
        <v>1200</v>
      </c>
      <c r="BE30" s="6">
        <v>0</v>
      </c>
      <c r="BF30" s="6">
        <f t="shared" si="39"/>
        <v>0</v>
      </c>
      <c r="BG30" s="6">
        <v>2137.5</v>
      </c>
      <c r="BH30" s="6">
        <v>531.79999999999995</v>
      </c>
      <c r="BI30" s="6">
        <f t="shared" si="16"/>
        <v>24.879532163742688</v>
      </c>
      <c r="BJ30" s="6"/>
      <c r="BK30" s="6"/>
      <c r="BL30" s="6"/>
      <c r="BM30" s="6">
        <v>178.7</v>
      </c>
      <c r="BN30" s="6">
        <v>0</v>
      </c>
      <c r="BO30" s="6">
        <f t="shared" si="37"/>
        <v>0</v>
      </c>
      <c r="BP30" s="6"/>
      <c r="BQ30" s="6"/>
      <c r="BR30" s="6"/>
    </row>
    <row r="31" spans="1:70" s="33" customFormat="1" ht="22.5" customHeight="1" x14ac:dyDescent="0.2">
      <c r="A31" s="6" t="s">
        <v>313</v>
      </c>
      <c r="B31" s="7">
        <f t="shared" si="23"/>
        <v>130162.20000000001</v>
      </c>
      <c r="C31" s="7">
        <f t="shared" si="23"/>
        <v>32662.800000000003</v>
      </c>
      <c r="D31" s="7">
        <f t="shared" si="24"/>
        <v>25.093921276684018</v>
      </c>
      <c r="E31" s="6">
        <v>2683.9</v>
      </c>
      <c r="F31" s="6">
        <v>556</v>
      </c>
      <c r="G31" s="6">
        <f t="shared" si="25"/>
        <v>20.716122061179625</v>
      </c>
      <c r="H31" s="6">
        <v>493.4</v>
      </c>
      <c r="I31" s="6">
        <v>70.7</v>
      </c>
      <c r="J31" s="6">
        <f t="shared" si="26"/>
        <v>14.329144710174301</v>
      </c>
      <c r="K31" s="6">
        <v>110.5</v>
      </c>
      <c r="L31" s="6">
        <v>32.5</v>
      </c>
      <c r="M31" s="6">
        <f t="shared" si="27"/>
        <v>29.411764705882355</v>
      </c>
      <c r="N31" s="6">
        <v>1</v>
      </c>
      <c r="O31" s="6">
        <v>0</v>
      </c>
      <c r="P31" s="6">
        <f t="shared" si="28"/>
        <v>0</v>
      </c>
      <c r="Q31" s="6">
        <v>306.5</v>
      </c>
      <c r="R31" s="6">
        <v>56.4</v>
      </c>
      <c r="S31" s="6">
        <f t="shared" si="29"/>
        <v>18.401305057096248</v>
      </c>
      <c r="T31" s="6">
        <v>1857.2</v>
      </c>
      <c r="U31" s="6">
        <v>0</v>
      </c>
      <c r="V31" s="6">
        <f t="shared" si="30"/>
        <v>0</v>
      </c>
      <c r="W31" s="6"/>
      <c r="X31" s="6"/>
      <c r="Y31" s="6"/>
      <c r="Z31" s="6">
        <v>163.1</v>
      </c>
      <c r="AA31" s="6">
        <v>81.8</v>
      </c>
      <c r="AB31" s="6">
        <f t="shared" si="7"/>
        <v>50.153280196198644</v>
      </c>
      <c r="AC31" s="6">
        <v>25151</v>
      </c>
      <c r="AD31" s="6">
        <v>5655</v>
      </c>
      <c r="AE31" s="6">
        <f t="shared" si="8"/>
        <v>22.48419545942507</v>
      </c>
      <c r="AF31" s="6">
        <v>85326.2</v>
      </c>
      <c r="AG31" s="6">
        <v>22807.599999999999</v>
      </c>
      <c r="AH31" s="6">
        <f t="shared" si="38"/>
        <v>26.729890701800851</v>
      </c>
      <c r="AI31" s="6">
        <v>1493.6</v>
      </c>
      <c r="AJ31" s="6">
        <v>337.8</v>
      </c>
      <c r="AK31" s="6">
        <f t="shared" si="32"/>
        <v>22.616497054097483</v>
      </c>
      <c r="AL31" s="6">
        <v>0.1</v>
      </c>
      <c r="AM31" s="6">
        <v>0</v>
      </c>
      <c r="AN31" s="6">
        <f t="shared" si="33"/>
        <v>0</v>
      </c>
      <c r="AO31" s="6">
        <v>306.5</v>
      </c>
      <c r="AP31" s="6">
        <v>75.900000000000006</v>
      </c>
      <c r="AQ31" s="6">
        <f t="shared" si="12"/>
        <v>24.763458401305058</v>
      </c>
      <c r="AR31" s="6">
        <v>11127.3</v>
      </c>
      <c r="AS31" s="6">
        <v>2781.9</v>
      </c>
      <c r="AT31" s="6">
        <f t="shared" si="34"/>
        <v>25.000674017955841</v>
      </c>
      <c r="AU31" s="6"/>
      <c r="AV31" s="6"/>
      <c r="AW31" s="6"/>
      <c r="AX31" s="6">
        <v>54.8</v>
      </c>
      <c r="AY31" s="6">
        <v>12.2</v>
      </c>
      <c r="AZ31" s="6">
        <f t="shared" si="35"/>
        <v>22.262773722627738</v>
      </c>
      <c r="BA31" s="6">
        <v>2.1</v>
      </c>
      <c r="BB31" s="6">
        <v>0</v>
      </c>
      <c r="BC31" s="6">
        <f t="shared" si="36"/>
        <v>0</v>
      </c>
      <c r="BD31" s="6">
        <v>300</v>
      </c>
      <c r="BE31" s="6">
        <v>0</v>
      </c>
      <c r="BF31" s="6">
        <f t="shared" si="39"/>
        <v>0</v>
      </c>
      <c r="BG31" s="6">
        <v>783.8</v>
      </c>
      <c r="BH31" s="6">
        <v>195</v>
      </c>
      <c r="BI31" s="6">
        <f t="shared" si="16"/>
        <v>24.878795611125287</v>
      </c>
      <c r="BJ31" s="6"/>
      <c r="BK31" s="6"/>
      <c r="BL31" s="6"/>
      <c r="BM31" s="6">
        <v>1.2</v>
      </c>
      <c r="BN31" s="6">
        <v>0</v>
      </c>
      <c r="BO31" s="6">
        <f t="shared" si="37"/>
        <v>0</v>
      </c>
      <c r="BP31" s="6"/>
      <c r="BQ31" s="6"/>
      <c r="BR31" s="6"/>
    </row>
    <row r="32" spans="1:70" s="32" customFormat="1" ht="22.5" customHeight="1" x14ac:dyDescent="0.25">
      <c r="A32" s="6" t="s">
        <v>314</v>
      </c>
      <c r="B32" s="7">
        <f t="shared" si="23"/>
        <v>71325.000000000015</v>
      </c>
      <c r="C32" s="7">
        <f t="shared" si="23"/>
        <v>17517.5</v>
      </c>
      <c r="D32" s="7">
        <f t="shared" si="24"/>
        <v>24.560112162635818</v>
      </c>
      <c r="E32" s="6">
        <v>1519.2</v>
      </c>
      <c r="F32" s="6">
        <v>326</v>
      </c>
      <c r="G32" s="6">
        <f t="shared" si="25"/>
        <v>21.458662453923118</v>
      </c>
      <c r="H32" s="6">
        <v>405</v>
      </c>
      <c r="I32" s="6">
        <v>70.7</v>
      </c>
      <c r="J32" s="6">
        <f t="shared" si="26"/>
        <v>17.456790123456791</v>
      </c>
      <c r="K32" s="6">
        <v>210.8</v>
      </c>
      <c r="L32" s="6">
        <v>23.5</v>
      </c>
      <c r="M32" s="6">
        <f t="shared" si="27"/>
        <v>11.148007590132828</v>
      </c>
      <c r="N32" s="6">
        <v>1.6</v>
      </c>
      <c r="O32" s="6">
        <v>0</v>
      </c>
      <c r="P32" s="6">
        <f t="shared" si="28"/>
        <v>0</v>
      </c>
      <c r="Q32" s="6">
        <v>306.5</v>
      </c>
      <c r="R32" s="6">
        <v>68.099999999999994</v>
      </c>
      <c r="S32" s="6">
        <f t="shared" si="29"/>
        <v>22.21859706362153</v>
      </c>
      <c r="T32" s="6">
        <v>928.6</v>
      </c>
      <c r="U32" s="6">
        <v>0</v>
      </c>
      <c r="V32" s="6">
        <f t="shared" si="30"/>
        <v>0</v>
      </c>
      <c r="W32" s="6">
        <v>2980.4</v>
      </c>
      <c r="X32" s="6">
        <v>0</v>
      </c>
      <c r="Y32" s="6">
        <f t="shared" si="31"/>
        <v>0</v>
      </c>
      <c r="Z32" s="6">
        <v>50.8</v>
      </c>
      <c r="AA32" s="6">
        <v>33.5</v>
      </c>
      <c r="AB32" s="6">
        <f t="shared" si="7"/>
        <v>65.944881889763778</v>
      </c>
      <c r="AC32" s="6"/>
      <c r="AD32" s="6"/>
      <c r="AE32" s="6"/>
      <c r="AF32" s="6">
        <v>55114.3</v>
      </c>
      <c r="AG32" s="6">
        <v>14746.9</v>
      </c>
      <c r="AH32" s="6">
        <f t="shared" si="38"/>
        <v>26.756939669015118</v>
      </c>
      <c r="AI32" s="6">
        <v>0</v>
      </c>
      <c r="AJ32" s="6">
        <v>0</v>
      </c>
      <c r="AK32" s="6">
        <v>0</v>
      </c>
      <c r="AL32" s="6">
        <v>0.4</v>
      </c>
      <c r="AM32" s="6">
        <v>0</v>
      </c>
      <c r="AN32" s="6">
        <f t="shared" si="33"/>
        <v>0</v>
      </c>
      <c r="AO32" s="6">
        <v>306.5</v>
      </c>
      <c r="AP32" s="6">
        <v>68.900000000000006</v>
      </c>
      <c r="AQ32" s="6">
        <f t="shared" si="12"/>
        <v>22.479608482871129</v>
      </c>
      <c r="AR32" s="6">
        <v>8178.4</v>
      </c>
      <c r="AS32" s="6">
        <v>2044.5</v>
      </c>
      <c r="AT32" s="6">
        <f t="shared" si="34"/>
        <v>24.99877726694708</v>
      </c>
      <c r="AU32" s="6"/>
      <c r="AV32" s="6"/>
      <c r="AW32" s="6"/>
      <c r="AX32" s="6">
        <v>54.8</v>
      </c>
      <c r="AY32" s="6">
        <v>7.7</v>
      </c>
      <c r="AZ32" s="6">
        <f t="shared" si="35"/>
        <v>14.051094890510951</v>
      </c>
      <c r="BA32" s="6">
        <v>9.1</v>
      </c>
      <c r="BB32" s="6">
        <v>0</v>
      </c>
      <c r="BC32" s="6">
        <f t="shared" si="36"/>
        <v>0</v>
      </c>
      <c r="BD32" s="6">
        <v>300</v>
      </c>
      <c r="BE32" s="6">
        <v>0</v>
      </c>
      <c r="BF32" s="6">
        <f t="shared" si="39"/>
        <v>0</v>
      </c>
      <c r="BG32" s="6">
        <v>783.8</v>
      </c>
      <c r="BH32" s="6">
        <v>127.7</v>
      </c>
      <c r="BI32" s="6">
        <f t="shared" si="16"/>
        <v>16.292421536106151</v>
      </c>
      <c r="BJ32" s="6"/>
      <c r="BK32" s="6"/>
      <c r="BL32" s="6"/>
      <c r="BM32" s="6">
        <v>174.8</v>
      </c>
      <c r="BN32" s="6">
        <v>0</v>
      </c>
      <c r="BO32" s="6">
        <f t="shared" si="37"/>
        <v>0</v>
      </c>
      <c r="BP32" s="6"/>
      <c r="BQ32" s="6"/>
      <c r="BR32" s="6"/>
    </row>
    <row r="33" spans="1:70" s="32" customFormat="1" ht="22.5" customHeight="1" x14ac:dyDescent="0.25">
      <c r="A33" s="6" t="s">
        <v>315</v>
      </c>
      <c r="B33" s="7">
        <f t="shared" si="23"/>
        <v>235738.8</v>
      </c>
      <c r="C33" s="7">
        <f t="shared" si="23"/>
        <v>47499.30000000001</v>
      </c>
      <c r="D33" s="7">
        <f t="shared" si="24"/>
        <v>20.149122673060187</v>
      </c>
      <c r="E33" s="6">
        <v>2544.6999999999998</v>
      </c>
      <c r="F33" s="6">
        <v>368.2</v>
      </c>
      <c r="G33" s="6">
        <f t="shared" si="25"/>
        <v>14.469289110700673</v>
      </c>
      <c r="H33" s="6">
        <v>780.5</v>
      </c>
      <c r="I33" s="6">
        <v>108.7</v>
      </c>
      <c r="J33" s="6">
        <f t="shared" si="26"/>
        <v>13.926969891095453</v>
      </c>
      <c r="K33" s="6">
        <v>319.39999999999998</v>
      </c>
      <c r="L33" s="6">
        <v>94.3</v>
      </c>
      <c r="M33" s="6">
        <f t="shared" si="27"/>
        <v>29.524107701941144</v>
      </c>
      <c r="N33" s="6">
        <v>2.6</v>
      </c>
      <c r="O33" s="6">
        <v>0</v>
      </c>
      <c r="P33" s="6">
        <f t="shared" si="28"/>
        <v>0</v>
      </c>
      <c r="Q33" s="6">
        <v>833.9</v>
      </c>
      <c r="R33" s="6">
        <v>142.80000000000001</v>
      </c>
      <c r="S33" s="6">
        <f t="shared" si="29"/>
        <v>17.124355438301954</v>
      </c>
      <c r="T33" s="6">
        <v>2785.9</v>
      </c>
      <c r="U33" s="6">
        <v>0</v>
      </c>
      <c r="V33" s="6">
        <f t="shared" si="30"/>
        <v>0</v>
      </c>
      <c r="W33" s="6"/>
      <c r="X33" s="6"/>
      <c r="Y33" s="6"/>
      <c r="Z33" s="6">
        <v>84.6</v>
      </c>
      <c r="AA33" s="6">
        <v>49.1</v>
      </c>
      <c r="AB33" s="6">
        <f t="shared" si="7"/>
        <v>58.037825059101657</v>
      </c>
      <c r="AC33" s="6">
        <v>54003.9</v>
      </c>
      <c r="AD33" s="6">
        <v>9974</v>
      </c>
      <c r="AE33" s="6">
        <f t="shared" si="8"/>
        <v>18.469036495512363</v>
      </c>
      <c r="AF33" s="6">
        <v>148442.9</v>
      </c>
      <c r="AG33" s="6">
        <v>30515.200000000001</v>
      </c>
      <c r="AH33" s="6">
        <f t="shared" si="38"/>
        <v>20.556860584103383</v>
      </c>
      <c r="AI33" s="6">
        <v>1810.9</v>
      </c>
      <c r="AJ33" s="6">
        <v>337</v>
      </c>
      <c r="AK33" s="6">
        <f t="shared" si="32"/>
        <v>18.609531172345243</v>
      </c>
      <c r="AL33" s="6">
        <v>0.4</v>
      </c>
      <c r="AM33" s="6">
        <v>0</v>
      </c>
      <c r="AN33" s="6">
        <f t="shared" si="33"/>
        <v>0</v>
      </c>
      <c r="AO33" s="6">
        <v>613.5</v>
      </c>
      <c r="AP33" s="6">
        <v>90.6</v>
      </c>
      <c r="AQ33" s="6">
        <f t="shared" si="12"/>
        <v>14.767726161369193</v>
      </c>
      <c r="AR33" s="6">
        <v>22020.9</v>
      </c>
      <c r="AS33" s="6">
        <v>5505.3</v>
      </c>
      <c r="AT33" s="6">
        <f t="shared" si="34"/>
        <v>25.000340585534651</v>
      </c>
      <c r="AU33" s="6"/>
      <c r="AV33" s="6"/>
      <c r="AW33" s="6"/>
      <c r="AX33" s="6">
        <v>82.1</v>
      </c>
      <c r="AY33" s="6">
        <v>12.8</v>
      </c>
      <c r="AZ33" s="6">
        <f t="shared" si="35"/>
        <v>15.590742996345922</v>
      </c>
      <c r="BA33" s="6">
        <v>25.1</v>
      </c>
      <c r="BB33" s="6">
        <v>0</v>
      </c>
      <c r="BC33" s="6">
        <f t="shared" si="36"/>
        <v>0</v>
      </c>
      <c r="BD33" s="6"/>
      <c r="BE33" s="6"/>
      <c r="BF33" s="6"/>
      <c r="BG33" s="6">
        <v>1211.3</v>
      </c>
      <c r="BH33" s="6">
        <v>301.3</v>
      </c>
      <c r="BI33" s="6">
        <f t="shared" si="16"/>
        <v>24.874102204243375</v>
      </c>
      <c r="BJ33" s="6"/>
      <c r="BK33" s="6"/>
      <c r="BL33" s="6"/>
      <c r="BM33" s="6">
        <v>176.2</v>
      </c>
      <c r="BN33" s="6">
        <v>0</v>
      </c>
      <c r="BO33" s="6">
        <f t="shared" si="37"/>
        <v>0</v>
      </c>
      <c r="BP33" s="6"/>
      <c r="BQ33" s="6"/>
      <c r="BR33" s="6"/>
    </row>
    <row r="34" spans="1:70" s="33" customFormat="1" ht="22.5" customHeight="1" x14ac:dyDescent="0.2">
      <c r="A34" s="6" t="s">
        <v>316</v>
      </c>
      <c r="B34" s="7">
        <f t="shared" si="23"/>
        <v>164842.69999999998</v>
      </c>
      <c r="C34" s="7">
        <f t="shared" si="23"/>
        <v>40415.5</v>
      </c>
      <c r="D34" s="7">
        <f t="shared" si="24"/>
        <v>24.517615884719195</v>
      </c>
      <c r="E34" s="6">
        <v>3557.5</v>
      </c>
      <c r="F34" s="6">
        <v>548.6</v>
      </c>
      <c r="G34" s="6">
        <f t="shared" si="25"/>
        <v>15.42094167252284</v>
      </c>
      <c r="H34" s="6">
        <v>1141.3</v>
      </c>
      <c r="I34" s="6">
        <v>164.6</v>
      </c>
      <c r="J34" s="6">
        <f t="shared" si="26"/>
        <v>14.422150179619733</v>
      </c>
      <c r="K34" s="6">
        <v>560.70000000000005</v>
      </c>
      <c r="L34" s="6">
        <v>95.5</v>
      </c>
      <c r="M34" s="6">
        <f t="shared" si="27"/>
        <v>17.032281077224894</v>
      </c>
      <c r="N34" s="6">
        <v>1.4</v>
      </c>
      <c r="O34" s="6">
        <v>0</v>
      </c>
      <c r="P34" s="6">
        <f t="shared" si="28"/>
        <v>0</v>
      </c>
      <c r="Q34" s="6">
        <v>570.4</v>
      </c>
      <c r="R34" s="6">
        <v>111.5</v>
      </c>
      <c r="S34" s="6">
        <f t="shared" si="29"/>
        <v>19.547685834502104</v>
      </c>
      <c r="T34" s="6">
        <v>1857.3</v>
      </c>
      <c r="U34" s="6">
        <v>0</v>
      </c>
      <c r="V34" s="6">
        <f t="shared" si="30"/>
        <v>0</v>
      </c>
      <c r="W34" s="6">
        <v>2011.5</v>
      </c>
      <c r="X34" s="6">
        <v>0</v>
      </c>
      <c r="Y34" s="6">
        <f t="shared" si="31"/>
        <v>0</v>
      </c>
      <c r="Z34" s="6">
        <v>135.4</v>
      </c>
      <c r="AA34" s="6">
        <v>0</v>
      </c>
      <c r="AB34" s="6">
        <f t="shared" si="7"/>
        <v>0</v>
      </c>
      <c r="AC34" s="6">
        <v>10235.700000000001</v>
      </c>
      <c r="AD34" s="6">
        <v>3127.1</v>
      </c>
      <c r="AE34" s="6">
        <f t="shared" si="8"/>
        <v>30.550914934982458</v>
      </c>
      <c r="AF34" s="6">
        <v>126560.2</v>
      </c>
      <c r="AG34" s="6">
        <v>31970.3</v>
      </c>
      <c r="AH34" s="6">
        <f t="shared" si="38"/>
        <v>25.260943013680446</v>
      </c>
      <c r="AI34" s="6">
        <v>1571.1</v>
      </c>
      <c r="AJ34" s="6">
        <v>270</v>
      </c>
      <c r="AK34" s="6">
        <f t="shared" si="32"/>
        <v>17.185411495130801</v>
      </c>
      <c r="AL34" s="6">
        <v>0.1</v>
      </c>
      <c r="AM34" s="6">
        <v>0</v>
      </c>
      <c r="AN34" s="6">
        <f t="shared" si="33"/>
        <v>0</v>
      </c>
      <c r="AO34" s="6">
        <v>306.5</v>
      </c>
      <c r="AP34" s="6">
        <v>68.099999999999994</v>
      </c>
      <c r="AQ34" s="6">
        <f t="shared" si="12"/>
        <v>22.21859706362153</v>
      </c>
      <c r="AR34" s="6">
        <v>15105.4</v>
      </c>
      <c r="AS34" s="6">
        <v>3776.4</v>
      </c>
      <c r="AT34" s="6">
        <f t="shared" si="34"/>
        <v>25.000331007454292</v>
      </c>
      <c r="AU34" s="6"/>
      <c r="AV34" s="6"/>
      <c r="AW34" s="6"/>
      <c r="AX34" s="6">
        <v>54.8</v>
      </c>
      <c r="AY34" s="6">
        <v>6.8</v>
      </c>
      <c r="AZ34" s="6">
        <f t="shared" si="35"/>
        <v>12.408759124087592</v>
      </c>
      <c r="BA34" s="6">
        <v>28.5</v>
      </c>
      <c r="BB34" s="6">
        <v>0</v>
      </c>
      <c r="BC34" s="6">
        <f t="shared" si="36"/>
        <v>0</v>
      </c>
      <c r="BD34" s="6"/>
      <c r="BE34" s="6"/>
      <c r="BF34" s="6"/>
      <c r="BG34" s="6">
        <v>1068.8</v>
      </c>
      <c r="BH34" s="6">
        <v>276.60000000000002</v>
      </c>
      <c r="BI34" s="6">
        <f t="shared" si="16"/>
        <v>25.879491017964074</v>
      </c>
      <c r="BJ34" s="6"/>
      <c r="BK34" s="6"/>
      <c r="BL34" s="6"/>
      <c r="BM34" s="6">
        <v>76.099999999999994</v>
      </c>
      <c r="BN34" s="6">
        <v>0</v>
      </c>
      <c r="BO34" s="6">
        <f t="shared" si="37"/>
        <v>0</v>
      </c>
      <c r="BP34" s="6"/>
      <c r="BQ34" s="6"/>
      <c r="BR34" s="6"/>
    </row>
    <row r="35" spans="1:70" s="33" customFormat="1" ht="22.5" customHeight="1" x14ac:dyDescent="0.2">
      <c r="A35" s="6" t="s">
        <v>317</v>
      </c>
      <c r="B35" s="7">
        <f t="shared" si="23"/>
        <v>166327.70000000001</v>
      </c>
      <c r="C35" s="7">
        <f t="shared" si="23"/>
        <v>29773.199999999997</v>
      </c>
      <c r="D35" s="7">
        <f t="shared" si="24"/>
        <v>17.900325682372806</v>
      </c>
      <c r="E35" s="6">
        <v>3127</v>
      </c>
      <c r="F35" s="6">
        <v>649.4</v>
      </c>
      <c r="G35" s="6">
        <f t="shared" si="25"/>
        <v>20.767508794371601</v>
      </c>
      <c r="H35" s="6">
        <v>920.4</v>
      </c>
      <c r="I35" s="6">
        <v>168.3</v>
      </c>
      <c r="J35" s="6">
        <f t="shared" si="26"/>
        <v>18.285528031290745</v>
      </c>
      <c r="K35" s="6">
        <v>428.5</v>
      </c>
      <c r="L35" s="6">
        <v>55</v>
      </c>
      <c r="M35" s="6">
        <f t="shared" si="27"/>
        <v>12.835472578763127</v>
      </c>
      <c r="N35" s="6">
        <v>1.4</v>
      </c>
      <c r="O35" s="6">
        <v>0</v>
      </c>
      <c r="P35" s="6">
        <f t="shared" si="28"/>
        <v>0</v>
      </c>
      <c r="Q35" s="6">
        <v>570.4</v>
      </c>
      <c r="R35" s="6">
        <v>116.1</v>
      </c>
      <c r="S35" s="6">
        <f t="shared" si="29"/>
        <v>20.354137447405328</v>
      </c>
      <c r="T35" s="6">
        <v>1857.3</v>
      </c>
      <c r="U35" s="6">
        <v>0</v>
      </c>
      <c r="V35" s="6">
        <f t="shared" si="30"/>
        <v>0</v>
      </c>
      <c r="W35" s="6">
        <v>2738.1</v>
      </c>
      <c r="X35" s="6">
        <v>0</v>
      </c>
      <c r="Y35" s="6">
        <f t="shared" si="31"/>
        <v>0</v>
      </c>
      <c r="Z35" s="6">
        <v>135.4</v>
      </c>
      <c r="AA35" s="6">
        <v>81.8</v>
      </c>
      <c r="AB35" s="6">
        <f t="shared" si="7"/>
        <v>60.413589364844903</v>
      </c>
      <c r="AC35" s="6">
        <v>27644.3</v>
      </c>
      <c r="AD35" s="6">
        <v>5909</v>
      </c>
      <c r="AE35" s="6">
        <f t="shared" si="8"/>
        <v>21.375111686676821</v>
      </c>
      <c r="AF35" s="6">
        <v>113137.2</v>
      </c>
      <c r="AG35" s="6">
        <v>19007.5</v>
      </c>
      <c r="AH35" s="6">
        <f t="shared" si="38"/>
        <v>16.800398100713117</v>
      </c>
      <c r="AI35" s="6">
        <v>1501.5</v>
      </c>
      <c r="AJ35" s="6">
        <v>246</v>
      </c>
      <c r="AK35" s="6">
        <f t="shared" si="32"/>
        <v>16.383616383616385</v>
      </c>
      <c r="AL35" s="6">
        <v>0.1</v>
      </c>
      <c r="AM35" s="6">
        <v>0</v>
      </c>
      <c r="AN35" s="6">
        <f t="shared" si="33"/>
        <v>0</v>
      </c>
      <c r="AO35" s="6">
        <v>306.5</v>
      </c>
      <c r="AP35" s="6">
        <v>64.599999999999994</v>
      </c>
      <c r="AQ35" s="6">
        <f t="shared" si="12"/>
        <v>21.076672104404565</v>
      </c>
      <c r="AR35" s="6">
        <v>13024.7</v>
      </c>
      <c r="AS35" s="6">
        <v>3256.2</v>
      </c>
      <c r="AT35" s="6">
        <f t="shared" si="34"/>
        <v>25.000191943000605</v>
      </c>
      <c r="AU35" s="6"/>
      <c r="AV35" s="6"/>
      <c r="AW35" s="6"/>
      <c r="AX35" s="6">
        <v>54.8</v>
      </c>
      <c r="AY35" s="6">
        <v>6.5</v>
      </c>
      <c r="AZ35" s="6">
        <f t="shared" si="35"/>
        <v>11.86131386861314</v>
      </c>
      <c r="BA35" s="6">
        <v>23.9</v>
      </c>
      <c r="BB35" s="6">
        <v>0</v>
      </c>
      <c r="BC35" s="6">
        <f t="shared" si="36"/>
        <v>0</v>
      </c>
      <c r="BD35" s="6"/>
      <c r="BE35" s="6"/>
      <c r="BF35" s="6"/>
      <c r="BG35" s="6">
        <v>855</v>
      </c>
      <c r="BH35" s="6">
        <v>212.8</v>
      </c>
      <c r="BI35" s="6">
        <f t="shared" si="16"/>
        <v>24.888888888888889</v>
      </c>
      <c r="BJ35" s="6"/>
      <c r="BK35" s="6"/>
      <c r="BL35" s="6"/>
      <c r="BM35" s="6">
        <v>1.2</v>
      </c>
      <c r="BN35" s="6">
        <v>0</v>
      </c>
      <c r="BO35" s="6">
        <f t="shared" si="37"/>
        <v>0</v>
      </c>
      <c r="BP35" s="6"/>
      <c r="BQ35" s="6"/>
      <c r="BR35" s="6"/>
    </row>
    <row r="36" spans="1:70" s="32" customFormat="1" ht="33.75" customHeight="1" x14ac:dyDescent="0.25">
      <c r="A36" s="7" t="s">
        <v>318</v>
      </c>
      <c r="B36" s="7">
        <f t="shared" si="23"/>
        <v>0</v>
      </c>
      <c r="C36" s="7"/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</row>
  </sheetData>
  <mergeCells count="28">
    <mergeCell ref="AF5:AH5"/>
    <mergeCell ref="B1:S1"/>
    <mergeCell ref="B2:S2"/>
    <mergeCell ref="R3:S3"/>
    <mergeCell ref="A4:A6"/>
    <mergeCell ref="B4:D5"/>
    <mergeCell ref="E4:BR4"/>
    <mergeCell ref="E5:G5"/>
    <mergeCell ref="H5:J5"/>
    <mergeCell ref="K5:M5"/>
    <mergeCell ref="N5:P5"/>
    <mergeCell ref="Q5:S5"/>
    <mergeCell ref="T5:V5"/>
    <mergeCell ref="W5:Y5"/>
    <mergeCell ref="Z5:AB5"/>
    <mergeCell ref="AC5:AE5"/>
    <mergeCell ref="BP5:BR5"/>
    <mergeCell ref="AI5:AK5"/>
    <mergeCell ref="AL5:AN5"/>
    <mergeCell ref="AO5:AQ5"/>
    <mergeCell ref="AR5:AT5"/>
    <mergeCell ref="AU5:AW5"/>
    <mergeCell ref="AX5:AZ5"/>
    <mergeCell ref="BA5:BC5"/>
    <mergeCell ref="BD5:BF5"/>
    <mergeCell ref="BG5:BI5"/>
    <mergeCell ref="BJ5:BL5"/>
    <mergeCell ref="BM5:BO5"/>
  </mergeCells>
  <printOptions gridLines="1"/>
  <pageMargins left="0" right="0" top="0.19685039370078741" bottom="0" header="0.31496062992125984" footer="0.31496062992125984"/>
  <pageSetup paperSize="9" scale="52" orientation="landscape" r:id="rId1"/>
  <colBreaks count="2" manualBreakCount="2">
    <brk id="37" max="35" man="1"/>
    <brk id="52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6"/>
  <sheetViews>
    <sheetView tabSelected="1" view="pageBreakPreview" zoomScale="87" zoomScaleNormal="80" zoomScaleSheetLayoutView="87"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A7" sqref="A7"/>
    </sheetView>
  </sheetViews>
  <sheetFormatPr defaultColWidth="22.28515625" defaultRowHeight="12.75" x14ac:dyDescent="0.2"/>
  <cols>
    <col min="1" max="1" width="22.85546875" style="26" customWidth="1"/>
    <col min="2" max="22" width="15.5703125" style="26" customWidth="1"/>
    <col min="23" max="16384" width="22.28515625" style="2"/>
  </cols>
  <sheetData>
    <row r="2" spans="1:22" ht="44.25" customHeight="1" x14ac:dyDescent="0.2">
      <c r="B2" s="40" t="s">
        <v>366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2" ht="15.75" x14ac:dyDescent="0.2">
      <c r="O3" s="51" t="s">
        <v>51</v>
      </c>
      <c r="P3" s="51"/>
    </row>
    <row r="4" spans="1:22" ht="33" customHeight="1" x14ac:dyDescent="0.2">
      <c r="A4" s="42" t="s">
        <v>320</v>
      </c>
      <c r="B4" s="45" t="s">
        <v>367</v>
      </c>
      <c r="C4" s="45"/>
      <c r="D4" s="45"/>
      <c r="E4" s="63" t="s">
        <v>287</v>
      </c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2" ht="104.25" customHeight="1" x14ac:dyDescent="0.2">
      <c r="A5" s="43"/>
      <c r="B5" s="45"/>
      <c r="C5" s="45"/>
      <c r="D5" s="45"/>
      <c r="E5" s="49" t="s">
        <v>18</v>
      </c>
      <c r="F5" s="49"/>
      <c r="G5" s="49"/>
      <c r="H5" s="49" t="s">
        <v>19</v>
      </c>
      <c r="I5" s="49"/>
      <c r="J5" s="49"/>
      <c r="K5" s="49" t="s">
        <v>20</v>
      </c>
      <c r="L5" s="49"/>
      <c r="M5" s="49"/>
      <c r="N5" s="49" t="s">
        <v>21</v>
      </c>
      <c r="O5" s="49"/>
      <c r="P5" s="49"/>
      <c r="Q5" s="49" t="s">
        <v>24</v>
      </c>
      <c r="R5" s="49"/>
      <c r="S5" s="49"/>
      <c r="T5" s="49" t="s">
        <v>368</v>
      </c>
      <c r="U5" s="49"/>
      <c r="V5" s="49"/>
    </row>
    <row r="6" spans="1:22" s="30" customFormat="1" ht="65.25" customHeight="1" x14ac:dyDescent="0.2">
      <c r="A6" s="44"/>
      <c r="B6" s="29" t="s">
        <v>206</v>
      </c>
      <c r="C6" s="29" t="s">
        <v>207</v>
      </c>
      <c r="D6" s="34" t="s">
        <v>288</v>
      </c>
      <c r="E6" s="29" t="s">
        <v>206</v>
      </c>
      <c r="F6" s="29" t="s">
        <v>207</v>
      </c>
      <c r="G6" s="29" t="s">
        <v>288</v>
      </c>
      <c r="H6" s="29" t="s">
        <v>206</v>
      </c>
      <c r="I6" s="29" t="s">
        <v>207</v>
      </c>
      <c r="J6" s="29" t="s">
        <v>288</v>
      </c>
      <c r="K6" s="29" t="s">
        <v>206</v>
      </c>
      <c r="L6" s="29" t="s">
        <v>207</v>
      </c>
      <c r="M6" s="29" t="s">
        <v>288</v>
      </c>
      <c r="N6" s="29" t="s">
        <v>206</v>
      </c>
      <c r="O6" s="29" t="s">
        <v>207</v>
      </c>
      <c r="P6" s="29" t="s">
        <v>288</v>
      </c>
      <c r="Q6" s="29" t="s">
        <v>206</v>
      </c>
      <c r="R6" s="29" t="s">
        <v>207</v>
      </c>
      <c r="S6" s="29" t="s">
        <v>288</v>
      </c>
      <c r="T6" s="29" t="s">
        <v>206</v>
      </c>
      <c r="U6" s="29" t="s">
        <v>207</v>
      </c>
      <c r="V6" s="29" t="s">
        <v>288</v>
      </c>
    </row>
    <row r="7" spans="1:22" ht="48.75" customHeight="1" x14ac:dyDescent="0.2">
      <c r="A7" s="31" t="s">
        <v>369</v>
      </c>
      <c r="B7" s="7">
        <f t="shared" ref="B7:V7" si="0">SUM(B8+B14+B36)</f>
        <v>70094.100000000006</v>
      </c>
      <c r="C7" s="7">
        <f t="shared" si="0"/>
        <v>778.8</v>
      </c>
      <c r="D7" s="7">
        <f t="shared" ref="D7:D14" si="1">C7/B7*100</f>
        <v>1.1110778225271454</v>
      </c>
      <c r="E7" s="7">
        <f t="shared" si="0"/>
        <v>10000</v>
      </c>
      <c r="F7" s="7">
        <f t="shared" si="0"/>
        <v>0</v>
      </c>
      <c r="G7" s="7">
        <f t="shared" si="0"/>
        <v>0</v>
      </c>
      <c r="H7" s="7">
        <f t="shared" si="0"/>
        <v>3639.1000000000004</v>
      </c>
      <c r="I7" s="7">
        <f t="shared" si="0"/>
        <v>778.8</v>
      </c>
      <c r="J7" s="7">
        <f t="shared" ref="J7:J14" si="2">I7/H7*100</f>
        <v>21.400895825891013</v>
      </c>
      <c r="K7" s="7">
        <f t="shared" si="0"/>
        <v>5000</v>
      </c>
      <c r="L7" s="7">
        <f t="shared" si="0"/>
        <v>0</v>
      </c>
      <c r="M7" s="7">
        <f t="shared" si="0"/>
        <v>0</v>
      </c>
      <c r="N7" s="7">
        <f t="shared" si="0"/>
        <v>50000</v>
      </c>
      <c r="O7" s="7">
        <f t="shared" si="0"/>
        <v>0</v>
      </c>
      <c r="P7" s="7">
        <f t="shared" si="0"/>
        <v>0</v>
      </c>
      <c r="Q7" s="7">
        <f t="shared" si="0"/>
        <v>1200</v>
      </c>
      <c r="R7" s="7">
        <f t="shared" si="0"/>
        <v>0</v>
      </c>
      <c r="S7" s="7">
        <f t="shared" si="0"/>
        <v>0</v>
      </c>
      <c r="T7" s="7">
        <f t="shared" si="0"/>
        <v>255</v>
      </c>
      <c r="U7" s="7">
        <f t="shared" si="0"/>
        <v>0</v>
      </c>
      <c r="V7" s="7">
        <f t="shared" si="0"/>
        <v>0</v>
      </c>
    </row>
    <row r="8" spans="1:22" ht="27" customHeight="1" x14ac:dyDescent="0.2">
      <c r="A8" s="31" t="s">
        <v>290</v>
      </c>
      <c r="B8" s="7">
        <f t="shared" ref="B8:V8" si="3">SUM(B9:B13)</f>
        <v>3312.7000000000003</v>
      </c>
      <c r="C8" s="7">
        <f t="shared" si="3"/>
        <v>736.5</v>
      </c>
      <c r="D8" s="7">
        <f t="shared" si="1"/>
        <v>22.232619917288009</v>
      </c>
      <c r="E8" s="7">
        <f t="shared" si="3"/>
        <v>0</v>
      </c>
      <c r="F8" s="7">
        <f t="shared" si="3"/>
        <v>0</v>
      </c>
      <c r="G8" s="7">
        <f t="shared" si="3"/>
        <v>0</v>
      </c>
      <c r="H8" s="7">
        <f t="shared" si="3"/>
        <v>3312.7000000000003</v>
      </c>
      <c r="I8" s="7">
        <f t="shared" si="3"/>
        <v>736.5</v>
      </c>
      <c r="J8" s="7">
        <f t="shared" si="2"/>
        <v>22.232619917288009</v>
      </c>
      <c r="K8" s="7">
        <f t="shared" si="3"/>
        <v>0</v>
      </c>
      <c r="L8" s="7">
        <f t="shared" si="3"/>
        <v>0</v>
      </c>
      <c r="M8" s="7">
        <f t="shared" si="3"/>
        <v>0</v>
      </c>
      <c r="N8" s="7">
        <f t="shared" si="3"/>
        <v>0</v>
      </c>
      <c r="O8" s="7">
        <f t="shared" si="3"/>
        <v>0</v>
      </c>
      <c r="P8" s="7">
        <f t="shared" si="3"/>
        <v>0</v>
      </c>
      <c r="Q8" s="7">
        <f t="shared" si="3"/>
        <v>0</v>
      </c>
      <c r="R8" s="7">
        <f t="shared" si="3"/>
        <v>0</v>
      </c>
      <c r="S8" s="7">
        <f t="shared" si="3"/>
        <v>0</v>
      </c>
      <c r="T8" s="7">
        <f t="shared" si="3"/>
        <v>0</v>
      </c>
      <c r="U8" s="7">
        <f t="shared" si="3"/>
        <v>0</v>
      </c>
      <c r="V8" s="7">
        <f t="shared" si="3"/>
        <v>0</v>
      </c>
    </row>
    <row r="9" spans="1:22" s="32" customFormat="1" ht="22.5" customHeight="1" x14ac:dyDescent="0.25">
      <c r="A9" s="6" t="s">
        <v>291</v>
      </c>
      <c r="B9" s="7">
        <f t="shared" ref="B9:C13" si="4">E9+H9+K9+N9+Q9+T9</f>
        <v>0</v>
      </c>
      <c r="C9" s="7">
        <f t="shared" si="4"/>
        <v>0</v>
      </c>
      <c r="D9" s="7"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32" customFormat="1" ht="22.5" customHeight="1" x14ac:dyDescent="0.25">
      <c r="A10" s="6" t="s">
        <v>292</v>
      </c>
      <c r="B10" s="7">
        <f t="shared" si="4"/>
        <v>74.2</v>
      </c>
      <c r="C10" s="7">
        <f t="shared" si="4"/>
        <v>12</v>
      </c>
      <c r="D10" s="7">
        <f t="shared" si="1"/>
        <v>16.172506738544474</v>
      </c>
      <c r="E10" s="6"/>
      <c r="F10" s="6"/>
      <c r="G10" s="6"/>
      <c r="H10" s="6">
        <v>74.2</v>
      </c>
      <c r="I10" s="6">
        <v>12</v>
      </c>
      <c r="J10" s="6">
        <f t="shared" si="2"/>
        <v>16.172506738544474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32" customFormat="1" ht="22.5" customHeight="1" x14ac:dyDescent="0.25">
      <c r="A11" s="6" t="s">
        <v>293</v>
      </c>
      <c r="B11" s="7">
        <f t="shared" si="4"/>
        <v>251.7</v>
      </c>
      <c r="C11" s="7">
        <f t="shared" si="4"/>
        <v>48.9</v>
      </c>
      <c r="D11" s="7">
        <f t="shared" si="1"/>
        <v>19.427890345649583</v>
      </c>
      <c r="E11" s="6"/>
      <c r="F11" s="6"/>
      <c r="G11" s="6"/>
      <c r="H11" s="6">
        <v>251.7</v>
      </c>
      <c r="I11" s="6">
        <v>48.9</v>
      </c>
      <c r="J11" s="6">
        <f t="shared" si="2"/>
        <v>19.427890345649583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s="32" customFormat="1" ht="22.5" customHeight="1" x14ac:dyDescent="0.25">
      <c r="A12" s="6" t="s">
        <v>294</v>
      </c>
      <c r="B12" s="7">
        <f t="shared" si="4"/>
        <v>2923.5</v>
      </c>
      <c r="C12" s="7">
        <f t="shared" si="4"/>
        <v>671.5</v>
      </c>
      <c r="D12" s="7">
        <f t="shared" si="1"/>
        <v>22.96904395416453</v>
      </c>
      <c r="E12" s="6"/>
      <c r="F12" s="6"/>
      <c r="G12" s="6"/>
      <c r="H12" s="6">
        <v>2923.5</v>
      </c>
      <c r="I12" s="6">
        <v>671.5</v>
      </c>
      <c r="J12" s="6">
        <f t="shared" si="2"/>
        <v>22.96904395416453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s="32" customFormat="1" ht="22.5" customHeight="1" x14ac:dyDescent="0.25">
      <c r="A13" s="6" t="s">
        <v>295</v>
      </c>
      <c r="B13" s="7">
        <f t="shared" si="4"/>
        <v>63.3</v>
      </c>
      <c r="C13" s="7">
        <f t="shared" si="4"/>
        <v>4.0999999999999996</v>
      </c>
      <c r="D13" s="7">
        <f t="shared" si="1"/>
        <v>6.4770932069510261</v>
      </c>
      <c r="E13" s="6"/>
      <c r="F13" s="6"/>
      <c r="G13" s="6"/>
      <c r="H13" s="6">
        <v>63.3</v>
      </c>
      <c r="I13" s="6">
        <v>4.0999999999999996</v>
      </c>
      <c r="J13" s="6">
        <f t="shared" si="2"/>
        <v>6.4770932069510261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3" customHeight="1" x14ac:dyDescent="0.2">
      <c r="A14" s="31" t="s">
        <v>296</v>
      </c>
      <c r="B14" s="36">
        <f t="shared" ref="B14:V14" si="5">SUM(B15:B35)</f>
        <v>10326.4</v>
      </c>
      <c r="C14" s="36">
        <f t="shared" si="5"/>
        <v>42.300000000000004</v>
      </c>
      <c r="D14" s="7">
        <f t="shared" si="1"/>
        <v>0.40962968701580421</v>
      </c>
      <c r="E14" s="36">
        <f t="shared" si="5"/>
        <v>10000</v>
      </c>
      <c r="F14" s="36">
        <f t="shared" si="5"/>
        <v>0</v>
      </c>
      <c r="G14" s="36">
        <f t="shared" si="5"/>
        <v>0</v>
      </c>
      <c r="H14" s="36">
        <f t="shared" si="5"/>
        <v>326.39999999999998</v>
      </c>
      <c r="I14" s="36">
        <f t="shared" si="5"/>
        <v>42.300000000000004</v>
      </c>
      <c r="J14" s="7">
        <f t="shared" si="2"/>
        <v>12.959558823529413</v>
      </c>
      <c r="K14" s="36">
        <f t="shared" si="5"/>
        <v>0</v>
      </c>
      <c r="L14" s="36">
        <f t="shared" si="5"/>
        <v>0</v>
      </c>
      <c r="M14" s="36">
        <f t="shared" si="5"/>
        <v>0</v>
      </c>
      <c r="N14" s="36">
        <f t="shared" si="5"/>
        <v>0</v>
      </c>
      <c r="O14" s="36">
        <f t="shared" si="5"/>
        <v>0</v>
      </c>
      <c r="P14" s="36">
        <f t="shared" si="5"/>
        <v>0</v>
      </c>
      <c r="Q14" s="36">
        <f t="shared" si="5"/>
        <v>0</v>
      </c>
      <c r="R14" s="36">
        <f t="shared" si="5"/>
        <v>0</v>
      </c>
      <c r="S14" s="36">
        <f t="shared" si="5"/>
        <v>0</v>
      </c>
      <c r="T14" s="36">
        <f t="shared" si="5"/>
        <v>0</v>
      </c>
      <c r="U14" s="36">
        <f t="shared" si="5"/>
        <v>0</v>
      </c>
      <c r="V14" s="36">
        <f t="shared" si="5"/>
        <v>0</v>
      </c>
    </row>
    <row r="15" spans="1:22" s="32" customFormat="1" ht="22.5" customHeight="1" x14ac:dyDescent="0.25">
      <c r="A15" s="6" t="s">
        <v>297</v>
      </c>
      <c r="B15" s="7">
        <f>E15+H15+K15+N15+Q15+T15</f>
        <v>0</v>
      </c>
      <c r="C15" s="7">
        <f>F15+I15+L15+O15+R15+U15</f>
        <v>0</v>
      </c>
      <c r="D15" s="7"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32" customFormat="1" ht="22.5" customHeight="1" x14ac:dyDescent="0.25">
      <c r="A16" s="6" t="s">
        <v>298</v>
      </c>
      <c r="B16" s="7">
        <f t="shared" ref="B16:C36" si="6">E16+H16+K16+N16+Q16+T16</f>
        <v>12.6</v>
      </c>
      <c r="C16" s="7">
        <f t="shared" si="6"/>
        <v>2.6</v>
      </c>
      <c r="D16" s="7">
        <f t="shared" ref="D16:D36" si="7">C16/B16*100</f>
        <v>20.634920634920636</v>
      </c>
      <c r="E16" s="6"/>
      <c r="F16" s="6"/>
      <c r="G16" s="6"/>
      <c r="H16" s="6">
        <v>12.6</v>
      </c>
      <c r="I16" s="6">
        <v>2.6</v>
      </c>
      <c r="J16" s="6">
        <f t="shared" ref="J16:J35" si="8">I16/H16*100</f>
        <v>20.634920634920636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32" customFormat="1" ht="22.5" customHeight="1" x14ac:dyDescent="0.25">
      <c r="A17" s="6" t="s">
        <v>299</v>
      </c>
      <c r="B17" s="7">
        <f t="shared" si="6"/>
        <v>0</v>
      </c>
      <c r="C17" s="7">
        <f t="shared" si="6"/>
        <v>0</v>
      </c>
      <c r="D17" s="7"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33" customFormat="1" ht="22.5" customHeight="1" x14ac:dyDescent="0.2">
      <c r="A18" s="6" t="s">
        <v>300</v>
      </c>
      <c r="B18" s="7">
        <f t="shared" si="6"/>
        <v>20.6</v>
      </c>
      <c r="C18" s="7">
        <f t="shared" si="6"/>
        <v>0</v>
      </c>
      <c r="D18" s="7">
        <f t="shared" si="7"/>
        <v>0</v>
      </c>
      <c r="E18" s="6"/>
      <c r="F18" s="6"/>
      <c r="G18" s="6"/>
      <c r="H18" s="6">
        <v>20.6</v>
      </c>
      <c r="I18" s="6">
        <v>0</v>
      </c>
      <c r="J18" s="6">
        <f t="shared" si="8"/>
        <v>0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32" customFormat="1" ht="22.5" customHeight="1" x14ac:dyDescent="0.25">
      <c r="A19" s="6" t="s">
        <v>301</v>
      </c>
      <c r="B19" s="7">
        <f t="shared" si="6"/>
        <v>10.6</v>
      </c>
      <c r="C19" s="7">
        <f t="shared" si="6"/>
        <v>0</v>
      </c>
      <c r="D19" s="7">
        <f t="shared" si="7"/>
        <v>0</v>
      </c>
      <c r="E19" s="6"/>
      <c r="F19" s="6"/>
      <c r="G19" s="6"/>
      <c r="H19" s="6">
        <v>10.6</v>
      </c>
      <c r="I19" s="6">
        <v>0</v>
      </c>
      <c r="J19" s="6">
        <f t="shared" si="8"/>
        <v>0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33" customFormat="1" ht="22.5" customHeight="1" x14ac:dyDescent="0.2">
      <c r="A20" s="6" t="s">
        <v>302</v>
      </c>
      <c r="B20" s="7">
        <f t="shared" si="6"/>
        <v>14</v>
      </c>
      <c r="C20" s="7">
        <f t="shared" si="6"/>
        <v>14</v>
      </c>
      <c r="D20" s="7">
        <f t="shared" si="7"/>
        <v>100</v>
      </c>
      <c r="E20" s="6"/>
      <c r="F20" s="6"/>
      <c r="G20" s="6"/>
      <c r="H20" s="6">
        <v>14</v>
      </c>
      <c r="I20" s="6">
        <v>14</v>
      </c>
      <c r="J20" s="6">
        <f t="shared" si="8"/>
        <v>100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32" customFormat="1" ht="22.5" customHeight="1" x14ac:dyDescent="0.25">
      <c r="A21" s="6" t="s">
        <v>303</v>
      </c>
      <c r="B21" s="7">
        <f t="shared" si="6"/>
        <v>99.5</v>
      </c>
      <c r="C21" s="7">
        <f t="shared" si="6"/>
        <v>22.5</v>
      </c>
      <c r="D21" s="7">
        <f t="shared" si="7"/>
        <v>22.613065326633166</v>
      </c>
      <c r="E21" s="6"/>
      <c r="F21" s="6"/>
      <c r="G21" s="6"/>
      <c r="H21" s="6">
        <v>99.5</v>
      </c>
      <c r="I21" s="6">
        <v>22.5</v>
      </c>
      <c r="J21" s="6">
        <f t="shared" si="8"/>
        <v>22.613065326633166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33" customFormat="1" ht="22.5" customHeight="1" x14ac:dyDescent="0.2">
      <c r="A22" s="6" t="s">
        <v>304</v>
      </c>
      <c r="B22" s="7">
        <f t="shared" si="6"/>
        <v>0</v>
      </c>
      <c r="C22" s="7">
        <f t="shared" si="6"/>
        <v>0</v>
      </c>
      <c r="D22" s="7"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32" customFormat="1" ht="22.5" customHeight="1" x14ac:dyDescent="0.25">
      <c r="A23" s="6" t="s">
        <v>305</v>
      </c>
      <c r="B23" s="7">
        <f t="shared" si="6"/>
        <v>10004.200000000001</v>
      </c>
      <c r="C23" s="7">
        <f t="shared" si="6"/>
        <v>0</v>
      </c>
      <c r="D23" s="7">
        <f t="shared" si="7"/>
        <v>0</v>
      </c>
      <c r="E23" s="6">
        <v>10000</v>
      </c>
      <c r="F23" s="6">
        <v>0</v>
      </c>
      <c r="G23" s="6">
        <v>0</v>
      </c>
      <c r="H23" s="6">
        <v>4.2</v>
      </c>
      <c r="I23" s="6">
        <v>0</v>
      </c>
      <c r="J23" s="6">
        <f t="shared" si="8"/>
        <v>0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32" customFormat="1" ht="22.5" customHeight="1" x14ac:dyDescent="0.25">
      <c r="A24" s="6" t="s">
        <v>306</v>
      </c>
      <c r="B24" s="7">
        <f t="shared" si="6"/>
        <v>0</v>
      </c>
      <c r="C24" s="7">
        <f t="shared" si="6"/>
        <v>0</v>
      </c>
      <c r="D24" s="7"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32" customFormat="1" ht="22.5" customHeight="1" x14ac:dyDescent="0.25">
      <c r="A25" s="6" t="s">
        <v>307</v>
      </c>
      <c r="B25" s="7">
        <f t="shared" si="6"/>
        <v>13.6</v>
      </c>
      <c r="C25" s="7">
        <f t="shared" si="6"/>
        <v>0</v>
      </c>
      <c r="D25" s="7">
        <f t="shared" si="7"/>
        <v>0</v>
      </c>
      <c r="E25" s="6"/>
      <c r="F25" s="6"/>
      <c r="G25" s="6"/>
      <c r="H25" s="6">
        <v>13.6</v>
      </c>
      <c r="I25" s="6">
        <v>0</v>
      </c>
      <c r="J25" s="6">
        <f t="shared" si="8"/>
        <v>0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32" customFormat="1" ht="22.5" customHeight="1" x14ac:dyDescent="0.25">
      <c r="A26" s="6" t="s">
        <v>308</v>
      </c>
      <c r="B26" s="7">
        <f t="shared" si="6"/>
        <v>0</v>
      </c>
      <c r="C26" s="7">
        <f t="shared" si="6"/>
        <v>0</v>
      </c>
      <c r="D26" s="7"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32" customFormat="1" ht="22.5" customHeight="1" x14ac:dyDescent="0.25">
      <c r="A27" s="6" t="s">
        <v>309</v>
      </c>
      <c r="B27" s="7">
        <f t="shared" si="6"/>
        <v>0</v>
      </c>
      <c r="C27" s="7">
        <f t="shared" si="6"/>
        <v>0</v>
      </c>
      <c r="D27" s="7"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32" customFormat="1" ht="22.5" customHeight="1" x14ac:dyDescent="0.25">
      <c r="A28" s="6" t="s">
        <v>310</v>
      </c>
      <c r="B28" s="7">
        <f t="shared" si="6"/>
        <v>16</v>
      </c>
      <c r="C28" s="7">
        <f t="shared" si="6"/>
        <v>0</v>
      </c>
      <c r="D28" s="7">
        <f t="shared" si="7"/>
        <v>0</v>
      </c>
      <c r="E28" s="6"/>
      <c r="F28" s="6"/>
      <c r="G28" s="6"/>
      <c r="H28" s="6">
        <v>16</v>
      </c>
      <c r="I28" s="6">
        <v>0</v>
      </c>
      <c r="J28" s="6">
        <f t="shared" si="8"/>
        <v>0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32" customFormat="1" ht="22.5" customHeight="1" x14ac:dyDescent="0.25">
      <c r="A29" s="6" t="s">
        <v>311</v>
      </c>
      <c r="B29" s="7">
        <f t="shared" si="6"/>
        <v>10.6</v>
      </c>
      <c r="C29" s="7">
        <f t="shared" si="6"/>
        <v>0</v>
      </c>
      <c r="D29" s="7">
        <f t="shared" si="7"/>
        <v>0</v>
      </c>
      <c r="E29" s="6"/>
      <c r="F29" s="6"/>
      <c r="G29" s="6"/>
      <c r="H29" s="6">
        <v>10.6</v>
      </c>
      <c r="I29" s="6">
        <v>0</v>
      </c>
      <c r="J29" s="6">
        <f t="shared" si="8"/>
        <v>0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33" customFormat="1" ht="22.5" customHeight="1" x14ac:dyDescent="0.2">
      <c r="A30" s="6" t="s">
        <v>312</v>
      </c>
      <c r="B30" s="7">
        <f t="shared" si="6"/>
        <v>0</v>
      </c>
      <c r="C30" s="7">
        <f t="shared" si="6"/>
        <v>0</v>
      </c>
      <c r="D30" s="7">
        <v>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s="33" customFormat="1" ht="22.5" customHeight="1" x14ac:dyDescent="0.2">
      <c r="A31" s="6" t="s">
        <v>313</v>
      </c>
      <c r="B31" s="7">
        <f t="shared" si="6"/>
        <v>0</v>
      </c>
      <c r="C31" s="7">
        <f t="shared" si="6"/>
        <v>0</v>
      </c>
      <c r="D31" s="7">
        <v>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s="32" customFormat="1" ht="22.5" customHeight="1" x14ac:dyDescent="0.25">
      <c r="A32" s="6" t="s">
        <v>314</v>
      </c>
      <c r="B32" s="7">
        <f t="shared" si="6"/>
        <v>0</v>
      </c>
      <c r="C32" s="7">
        <f t="shared" si="6"/>
        <v>0</v>
      </c>
      <c r="D32" s="7">
        <v>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s="32" customFormat="1" ht="22.5" customHeight="1" x14ac:dyDescent="0.25">
      <c r="A33" s="6" t="s">
        <v>315</v>
      </c>
      <c r="B33" s="7">
        <f t="shared" si="6"/>
        <v>48.9</v>
      </c>
      <c r="C33" s="7">
        <f t="shared" si="6"/>
        <v>3.2</v>
      </c>
      <c r="D33" s="7">
        <f t="shared" si="7"/>
        <v>6.5439672801636002</v>
      </c>
      <c r="E33" s="6"/>
      <c r="F33" s="6"/>
      <c r="G33" s="6"/>
      <c r="H33" s="6">
        <v>48.9</v>
      </c>
      <c r="I33" s="6">
        <v>3.2</v>
      </c>
      <c r="J33" s="6">
        <f t="shared" si="8"/>
        <v>6.5439672801636002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s="33" customFormat="1" ht="22.5" customHeight="1" x14ac:dyDescent="0.2">
      <c r="A34" s="6" t="s">
        <v>316</v>
      </c>
      <c r="B34" s="7">
        <f t="shared" si="6"/>
        <v>0</v>
      </c>
      <c r="C34" s="7">
        <f t="shared" si="6"/>
        <v>0</v>
      </c>
      <c r="D34" s="7">
        <v>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s="33" customFormat="1" ht="22.5" customHeight="1" x14ac:dyDescent="0.2">
      <c r="A35" s="6" t="s">
        <v>317</v>
      </c>
      <c r="B35" s="7">
        <f t="shared" si="6"/>
        <v>75.8</v>
      </c>
      <c r="C35" s="7">
        <f t="shared" si="6"/>
        <v>0</v>
      </c>
      <c r="D35" s="7">
        <f t="shared" si="7"/>
        <v>0</v>
      </c>
      <c r="E35" s="6"/>
      <c r="F35" s="6"/>
      <c r="G35" s="6"/>
      <c r="H35" s="6">
        <v>75.8</v>
      </c>
      <c r="I35" s="6">
        <v>0</v>
      </c>
      <c r="J35" s="6">
        <f t="shared" si="8"/>
        <v>0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s="32" customFormat="1" ht="33.75" customHeight="1" x14ac:dyDescent="0.25">
      <c r="A36" s="7" t="s">
        <v>318</v>
      </c>
      <c r="B36" s="7">
        <f t="shared" si="6"/>
        <v>56455</v>
      </c>
      <c r="C36" s="7">
        <f t="shared" si="6"/>
        <v>0</v>
      </c>
      <c r="D36" s="7">
        <f t="shared" si="7"/>
        <v>0</v>
      </c>
      <c r="E36" s="7"/>
      <c r="F36" s="7"/>
      <c r="G36" s="7"/>
      <c r="H36" s="7"/>
      <c r="I36" s="7"/>
      <c r="J36" s="7"/>
      <c r="K36" s="7">
        <v>5000</v>
      </c>
      <c r="L36" s="7">
        <v>0</v>
      </c>
      <c r="M36" s="7">
        <v>0</v>
      </c>
      <c r="N36" s="7">
        <v>50000</v>
      </c>
      <c r="O36" s="7">
        <v>0</v>
      </c>
      <c r="P36" s="7">
        <v>0</v>
      </c>
      <c r="Q36" s="7">
        <v>1200</v>
      </c>
      <c r="R36" s="7">
        <v>0</v>
      </c>
      <c r="S36" s="7">
        <v>0</v>
      </c>
      <c r="T36" s="7">
        <v>255</v>
      </c>
      <c r="U36" s="7">
        <v>0</v>
      </c>
      <c r="V36" s="7">
        <v>0</v>
      </c>
    </row>
  </sheetData>
  <mergeCells count="11">
    <mergeCell ref="T5:V5"/>
    <mergeCell ref="B2:P2"/>
    <mergeCell ref="O3:P3"/>
    <mergeCell ref="A4:A6"/>
    <mergeCell ref="B4:D5"/>
    <mergeCell ref="E4:V4"/>
    <mergeCell ref="E5:G5"/>
    <mergeCell ref="H5:J5"/>
    <mergeCell ref="K5:M5"/>
    <mergeCell ref="N5:P5"/>
    <mergeCell ref="Q5:S5"/>
  </mergeCells>
  <printOptions gridLines="1"/>
  <pageMargins left="0" right="0" top="0.19685039370078741" bottom="0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таблица Г5</vt:lpstr>
      <vt:lpstr>дотации</vt:lpstr>
      <vt:lpstr>субсидии</vt:lpstr>
      <vt:lpstr>субвенции</vt:lpstr>
      <vt:lpstr>иные</vt:lpstr>
      <vt:lpstr>дотации!Заголовки_для_печати</vt:lpstr>
      <vt:lpstr>иные!Заголовки_для_печати</vt:lpstr>
      <vt:lpstr>субвенции!Заголовки_для_печати</vt:lpstr>
      <vt:lpstr>субсидии!Заголовки_для_печати</vt:lpstr>
      <vt:lpstr>'таблица Г5'!Заголовки_для_печати</vt:lpstr>
      <vt:lpstr>дотации!Область_печати</vt:lpstr>
      <vt:lpstr>иные!Область_печати</vt:lpstr>
      <vt:lpstr>субвенции!Область_печати</vt:lpstr>
      <vt:lpstr>субсидии!Область_печати</vt:lpstr>
      <vt:lpstr>'таблица Г5'!Область_печати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Камалтдинова Лейсен Нургалиевна</dc:creator>
  <cp:lastModifiedBy>asfr5</cp:lastModifiedBy>
  <cp:lastPrinted>2018-04-23T12:40:39Z</cp:lastPrinted>
  <dcterms:created xsi:type="dcterms:W3CDTF">2017-08-07T13:21:04Z</dcterms:created>
  <dcterms:modified xsi:type="dcterms:W3CDTF">2018-04-25T11:12:29Z</dcterms:modified>
</cp:coreProperties>
</file>