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45" yWindow="1020" windowWidth="11760" windowHeight="10425"/>
  </bookViews>
  <sheets>
    <sheet name="таблица Г5" sheetId="3" r:id="rId1"/>
    <sheet name="дотации" sheetId="1" r:id="rId2"/>
    <sheet name="субсидии" sheetId="11" r:id="rId3"/>
    <sheet name="субвенции" sheetId="12" r:id="rId4"/>
    <sheet name="иные" sheetId="13" r:id="rId5"/>
  </sheets>
  <definedNames>
    <definedName name="Z_2811752A_1DB7_4ADC_935D_28F81DC26D65_.wvu.PrintArea" localSheetId="4" hidden="1">иные!$A$2:$Y$4</definedName>
    <definedName name="Z_2811752A_1DB7_4ADC_935D_28F81DC26D65_.wvu.PrintArea" localSheetId="3" hidden="1">субвенции!$A$2:$BR$4</definedName>
    <definedName name="Z_2811752A_1DB7_4ADC_935D_28F81DC26D65_.wvu.PrintArea" localSheetId="2" hidden="1">субсидии!$A$2:$JH$4</definedName>
    <definedName name="Z_2811752A_1DB7_4ADC_935D_28F81DC26D65_.wvu.PrintTitles" localSheetId="4" hidden="1">иные!$A:$A</definedName>
    <definedName name="Z_2811752A_1DB7_4ADC_935D_28F81DC26D65_.wvu.PrintTitles" localSheetId="3" hidden="1">субвенции!$A:$A</definedName>
    <definedName name="Z_2811752A_1DB7_4ADC_935D_28F81DC26D65_.wvu.PrintTitles" localSheetId="2" hidden="1">субсидии!$A:$A</definedName>
    <definedName name="Z_47AB35C6_9EB1_4F0C_9A00_8C077BA5386E_.wvu.PrintArea" localSheetId="4" hidden="1">иные!$A$2:$Y$4</definedName>
    <definedName name="Z_47AB35C6_9EB1_4F0C_9A00_8C077BA5386E_.wvu.PrintArea" localSheetId="3" hidden="1">субвенции!$A$2:$BR$4</definedName>
    <definedName name="Z_47AB35C6_9EB1_4F0C_9A00_8C077BA5386E_.wvu.PrintArea" localSheetId="2" hidden="1">субсидии!$A$2:$JH$4</definedName>
    <definedName name="Z_47AB35C6_9EB1_4F0C_9A00_8C077BA5386E_.wvu.PrintTitles" localSheetId="4" hidden="1">иные!$A:$A</definedName>
    <definedName name="Z_47AB35C6_9EB1_4F0C_9A00_8C077BA5386E_.wvu.PrintTitles" localSheetId="3" hidden="1">субвенции!$A:$A</definedName>
    <definedName name="Z_47AB35C6_9EB1_4F0C_9A00_8C077BA5386E_.wvu.PrintTitles" localSheetId="2" hidden="1">субсидии!$A:$A</definedName>
    <definedName name="Z_88AC1820_75CF_49C6_A9DB_42EE984A4DCC_.wvu.PrintArea" localSheetId="4" hidden="1">иные!$A$2:$Y$4</definedName>
    <definedName name="Z_88AC1820_75CF_49C6_A9DB_42EE984A4DCC_.wvu.PrintArea" localSheetId="3" hidden="1">субвенции!$A$2:$BR$4</definedName>
    <definedName name="Z_88AC1820_75CF_49C6_A9DB_42EE984A4DCC_.wvu.PrintArea" localSheetId="2" hidden="1">субсидии!$A$2:$JH$4</definedName>
    <definedName name="Z_88AC1820_75CF_49C6_A9DB_42EE984A4DCC_.wvu.PrintTitles" localSheetId="4" hidden="1">иные!$A:$A</definedName>
    <definedName name="Z_88AC1820_75CF_49C6_A9DB_42EE984A4DCC_.wvu.PrintTitles" localSheetId="3" hidden="1">субвенции!$A:$A</definedName>
    <definedName name="Z_88AC1820_75CF_49C6_A9DB_42EE984A4DCC_.wvu.PrintTitles" localSheetId="2" hidden="1">субсидии!$A:$A</definedName>
    <definedName name="_xlnm.Print_Titles" localSheetId="1">дотации!$A:$A</definedName>
    <definedName name="_xlnm.Print_Titles" localSheetId="4">иные!$A:$A</definedName>
    <definedName name="_xlnm.Print_Titles" localSheetId="3">субвенции!$A:$A</definedName>
    <definedName name="_xlnm.Print_Titles" localSheetId="2">субсидии!$A:$A</definedName>
    <definedName name="_xlnm.Print_Titles" localSheetId="0">'таблица Г5'!$A:$A,'таблица Г5'!$3:$4</definedName>
    <definedName name="_xlnm.Print_Area" localSheetId="1">дотации!$A$1:$M$35</definedName>
    <definedName name="_xlnm.Print_Area" localSheetId="4">иные!$A$1:$Y$34</definedName>
    <definedName name="_xlnm.Print_Area" localSheetId="3">субвенции!$A$1:$BR$34</definedName>
    <definedName name="_xlnm.Print_Area" localSheetId="2">субсидии!$A$1:$JH$34</definedName>
    <definedName name="_xlnm.Print_Area" localSheetId="0">'таблица Г5'!$A$1:$F$122</definedName>
  </definedNames>
  <calcPr calcId="145621"/>
</workbook>
</file>

<file path=xl/calcChain.xml><?xml version="1.0" encoding="utf-8"?>
<calcChain xmlns="http://schemas.openxmlformats.org/spreadsheetml/2006/main">
  <c r="E114" i="3" l="1"/>
  <c r="D114" i="3"/>
  <c r="F122" i="3"/>
  <c r="F21" i="3" l="1"/>
  <c r="E12" i="3"/>
  <c r="F89" i="3"/>
  <c r="F88" i="3"/>
  <c r="F87" i="3"/>
  <c r="F84" i="3"/>
  <c r="F83" i="3"/>
  <c r="F82" i="3"/>
  <c r="F81" i="3"/>
  <c r="F76" i="3"/>
  <c r="F77" i="3"/>
  <c r="F78" i="3"/>
  <c r="F79" i="3"/>
  <c r="F80" i="3"/>
  <c r="F85" i="3"/>
  <c r="F86" i="3"/>
  <c r="F75" i="3"/>
  <c r="F74" i="3"/>
  <c r="F73" i="3" l="1"/>
  <c r="F72" i="3"/>
  <c r="F71" i="3"/>
  <c r="F40" i="3"/>
  <c r="F30" i="3" l="1"/>
  <c r="F29" i="3"/>
  <c r="D26" i="3"/>
  <c r="D12" i="3" s="1"/>
  <c r="F20" i="3"/>
  <c r="F22" i="3"/>
  <c r="F23" i="3"/>
  <c r="F24" i="3"/>
  <c r="F25" i="3"/>
  <c r="F27" i="3"/>
  <c r="F28" i="3"/>
  <c r="F31" i="3"/>
  <c r="F32" i="3"/>
  <c r="F33" i="3"/>
  <c r="F34" i="3"/>
  <c r="F35" i="3"/>
  <c r="F36" i="3"/>
  <c r="F37" i="3"/>
  <c r="F38" i="3"/>
  <c r="F39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P8" i="13"/>
  <c r="P15" i="13"/>
  <c r="P21" i="13"/>
  <c r="P27" i="13"/>
  <c r="P32" i="13"/>
  <c r="J8" i="13"/>
  <c r="J9" i="13"/>
  <c r="J10" i="13"/>
  <c r="J11" i="13"/>
  <c r="J14" i="13"/>
  <c r="J17" i="13"/>
  <c r="J18" i="13"/>
  <c r="J19" i="13"/>
  <c r="J21" i="13"/>
  <c r="J26" i="13"/>
  <c r="J27" i="13"/>
  <c r="J31" i="13"/>
  <c r="J33" i="13"/>
  <c r="G21" i="13"/>
  <c r="BR6" i="12"/>
  <c r="BR7" i="12"/>
  <c r="BR8" i="12"/>
  <c r="BR9" i="12"/>
  <c r="BR10" i="12"/>
  <c r="BR11" i="12"/>
  <c r="BO6" i="12"/>
  <c r="BO7" i="12"/>
  <c r="BO8" i="12"/>
  <c r="BO9" i="12"/>
  <c r="BO10" i="12"/>
  <c r="BO11" i="12"/>
  <c r="BO12" i="12"/>
  <c r="BO13" i="12"/>
  <c r="BO14" i="12"/>
  <c r="BO15" i="12"/>
  <c r="BO16" i="12"/>
  <c r="BO17" i="12"/>
  <c r="BO18" i="12"/>
  <c r="BO19" i="12"/>
  <c r="BO20" i="12"/>
  <c r="BO21" i="12"/>
  <c r="BO22" i="12"/>
  <c r="BO23" i="12"/>
  <c r="BO24" i="12"/>
  <c r="BO25" i="12"/>
  <c r="BO26" i="12"/>
  <c r="BO27" i="12"/>
  <c r="BO28" i="12"/>
  <c r="BO29" i="12"/>
  <c r="BO30" i="12"/>
  <c r="BO31" i="12"/>
  <c r="BO32" i="12"/>
  <c r="BO33" i="12"/>
  <c r="BO5" i="12"/>
  <c r="BL10" i="12"/>
  <c r="BI12" i="12"/>
  <c r="BI13" i="12"/>
  <c r="BI14" i="12"/>
  <c r="BI15" i="12"/>
  <c r="BI16" i="12"/>
  <c r="BI17" i="12"/>
  <c r="BI18" i="12"/>
  <c r="BI19" i="12"/>
  <c r="BI20" i="12"/>
  <c r="BI21" i="12"/>
  <c r="BI22" i="12"/>
  <c r="BI23" i="12"/>
  <c r="BI24" i="12"/>
  <c r="BI25" i="12"/>
  <c r="BI26" i="12"/>
  <c r="BI27" i="12"/>
  <c r="BI28" i="12"/>
  <c r="BI29" i="12"/>
  <c r="BI30" i="12"/>
  <c r="BI31" i="12"/>
  <c r="BI32" i="12"/>
  <c r="BI33" i="12"/>
  <c r="BF7" i="12"/>
  <c r="BF9" i="12"/>
  <c r="BF10" i="12"/>
  <c r="BF11" i="12"/>
  <c r="BF13" i="12"/>
  <c r="BF15" i="12"/>
  <c r="BF19" i="12"/>
  <c r="BF21" i="12"/>
  <c r="BF25" i="12"/>
  <c r="BF26" i="12"/>
  <c r="BF27" i="12"/>
  <c r="BF28" i="12"/>
  <c r="BF29" i="12"/>
  <c r="BF30" i="12"/>
  <c r="BC6" i="12"/>
  <c r="BC7" i="12"/>
  <c r="BC8" i="12"/>
  <c r="BC9" i="12"/>
  <c r="BC10" i="12"/>
  <c r="BC11" i="12"/>
  <c r="BC12" i="12"/>
  <c r="BC13" i="12"/>
  <c r="BC14" i="12"/>
  <c r="BC15" i="12"/>
  <c r="BC16" i="12"/>
  <c r="BC17" i="12"/>
  <c r="BC18" i="12"/>
  <c r="BC19" i="12"/>
  <c r="BC20" i="12"/>
  <c r="BC21" i="12"/>
  <c r="BC22" i="12"/>
  <c r="BC23" i="12"/>
  <c r="BC24" i="12"/>
  <c r="BC25" i="12"/>
  <c r="BC26" i="12"/>
  <c r="BC27" i="12"/>
  <c r="BC28" i="12"/>
  <c r="BC29" i="12"/>
  <c r="BC30" i="12"/>
  <c r="BC31" i="12"/>
  <c r="BC32" i="12"/>
  <c r="BC33" i="12"/>
  <c r="BC5" i="12"/>
  <c r="AZ6" i="12"/>
  <c r="AZ7" i="12"/>
  <c r="AZ8" i="12"/>
  <c r="AZ9" i="12"/>
  <c r="AZ10" i="12"/>
  <c r="AZ11" i="12"/>
  <c r="AZ12" i="12"/>
  <c r="AZ13" i="12"/>
  <c r="AZ14" i="12"/>
  <c r="AZ15" i="12"/>
  <c r="AZ16" i="12"/>
  <c r="AZ17" i="12"/>
  <c r="AZ18" i="12"/>
  <c r="AZ19" i="12"/>
  <c r="AZ20" i="12"/>
  <c r="AZ21" i="12"/>
  <c r="AZ22" i="12"/>
  <c r="AZ23" i="12"/>
  <c r="AZ24" i="12"/>
  <c r="AZ25" i="12"/>
  <c r="AZ26" i="12"/>
  <c r="AZ27" i="12"/>
  <c r="AZ28" i="12"/>
  <c r="AZ29" i="12"/>
  <c r="AZ30" i="12"/>
  <c r="AZ31" i="12"/>
  <c r="AZ32" i="12"/>
  <c r="AZ33" i="12"/>
  <c r="AZ5" i="12"/>
  <c r="AW9" i="12"/>
  <c r="AW10" i="12"/>
  <c r="AW11" i="12"/>
  <c r="AW15" i="12"/>
  <c r="AW24" i="12"/>
  <c r="AW30" i="12"/>
  <c r="AT12" i="12"/>
  <c r="AT13" i="12"/>
  <c r="AT14" i="12"/>
  <c r="AT15" i="12"/>
  <c r="AT16" i="12"/>
  <c r="AT17" i="12"/>
  <c r="AT18" i="12"/>
  <c r="AT19" i="12"/>
  <c r="AT20" i="12"/>
  <c r="AT21" i="12"/>
  <c r="AT22" i="12"/>
  <c r="AT23" i="12"/>
  <c r="AT24" i="12"/>
  <c r="AT25" i="12"/>
  <c r="AT26" i="12"/>
  <c r="AT27" i="12"/>
  <c r="AT28" i="12"/>
  <c r="AT29" i="12"/>
  <c r="AT30" i="12"/>
  <c r="AT31" i="12"/>
  <c r="AT32" i="12"/>
  <c r="AT33" i="12"/>
  <c r="AQ6" i="12"/>
  <c r="AQ7" i="12"/>
  <c r="AQ8" i="12"/>
  <c r="AQ9" i="12"/>
  <c r="AQ10" i="12"/>
  <c r="AQ11" i="12"/>
  <c r="AQ12" i="12"/>
  <c r="AQ13" i="12"/>
  <c r="AQ14" i="12"/>
  <c r="AQ15" i="12"/>
  <c r="AQ16" i="12"/>
  <c r="AQ17" i="12"/>
  <c r="AQ18" i="12"/>
  <c r="AQ19" i="12"/>
  <c r="AQ20" i="12"/>
  <c r="AQ21" i="12"/>
  <c r="AQ22" i="12"/>
  <c r="AQ23" i="12"/>
  <c r="AQ24" i="12"/>
  <c r="AQ25" i="12"/>
  <c r="AQ26" i="12"/>
  <c r="AQ27" i="12"/>
  <c r="AQ28" i="12"/>
  <c r="AQ29" i="12"/>
  <c r="AQ30" i="12"/>
  <c r="AQ31" i="12"/>
  <c r="AQ32" i="12"/>
  <c r="AQ33" i="12"/>
  <c r="AQ5" i="12"/>
  <c r="AN6" i="12"/>
  <c r="AN7" i="12"/>
  <c r="AN8" i="12"/>
  <c r="AN9" i="12"/>
  <c r="AN10" i="12"/>
  <c r="AN11" i="12"/>
  <c r="AN12" i="12"/>
  <c r="AN13" i="12"/>
  <c r="AN14" i="12"/>
  <c r="AN15" i="12"/>
  <c r="AN16" i="12"/>
  <c r="AN17" i="12"/>
  <c r="AN18" i="12"/>
  <c r="AN19" i="12"/>
  <c r="AN20" i="12"/>
  <c r="AN21" i="12"/>
  <c r="AN22" i="12"/>
  <c r="AN23" i="12"/>
  <c r="AN24" i="12"/>
  <c r="AN25" i="12"/>
  <c r="AN26" i="12"/>
  <c r="AN27" i="12"/>
  <c r="AN28" i="12"/>
  <c r="AN29" i="12"/>
  <c r="AN30" i="12"/>
  <c r="AN31" i="12"/>
  <c r="AN32" i="12"/>
  <c r="AN33" i="12"/>
  <c r="AN5" i="12"/>
  <c r="AK6" i="12"/>
  <c r="AK7" i="12"/>
  <c r="AK8" i="12"/>
  <c r="AK9" i="12"/>
  <c r="AK10" i="12"/>
  <c r="AK11" i="12"/>
  <c r="AK14" i="12"/>
  <c r="AK15" i="12"/>
  <c r="AK16" i="12"/>
  <c r="AK17" i="12"/>
  <c r="AK19" i="12"/>
  <c r="AK20" i="12"/>
  <c r="AK21" i="12"/>
  <c r="AK22" i="12"/>
  <c r="AK23" i="12"/>
  <c r="AK24" i="12"/>
  <c r="AK25" i="12"/>
  <c r="AK26" i="12"/>
  <c r="AK27" i="12"/>
  <c r="AK28" i="12"/>
  <c r="AK29" i="12"/>
  <c r="AK31" i="12"/>
  <c r="AK32" i="12"/>
  <c r="AK33" i="12"/>
  <c r="AH6" i="12"/>
  <c r="AH7" i="12"/>
  <c r="AH8" i="12"/>
  <c r="AH9" i="12"/>
  <c r="AH10" i="12"/>
  <c r="AH11" i="12"/>
  <c r="AH12" i="12"/>
  <c r="AH13" i="12"/>
  <c r="AH14" i="12"/>
  <c r="AH15" i="12"/>
  <c r="AH16" i="12"/>
  <c r="AH17" i="12"/>
  <c r="AH18" i="12"/>
  <c r="AH19" i="12"/>
  <c r="AH20" i="12"/>
  <c r="AH21" i="12"/>
  <c r="AH22" i="12"/>
  <c r="AH23" i="12"/>
  <c r="AH24" i="12"/>
  <c r="AH25" i="12"/>
  <c r="AH26" i="12"/>
  <c r="AH27" i="12"/>
  <c r="AH28" i="12"/>
  <c r="AH29" i="12"/>
  <c r="AH30" i="12"/>
  <c r="AH31" i="12"/>
  <c r="AH32" i="12"/>
  <c r="AH33" i="12"/>
  <c r="AH5" i="12"/>
  <c r="AE6" i="12"/>
  <c r="AE7" i="12"/>
  <c r="AE8" i="12"/>
  <c r="AE9" i="12"/>
  <c r="AE10" i="12"/>
  <c r="AE11" i="12"/>
  <c r="AE13" i="12"/>
  <c r="AE14" i="12"/>
  <c r="AE15" i="12"/>
  <c r="AE16" i="12"/>
  <c r="AE17" i="12"/>
  <c r="AE18" i="12"/>
  <c r="AE19" i="12"/>
  <c r="AE20" i="12"/>
  <c r="AE21" i="12"/>
  <c r="AE22" i="12"/>
  <c r="AE23" i="12"/>
  <c r="AE24" i="12"/>
  <c r="AE25" i="12"/>
  <c r="AE26" i="12"/>
  <c r="AE27" i="12"/>
  <c r="AE28" i="12"/>
  <c r="AE29" i="12"/>
  <c r="AE31" i="12"/>
  <c r="AE32" i="12"/>
  <c r="AE33" i="12"/>
  <c r="AB6" i="12"/>
  <c r="AB7" i="12"/>
  <c r="AB8" i="12"/>
  <c r="AB9" i="12"/>
  <c r="AB10" i="12"/>
  <c r="AB11" i="12"/>
  <c r="AB12" i="12"/>
  <c r="AB13" i="12"/>
  <c r="AB14" i="12"/>
  <c r="AB15" i="12"/>
  <c r="AB16" i="12"/>
  <c r="AB17" i="12"/>
  <c r="AB18" i="12"/>
  <c r="AB19" i="12"/>
  <c r="AB20" i="12"/>
  <c r="AB21" i="12"/>
  <c r="AB22" i="12"/>
  <c r="AB23" i="12"/>
  <c r="AB24" i="12"/>
  <c r="AB25" i="12"/>
  <c r="AB26" i="12"/>
  <c r="AB27" i="12"/>
  <c r="AB28" i="12"/>
  <c r="AB29" i="12"/>
  <c r="AB30" i="12"/>
  <c r="AB31" i="12"/>
  <c r="AB32" i="12"/>
  <c r="AB33" i="12"/>
  <c r="AB5" i="12"/>
  <c r="Y8" i="12"/>
  <c r="Y9" i="12"/>
  <c r="Y10" i="12"/>
  <c r="Y13" i="12"/>
  <c r="Y14" i="12"/>
  <c r="Y15" i="12"/>
  <c r="Y16" i="12"/>
  <c r="Y18" i="12"/>
  <c r="Y20" i="12"/>
  <c r="Y28" i="12"/>
  <c r="Y30" i="12"/>
  <c r="Y32" i="12"/>
  <c r="Y33" i="12"/>
  <c r="V6" i="12"/>
  <c r="V7" i="12"/>
  <c r="V8" i="12"/>
  <c r="V9" i="12"/>
  <c r="V10" i="12"/>
  <c r="V11" i="12"/>
  <c r="V12" i="12"/>
  <c r="V13" i="12"/>
  <c r="V14" i="12"/>
  <c r="V15" i="12"/>
  <c r="V16" i="12"/>
  <c r="V17" i="12"/>
  <c r="V18" i="12"/>
  <c r="V19" i="12"/>
  <c r="V20" i="12"/>
  <c r="V21" i="12"/>
  <c r="V22" i="12"/>
  <c r="V23" i="12"/>
  <c r="V24" i="12"/>
  <c r="V25" i="12"/>
  <c r="V26" i="12"/>
  <c r="V27" i="12"/>
  <c r="V28" i="12"/>
  <c r="V29" i="12"/>
  <c r="V30" i="12"/>
  <c r="V32" i="12"/>
  <c r="V33" i="12"/>
  <c r="V5" i="12"/>
  <c r="S6" i="12"/>
  <c r="S7" i="12"/>
  <c r="S8" i="12"/>
  <c r="S9" i="12"/>
  <c r="S10" i="12"/>
  <c r="S11" i="12"/>
  <c r="S12" i="12"/>
  <c r="S13" i="12"/>
  <c r="S14" i="12"/>
  <c r="S15" i="12"/>
  <c r="S16" i="12"/>
  <c r="S17" i="12"/>
  <c r="S18" i="12"/>
  <c r="S19" i="12"/>
  <c r="S20" i="12"/>
  <c r="S21" i="12"/>
  <c r="S22" i="12"/>
  <c r="S23" i="12"/>
  <c r="S24" i="12"/>
  <c r="S25" i="12"/>
  <c r="S26" i="12"/>
  <c r="S27" i="12"/>
  <c r="S28" i="12"/>
  <c r="S29" i="12"/>
  <c r="S30" i="12"/>
  <c r="S31" i="12"/>
  <c r="S32" i="12"/>
  <c r="S33" i="12"/>
  <c r="S5" i="12"/>
  <c r="P6" i="12"/>
  <c r="P7" i="12"/>
  <c r="P8" i="12"/>
  <c r="P9" i="12"/>
  <c r="P10" i="12"/>
  <c r="P11" i="12"/>
  <c r="P12" i="12"/>
  <c r="P13" i="12"/>
  <c r="P14" i="12"/>
  <c r="P15" i="12"/>
  <c r="P16" i="12"/>
  <c r="P17" i="12"/>
  <c r="P18" i="12"/>
  <c r="P19" i="12"/>
  <c r="P20" i="12"/>
  <c r="P21" i="12"/>
  <c r="P22" i="12"/>
  <c r="P23" i="12"/>
  <c r="P24" i="12"/>
  <c r="P25" i="12"/>
  <c r="P26" i="12"/>
  <c r="P27" i="12"/>
  <c r="P28" i="12"/>
  <c r="P29" i="12"/>
  <c r="P30" i="12"/>
  <c r="P31" i="12"/>
  <c r="P32" i="12"/>
  <c r="P33" i="12"/>
  <c r="P5" i="12"/>
  <c r="M6" i="12"/>
  <c r="M7" i="12"/>
  <c r="M8" i="12"/>
  <c r="M9" i="12"/>
  <c r="M10" i="12"/>
  <c r="M11" i="12"/>
  <c r="M12" i="12"/>
  <c r="M13" i="12"/>
  <c r="M14" i="12"/>
  <c r="M15" i="12"/>
  <c r="M16" i="12"/>
  <c r="M17" i="12"/>
  <c r="M18" i="12"/>
  <c r="M19" i="12"/>
  <c r="M20" i="12"/>
  <c r="M21" i="12"/>
  <c r="M22" i="12"/>
  <c r="M23" i="12"/>
  <c r="M24" i="12"/>
  <c r="M25" i="12"/>
  <c r="M26" i="12"/>
  <c r="M27" i="12"/>
  <c r="M28" i="12"/>
  <c r="M29" i="12"/>
  <c r="M30" i="12"/>
  <c r="M31" i="12"/>
  <c r="M32" i="12"/>
  <c r="M33" i="12"/>
  <c r="M5" i="12"/>
  <c r="J10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G10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IY23" i="11"/>
  <c r="IV25" i="11"/>
  <c r="IS10" i="11"/>
  <c r="IP10" i="11"/>
  <c r="IM10" i="11"/>
  <c r="IJ10" i="11"/>
  <c r="IG10" i="11"/>
  <c r="ID10" i="11"/>
  <c r="IA10" i="11"/>
  <c r="HX10" i="11"/>
  <c r="HU28" i="11"/>
  <c r="HR9" i="11"/>
  <c r="HR10" i="11"/>
  <c r="HR14" i="11"/>
  <c r="HR15" i="11"/>
  <c r="HR17" i="11"/>
  <c r="HR18" i="11"/>
  <c r="HR19" i="11"/>
  <c r="HR21" i="11"/>
  <c r="HR22" i="11"/>
  <c r="HR24" i="11"/>
  <c r="HR25" i="11"/>
  <c r="HR27" i="11"/>
  <c r="HR28" i="11"/>
  <c r="HR29" i="11"/>
  <c r="HR30" i="11"/>
  <c r="HR31" i="11"/>
  <c r="HR32" i="11"/>
  <c r="HR33" i="11"/>
  <c r="HO10" i="11"/>
  <c r="HL10" i="11"/>
  <c r="HI13" i="11"/>
  <c r="HI20" i="11"/>
  <c r="HF20" i="11"/>
  <c r="HC7" i="11"/>
  <c r="HC8" i="11"/>
  <c r="HC9" i="11"/>
  <c r="HC10" i="11"/>
  <c r="HC11" i="11"/>
  <c r="HC13" i="11"/>
  <c r="HC14" i="11"/>
  <c r="HC15" i="11"/>
  <c r="HC16" i="11"/>
  <c r="HC17" i="11"/>
  <c r="HC18" i="11"/>
  <c r="HC19" i="11"/>
  <c r="HC20" i="11"/>
  <c r="HC21" i="11"/>
  <c r="HC22" i="11"/>
  <c r="HC23" i="11"/>
  <c r="HC24" i="11"/>
  <c r="HC25" i="11"/>
  <c r="HC26" i="11"/>
  <c r="HC27" i="11"/>
  <c r="HC28" i="11"/>
  <c r="HC29" i="11"/>
  <c r="HC30" i="11"/>
  <c r="HC31" i="11"/>
  <c r="HC32" i="11"/>
  <c r="HC33" i="11"/>
  <c r="GZ16" i="11"/>
  <c r="GZ17" i="11"/>
  <c r="GZ18" i="11"/>
  <c r="GZ19" i="11"/>
  <c r="GZ20" i="11"/>
  <c r="GZ21" i="11"/>
  <c r="GZ22" i="11"/>
  <c r="GZ23" i="11"/>
  <c r="GZ24" i="11"/>
  <c r="GZ26" i="11"/>
  <c r="GZ27" i="11"/>
  <c r="GZ28" i="11"/>
  <c r="GZ29" i="11"/>
  <c r="GZ30" i="11"/>
  <c r="GZ31" i="11"/>
  <c r="GZ32" i="11"/>
  <c r="GZ33" i="11"/>
  <c r="GZ7" i="11"/>
  <c r="GZ8" i="11"/>
  <c r="GZ9" i="11"/>
  <c r="GW7" i="11"/>
  <c r="GW8" i="11"/>
  <c r="GW9" i="11"/>
  <c r="GW11" i="11"/>
  <c r="GW13" i="11"/>
  <c r="GW14" i="11"/>
  <c r="GW15" i="11"/>
  <c r="GW16" i="11"/>
  <c r="GW17" i="11"/>
  <c r="GW18" i="11"/>
  <c r="GW19" i="11"/>
  <c r="GW20" i="11"/>
  <c r="GW21" i="11"/>
  <c r="GW22" i="11"/>
  <c r="GW23" i="11"/>
  <c r="GW24" i="11"/>
  <c r="GW25" i="11"/>
  <c r="GW26" i="11"/>
  <c r="GW27" i="11"/>
  <c r="GW28" i="11"/>
  <c r="GW29" i="11"/>
  <c r="GW30" i="11"/>
  <c r="GW31" i="11"/>
  <c r="GW32" i="11"/>
  <c r="GW33" i="11"/>
  <c r="GT7" i="11"/>
  <c r="GT8" i="11"/>
  <c r="GT9" i="11"/>
  <c r="GT11" i="11"/>
  <c r="GT13" i="11"/>
  <c r="GT14" i="11"/>
  <c r="GT15" i="11"/>
  <c r="GT16" i="11"/>
  <c r="GT17" i="11"/>
  <c r="GT18" i="11"/>
  <c r="GT19" i="11"/>
  <c r="GT20" i="11"/>
  <c r="GT21" i="11"/>
  <c r="GT22" i="11"/>
  <c r="GT23" i="11"/>
  <c r="GT24" i="11"/>
  <c r="GT25" i="11"/>
  <c r="GT26" i="11"/>
  <c r="GT27" i="11"/>
  <c r="GT28" i="11"/>
  <c r="GT29" i="11"/>
  <c r="GT30" i="11"/>
  <c r="GT31" i="11"/>
  <c r="GT32" i="11"/>
  <c r="GT33" i="11"/>
  <c r="GQ14" i="11"/>
  <c r="GQ15" i="11"/>
  <c r="GQ16" i="11"/>
  <c r="GQ17" i="11"/>
  <c r="GQ19" i="11"/>
  <c r="GQ22" i="11"/>
  <c r="GQ23" i="11"/>
  <c r="GQ25" i="11"/>
  <c r="GQ28" i="11"/>
  <c r="GQ29" i="11"/>
  <c r="GQ30" i="11"/>
  <c r="GQ31" i="11"/>
  <c r="GN15" i="11"/>
  <c r="GN22" i="11"/>
  <c r="GK28" i="11"/>
  <c r="GK10" i="11"/>
  <c r="GH7" i="11"/>
  <c r="GH8" i="11"/>
  <c r="GH9" i="11"/>
  <c r="GH11" i="11"/>
  <c r="GE7" i="11"/>
  <c r="GE8" i="11"/>
  <c r="GE9" i="11"/>
  <c r="GE10" i="11"/>
  <c r="GE11" i="11"/>
  <c r="GB13" i="11"/>
  <c r="GB14" i="11"/>
  <c r="GB15" i="11"/>
  <c r="GB16" i="11"/>
  <c r="GB17" i="11"/>
  <c r="GB18" i="11"/>
  <c r="GB19" i="11"/>
  <c r="GB20" i="11"/>
  <c r="GB21" i="11"/>
  <c r="GB23" i="11"/>
  <c r="GB24" i="11"/>
  <c r="GB25" i="11"/>
  <c r="GB26" i="11"/>
  <c r="GB27" i="11"/>
  <c r="GB28" i="11"/>
  <c r="GB29" i="11"/>
  <c r="GB31" i="11"/>
  <c r="GB32" i="11"/>
  <c r="GB33" i="11"/>
  <c r="FY9" i="11"/>
  <c r="FY10" i="11"/>
  <c r="FV10" i="11"/>
  <c r="FS10" i="11"/>
  <c r="FP9" i="11"/>
  <c r="FM13" i="11"/>
  <c r="FM14" i="11"/>
  <c r="FM15" i="11"/>
  <c r="FM16" i="11"/>
  <c r="FM17" i="11"/>
  <c r="FM18" i="11"/>
  <c r="FM19" i="11"/>
  <c r="FM20" i="11"/>
  <c r="FM21" i="11"/>
  <c r="FM22" i="11"/>
  <c r="FM23" i="11"/>
  <c r="FM24" i="11"/>
  <c r="FM25" i="11"/>
  <c r="FM26" i="11"/>
  <c r="FM27" i="11"/>
  <c r="FM28" i="11"/>
  <c r="FM29" i="11"/>
  <c r="FM30" i="11"/>
  <c r="FM31" i="11"/>
  <c r="FM32" i="11"/>
  <c r="FM33" i="11"/>
  <c r="FJ7" i="11"/>
  <c r="FJ8" i="11"/>
  <c r="FJ9" i="11"/>
  <c r="FJ10" i="11"/>
  <c r="FJ11" i="11"/>
  <c r="FJ13" i="11"/>
  <c r="FJ14" i="11"/>
  <c r="FJ15" i="11"/>
  <c r="FJ16" i="11"/>
  <c r="FJ17" i="11"/>
  <c r="FJ18" i="11"/>
  <c r="FJ19" i="11"/>
  <c r="FJ20" i="11"/>
  <c r="FJ21" i="11"/>
  <c r="FJ22" i="11"/>
  <c r="FJ23" i="11"/>
  <c r="FJ24" i="11"/>
  <c r="FJ25" i="11"/>
  <c r="FJ26" i="11"/>
  <c r="FJ27" i="11"/>
  <c r="FJ28" i="11"/>
  <c r="FJ29" i="11"/>
  <c r="FJ30" i="11"/>
  <c r="FJ31" i="11"/>
  <c r="FJ32" i="11"/>
  <c r="FJ33" i="11"/>
  <c r="FG13" i="11"/>
  <c r="FG14" i="11"/>
  <c r="FG15" i="11"/>
  <c r="FG16" i="11"/>
  <c r="FG17" i="11"/>
  <c r="FG18" i="11"/>
  <c r="FG19" i="11"/>
  <c r="FG20" i="11"/>
  <c r="FG21" i="11"/>
  <c r="FG22" i="11"/>
  <c r="FG23" i="11"/>
  <c r="FG24" i="11"/>
  <c r="FG25" i="11"/>
  <c r="FG26" i="11"/>
  <c r="FG27" i="11"/>
  <c r="FG28" i="11"/>
  <c r="FG29" i="11"/>
  <c r="FG30" i="11"/>
  <c r="FG31" i="11"/>
  <c r="FG32" i="11"/>
  <c r="FG33" i="11"/>
  <c r="FD18" i="11"/>
  <c r="FA28" i="11"/>
  <c r="EX25" i="11"/>
  <c r="EU31" i="11"/>
  <c r="ER27" i="11"/>
  <c r="EO24" i="11"/>
  <c r="EL20" i="11"/>
  <c r="EI17" i="11"/>
  <c r="EF15" i="11"/>
  <c r="EC15" i="11"/>
  <c r="DZ14" i="11"/>
  <c r="DW15" i="11"/>
  <c r="DW27" i="11"/>
  <c r="DT10" i="11"/>
  <c r="DQ10" i="11"/>
  <c r="DN10" i="11"/>
  <c r="DK10" i="11"/>
  <c r="DH8" i="11"/>
  <c r="DE27" i="11"/>
  <c r="DB8" i="11"/>
  <c r="CY8" i="11"/>
  <c r="CV8" i="11"/>
  <c r="CS8" i="11"/>
  <c r="CP8" i="11"/>
  <c r="CM8" i="11"/>
  <c r="CJ8" i="11"/>
  <c r="CG8" i="11"/>
  <c r="CD17" i="11"/>
  <c r="CD23" i="11"/>
  <c r="CD24" i="11"/>
  <c r="CA17" i="11"/>
  <c r="CA18" i="11"/>
  <c r="CA23" i="11"/>
  <c r="CA26" i="11"/>
  <c r="BX10" i="11"/>
  <c r="BU10" i="11"/>
  <c r="BR10" i="11"/>
  <c r="BO27" i="11"/>
  <c r="BL16" i="11"/>
  <c r="BI10" i="11"/>
  <c r="BF17" i="11"/>
  <c r="AK14" i="11"/>
  <c r="AK15" i="11"/>
  <c r="AK16" i="11"/>
  <c r="AK17" i="11"/>
  <c r="AK18" i="11"/>
  <c r="AK19" i="11"/>
  <c r="AK20" i="11"/>
  <c r="AK21" i="11"/>
  <c r="AK22" i="11"/>
  <c r="AK24" i="11"/>
  <c r="AK25" i="11"/>
  <c r="AK26" i="11"/>
  <c r="AK27" i="11"/>
  <c r="AK28" i="11"/>
  <c r="AK29" i="11"/>
  <c r="AK30" i="11"/>
  <c r="AK31" i="11"/>
  <c r="AK32" i="11"/>
  <c r="AH8" i="11"/>
  <c r="AH9" i="11"/>
  <c r="AH10" i="11"/>
  <c r="AE9" i="11"/>
  <c r="AE10" i="11"/>
  <c r="AE24" i="11"/>
  <c r="AE28" i="11"/>
  <c r="AB7" i="11"/>
  <c r="AB8" i="11"/>
  <c r="AB9" i="11"/>
  <c r="AB10" i="11"/>
  <c r="AB11" i="11"/>
  <c r="Y10" i="11"/>
  <c r="V7" i="11"/>
  <c r="V8" i="11"/>
  <c r="V9" i="11"/>
  <c r="V10" i="11"/>
  <c r="V11" i="11"/>
  <c r="V13" i="11"/>
  <c r="V14" i="11"/>
  <c r="V15" i="11"/>
  <c r="V16" i="11"/>
  <c r="V17" i="11"/>
  <c r="V18" i="11"/>
  <c r="V19" i="11"/>
  <c r="V20" i="11"/>
  <c r="V21" i="11"/>
  <c r="V22" i="11"/>
  <c r="V23" i="11"/>
  <c r="V24" i="11"/>
  <c r="V25" i="11"/>
  <c r="V26" i="11"/>
  <c r="V27" i="11"/>
  <c r="V28" i="11"/>
  <c r="V29" i="11"/>
  <c r="V30" i="11"/>
  <c r="V31" i="11"/>
  <c r="V32" i="11"/>
  <c r="V33" i="11"/>
  <c r="S8" i="11"/>
  <c r="S9" i="11"/>
  <c r="S10" i="11"/>
  <c r="S11" i="11"/>
  <c r="S7" i="11"/>
  <c r="F26" i="3" l="1"/>
  <c r="M13" i="11"/>
  <c r="M14" i="11"/>
  <c r="M15" i="11"/>
  <c r="M16" i="11"/>
  <c r="M17" i="11"/>
  <c r="M18" i="11"/>
  <c r="M19" i="11"/>
  <c r="M20" i="11"/>
  <c r="M21" i="11"/>
  <c r="M22" i="11"/>
  <c r="M23" i="11"/>
  <c r="M24" i="11"/>
  <c r="M25" i="11"/>
  <c r="M26" i="11"/>
  <c r="M27" i="11"/>
  <c r="M28" i="11"/>
  <c r="M29" i="11"/>
  <c r="M30" i="11"/>
  <c r="M31" i="11"/>
  <c r="M32" i="11"/>
  <c r="M33" i="11"/>
  <c r="G7" i="11"/>
  <c r="G8" i="11"/>
  <c r="G9" i="11"/>
  <c r="G10" i="11"/>
  <c r="G11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B34" i="13"/>
  <c r="B8" i="13"/>
  <c r="C8" i="13"/>
  <c r="B9" i="13"/>
  <c r="C9" i="13"/>
  <c r="B10" i="13"/>
  <c r="C10" i="13"/>
  <c r="B11" i="13"/>
  <c r="C11" i="13"/>
  <c r="B14" i="13"/>
  <c r="C14" i="13"/>
  <c r="B15" i="13"/>
  <c r="C15" i="13"/>
  <c r="B17" i="13"/>
  <c r="C17" i="13"/>
  <c r="B18" i="13"/>
  <c r="C18" i="13"/>
  <c r="B19" i="13"/>
  <c r="C19" i="13"/>
  <c r="B21" i="13"/>
  <c r="C21" i="13"/>
  <c r="B26" i="13"/>
  <c r="C26" i="13"/>
  <c r="B27" i="13"/>
  <c r="C27" i="13"/>
  <c r="B31" i="13"/>
  <c r="C31" i="13"/>
  <c r="B32" i="13"/>
  <c r="C32" i="13"/>
  <c r="B33" i="13"/>
  <c r="C33" i="13"/>
  <c r="D11" i="13" l="1"/>
  <c r="D21" i="13"/>
  <c r="D33" i="13"/>
  <c r="D19" i="13"/>
  <c r="D17" i="13"/>
  <c r="D14" i="13"/>
  <c r="D9" i="13"/>
  <c r="D10" i="13"/>
  <c r="D32" i="13"/>
  <c r="D27" i="13"/>
  <c r="D31" i="13"/>
  <c r="D26" i="13"/>
  <c r="D18" i="13"/>
  <c r="D15" i="13"/>
  <c r="D8" i="13"/>
  <c r="C34" i="12" l="1"/>
  <c r="B34" i="12"/>
  <c r="B8" i="12"/>
  <c r="C8" i="12"/>
  <c r="B9" i="12"/>
  <c r="C9" i="12"/>
  <c r="B10" i="12"/>
  <c r="C10" i="12"/>
  <c r="B11" i="12"/>
  <c r="C11" i="12"/>
  <c r="B13" i="12"/>
  <c r="C13" i="12"/>
  <c r="B14" i="12"/>
  <c r="C14" i="12"/>
  <c r="B15" i="12"/>
  <c r="C15" i="12"/>
  <c r="B16" i="12"/>
  <c r="C16" i="12"/>
  <c r="B17" i="12"/>
  <c r="C17" i="12"/>
  <c r="B18" i="12"/>
  <c r="C18" i="12"/>
  <c r="B19" i="12"/>
  <c r="C19" i="12"/>
  <c r="B20" i="12"/>
  <c r="C20" i="12"/>
  <c r="B21" i="12"/>
  <c r="C21" i="12"/>
  <c r="B22" i="12"/>
  <c r="C22" i="12"/>
  <c r="B23" i="12"/>
  <c r="C23" i="12"/>
  <c r="B24" i="12"/>
  <c r="C24" i="12"/>
  <c r="B25" i="12"/>
  <c r="C25" i="12"/>
  <c r="B26" i="12"/>
  <c r="C26" i="12"/>
  <c r="B27" i="12"/>
  <c r="C27" i="12"/>
  <c r="B28" i="12"/>
  <c r="C28" i="12"/>
  <c r="B29" i="12"/>
  <c r="C29" i="12"/>
  <c r="B30" i="12"/>
  <c r="C30" i="12"/>
  <c r="B31" i="12"/>
  <c r="C31" i="12"/>
  <c r="B32" i="12"/>
  <c r="C32" i="12"/>
  <c r="B33" i="12"/>
  <c r="C33" i="12"/>
  <c r="C7" i="12"/>
  <c r="B7" i="12"/>
  <c r="X12" i="13"/>
  <c r="X5" i="13" s="1"/>
  <c r="W12" i="13"/>
  <c r="U12" i="13"/>
  <c r="T12" i="13"/>
  <c r="R12" i="13"/>
  <c r="Q12" i="13"/>
  <c r="O12" i="13"/>
  <c r="N12" i="13"/>
  <c r="L12" i="13"/>
  <c r="K12" i="13"/>
  <c r="I12" i="13"/>
  <c r="H12" i="13"/>
  <c r="F12" i="13"/>
  <c r="E12" i="13"/>
  <c r="B6" i="13"/>
  <c r="X6" i="13"/>
  <c r="W6" i="13"/>
  <c r="U6" i="13"/>
  <c r="T6" i="13"/>
  <c r="T5" i="13" s="1"/>
  <c r="R6" i="13"/>
  <c r="Q6" i="13"/>
  <c r="Q5" i="13" s="1"/>
  <c r="O6" i="13"/>
  <c r="N6" i="13"/>
  <c r="N5" i="13" s="1"/>
  <c r="L6" i="13"/>
  <c r="K6" i="13"/>
  <c r="I6" i="13"/>
  <c r="H6" i="13"/>
  <c r="F6" i="13"/>
  <c r="E6" i="13"/>
  <c r="E5" i="13" s="1"/>
  <c r="BR12" i="12"/>
  <c r="BQ12" i="12"/>
  <c r="BP12" i="12"/>
  <c r="BP5" i="12" s="1"/>
  <c r="BN12" i="12"/>
  <c r="BM12" i="12"/>
  <c r="BL12" i="12"/>
  <c r="BK12" i="12"/>
  <c r="BJ12" i="12"/>
  <c r="BH12" i="12"/>
  <c r="BG12" i="12"/>
  <c r="BE12" i="12"/>
  <c r="BD12" i="12"/>
  <c r="BB12" i="12"/>
  <c r="BA12" i="12"/>
  <c r="AY12" i="12"/>
  <c r="AX12" i="12"/>
  <c r="AV12" i="12"/>
  <c r="AU12" i="12"/>
  <c r="AS12" i="12"/>
  <c r="AR12" i="12"/>
  <c r="AP12" i="12"/>
  <c r="AO12" i="12"/>
  <c r="AM12" i="12"/>
  <c r="AL12" i="12"/>
  <c r="AJ12" i="12"/>
  <c r="AI12" i="12"/>
  <c r="AG12" i="12"/>
  <c r="AF12" i="12"/>
  <c r="AF5" i="12" s="1"/>
  <c r="AD12" i="12"/>
  <c r="AC12" i="12"/>
  <c r="AA12" i="12"/>
  <c r="Z12" i="12"/>
  <c r="X12" i="12"/>
  <c r="W12" i="12"/>
  <c r="U12" i="12"/>
  <c r="T12" i="12"/>
  <c r="T5" i="12" s="1"/>
  <c r="R12" i="12"/>
  <c r="Q12" i="12"/>
  <c r="O12" i="12"/>
  <c r="N12" i="12"/>
  <c r="L12" i="12"/>
  <c r="L5" i="12" s="1"/>
  <c r="K12" i="12"/>
  <c r="I12" i="12"/>
  <c r="H12" i="12"/>
  <c r="F12" i="12"/>
  <c r="E12" i="12"/>
  <c r="BQ6" i="12"/>
  <c r="BP6" i="12"/>
  <c r="BN6" i="12"/>
  <c r="BM6" i="12"/>
  <c r="BK6" i="12"/>
  <c r="BL6" i="12" s="1"/>
  <c r="BJ6" i="12"/>
  <c r="BH6" i="12"/>
  <c r="BG6" i="12"/>
  <c r="BG5" i="12" s="1"/>
  <c r="BE6" i="12"/>
  <c r="BD6" i="12"/>
  <c r="BB6" i="12"/>
  <c r="BA6" i="12"/>
  <c r="BA5" i="12" s="1"/>
  <c r="AY6" i="12"/>
  <c r="AX6" i="12"/>
  <c r="AV6" i="12"/>
  <c r="AW6" i="12" s="1"/>
  <c r="AU6" i="12"/>
  <c r="AS6" i="12"/>
  <c r="AR6" i="12"/>
  <c r="AR5" i="12" s="1"/>
  <c r="AP6" i="12"/>
  <c r="AO6" i="12"/>
  <c r="AM6" i="12"/>
  <c r="AL6" i="12"/>
  <c r="AJ6" i="12"/>
  <c r="AI6" i="12"/>
  <c r="AG6" i="12"/>
  <c r="AF6" i="12"/>
  <c r="AD6" i="12"/>
  <c r="AC6" i="12"/>
  <c r="AA6" i="12"/>
  <c r="AA5" i="12" s="1"/>
  <c r="Z6" i="12"/>
  <c r="X6" i="12"/>
  <c r="Y6" i="12" s="1"/>
  <c r="W6" i="12"/>
  <c r="U6" i="12"/>
  <c r="U5" i="12" s="1"/>
  <c r="T6" i="12"/>
  <c r="R6" i="12"/>
  <c r="Q6" i="12"/>
  <c r="O6" i="12"/>
  <c r="N6" i="12"/>
  <c r="L6" i="12"/>
  <c r="K6" i="12"/>
  <c r="K5" i="12" s="1"/>
  <c r="I6" i="12"/>
  <c r="H6" i="12"/>
  <c r="F6" i="12"/>
  <c r="E6" i="12"/>
  <c r="E5" i="12" s="1"/>
  <c r="BH5" i="12"/>
  <c r="AY5" i="12"/>
  <c r="AU5" i="12"/>
  <c r="AM5" i="12"/>
  <c r="AI5" i="12"/>
  <c r="O5" i="12"/>
  <c r="C34" i="11"/>
  <c r="B34" i="11"/>
  <c r="B33" i="11"/>
  <c r="E12" i="11"/>
  <c r="F12" i="11"/>
  <c r="G12" i="11" s="1"/>
  <c r="H12" i="11"/>
  <c r="I12" i="11"/>
  <c r="J12" i="11"/>
  <c r="K12" i="11"/>
  <c r="L12" i="11"/>
  <c r="N12" i="11"/>
  <c r="O12" i="11"/>
  <c r="P12" i="11"/>
  <c r="Q12" i="11"/>
  <c r="R12" i="11"/>
  <c r="S12" i="11"/>
  <c r="T12" i="11"/>
  <c r="U12" i="11"/>
  <c r="W12" i="11"/>
  <c r="X12" i="11"/>
  <c r="Y12" i="11"/>
  <c r="Z12" i="11"/>
  <c r="AA12" i="11"/>
  <c r="AB12" i="11"/>
  <c r="AC12" i="11"/>
  <c r="AD12" i="11"/>
  <c r="AF12" i="11"/>
  <c r="AG12" i="11"/>
  <c r="AH12" i="11"/>
  <c r="AI12" i="11"/>
  <c r="AJ12" i="11"/>
  <c r="AL12" i="11"/>
  <c r="AM12" i="11"/>
  <c r="AN12" i="11"/>
  <c r="AO12" i="11"/>
  <c r="AP12" i="11"/>
  <c r="AQ12" i="11"/>
  <c r="AR12" i="11"/>
  <c r="AS12" i="11"/>
  <c r="AT12" i="11"/>
  <c r="AU12" i="11"/>
  <c r="AV12" i="11"/>
  <c r="AW12" i="11"/>
  <c r="AX12" i="11"/>
  <c r="AY12" i="11"/>
  <c r="AZ12" i="11"/>
  <c r="BA12" i="11"/>
  <c r="BB12" i="11"/>
  <c r="BC12" i="11"/>
  <c r="BD12" i="11"/>
  <c r="BE12" i="11"/>
  <c r="BG12" i="11"/>
  <c r="BH12" i="11"/>
  <c r="BI12" i="11"/>
  <c r="BJ12" i="11"/>
  <c r="BK12" i="11"/>
  <c r="BM12" i="11"/>
  <c r="BN12" i="11"/>
  <c r="BP12" i="11"/>
  <c r="BQ12" i="11"/>
  <c r="BR12" i="11"/>
  <c r="BS12" i="11"/>
  <c r="BT12" i="11"/>
  <c r="BU12" i="11"/>
  <c r="BV12" i="11"/>
  <c r="BW12" i="11"/>
  <c r="BX12" i="11"/>
  <c r="BY12" i="11"/>
  <c r="BZ12" i="11"/>
  <c r="CA12" i="11" s="1"/>
  <c r="CB12" i="11"/>
  <c r="CC12" i="11"/>
  <c r="CD12" i="11" s="1"/>
  <c r="CE12" i="11"/>
  <c r="CF12" i="11"/>
  <c r="CG12" i="11"/>
  <c r="CH12" i="11"/>
  <c r="CI12" i="11"/>
  <c r="CJ12" i="11"/>
  <c r="CK12" i="11"/>
  <c r="CL12" i="11"/>
  <c r="CM12" i="11"/>
  <c r="CN12" i="11"/>
  <c r="CO12" i="11"/>
  <c r="CP12" i="11"/>
  <c r="CQ12" i="11"/>
  <c r="CR12" i="11"/>
  <c r="CS12" i="11"/>
  <c r="CT12" i="11"/>
  <c r="CU12" i="11"/>
  <c r="CV12" i="11"/>
  <c r="CW12" i="11"/>
  <c r="CX12" i="11"/>
  <c r="CY12" i="11"/>
  <c r="CZ12" i="11"/>
  <c r="DA12" i="11"/>
  <c r="DB12" i="11"/>
  <c r="DC12" i="11"/>
  <c r="DD12" i="11"/>
  <c r="DE12" i="11" s="1"/>
  <c r="DF12" i="11"/>
  <c r="DG12" i="11"/>
  <c r="DH12" i="11"/>
  <c r="DI12" i="11"/>
  <c r="DJ12" i="11"/>
  <c r="DK12" i="11"/>
  <c r="DL12" i="11"/>
  <c r="DM12" i="11"/>
  <c r="DN12" i="11"/>
  <c r="DO12" i="11"/>
  <c r="DP12" i="11"/>
  <c r="DQ12" i="11"/>
  <c r="DR12" i="11"/>
  <c r="DS12" i="11"/>
  <c r="DT12" i="11"/>
  <c r="DU12" i="11"/>
  <c r="DV12" i="11"/>
  <c r="DX12" i="11"/>
  <c r="DY12" i="11"/>
  <c r="EA12" i="11"/>
  <c r="EB12" i="11"/>
  <c r="ED12" i="11"/>
  <c r="EE12" i="11"/>
  <c r="EG12" i="11"/>
  <c r="EH12" i="11"/>
  <c r="EJ12" i="11"/>
  <c r="EK12" i="11"/>
  <c r="EM12" i="11"/>
  <c r="EN12" i="11"/>
  <c r="EP12" i="11"/>
  <c r="EQ12" i="11"/>
  <c r="ES12" i="11"/>
  <c r="ET12" i="11"/>
  <c r="EV12" i="11"/>
  <c r="EW12" i="11"/>
  <c r="EY12" i="11"/>
  <c r="EZ12" i="11"/>
  <c r="FB12" i="11"/>
  <c r="FC12" i="11"/>
  <c r="FE12" i="11"/>
  <c r="FF12" i="11"/>
  <c r="FH12" i="11"/>
  <c r="FI12" i="11"/>
  <c r="FK12" i="11"/>
  <c r="FL12" i="11"/>
  <c r="FN12" i="11"/>
  <c r="FO12" i="11"/>
  <c r="FP12" i="11"/>
  <c r="FQ12" i="11"/>
  <c r="FR12" i="11"/>
  <c r="FS12" i="11"/>
  <c r="FT12" i="11"/>
  <c r="FU12" i="11"/>
  <c r="FV12" i="11"/>
  <c r="FW12" i="11"/>
  <c r="FX12" i="11"/>
  <c r="FY12" i="11"/>
  <c r="FZ12" i="11"/>
  <c r="GA12" i="11"/>
  <c r="GC12" i="11"/>
  <c r="GD12" i="11"/>
  <c r="GF12" i="11"/>
  <c r="GG12" i="11"/>
  <c r="GH12" i="11"/>
  <c r="GI12" i="11"/>
  <c r="GJ12" i="11"/>
  <c r="GK12" i="11" s="1"/>
  <c r="GL12" i="11"/>
  <c r="GM12" i="11"/>
  <c r="GO12" i="11"/>
  <c r="GP12" i="11"/>
  <c r="GR12" i="11"/>
  <c r="GS12" i="11"/>
  <c r="GT12" i="11" s="1"/>
  <c r="GU12" i="11"/>
  <c r="GV12" i="11"/>
  <c r="GW12" i="11" s="1"/>
  <c r="GX12" i="11"/>
  <c r="GY12" i="11"/>
  <c r="HA12" i="11"/>
  <c r="HB12" i="11"/>
  <c r="HC12" i="11" s="1"/>
  <c r="HD12" i="11"/>
  <c r="HE12" i="11"/>
  <c r="HG12" i="11"/>
  <c r="HH12" i="11"/>
  <c r="HJ12" i="11"/>
  <c r="HK12" i="11"/>
  <c r="HL12" i="11"/>
  <c r="HM12" i="11"/>
  <c r="HN12" i="11"/>
  <c r="HO12" i="11"/>
  <c r="HP12" i="11"/>
  <c r="HQ12" i="11"/>
  <c r="HS12" i="11"/>
  <c r="HT12" i="11"/>
  <c r="HU12" i="11" s="1"/>
  <c r="HV12" i="11"/>
  <c r="HW12" i="11"/>
  <c r="HX12" i="11"/>
  <c r="HY12" i="11"/>
  <c r="HZ12" i="11"/>
  <c r="IA12" i="11"/>
  <c r="IB12" i="11"/>
  <c r="IC12" i="11"/>
  <c r="ID12" i="11"/>
  <c r="IE12" i="11"/>
  <c r="IF12" i="11"/>
  <c r="IG12" i="11"/>
  <c r="IH12" i="11"/>
  <c r="II12" i="11"/>
  <c r="IJ12" i="11"/>
  <c r="IK12" i="11"/>
  <c r="IL12" i="11"/>
  <c r="IM12" i="11"/>
  <c r="IN12" i="11"/>
  <c r="IO12" i="11"/>
  <c r="IP12" i="11"/>
  <c r="IQ12" i="11"/>
  <c r="IR12" i="11"/>
  <c r="IS12" i="11"/>
  <c r="IT12" i="11"/>
  <c r="IU12" i="11"/>
  <c r="IW12" i="11"/>
  <c r="IX12" i="11"/>
  <c r="IY12" i="11" s="1"/>
  <c r="IZ12" i="11"/>
  <c r="JA12" i="11"/>
  <c r="JB12" i="11"/>
  <c r="JC12" i="11"/>
  <c r="JD12" i="11"/>
  <c r="JE12" i="11"/>
  <c r="JF12" i="11"/>
  <c r="JG12" i="11"/>
  <c r="JH12" i="11"/>
  <c r="E6" i="11"/>
  <c r="F6" i="11"/>
  <c r="H6" i="11"/>
  <c r="I6" i="11"/>
  <c r="J6" i="11"/>
  <c r="K6" i="11"/>
  <c r="L6" i="11"/>
  <c r="N6" i="11"/>
  <c r="O6" i="11"/>
  <c r="P6" i="11"/>
  <c r="Q6" i="11"/>
  <c r="R6" i="11"/>
  <c r="T6" i="11"/>
  <c r="U6" i="11"/>
  <c r="W6" i="11"/>
  <c r="X6" i="11"/>
  <c r="Z6" i="11"/>
  <c r="Z5" i="11" s="1"/>
  <c r="AA6" i="11"/>
  <c r="AC6" i="11"/>
  <c r="AC5" i="11" s="1"/>
  <c r="AD6" i="11"/>
  <c r="AF6" i="11"/>
  <c r="AF5" i="11" s="1"/>
  <c r="AG6" i="11"/>
  <c r="AI6" i="11"/>
  <c r="AJ6" i="11"/>
  <c r="AL6" i="11"/>
  <c r="AM6" i="11"/>
  <c r="AN6" i="11"/>
  <c r="AO6" i="11"/>
  <c r="AP6" i="11"/>
  <c r="AQ6" i="11"/>
  <c r="AR6" i="11"/>
  <c r="AS6" i="11"/>
  <c r="AT6" i="11"/>
  <c r="AU6" i="11"/>
  <c r="AV6" i="11"/>
  <c r="AW6" i="11"/>
  <c r="AX6" i="11"/>
  <c r="AY6" i="11"/>
  <c r="AZ6" i="11"/>
  <c r="BA6" i="11"/>
  <c r="BB6" i="11"/>
  <c r="BC6" i="11"/>
  <c r="BD6" i="11"/>
  <c r="BE6" i="11"/>
  <c r="BG6" i="11"/>
  <c r="BH6" i="11"/>
  <c r="BJ6" i="11"/>
  <c r="BK6" i="11"/>
  <c r="BM6" i="11"/>
  <c r="BN6" i="11"/>
  <c r="BP6" i="11"/>
  <c r="BQ6" i="11"/>
  <c r="BS6" i="11"/>
  <c r="BS5" i="11" s="1"/>
  <c r="BT6" i="11"/>
  <c r="BV6" i="11"/>
  <c r="BW6" i="11"/>
  <c r="BY6" i="11"/>
  <c r="BY5" i="11" s="1"/>
  <c r="BZ6" i="11"/>
  <c r="CB6" i="11"/>
  <c r="CC6" i="11"/>
  <c r="CE6" i="11"/>
  <c r="CE5" i="11" s="1"/>
  <c r="CF6" i="11"/>
  <c r="CH6" i="11"/>
  <c r="CI6" i="11"/>
  <c r="CK6" i="11"/>
  <c r="CL6" i="11"/>
  <c r="CN6" i="11"/>
  <c r="CO6" i="11"/>
  <c r="CQ6" i="11"/>
  <c r="CQ5" i="11" s="1"/>
  <c r="CR6" i="11"/>
  <c r="CT6" i="11"/>
  <c r="CU6" i="11"/>
  <c r="CW6" i="11"/>
  <c r="CX6" i="11"/>
  <c r="CZ6" i="11"/>
  <c r="DA6" i="11"/>
  <c r="DC6" i="11"/>
  <c r="DD6" i="11"/>
  <c r="DF6" i="11"/>
  <c r="DG6" i="11"/>
  <c r="DI6" i="11"/>
  <c r="DJ6" i="11"/>
  <c r="DL6" i="11"/>
  <c r="DL5" i="11" s="1"/>
  <c r="DM6" i="11"/>
  <c r="DO6" i="11"/>
  <c r="DO5" i="11" s="1"/>
  <c r="DP6" i="11"/>
  <c r="DR6" i="11"/>
  <c r="DS6" i="11"/>
  <c r="DU6" i="11"/>
  <c r="DU5" i="11" s="1"/>
  <c r="DV6" i="11"/>
  <c r="DX6" i="11"/>
  <c r="DY6" i="11"/>
  <c r="EA6" i="11"/>
  <c r="EB6" i="11"/>
  <c r="ED6" i="11"/>
  <c r="EE6" i="11"/>
  <c r="EG6" i="11"/>
  <c r="EH6" i="11"/>
  <c r="EJ6" i="11"/>
  <c r="EK6" i="11"/>
  <c r="EM6" i="11"/>
  <c r="EN6" i="11"/>
  <c r="EP6" i="11"/>
  <c r="EQ6" i="11"/>
  <c r="ES6" i="11"/>
  <c r="ES5" i="11" s="1"/>
  <c r="ET6" i="11"/>
  <c r="EV6" i="11"/>
  <c r="EW6" i="11"/>
  <c r="EY6" i="11"/>
  <c r="EY5" i="11" s="1"/>
  <c r="EZ6" i="11"/>
  <c r="FB6" i="11"/>
  <c r="FC6" i="11"/>
  <c r="FE6" i="11"/>
  <c r="FE5" i="11" s="1"/>
  <c r="FF6" i="11"/>
  <c r="FH6" i="11"/>
  <c r="FI6" i="11"/>
  <c r="FK6" i="11"/>
  <c r="FK5" i="11" s="1"/>
  <c r="FL6" i="11"/>
  <c r="FN6" i="11"/>
  <c r="FO6" i="11"/>
  <c r="FQ6" i="11"/>
  <c r="FQ5" i="11" s="1"/>
  <c r="FR6" i="11"/>
  <c r="FT6" i="11"/>
  <c r="FT5" i="11" s="1"/>
  <c r="FU6" i="11"/>
  <c r="FW6" i="11"/>
  <c r="FX6" i="11"/>
  <c r="FZ6" i="11"/>
  <c r="GA6" i="11"/>
  <c r="GC6" i="11"/>
  <c r="GD6" i="11"/>
  <c r="GF6" i="11"/>
  <c r="GG6" i="11"/>
  <c r="GI6" i="11"/>
  <c r="GI5" i="11" s="1"/>
  <c r="GJ6" i="11"/>
  <c r="GL6" i="11"/>
  <c r="GL5" i="11" s="1"/>
  <c r="GM6" i="11"/>
  <c r="GO6" i="11"/>
  <c r="GP6" i="11"/>
  <c r="GR6" i="11"/>
  <c r="GR5" i="11" s="1"/>
  <c r="GS6" i="11"/>
  <c r="GU6" i="11"/>
  <c r="GU5" i="11" s="1"/>
  <c r="GV6" i="11"/>
  <c r="GX6" i="11"/>
  <c r="GY6" i="11"/>
  <c r="HA6" i="11"/>
  <c r="HA5" i="11" s="1"/>
  <c r="HB6" i="11"/>
  <c r="HD6" i="11"/>
  <c r="HD5" i="11" s="1"/>
  <c r="HE6" i="11"/>
  <c r="HG6" i="11"/>
  <c r="HG5" i="11" s="1"/>
  <c r="HH6" i="11"/>
  <c r="HJ6" i="11"/>
  <c r="HJ5" i="11" s="1"/>
  <c r="HK6" i="11"/>
  <c r="HM6" i="11"/>
  <c r="HN6" i="11"/>
  <c r="HP6" i="11"/>
  <c r="HQ6" i="11"/>
  <c r="HS6" i="11"/>
  <c r="HT6" i="11"/>
  <c r="HV6" i="11"/>
  <c r="HW6" i="11"/>
  <c r="HY6" i="11"/>
  <c r="HY5" i="11" s="1"/>
  <c r="HZ6" i="11"/>
  <c r="IB6" i="11"/>
  <c r="IC6" i="11"/>
  <c r="IE6" i="11"/>
  <c r="IE5" i="11" s="1"/>
  <c r="IF6" i="11"/>
  <c r="IH6" i="11"/>
  <c r="II6" i="11"/>
  <c r="IK6" i="11"/>
  <c r="IL6" i="11"/>
  <c r="IN6" i="11"/>
  <c r="IO6" i="11"/>
  <c r="IQ6" i="11"/>
  <c r="IQ5" i="11" s="1"/>
  <c r="IR6" i="11"/>
  <c r="IT6" i="11"/>
  <c r="IU6" i="11"/>
  <c r="IW6" i="11"/>
  <c r="IW5" i="11" s="1"/>
  <c r="IX6" i="11"/>
  <c r="IZ6" i="11"/>
  <c r="JA6" i="11"/>
  <c r="JC6" i="11"/>
  <c r="JC5" i="11" s="1"/>
  <c r="JD6" i="11"/>
  <c r="JE6" i="11"/>
  <c r="JF6" i="11"/>
  <c r="JF5" i="11" s="1"/>
  <c r="JG6" i="11"/>
  <c r="JG5" i="11" s="1"/>
  <c r="JH6" i="11"/>
  <c r="BG5" i="11" l="1"/>
  <c r="BB5" i="11"/>
  <c r="AX5" i="11"/>
  <c r="AT5" i="11"/>
  <c r="AP5" i="11"/>
  <c r="AL5" i="11"/>
  <c r="T5" i="11"/>
  <c r="O5" i="11"/>
  <c r="E5" i="11"/>
  <c r="BK5" i="11"/>
  <c r="AZ5" i="11"/>
  <c r="AR5" i="11"/>
  <c r="FH5" i="11"/>
  <c r="BP5" i="11"/>
  <c r="DN6" i="11"/>
  <c r="DB6" i="11"/>
  <c r="FM12" i="11"/>
  <c r="FG12" i="11"/>
  <c r="FA12" i="11"/>
  <c r="EU12" i="11"/>
  <c r="EB5" i="11"/>
  <c r="DW12" i="11"/>
  <c r="BC5" i="11"/>
  <c r="AY5" i="11"/>
  <c r="AU5" i="11"/>
  <c r="AQ5" i="11"/>
  <c r="AM5" i="11"/>
  <c r="P5" i="11"/>
  <c r="K5" i="11"/>
  <c r="Y6" i="11"/>
  <c r="AE12" i="11"/>
  <c r="V12" i="11"/>
  <c r="M12" i="11"/>
  <c r="L5" i="13"/>
  <c r="K5" i="13"/>
  <c r="W5" i="13"/>
  <c r="Y5" i="13" s="1"/>
  <c r="U5" i="13"/>
  <c r="V5" i="13" s="1"/>
  <c r="R5" i="13"/>
  <c r="S5" i="13" s="1"/>
  <c r="P6" i="13"/>
  <c r="O5" i="13"/>
  <c r="P5" i="13" s="1"/>
  <c r="P12" i="13"/>
  <c r="M12" i="13"/>
  <c r="M5" i="13"/>
  <c r="J6" i="13"/>
  <c r="I5" i="13"/>
  <c r="H5" i="13"/>
  <c r="B12" i="13"/>
  <c r="B5" i="13" s="1"/>
  <c r="J12" i="13"/>
  <c r="G12" i="13"/>
  <c r="C12" i="13"/>
  <c r="F5" i="13"/>
  <c r="G5" i="13" s="1"/>
  <c r="D28" i="12"/>
  <c r="D14" i="12"/>
  <c r="BQ5" i="12"/>
  <c r="BR5" i="12" s="1"/>
  <c r="D15" i="12"/>
  <c r="BK5" i="12"/>
  <c r="BI5" i="12"/>
  <c r="BD5" i="12"/>
  <c r="BF6" i="12"/>
  <c r="D18" i="12"/>
  <c r="D16" i="12"/>
  <c r="D20" i="12"/>
  <c r="BF12" i="12"/>
  <c r="D29" i="12"/>
  <c r="AV5" i="12"/>
  <c r="AW5" i="12" s="1"/>
  <c r="AW12" i="12"/>
  <c r="D32" i="12"/>
  <c r="D33" i="12"/>
  <c r="AS5" i="12"/>
  <c r="AT5" i="12" s="1"/>
  <c r="D10" i="12"/>
  <c r="D8" i="12"/>
  <c r="D13" i="12"/>
  <c r="AJ5" i="12"/>
  <c r="AK5" i="12" s="1"/>
  <c r="AK12" i="12"/>
  <c r="D30" i="12"/>
  <c r="AC5" i="12"/>
  <c r="B12" i="12"/>
  <c r="AE12" i="12"/>
  <c r="W5" i="12"/>
  <c r="D17" i="12"/>
  <c r="D19" i="12"/>
  <c r="D26" i="12"/>
  <c r="D24" i="12"/>
  <c r="D22" i="12"/>
  <c r="D27" i="12"/>
  <c r="D25" i="12"/>
  <c r="D23" i="12"/>
  <c r="D21" i="12"/>
  <c r="C12" i="12"/>
  <c r="D12" i="12" s="1"/>
  <c r="D31" i="12"/>
  <c r="X5" i="12"/>
  <c r="Y5" i="12" s="1"/>
  <c r="Y12" i="12"/>
  <c r="H5" i="12"/>
  <c r="J6" i="12"/>
  <c r="D9" i="12"/>
  <c r="D11" i="12"/>
  <c r="G6" i="12"/>
  <c r="B6" i="12"/>
  <c r="D7" i="12"/>
  <c r="DG5" i="11"/>
  <c r="DH6" i="11"/>
  <c r="CU5" i="11"/>
  <c r="CV6" i="11"/>
  <c r="AW5" i="11"/>
  <c r="AO5" i="11"/>
  <c r="R5" i="11"/>
  <c r="S6" i="11"/>
  <c r="N5" i="11"/>
  <c r="IZ5" i="11"/>
  <c r="JD5" i="11"/>
  <c r="JE5" i="11" s="1"/>
  <c r="IS6" i="11"/>
  <c r="HB5" i="11"/>
  <c r="HC5" i="11" s="1"/>
  <c r="HC6" i="11"/>
  <c r="GW6" i="11"/>
  <c r="FY6" i="11"/>
  <c r="DV5" i="11"/>
  <c r="DW5" i="11" s="1"/>
  <c r="DK6" i="11"/>
  <c r="CX5" i="11"/>
  <c r="CY6" i="11"/>
  <c r="BN5" i="11"/>
  <c r="BI6" i="11"/>
  <c r="AA5" i="11"/>
  <c r="AB5" i="11" s="1"/>
  <c r="AB6" i="11"/>
  <c r="U5" i="11"/>
  <c r="V5" i="11" s="1"/>
  <c r="V6" i="11"/>
  <c r="F5" i="11"/>
  <c r="G6" i="11"/>
  <c r="IB5" i="11"/>
  <c r="GB12" i="11"/>
  <c r="FJ12" i="11"/>
  <c r="EL12" i="11"/>
  <c r="JH5" i="11"/>
  <c r="FI5" i="11"/>
  <c r="FJ5" i="11" s="1"/>
  <c r="FJ6" i="11"/>
  <c r="CO5" i="11"/>
  <c r="CP6" i="11"/>
  <c r="BA5" i="11"/>
  <c r="AS5" i="11"/>
  <c r="I5" i="11"/>
  <c r="FZ5" i="11"/>
  <c r="EV5" i="11"/>
  <c r="EP5" i="11"/>
  <c r="EJ5" i="11"/>
  <c r="CH5" i="11"/>
  <c r="CB5" i="11"/>
  <c r="BD5" i="11"/>
  <c r="AV5" i="11"/>
  <c r="AN5" i="11"/>
  <c r="W5" i="11"/>
  <c r="Q5" i="11"/>
  <c r="L5" i="11"/>
  <c r="H5" i="11"/>
  <c r="BH5" i="11"/>
  <c r="BI5" i="11" s="1"/>
  <c r="JA5" i="11"/>
  <c r="IX5" i="11"/>
  <c r="IY5" i="11" s="1"/>
  <c r="IU5" i="11"/>
  <c r="IV12" i="11"/>
  <c r="IT5" i="11"/>
  <c r="IO5" i="11"/>
  <c r="IP6" i="11"/>
  <c r="IR5" i="11"/>
  <c r="IS5" i="11" s="1"/>
  <c r="IN5" i="11"/>
  <c r="IK5" i="11"/>
  <c r="IL5" i="11"/>
  <c r="IM5" i="11" s="1"/>
  <c r="IM6" i="11"/>
  <c r="IH5" i="11"/>
  <c r="IJ6" i="11"/>
  <c r="II5" i="11"/>
  <c r="IF5" i="11"/>
  <c r="IG5" i="11" s="1"/>
  <c r="IG6" i="11"/>
  <c r="HV5" i="11"/>
  <c r="IC5" i="11"/>
  <c r="ID5" i="11" s="1"/>
  <c r="ID6" i="11"/>
  <c r="HZ5" i="11"/>
  <c r="IA5" i="11" s="1"/>
  <c r="IA6" i="11"/>
  <c r="HW5" i="11"/>
  <c r="HX5" i="11" s="1"/>
  <c r="HX6" i="11"/>
  <c r="HS5" i="11"/>
  <c r="HT5" i="11"/>
  <c r="HQ5" i="11"/>
  <c r="HR6" i="11"/>
  <c r="HP5" i="11"/>
  <c r="HR12" i="11"/>
  <c r="HN5" i="11"/>
  <c r="HO6" i="11"/>
  <c r="HM5" i="11"/>
  <c r="HK5" i="11"/>
  <c r="HL5" i="11" s="1"/>
  <c r="HL6" i="11"/>
  <c r="HI12" i="11"/>
  <c r="HH5" i="11"/>
  <c r="HI5" i="11" s="1"/>
  <c r="HF12" i="11"/>
  <c r="HE5" i="11"/>
  <c r="HF5" i="11" s="1"/>
  <c r="GX5" i="11"/>
  <c r="GZ12" i="11"/>
  <c r="GY5" i="11"/>
  <c r="GZ6" i="11"/>
  <c r="GV5" i="11"/>
  <c r="GW5" i="11" s="1"/>
  <c r="GS5" i="11"/>
  <c r="GT5" i="11" s="1"/>
  <c r="GT6" i="11"/>
  <c r="GO5" i="11"/>
  <c r="GQ12" i="11"/>
  <c r="GP5" i="11"/>
  <c r="GM5" i="11"/>
  <c r="GN5" i="11" s="1"/>
  <c r="GN12" i="11"/>
  <c r="GJ5" i="11"/>
  <c r="GK5" i="11" s="1"/>
  <c r="GK6" i="11"/>
  <c r="GF5" i="11"/>
  <c r="GG5" i="11"/>
  <c r="GH5" i="11" s="1"/>
  <c r="GH6" i="11"/>
  <c r="GC5" i="11"/>
  <c r="GE12" i="11"/>
  <c r="GD5" i="11"/>
  <c r="GE6" i="11"/>
  <c r="GA5" i="11"/>
  <c r="FX5" i="11"/>
  <c r="FR5" i="11"/>
  <c r="FS5" i="11" s="1"/>
  <c r="FS6" i="11"/>
  <c r="FU5" i="11"/>
  <c r="FV5" i="11" s="1"/>
  <c r="FV6" i="11"/>
  <c r="FW5" i="11"/>
  <c r="FN5" i="11"/>
  <c r="FO5" i="11"/>
  <c r="FP6" i="11"/>
  <c r="FL5" i="11"/>
  <c r="FM5" i="11" s="1"/>
  <c r="FF5" i="11"/>
  <c r="FG5" i="11" s="1"/>
  <c r="FC5" i="11"/>
  <c r="FB5" i="11"/>
  <c r="FD12" i="11"/>
  <c r="EZ5" i="11"/>
  <c r="FA5" i="11" s="1"/>
  <c r="EW5" i="11"/>
  <c r="EX12" i="11"/>
  <c r="ET5" i="11"/>
  <c r="EU5" i="11" s="1"/>
  <c r="ER12" i="11"/>
  <c r="EQ5" i="11"/>
  <c r="ER5" i="11" s="1"/>
  <c r="EN5" i="11"/>
  <c r="EM5" i="11"/>
  <c r="EO12" i="11"/>
  <c r="EK5" i="11"/>
  <c r="EH5" i="11"/>
  <c r="EG5" i="11"/>
  <c r="EI12" i="11"/>
  <c r="EF12" i="11"/>
  <c r="ED5" i="11"/>
  <c r="EE5" i="11"/>
  <c r="DZ12" i="11"/>
  <c r="DX5" i="11"/>
  <c r="EA5" i="11"/>
  <c r="EC12" i="11"/>
  <c r="DY5" i="11"/>
  <c r="DS5" i="11"/>
  <c r="DT6" i="11"/>
  <c r="DP5" i="11"/>
  <c r="DQ5" i="11" s="1"/>
  <c r="DQ6" i="11"/>
  <c r="DF5" i="11"/>
  <c r="DR5" i="11"/>
  <c r="DJ5" i="11"/>
  <c r="DM5" i="11"/>
  <c r="DN5" i="11" s="1"/>
  <c r="DI5" i="11"/>
  <c r="DD5" i="11"/>
  <c r="DC5" i="11"/>
  <c r="DA5" i="11"/>
  <c r="CW5" i="11"/>
  <c r="CZ5" i="11"/>
  <c r="CT5" i="11"/>
  <c r="CR5" i="11"/>
  <c r="CS5" i="11" s="1"/>
  <c r="CS6" i="11"/>
  <c r="CN5" i="11"/>
  <c r="CK5" i="11"/>
  <c r="CL5" i="11"/>
  <c r="CM6" i="11"/>
  <c r="CI5" i="11"/>
  <c r="CJ6" i="11"/>
  <c r="CG6" i="11"/>
  <c r="CF5" i="11"/>
  <c r="CG5" i="11" s="1"/>
  <c r="CC5" i="11"/>
  <c r="BZ5" i="11"/>
  <c r="CA5" i="11" s="1"/>
  <c r="BV5" i="11"/>
  <c r="BW5" i="11"/>
  <c r="BX6" i="11"/>
  <c r="BT5" i="11"/>
  <c r="BU5" i="11" s="1"/>
  <c r="BU6" i="11"/>
  <c r="BQ5" i="11"/>
  <c r="BR5" i="11" s="1"/>
  <c r="BR6" i="11"/>
  <c r="BJ5" i="11"/>
  <c r="BL12" i="11"/>
  <c r="BM5" i="11"/>
  <c r="BO12" i="11"/>
  <c r="BF12" i="11"/>
  <c r="BE5" i="11"/>
  <c r="AJ5" i="11"/>
  <c r="AI5" i="11"/>
  <c r="AK12" i="11"/>
  <c r="AG5" i="11"/>
  <c r="AH5" i="11" s="1"/>
  <c r="AH6" i="11"/>
  <c r="X5" i="11"/>
  <c r="AD5" i="11"/>
  <c r="AE5" i="11" s="1"/>
  <c r="AE6" i="11"/>
  <c r="J5" i="11"/>
  <c r="F5" i="12"/>
  <c r="G5" i="12" s="1"/>
  <c r="N5" i="12"/>
  <c r="R5" i="12"/>
  <c r="Z5" i="12"/>
  <c r="AD5" i="12"/>
  <c r="AE5" i="12" s="1"/>
  <c r="AL5" i="12"/>
  <c r="AP5" i="12"/>
  <c r="AX5" i="12"/>
  <c r="BB5" i="12"/>
  <c r="BJ5" i="12"/>
  <c r="BN5" i="12"/>
  <c r="I5" i="12"/>
  <c r="J5" i="12" s="1"/>
  <c r="Q5" i="12"/>
  <c r="AG5" i="12"/>
  <c r="AO5" i="12"/>
  <c r="BE5" i="12"/>
  <c r="BF5" i="12" s="1"/>
  <c r="BM5" i="12"/>
  <c r="C6" i="13"/>
  <c r="D6" i="13" s="1"/>
  <c r="C6" i="12"/>
  <c r="EX5" i="11" l="1"/>
  <c r="FP5" i="11"/>
  <c r="G5" i="11"/>
  <c r="BL5" i="11"/>
  <c r="GB5" i="11"/>
  <c r="IV5" i="11"/>
  <c r="BO5" i="11"/>
  <c r="DB5" i="11"/>
  <c r="CJ5" i="11"/>
  <c r="CM5" i="11"/>
  <c r="M5" i="11"/>
  <c r="DZ5" i="11"/>
  <c r="DK5" i="11"/>
  <c r="Y5" i="11"/>
  <c r="CD5" i="11"/>
  <c r="EC5" i="11"/>
  <c r="BF5" i="11"/>
  <c r="D12" i="13"/>
  <c r="J5" i="13"/>
  <c r="BL5" i="12"/>
  <c r="B5" i="12"/>
  <c r="D6" i="12"/>
  <c r="CP5" i="11"/>
  <c r="EI5" i="11"/>
  <c r="EO5" i="11"/>
  <c r="JB5" i="11"/>
  <c r="CY5" i="11"/>
  <c r="S5" i="11"/>
  <c r="CV5" i="11"/>
  <c r="HO5" i="11"/>
  <c r="BX5" i="11"/>
  <c r="EL5" i="11"/>
  <c r="FD5" i="11"/>
  <c r="GZ5" i="11"/>
  <c r="HU5" i="11"/>
  <c r="IP5" i="11"/>
  <c r="DH5" i="11"/>
  <c r="IJ5" i="11"/>
  <c r="HR5" i="11"/>
  <c r="GQ5" i="11"/>
  <c r="GE5" i="11"/>
  <c r="FY5" i="11"/>
  <c r="EF5" i="11"/>
  <c r="DT5" i="11"/>
  <c r="DE5" i="11"/>
  <c r="AK5" i="11"/>
  <c r="C5" i="13"/>
  <c r="D5" i="13" s="1"/>
  <c r="C5" i="12"/>
  <c r="D5" i="12" s="1"/>
  <c r="B8" i="11" l="1"/>
  <c r="C8" i="11"/>
  <c r="B9" i="11"/>
  <c r="C9" i="11"/>
  <c r="B10" i="11"/>
  <c r="C10" i="11"/>
  <c r="B11" i="11"/>
  <c r="C11" i="11"/>
  <c r="B13" i="11"/>
  <c r="C13" i="11"/>
  <c r="B14" i="11"/>
  <c r="C14" i="11"/>
  <c r="B15" i="11"/>
  <c r="C15" i="11"/>
  <c r="B16" i="11"/>
  <c r="C16" i="11"/>
  <c r="B17" i="11"/>
  <c r="C17" i="11"/>
  <c r="B18" i="11"/>
  <c r="C18" i="11"/>
  <c r="B19" i="11"/>
  <c r="C19" i="11"/>
  <c r="B20" i="11"/>
  <c r="C20" i="11"/>
  <c r="B21" i="11"/>
  <c r="C21" i="11"/>
  <c r="B22" i="11"/>
  <c r="C22" i="11"/>
  <c r="B23" i="11"/>
  <c r="C23" i="11"/>
  <c r="B24" i="11"/>
  <c r="C24" i="11"/>
  <c r="B25" i="11"/>
  <c r="C25" i="11"/>
  <c r="B26" i="11"/>
  <c r="C26" i="11"/>
  <c r="B27" i="11"/>
  <c r="C27" i="11"/>
  <c r="B28" i="11"/>
  <c r="C28" i="11"/>
  <c r="B29" i="11"/>
  <c r="C29" i="11"/>
  <c r="B30" i="11"/>
  <c r="C30" i="11"/>
  <c r="B31" i="11"/>
  <c r="C31" i="11"/>
  <c r="B32" i="11"/>
  <c r="C32" i="11"/>
  <c r="C33" i="11"/>
  <c r="C7" i="11"/>
  <c r="B7" i="11"/>
  <c r="D7" i="11" l="1"/>
  <c r="B6" i="11"/>
  <c r="B12" i="11"/>
  <c r="D32" i="11"/>
  <c r="D30" i="11"/>
  <c r="D28" i="11"/>
  <c r="D26" i="11"/>
  <c r="D24" i="11"/>
  <c r="D22" i="11"/>
  <c r="D20" i="11"/>
  <c r="D18" i="11"/>
  <c r="D16" i="11"/>
  <c r="D14" i="11"/>
  <c r="D11" i="11"/>
  <c r="D9" i="11"/>
  <c r="C6" i="11"/>
  <c r="D33" i="11"/>
  <c r="D31" i="11"/>
  <c r="D29" i="11"/>
  <c r="D27" i="11"/>
  <c r="D25" i="11"/>
  <c r="D23" i="11"/>
  <c r="D21" i="11"/>
  <c r="D19" i="11"/>
  <c r="D17" i="11"/>
  <c r="D15" i="11"/>
  <c r="D13" i="11"/>
  <c r="C12" i="11"/>
  <c r="D10" i="11"/>
  <c r="D8" i="11"/>
  <c r="D12" i="11" l="1"/>
  <c r="D6" i="11"/>
  <c r="C5" i="11"/>
  <c r="B5" i="11"/>
  <c r="D5" i="11" l="1"/>
  <c r="B8" i="1"/>
  <c r="C8" i="1"/>
  <c r="G8" i="1"/>
  <c r="B9" i="1"/>
  <c r="C9" i="1"/>
  <c r="G9" i="1"/>
  <c r="B10" i="1"/>
  <c r="C10" i="1"/>
  <c r="G10" i="1"/>
  <c r="B11" i="1"/>
  <c r="C11" i="1"/>
  <c r="B12" i="1"/>
  <c r="C12" i="1"/>
  <c r="G12" i="1"/>
  <c r="D8" i="1" l="1"/>
  <c r="D10" i="1"/>
  <c r="D12" i="1"/>
  <c r="D9" i="1"/>
  <c r="E91" i="3"/>
  <c r="D91" i="3"/>
  <c r="F9" i="3"/>
  <c r="F10" i="3"/>
  <c r="F11" i="3"/>
  <c r="F15" i="3"/>
  <c r="F16" i="3"/>
  <c r="F17" i="3"/>
  <c r="F18" i="3"/>
  <c r="F19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3" i="3"/>
  <c r="F116" i="3"/>
  <c r="F117" i="3"/>
  <c r="F118" i="3"/>
  <c r="F119" i="3"/>
  <c r="F120" i="3"/>
  <c r="F121" i="3"/>
  <c r="E7" i="3"/>
  <c r="D7" i="3"/>
  <c r="D5" i="3" s="1"/>
  <c r="E13" i="1"/>
  <c r="F13" i="1"/>
  <c r="H13" i="1"/>
  <c r="I13" i="1"/>
  <c r="K13" i="1"/>
  <c r="L13" i="1"/>
  <c r="E7" i="1"/>
  <c r="F7" i="1"/>
  <c r="H7" i="1"/>
  <c r="I7" i="1"/>
  <c r="K7" i="1"/>
  <c r="L7" i="1"/>
  <c r="F91" i="3" l="1"/>
  <c r="F114" i="3"/>
  <c r="F7" i="3"/>
  <c r="F14" i="3"/>
  <c r="G7" i="1"/>
  <c r="M13" i="1"/>
  <c r="G13" i="1"/>
  <c r="L6" i="1"/>
  <c r="F6" i="1"/>
  <c r="J13" i="1"/>
  <c r="H6" i="1"/>
  <c r="K6" i="1"/>
  <c r="E6" i="1"/>
  <c r="I6" i="1"/>
  <c r="M6" i="1" l="1"/>
  <c r="G6" i="1"/>
  <c r="E5" i="3" l="1"/>
  <c r="F5" i="3" l="1"/>
  <c r="F12" i="3"/>
  <c r="B15" i="1" l="1"/>
  <c r="C15" i="1"/>
  <c r="B16" i="1"/>
  <c r="C16" i="1"/>
  <c r="B17" i="1"/>
  <c r="C17" i="1"/>
  <c r="B18" i="1"/>
  <c r="C18" i="1"/>
  <c r="B19" i="1"/>
  <c r="C19" i="1"/>
  <c r="B20" i="1"/>
  <c r="C20" i="1"/>
  <c r="B21" i="1"/>
  <c r="C21" i="1"/>
  <c r="B22" i="1"/>
  <c r="C22" i="1"/>
  <c r="B23" i="1"/>
  <c r="C23" i="1"/>
  <c r="B24" i="1"/>
  <c r="C24" i="1"/>
  <c r="B25" i="1"/>
  <c r="C25" i="1"/>
  <c r="B26" i="1"/>
  <c r="C26" i="1"/>
  <c r="B27" i="1"/>
  <c r="C27" i="1"/>
  <c r="B28" i="1"/>
  <c r="C28" i="1"/>
  <c r="B29" i="1"/>
  <c r="C29" i="1"/>
  <c r="B30" i="1"/>
  <c r="C30" i="1"/>
  <c r="B31" i="1"/>
  <c r="C31" i="1"/>
  <c r="B32" i="1"/>
  <c r="C32" i="1"/>
  <c r="B33" i="1"/>
  <c r="C33" i="1"/>
  <c r="B34" i="1"/>
  <c r="C34" i="1"/>
  <c r="C14" i="1"/>
  <c r="B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30" i="1"/>
  <c r="M31" i="1"/>
  <c r="M32" i="1"/>
  <c r="M33" i="1"/>
  <c r="M34" i="1"/>
  <c r="M14" i="1"/>
  <c r="J14" i="1"/>
  <c r="G15" i="1"/>
  <c r="G16" i="1"/>
  <c r="G18" i="1"/>
  <c r="G19" i="1"/>
  <c r="G21" i="1"/>
  <c r="G23" i="1"/>
  <c r="G27" i="1"/>
  <c r="G30" i="1"/>
  <c r="G31" i="1"/>
  <c r="G34" i="1"/>
  <c r="G14" i="1"/>
  <c r="D18" i="1" l="1"/>
  <c r="D16" i="1"/>
  <c r="D19" i="1"/>
  <c r="D17" i="1"/>
  <c r="D15" i="1"/>
  <c r="D14" i="1"/>
  <c r="C13" i="1"/>
  <c r="C7" i="1"/>
  <c r="B13" i="1"/>
  <c r="B7" i="1"/>
  <c r="D33" i="1"/>
  <c r="D31" i="1"/>
  <c r="D29" i="1"/>
  <c r="D27" i="1"/>
  <c r="D25" i="1"/>
  <c r="D23" i="1"/>
  <c r="D21" i="1"/>
  <c r="D34" i="1"/>
  <c r="D32" i="1"/>
  <c r="D30" i="1"/>
  <c r="D28" i="1"/>
  <c r="D26" i="1"/>
  <c r="D24" i="1"/>
  <c r="D22" i="1"/>
  <c r="D20" i="1"/>
  <c r="B6" i="1" l="1"/>
  <c r="D13" i="1"/>
  <c r="C6" i="1"/>
  <c r="D7" i="1"/>
  <c r="D6" i="1" l="1"/>
</calcChain>
</file>

<file path=xl/sharedStrings.xml><?xml version="1.0" encoding="utf-8"?>
<sst xmlns="http://schemas.openxmlformats.org/spreadsheetml/2006/main" count="948" uniqueCount="457">
  <si>
    <t>Наименование муниципальных районов (городских округов)</t>
  </si>
  <si>
    <t xml:space="preserve">Дотации на выравнивание бюджетной обеспеченности муниципальных районов (городских округов) </t>
  </si>
  <si>
    <t>Дотации на поддержку мер по обеспечению сбалансированности бюджетов</t>
  </si>
  <si>
    <t>Дотации - ВСЕГО</t>
  </si>
  <si>
    <t>Реализация мероприятий приоритетного проекта "Безопасные и качественные дороги"</t>
  </si>
  <si>
    <t>Реализация  проектов развития общественной инфраструктуры, основанных на местных инициативах</t>
  </si>
  <si>
    <t xml:space="preserve">Реализация проектов местных инициатив граждан, проживающих в сельской местности </t>
  </si>
  <si>
    <t>Реализация проектов комплексного обустройства площадок под компактную жилищную застройку в сельской местности</t>
  </si>
  <si>
    <t>Реконструкция канализационных очистных сооружений производительностью 15000 куб.м/сут в г.Канаше Чувашской Республики</t>
  </si>
  <si>
    <t>Строительство инженерной инфраструктуры индустриального (промышленного) парка в г.Канаше Чувашской Республики</t>
  </si>
  <si>
    <t>Строительство транспортной инфраструктуры этноэкологического комплекса "Амазония" г. Чебоксары в рамках реализации мероприятий федеральной целевой программы "Развитие внутреннего и въездного туризма в Российской Федерации (2011 - 2018 годы)"</t>
  </si>
  <si>
    <t xml:space="preserve">Поощрение победителей экономического соревнования в сельском хозяйстве между муниципальными районами Чувашской Республики
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</si>
  <si>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</si>
  <si>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Поддержка обустройства мест массового отдыха населения (городских парков)</t>
  </si>
  <si>
    <t xml:space="preserve">Субвенции на обеспечение мер социальной поддержки отдельных категорий граждан по оплате жилищно-коммунальных услуг (образование)
</t>
  </si>
  <si>
    <t xml:space="preserve">Субвенции на обеспечение мер социальной поддержки отдельных категорий граждан по оплате жилищно-коммунальных услуг (культура)
</t>
  </si>
  <si>
    <t xml:space="preserve">   Организация и осуществление деятельности по опеке и попечительству</t>
  </si>
  <si>
    <t xml:space="preserve">Предоставление жилых помещений детям-сиротам и детям, оставшимся без попечения родителей,лицам из их числа по договорам найма специализированных жилых помещений </t>
  </si>
  <si>
    <t xml:space="preserve"> Обеспечение деятельности административных комиссий для рассмотрения дел об административных правонарушениях</t>
  </si>
  <si>
    <t xml:space="preserve">Финансовое обеспечение  передаваемых государственных полномочий Чувашской Республики по расчёту и предоставлению дотаций на выравнивание бюджетной обеспеченности поселений </t>
  </si>
  <si>
    <t>Проведение ремонта жилых помещений, собственниками которых являются дети-сироты и дети,оставшиеся без попечения родителей , а также лица из чила детей-сирот и детей,оставшихся без попечения родителей, в возрасте от 14 до 23 лет</t>
  </si>
  <si>
    <t>Финансовое обеспечение передаваемых государственных полномочий Чувашской Республики по организации проведения на территории поселений и городских округов мероприятий по отлову и содержанию безнадзорных животных, а также по расчету и предоставлению субвенций бюджетам поселений на осуществление указанных полномочий</t>
  </si>
  <si>
    <t>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</si>
  <si>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 xml:space="preserve">Обеспечение жильем граждан, уволенны с военной службы(службы),и приравненных к ним лиц за счёт субвенции, предоставляемой из федерального бюджета
</t>
  </si>
  <si>
    <t>Реализация мероприятий по развитию общественной инфраструктуры населенных пунктов в рамках празднования Дня Республики</t>
  </si>
  <si>
    <t>Выплаты социальных пособий учащимся общеобразовательных организаций,нуждающимся в приобретении проездных билетов для проезда между пунктами проживания обучения на транспорте городского и пригородного сообщения на территроии Чувашской Респблики</t>
  </si>
  <si>
    <t xml:space="preserve">Иные межбюджетные трансферты на проведение оценки эффективности деятельности органов местного самоуправления </t>
  </si>
  <si>
    <t>Гранты Главы Чувашской Республики муници-пальным районам и городским округам для стимулирования привлечения инвестиций в основной капитал и развитие экономического (налогового) потенциала территорий</t>
  </si>
  <si>
    <t xml:space="preserve">892 1402 Ч4104Д0040 512 </t>
  </si>
  <si>
    <t>Алатырский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</si>
  <si>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</si>
  <si>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</si>
  <si>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</si>
  <si>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</si>
  <si>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</si>
  <si>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</si>
  <si>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</si>
  <si>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</si>
  <si>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</si>
  <si>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Марпосадский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</si>
  <si>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</si>
  <si>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</si>
  <si>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</si>
  <si>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</si>
  <si>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</si>
  <si>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</si>
  <si>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</si>
  <si>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</si>
  <si>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</si>
  <si>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</si>
  <si>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г. Алатырь</t>
  </si>
  <si>
    <t>г. Канаш</t>
  </si>
  <si>
    <t>г. Новочебоксарск</t>
  </si>
  <si>
    <t>г. Шумерля</t>
  </si>
  <si>
    <t>г. Чебоксары</t>
  </si>
  <si>
    <t>Укрепление материально-технической базы муниципальных образовательных организаций (в части проведения капитального ремонта зданий муниципальных общеобразовательных организаций, имеющих износ 50 процентов и выше)</t>
  </si>
  <si>
    <t>Создание и эксплуатация прикладных информационных систем поддержки выполнения (оказания) органами исполнительной власти Чувашской Республики основных функций (услуг)</t>
  </si>
  <si>
    <t>Поощрение победителей регионального этапа Всероссийского конкурса "Лучшая муниципальная практика"</t>
  </si>
  <si>
    <t xml:space="preserve">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</si>
  <si>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Строительство автомобильной дороги по ул. А. Асламаса в 14 мкр. г. Чебоксары в рамках реализации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2015-2020 годы</t>
  </si>
  <si>
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</si>
  <si>
    <t>Софинансирование расходных обязательств муни-ципальных образований, связанных с повышением заработной платы работников муниципальных учреждений культуры в рамках реализации Указа Президента Российской Федерации от 7 мая 2012 года № 597 "О мерах по реализации государственной социальной политики"</t>
  </si>
  <si>
    <t>Строительство сельского дома культуры по ул. Кооперативная в д. Большие Шиуши Аликовского района Чувашской Республики</t>
  </si>
  <si>
    <t>Строительство сельского дома культуры на 150 мест в с. Малые Кармалы Ибресинского района Чувашской Республики</t>
  </si>
  <si>
    <t>Строительство сельского дома культуры на 150 мест в д. Починок-Инели Комсомольского района</t>
  </si>
  <si>
    <t xml:space="preserve">Создание в  общеобразовательных организациях, расположенных в сельской  местности, условий для занятий физической культурой и спортом </t>
  </si>
  <si>
    <t>Софинансирование расходных обязательств муни-ципальных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</si>
  <si>
    <t xml:space="preserve">Приобретение антитеррористического и досмотрового оборудования
</t>
  </si>
  <si>
    <t xml:space="preserve">892 1402 Ч410417680 512 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</si>
  <si>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</si>
  <si>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Поддержка региональных проектов в области обращения с отходами и ликвидации накопленного экологического ущерба</t>
  </si>
  <si>
    <t xml:space="preserve">Строительство спортивного зала МБОУ "Юнгинская СОШ им. С.М. Михайлова" Моргаушского района </t>
  </si>
  <si>
    <t xml:space="preserve">Строительство средней общеобразовательной школы в микрорайоне "Южный" г. Цивильск </t>
  </si>
  <si>
    <t xml:space="preserve">Строительство начальной школы по ул. Красноармейская, д. 2, г. Ядрин </t>
  </si>
  <si>
    <t>Подготовка и проведение празднования на федеральном уровне памятных дат субъектов Российской Федерации</t>
  </si>
  <si>
    <t>Водоснабжение д. Нижний Магазь Чебоксарского района</t>
  </si>
  <si>
    <t>Строительство и реконструкция автомобильных дорог в городских округах</t>
  </si>
  <si>
    <t>Строительство сельского дома культуры на 100 мест в д. Бахтигильдино Батыревского района Чувашской Республики</t>
  </si>
  <si>
    <t>Субсидии- ВСЕГО</t>
  </si>
  <si>
    <t>в тыс. рублей</t>
  </si>
  <si>
    <t>№ п/п</t>
  </si>
  <si>
    <t>Наименование</t>
  </si>
  <si>
    <t>Код бюджетной классификации</t>
  </si>
  <si>
    <t>Дотации-всего</t>
  </si>
  <si>
    <t>в том числе:</t>
  </si>
  <si>
    <t>1.2</t>
  </si>
  <si>
    <t>2</t>
  </si>
  <si>
    <t>Субсидии-всего</t>
  </si>
  <si>
    <t>2.1</t>
  </si>
  <si>
    <t>2.2</t>
  </si>
  <si>
    <t>Проектирование и строительство (реконструкция)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в том числе строительство (реконструкция) автомобильных дорог общего пользования,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</t>
  </si>
  <si>
    <t>831 0409 Ц990216640 522</t>
  </si>
  <si>
    <t>2.3</t>
  </si>
  <si>
    <t>2.4</t>
  </si>
  <si>
    <t xml:space="preserve">Осуществление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</t>
  </si>
  <si>
    <t>831 0409 Ч210414180 521</t>
  </si>
  <si>
    <t>2.5</t>
  </si>
  <si>
    <t>Осуществление дорожной деятельности, кроме деятельности по строительству, в отношении автомобильных дорог местного значения в границах населенных пунктов поселения</t>
  </si>
  <si>
    <t>831 0409 Ч210414190 521</t>
  </si>
  <si>
    <t>2.6</t>
  </si>
  <si>
    <t>Капитальный ремонт и ремонт автомобильных дорог общего пользования местного значения в границах городских округов</t>
  </si>
  <si>
    <t>831 0409 Ч210414200 521</t>
  </si>
  <si>
    <t>2.7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</si>
  <si>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</si>
  <si>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831 0409 Ч210414210 521</t>
  </si>
  <si>
    <t>831 0409 Ч210414220 522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</si>
  <si>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</si>
  <si>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</si>
  <si>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</si>
  <si>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</si>
  <si>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</si>
  <si>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</si>
  <si>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</si>
  <si>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</si>
  <si>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</si>
  <si>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</si>
  <si>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</si>
  <si>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</si>
  <si>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</si>
  <si>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</si>
  <si>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</si>
  <si>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</si>
  <si>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</si>
  <si>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</si>
  <si>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</si>
  <si>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</si>
  <si>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</si>
  <si>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</si>
  <si>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</si>
  <si>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</si>
  <si>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</si>
  <si>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</si>
  <si>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</si>
  <si>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</si>
  <si>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</si>
  <si>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874 0702 Ц7115R0970 521</t>
  </si>
  <si>
    <t>2.41</t>
  </si>
  <si>
    <t>2.42</t>
  </si>
  <si>
    <t>2.43</t>
  </si>
  <si>
    <t>2.44</t>
  </si>
  <si>
    <t>2.45</t>
  </si>
  <si>
    <t>850 0605 Ч3602R5070 521</t>
  </si>
  <si>
    <t>2.46</t>
  </si>
  <si>
    <t>2.47</t>
  </si>
  <si>
    <t>2.48</t>
  </si>
  <si>
    <t>2.49</t>
  </si>
  <si>
    <t>2.50</t>
  </si>
  <si>
    <t>832 0502 Ц180117230 522</t>
  </si>
  <si>
    <t>2.51</t>
  </si>
  <si>
    <t>857 0801 Ц4102R5192 521</t>
  </si>
  <si>
    <t>2.53</t>
  </si>
  <si>
    <t>857 0801 Ц4107R5194 521</t>
  </si>
  <si>
    <t>2.54</t>
  </si>
  <si>
    <t>2.55</t>
  </si>
  <si>
    <t>2.56</t>
  </si>
  <si>
    <t>2.57</t>
  </si>
  <si>
    <t>874 0703 Ц710117080 521</t>
  </si>
  <si>
    <t>2.58</t>
  </si>
  <si>
    <t>857 0801 Ц411417090 521</t>
  </si>
  <si>
    <t>870 0113 Ч610413820 521</t>
  </si>
  <si>
    <t>Поощрение победителей экономического соревнования в сельском хозяйстве между муниципальными районами Чувашской Республики</t>
  </si>
  <si>
    <t>3</t>
  </si>
  <si>
    <t>Субвенции</t>
  </si>
  <si>
    <t>3.1</t>
  </si>
  <si>
    <t>Обеспечение мер социальной поддержки отдельных категорий граждан по оплате жилищно-коммунальных услуг</t>
  </si>
  <si>
    <t>874 1003 Ц310110550 530, 857 1003 Ц310110550 530</t>
  </si>
  <si>
    <t>3.2</t>
  </si>
  <si>
    <t>874 1004 Ц711412040 530</t>
  </si>
  <si>
    <t>3.3</t>
  </si>
  <si>
    <t xml:space="preserve"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местностей, по расчету и предоставлению муниципальными районами субвенций бюджетам поселений для осуществления указанных государственных полномочий и полномочий по ведению учета граждан, проживающих в сельской местности , нуждающихся в жилых помещениях и имеющих право на государственную поддержку в форме социальных выплат на строительство (приобретение)жилых помещений в сеольский местности в рамках устойчивого развития сельских территорий </t>
  </si>
  <si>
    <t>3.4</t>
  </si>
  <si>
    <t>Организация и осуществление деятельности по опеке и попечительству</t>
  </si>
  <si>
    <t>874 0104 Ц7Э0111990 530</t>
  </si>
  <si>
    <t>3.5</t>
  </si>
  <si>
    <t>3.6</t>
  </si>
  <si>
    <t>3.7</t>
  </si>
  <si>
    <t>Выплата единовременного пособия при всех формах устройства детей, лишенных родительского попечения, в семью</t>
  </si>
  <si>
    <t>874 1004 Ц711452600 530</t>
  </si>
  <si>
    <t>3.8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</si>
  <si>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</si>
  <si>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3.9</t>
  </si>
  <si>
    <t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</si>
  <si>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3.10</t>
  </si>
  <si>
    <t>Осуществление переданных полномочий Российской Федерации по государственной регситрации актов гражданского состояния</t>
  </si>
  <si>
    <t>818 0304 Ч540259300 530</t>
  </si>
  <si>
    <t>3.11</t>
  </si>
  <si>
    <t>Обеспечение деятельности административных комиссий для рассмотрения дел об административных правонарушениях</t>
  </si>
  <si>
    <t>3.12</t>
  </si>
  <si>
    <t>Осуществление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</t>
  </si>
  <si>
    <t>874 0104 Ц7Э0111980 530</t>
  </si>
  <si>
    <t>3.13</t>
  </si>
  <si>
    <t>3.14</t>
  </si>
  <si>
    <t>832 0501 Ц110112780 530</t>
  </si>
  <si>
    <t>3.15</t>
  </si>
  <si>
    <t>Осуществление государственных полномочий Чувашской Республики в сфере трудовых отношений</t>
  </si>
  <si>
    <t>856 1006 Ц630112440 530</t>
  </si>
  <si>
    <t>3.16</t>
  </si>
  <si>
    <t xml:space="preserve">Финансовое обеспечение передаваемых государственных полномочий Чувашской Республики по организации проведения на территории поселений и городских округов мероприятий по отлову и содержанию безнадзорных животных, а также по расчету и предоставлению субвенций бюджетам поселений на осуществление указанных полномочий </t>
  </si>
  <si>
    <t>3.17</t>
  </si>
  <si>
    <t>874 1003 Ц711412060 530</t>
  </si>
  <si>
    <t>3.18</t>
  </si>
  <si>
    <t>Осуществление первичного воинского учёта на территориях, где отсутствуют военные комиссариаты</t>
  </si>
  <si>
    <t>892 0203 Ч410451180 530</t>
  </si>
  <si>
    <t>3.19</t>
  </si>
  <si>
    <t>Обеспечение жильем граждан, уволенных с военной службы(службы),и приравненных к ним лиц</t>
  </si>
  <si>
    <t>3.20</t>
  </si>
  <si>
    <t>Осуществление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предпринимателей, осуществляющих предпринимательскую деятельность по управлению многоквартирными домами на основании лицензии</t>
  </si>
  <si>
    <t>833 0505 Ц110117740 530</t>
  </si>
  <si>
    <t>4</t>
  </si>
  <si>
    <t>Иные межбюджетные трансферты</t>
  </si>
  <si>
    <t>4.1</t>
  </si>
  <si>
    <t>4.2</t>
  </si>
  <si>
    <t>4.3</t>
  </si>
  <si>
    <t>4.4</t>
  </si>
  <si>
    <t>832 1403 Ц110212820 540</t>
  </si>
  <si>
    <t>4.5</t>
  </si>
  <si>
    <t>4.6</t>
  </si>
  <si>
    <t>840 1403 Ч110314430 540</t>
  </si>
  <si>
    <t>840 1403 Ч110316380 540</t>
  </si>
  <si>
    <t>818 1403 Ч540717600 540</t>
  </si>
  <si>
    <t>ВСЕГО межбюджетных трансфертов местным бюджетам</t>
  </si>
  <si>
    <t xml:space="preserve">Выплата компенсации платы, взимаемой с родителей (законных представителей) за присмотр и уход за детьми, посещающими образовательные организации, реализующие
образовательную программу дошкольного образования на территории Чувашской Республики
</t>
  </si>
  <si>
    <t>Проектирование и строительство (реконструкция)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в том числе строительство (реконструкция)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</t>
  </si>
  <si>
    <t>Строительство автодороги по бульвару Солнечный в микрорайоне "Солнечный" г.Чебоксары в рамках реализации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2015-2020 годы</t>
  </si>
  <si>
    <t xml:space="preserve">I этап строительства водопровода в с. Порецкое Порецкого района </t>
  </si>
  <si>
    <t>Утвержденные бюджетные назначения (годовой план)</t>
  </si>
  <si>
    <t>в том числе</t>
  </si>
  <si>
    <t xml:space="preserve">Наименование </t>
  </si>
  <si>
    <t>Всего дотаций</t>
  </si>
  <si>
    <t>Городский округа</t>
  </si>
  <si>
    <t>Муниципальные районы</t>
  </si>
  <si>
    <t>Остаток средств к распределению</t>
  </si>
  <si>
    <t>Всего субсидий</t>
  </si>
  <si>
    <t xml:space="preserve">892 1401 Ч4104Д0030 511  </t>
  </si>
  <si>
    <t>1.3</t>
  </si>
  <si>
    <t>831 0409 Ч260153902 521, 831 0409 Ч260116770 521</t>
  </si>
  <si>
    <t>882 0405 Ц9903R5678 521</t>
  </si>
  <si>
    <t>874 0702 Ц740317650 522</t>
  </si>
  <si>
    <t>Строительство средней общеобразовательной школы на 1100 мест в микрорайоне "Волжский-3" г. Чебоксары Чувашской Республики</t>
  </si>
  <si>
    <t>874 0702 Ц7403R5206 522</t>
  </si>
  <si>
    <t>831 0409 Ц1408R0219 522,  831 0409 Ц14081А219 522</t>
  </si>
  <si>
    <t xml:space="preserve">831 0409 Ц1408R021А 522, 831 0409 Ц14081А21А 522  </t>
  </si>
  <si>
    <t xml:space="preserve">831 0409 Ц1408R021В 522, 831 0409 Ц14081А21В 522  </t>
  </si>
  <si>
    <t>Развитие газификации в сельской местности в рамках реализации мероприятий федеральной целевой программы "Устойчивое развитие сельских территорий на 2014-2017 годы и на период до 2020 года"</t>
  </si>
  <si>
    <t xml:space="preserve">832 0502 Ц9902R5673 522 </t>
  </si>
  <si>
    <t>Развитие водоснабжения в сельской местности в рамках реализации мероприятий федеральной целевой программы "Устойчивое развитие сельских территорий на 2014-2017 годы и на период до 2020 года"</t>
  </si>
  <si>
    <t xml:space="preserve">832 0502 Ц9902R5674 522 </t>
  </si>
  <si>
    <t xml:space="preserve">832 0502 Ч19029А685 522, 832 0502 Ч19021A685 522, 832 0502 Ч1902RA685 522 </t>
  </si>
  <si>
    <t xml:space="preserve">832 0502 Ч1902RA681 522, 832 0502 Ч19021A681 522, 832 0502 Ч19029А681 522  </t>
  </si>
  <si>
    <t xml:space="preserve">Строительство автомобильной дороги ул. Машиностроителей – автодорога "Аниш" в г. Канаш </t>
  </si>
  <si>
    <t xml:space="preserve">831 0409 Ч1902RА683 522, 831 0409 Ч19029А683 522 </t>
  </si>
  <si>
    <t xml:space="preserve">Строительство наружных сетей электроснабжения 164 земельных участков, планируемых для предоставления многодетным семьям под индивидуальное жилищное строительство в микрорайоне "Хмелеводческое" в г. Цивильск </t>
  </si>
  <si>
    <t>832 0502 Ц140817910 522</t>
  </si>
  <si>
    <t>Строительство объекта "Дошкольное образовательное учреждение на 160 мест поз. 1.28 в микрорайоне № 1 жилого района "Новый город" в г.Чебоксары" в рамках реализации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2015-2020 годы</t>
  </si>
  <si>
    <t xml:space="preserve">874 0701 Ц1408R0217 522, 874 0701 Ц14081А217 522 </t>
  </si>
  <si>
    <t>Строительство объекта "Детский сад на 220 мест в мкр. "Соляное" г.Чебоксары Чувашской Республики" в рамках реализации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2015-2020 годы"</t>
  </si>
  <si>
    <t xml:space="preserve">874 0701 Ц1408R0218 522, 874 0701 Ц14081А218 522 </t>
  </si>
  <si>
    <t>850 0406 Ч340360160 521, 850 0406 Ч3403R0160 521</t>
  </si>
  <si>
    <t xml:space="preserve">857 0801 Ц990217340 522 </t>
  </si>
  <si>
    <t xml:space="preserve">857 0801 Ц990217350 522 </t>
  </si>
  <si>
    <t xml:space="preserve">Реконструкция здания под начальную школу по ул. Табакова, д. 29 "А" в с.Батырево Батыревского района </t>
  </si>
  <si>
    <t>874 0702 Ц740318070 522</t>
  </si>
  <si>
    <t xml:space="preserve">857 0801 Ц990217360 522 </t>
  </si>
  <si>
    <t>857 0801 Ц990217690 522</t>
  </si>
  <si>
    <t>874 0702 Ц740318060 522</t>
  </si>
  <si>
    <t>874 0702 Ц74031А202 522</t>
  </si>
  <si>
    <t xml:space="preserve">874 0702 Ц7403R5204 522, 874 0702 Ц74031А204 522 </t>
  </si>
  <si>
    <t xml:space="preserve">832 0502 Ц180117920 522 </t>
  </si>
  <si>
    <t xml:space="preserve">857 0801 Ц9902R5676 522, 857 0801 Ц990217370 522 </t>
  </si>
  <si>
    <t xml:space="preserve">857 0801 Ц4102R5193 521  </t>
  </si>
  <si>
    <t xml:space="preserve">857 0801 Ц4107R4670 521 </t>
  </si>
  <si>
    <t xml:space="preserve">857 0703 Ц3302R0270 521, 857 0801 Ц3302R0270 521, 867 1102 Ц3303R0270 521 </t>
  </si>
  <si>
    <t>874 0701 Ц3305R0270 521</t>
  </si>
  <si>
    <t>832 0503 Ч8101R5550 521</t>
  </si>
  <si>
    <t xml:space="preserve">832 0503 Ч8201R5600 521 </t>
  </si>
  <si>
    <t>877 0309 Ц830512620 521</t>
  </si>
  <si>
    <t>857 0801 Ц4113R5090 521</t>
  </si>
  <si>
    <t>Выплата компенсации платы, взимаемой с родителей (законных 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</si>
  <si>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 xml:space="preserve">832 0505 Ц140812980 530 </t>
  </si>
  <si>
    <t xml:space="preserve">832 1004 Ц17011А820 530, 832 1004 Ц1701R0820 530 </t>
  </si>
  <si>
    <t>Обеспечение жилыми помещениями по договорам социального найма категорий граждан, указанных в пункте 3 части 1 статьи 11 Закона Чувашской Республики от 17 октября 2005 года N 42 "О регулировании жилищных отношений" и состоящих на учете в качестве нуждающихся в жилых помещениях</t>
  </si>
  <si>
    <t>832 0501 Ц140812940 530</t>
  </si>
  <si>
    <t xml:space="preserve">874 0701 Ц710212000 530 </t>
  </si>
  <si>
    <t xml:space="preserve">874 0702 Ц710212010 530  </t>
  </si>
  <si>
    <t xml:space="preserve">818 0104 Ч5Э0113800 530 </t>
  </si>
  <si>
    <t xml:space="preserve">892 1403 Ч4104Д0070 530 </t>
  </si>
  <si>
    <t xml:space="preserve">881 0405 Ц970512750 530 </t>
  </si>
  <si>
    <t>832 1003 Ц140854850 530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</si>
  <si>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</si>
  <si>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818 0105 Ч540151200 530</t>
  </si>
  <si>
    <t>3.21</t>
  </si>
  <si>
    <t xml:space="preserve">874 1003 Ц711412030 540 </t>
  </si>
  <si>
    <t>882 0405 Ц9Л0212670 540</t>
  </si>
  <si>
    <t>1.1</t>
  </si>
  <si>
    <t>Реконструкция здания МБОУ "Ибресинская средняя общеобразовательная школа №1 "Ибресинского района Чувашской Республики</t>
  </si>
  <si>
    <t>Реконструкция магистральных дорог районного значения в районе "Новый город" г.Чебоксары. 1 этап строительства. Реконструкция магистральной дороги районного значения №2 (Марпосадское шоссе) в границах микрорайона № 1 жилого района "Новый город" в рамках реализации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2015-2020 годы</t>
  </si>
  <si>
    <t>Сведения о фактически произведенных расходов  из бюджета субъекта Российской Федерации на предоставление дотаций бюджетам муниципальных образований по состоянию на 01.07.2018 г.</t>
  </si>
  <si>
    <t xml:space="preserve">Обеспечение жильем молодых семей в рамках основного мероприятия "Обеспечение жильем молодых семей" государственной программы Российской Федерации "Обеспечение доступным и комфортным жильем и коммунальными услугами граждан Российской Федерации"
</t>
  </si>
  <si>
    <t xml:space="preserve">Осуществление дорожной деятельности, кроме деятельности по строительству, в отношении автомобильных дорог местного значения в границах населенных пунктов поселения
</t>
  </si>
  <si>
    <t xml:space="preserve">Капитальный ремонт и ремонт автомобильных дорог общего пользования местного значения в границах городских округов
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</si>
  <si>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
</t>
  </si>
  <si>
    <t xml:space="preserve">Реализация проектов комплексного обустройства площадок под компактную жилищную застройку в сельской местности в рамках реализации мероприятий по устойчивому развитию сельских территорий
</t>
  </si>
  <si>
    <t xml:space="preserve">Строительство средней общеобразовательной школы на 1100 мест в микрорайоне "Волжский-3" г. Чебоксары Чувашской Республики
</t>
  </si>
  <si>
    <t xml:space="preserve">Укрепление материально-технической базы и оснащение оборудованием детских школ искусств в рамках поддержки отрасли культуры
</t>
  </si>
  <si>
    <t xml:space="preserve">Укрепление материально-технической базы муниципальных образовательных организаций
</t>
  </si>
  <si>
    <t xml:space="preserve">Строительство автодороги по бульвару Солнечный в микрорайоне "Солнечный" г. Чебоксары в рамках реализации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
</t>
  </si>
  <si>
    <t xml:space="preserve">Строительство автомобильной дороги по ул. А.Асламаса в 14 мкр. г. Чебоксары в рамках реализации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
</t>
  </si>
  <si>
    <t xml:space="preserve">Развитие газификации в сельской местности в рамках реализации мероприятий по устойчивому развитию сельских территорий
</t>
  </si>
  <si>
    <t xml:space="preserve">Развитие водоснабжения в сельской местности в рамках реализации мероприятий по устойчивому развитию сельских территорий
</t>
  </si>
  <si>
    <t xml:space="preserve">  Реконструкция канализационных очистных сооружений производительностью 15000 куб. м/сут в г. Канаше Чувашской Республики</t>
  </si>
  <si>
    <t xml:space="preserve">Реконструкция канализационных сооружений производительностью 15000 куб. м/сут в г. Канаше Чувашской Республики
</t>
  </si>
  <si>
    <t xml:space="preserve">Реконструкция канализационных очистных сооружений производительностью 15000 куб. м/сут в г. Канаше Чувашской Республики за счёт средств , передаваемых из Фонда развития моногородов
</t>
  </si>
  <si>
    <t xml:space="preserve">Строительство инженерной инфраструктуры индустриального (промышленного) парка в г. Канаше Чувашской Республики за счет средств, передаваемых из Фонда развития моногородов
</t>
  </si>
  <si>
    <t xml:space="preserve">Строительство инженерной инфраструктуры индустриального (промышленного) парка в г. Канаше Чувашской Республики
</t>
  </si>
  <si>
    <t xml:space="preserve">Строительство автомобильной дороги ул. Машиностроителей - автодорога "Аниш" в г. Канаш Чувашской Республики
</t>
  </si>
  <si>
    <t xml:space="preserve">Строительство автомобильной дороги ул. Машиностроителей - автодорога "Аниш" в г. Канаш Чувашской Республики за счет средств, передаваемых из Фонда развития моногородов
</t>
  </si>
  <si>
    <t xml:space="preserve">Строительство наружных сетей электроснабжения 164 земельных участков, планируемых для предоставления многодетным семьям под индивидуальное жилищное строительство в микрорайоне "Хмелеводческое" в г. Цивильск Чувашской Республики
</t>
  </si>
  <si>
    <t xml:space="preserve">Строительство объекта "Детский сад на 240 мест, расположенный в г. Канаш Чувашской Республики в мкр. Восточный"
</t>
  </si>
  <si>
    <t xml:space="preserve">Строительство объекта "Дошкольное образовательное учреждение на 160 мест поз. 1.28 в микрорайоне N 1 жилого района "Новый город" в г. Чебоксары" в рамках реализации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
</t>
  </si>
  <si>
    <t xml:space="preserve">Строительство объекта "Детский сад на 220 мест в мкр. "Соляное" г. Чебоксары Чувашской Республики"
</t>
  </si>
  <si>
    <t xml:space="preserve">Создание комплекса обеспечивающей инфраструктуры туристско-рекреационного кластера "Этническая Чувашия" в Чувашской Республике, в том числе систем электроснабжения, газоснабжения, водоснабжения, водоотведения, транспортной инфраструктуры, канализации и очистных сооружений
</t>
  </si>
  <si>
    <t xml:space="preserve">Создание комплекса обеспечивающей инфраструктуры туристско-рекреационного кластера "Этническая Чувашия" - транспортная инфраструктура этнокомплекса "Амазония", г. Чебоксары (устройство автомобильных стоянок, подъездов к туробъектам, подъемника для маломобильных граждан Набережная - Аквапарк - "Амазонлэнд" 1 этап 1 очередь)
</t>
  </si>
  <si>
    <t xml:space="preserve">Проведение
капитального ремонта гидротехнических сооружений,
находящихся в муниципальной собственности
</t>
  </si>
  <si>
    <t xml:space="preserve">Строительство сельского дома культуры по ул. Кооперативная в д. Большие Шиуши Аликовского района Чувашской Республики
</t>
  </si>
  <si>
    <t xml:space="preserve">Строительство сельского дома культуры на 100 мест в д. Бахтигильдино Батыревского района Чувашской Республики
</t>
  </si>
  <si>
    <t xml:space="preserve">Реконструкция здания под начальную школу на 154 учащихся по ул. Табакова, д. 29 "А" в с. Батырево Батыревского района Чувашской Республики
</t>
  </si>
  <si>
    <t xml:space="preserve">Строительство сельского дома культуры на 150 мест в с. Малые Кармалы Ибресинского района Чувашской Республики
</t>
  </si>
  <si>
    <t xml:space="preserve">Строительство сельского дома культуры на 150 мест в д. Починок-Инели Комсомольского района Чувашской Республики
</t>
  </si>
  <si>
    <t xml:space="preserve">Строительство спортивного зала МБОУ "Юнгинская СОШ им. С.М.Михайлова" Моргаушского района Чувашской Республики
</t>
  </si>
  <si>
    <t xml:space="preserve">Строительство средней общеобразовательной школы на 1000 ученических мест в микрорайоне "Южный" г. Цивильск Чувашской Республики
 </t>
  </si>
  <si>
    <t xml:space="preserve">Строительство начальной школы на 300 мест по ул. Красноармейская, д. 2, г. Ядрин Чувашской Республики
</t>
  </si>
  <si>
    <t xml:space="preserve">I этап строительства водопровода в с. Порецкое Порецкого района Чувашской Республики
</t>
  </si>
  <si>
    <t xml:space="preserve">Водоснабжение д. Нижний Магазь Чебоксарского района Чувашской Республики
</t>
  </si>
  <si>
    <t>Развитие сети учреждений культурно-досугового типа в сельской местности в рамках реализации мероприятий по устойчивому развитию сельских территорий
(Строительство культурно-досугового центра с инженерными сетями по ул. Гагарина, д. 25 с. Шихазаны Канашского района Чувашской Республики)</t>
  </si>
  <si>
    <t xml:space="preserve">Улучшение жилищных условий граждан, проживающих в сельской местности, в рамках реализации мероприятий по устойчивому развитию сельских территорий
</t>
  </si>
  <si>
    <t xml:space="preserve"> Комплектование
книжных фондов библиотек муниципальных образований
в рамках поддержки отрасли культуры
</t>
  </si>
  <si>
    <t xml:space="preserve">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</si>
  <si>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Осуществление мероприятий государственной программы  Российской Федерации "Доступная среда" на 2011 – 2020 годы (на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(в части адаптации учреждений культуры и организаций дополнительного образования детей в сфере культуры к обслуживанию инвалидов и других маломобильных групп населения) </t>
  </si>
  <si>
    <t xml:space="preserve">Осуществление мероприятий государственной программы  Российской Федерации "Доступная среда" на 2011 – 2020 годы (на повышение доступности и качества реабилитационных услуг (развитие системы реабилитации, абилитации и социальной
интеграции инвалидов) (в части мероприятий по поддержке учреждений спортивной направленности по адаптивной физической культуре и спорту) 
</t>
  </si>
  <si>
    <t xml:space="preserve">Осуществление мероприятий государственной программы Российской Федерации "Доступная среда" на 2011 – 2020 годы (на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(в части укрепления материально-технической базы муниципальных образовательных организаций Чувашской Республики)
</t>
  </si>
  <si>
    <t xml:space="preserve">Создание в общеобразовательных организациях, расположенных в сельской местности, условий для занятий физической культурой и спортом
</t>
  </si>
  <si>
    <t xml:space="preserve">Благоустройство дворовых и общественных территорий муниципальных образований Чувашской Республики в рамках поддержки государственных программ субъектов Российской Федерации и муниципальных программ формирования современной городской среды
</t>
  </si>
  <si>
    <t xml:space="preserve">Обустройство мест массового отдыха населения (городских парков)
</t>
  </si>
  <si>
    <t xml:space="preserve"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
</t>
  </si>
  <si>
    <t>Софинансирование расходных обязательств муниципальных образований, связанных с повышением заработной платы работников муниципальных учреждений культуры в рамках реализации Указа Президента Российской Федерации от 7 мая 2012 года N 597 "О мерах по реализации государственной социальной политики"
"</t>
  </si>
  <si>
    <t xml:space="preserve">Создание и эксплуатация прикладных информационных систем поддержки выполнения (оказания) органами исполнительной власти Чувашской Республики и органами местного самоуправления основных функций (услуг)
</t>
  </si>
  <si>
    <t xml:space="preserve">Строительство объекта "Детский сад на 110 мест в с. Урмаево Комсомольского района Чувашской Республики"
</t>
  </si>
  <si>
    <t xml:space="preserve">Строительство объекта "Детский сад на 110 мест в д. Большие Катраси Чебоксарского района"
</t>
  </si>
  <si>
    <t xml:space="preserve">Строительство объекта "Дошкольное образовательное учреждение на 240 мест поз. 23 в микрорайоне 5 района ул. Б.Хмельницкого в г. Чебоксары"
</t>
  </si>
  <si>
    <t xml:space="preserve">Строительство объекта "Дошкольное образовательное учреждение на 240 мест поз. 5 в микрорайоне N 1 жилого района "Новый город" г. Чебоксары (вариант 2)"
</t>
  </si>
  <si>
    <t xml:space="preserve">Строительство объекта "Дошкольное образовательное учреждение на 160 мест, поз. 6 в микрорайоне, ограниченном улицами Эгерский бульвар, Л.Комсомола, Машиностроительный проезд, речка Малая Кувшинка г. Чебоксары"
</t>
  </si>
  <si>
    <t xml:space="preserve">Строительство объекта "Дошкольное образовательное учреждение на 240 мест поз. 38 в микрорайоне 3 района ул. Б.Хмельницкого г. Чебоксары"
</t>
  </si>
  <si>
    <t xml:space="preserve">Строительство объекта "Дошкольное образовательное учреждение на 250 мест поз. 30 в микрорайоне "Университетский-2" г. Чебоксары (II очередь)"
</t>
  </si>
  <si>
    <t xml:space="preserve">Строительство объекта "Дошкольное образовательное учреждение на 150 мест в пос. Сосновка г. Чебоксары"
</t>
  </si>
  <si>
    <t xml:space="preserve">Строительство объекта "Дошкольное образовательное учреждение на 250 мест в микрорайоне N 2 жилого района "Новый город" г. Чебоксары"
</t>
  </si>
  <si>
    <t xml:space="preserve">Строительство объекта "Дошкольное образовательное учреждение на 250 мест с ясельными группами поз. 23 в микрорайоне "Солнечный" (2 этап) г. Чебоксары"
</t>
  </si>
  <si>
    <t xml:space="preserve">Строительство стадиона-площадки, с. Порецкое, пер. Школьный
</t>
  </si>
  <si>
    <t xml:space="preserve">Реализация полномочий органов местного самоуправления, связанных с общегосударственным управлением
</t>
  </si>
  <si>
    <t xml:space="preserve">Подготовка и проведение празднования на федеральном уровне памятных дат субъектов Российской Федерации
</t>
  </si>
  <si>
    <t xml:space="preserve">Повышение уровня комплексного обустройства населенных пунктов, расположенных в сельской местности, объектами социальной и инженерной инфраструктуры
</t>
  </si>
  <si>
    <t xml:space="preserve"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  строительство (приобретение) жилых помещений,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местностей, по расчету и предоставлению муниципальными районами субвенций бюджетам поселений для осуществления указанных государственных полномочий и полномочий по ведению учета граждан, проживающих в сельской местности , нуждающихся в  илых помещениях и имеющих право на государственную поддержку в форме социальных выплат на строительство (приобретение)жилых помещений в сеольский местности в рамках устойчивого развития сельских территорий  </t>
  </si>
  <si>
    <t xml:space="preserve"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
</t>
  </si>
  <si>
    <t xml:space="preserve">Осуществление переданных полномочий Российской Федерации по государственной регситрации актов гражданского состояния за счет субвенции, предоставляемой из федерального бюджета
</t>
  </si>
  <si>
    <t>Укрепление материально-технической базы муниципальных образовательных организаций за счет средств резервного фонда Кабинета Министров Чувашской Республики</t>
  </si>
  <si>
    <t>Иные межбюджетные трансферты - ВСЕГО</t>
  </si>
  <si>
    <t xml:space="preserve">Субсидии бюджетам городских округов на реконструкцию уникальных искусственных сооружений, находящихся в предаварийном или аварийном состоянии (реконструкцию Московского моста с расширением проезжей части до 6 полос, г.Чебоксары)
</t>
  </si>
  <si>
    <t xml:space="preserve">Реконструкция здания МБОУ "Ибресинская средняя общеобразовательная школа № 1" Ибресинского района Чувашской Республики
</t>
  </si>
  <si>
    <t xml:space="preserve"> Реконструкция магистральных дорог районного значения в районе "Новый город" г. Чебоксары. 1 этап строительства. Реконструкция магистральной дороги районного значения N 2 (Марпосадское шоссе) в границах микрорайона N 1 жилого района "Новый город". 2 этап строительства. Реконструкция магистральной дороги районного значения N 2 (Марпосадское шоссе) на участке от магистральной дороги N 1 до транспортной развязки Марпосадское шоссе и пр.Тракторостроителей (включая примыкание). 3 этап строительства. Строительство контактной сети и сооружений троллейбусной линии в жилом районе "Новый город" г. Чебоксары в рамках реализации мероприятий по стимулированию программ развития жилищного строительства субъектов Российской Федерации
</t>
  </si>
  <si>
    <t xml:space="preserve">Финансовое обеспечение государственных гарантий
реализации прав на получение общедоступного и бесплатного дошкольного образования в муниципальных дошкольных образовательных организациях
</t>
  </si>
  <si>
    <t>Выплата единовременного пособия при всех формах устройства детей, лишенных родительского попечения, в семью за счет субвенции, предоставляемой из федерального бюджета</t>
  </si>
  <si>
    <t xml:space="preserve">Субвенции бюджетам муниципальных районов и бюджетам городских округов для осуществления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
</t>
  </si>
  <si>
    <t xml:space="preserve">Субвенции бюджетам муниципальных районов и бюджетам городских округов для осуществления государственных полномочий Чувашской Республики в сфере трудовых отношений
</t>
  </si>
  <si>
    <t xml:space="preserve">Осуществление первичного воинского учёта на территориях, где отсутствуют военные комиссариаты за счёт субвенции, предоставляемой из федерального бюджета </t>
  </si>
  <si>
    <t xml:space="preserve">Осуществление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предпринимателей, осуществляющих предпринимательскую
деятельность по управлению многоквартирными домами на основании лицензии
</t>
  </si>
  <si>
    <t>Гранты Главы Чувашской Республики муниципальным районам и городским округам для стимулирования привлечения инвестиций в основной капитал и развитие экономического (налогового) потенциала территорий</t>
  </si>
  <si>
    <t>Исполнено по состоянию на 01.07.2018</t>
  </si>
  <si>
    <t>Процент исполнения по состоянию на 01.07.2018,  %</t>
  </si>
  <si>
    <t xml:space="preserve">Осуществление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
</t>
  </si>
  <si>
    <t>Субвенции- ВСЕГО</t>
  </si>
  <si>
    <t xml:space="preserve">субсидии бюджетам муниципальных районов
на подключение общедоступных библиотек к сети "Интернет" и развитие системы библиотечного дела с учетом задачи
расширения информационных технологий и оцифровки в рамках поддержки отрасли культуры
</t>
  </si>
  <si>
    <t xml:space="preserve">Укрепление материально-технической базы муниципальных образовательных организаций
 (в части проведения капитального ремонта зданий муниципальных образовательных организаций) 
</t>
  </si>
  <si>
    <t xml:space="preserve">Укрепление
материально-технической базы муниципальных
образовательных организаций (в части проведения капитального ремонта зданий муниципальных образовательных организаций с целью создания новых мест)
</t>
  </si>
  <si>
    <t xml:space="preserve">Субсидии бюджетам городских округов на реализацию пилотных проектов по обновлению содержания и технологий дополнительного образования по приоритетным направлениям
</t>
  </si>
  <si>
    <t xml:space="preserve">Строительство водопроводных сетей и водопроводного узла для обеспечения территории, примыкающей к северной стороне жилой застройки по ул. Придорожная г.Мариинский Посад
</t>
  </si>
  <si>
    <t>Обеспечение жилыми помещениями по договорам социального найма категорий граждан, указанных в пункте 3 части 1 статьи 11 Закона Чувашской Республики от 17 октября 2005 года N 42 "О регулированиижилищных отношений" и состоящих на учете в качественуждающихся в жилых помещениях</t>
  </si>
  <si>
    <t>Сведения о фактически произведенных расходов  из бюджета субъекта Российской Федерации на предоставление субсидий бюджетам муниципальных образований по состоянию на 01.07.2018 г.</t>
  </si>
  <si>
    <t>Сведения о фактически произведенных расходов  из бюджета субъекта Российской Федерации на предоставление субвенций бюджетам муниципальных образований по состоянию на 01.07.2018 г.</t>
  </si>
  <si>
    <t>Сведения о фактически произведенных расходов  из бюджета субъекта Российской Федерации на предоставление иных межбюджетных трансфертов бюджетам муниципальных образований по состоянию на 01.07.2018 г.</t>
  </si>
  <si>
    <t>Выплаты социальных пособий учащимся общеобразовательных организаций, нуждающимся в приобретении проездных билетов для проезда между пунктами проживания обучения на транспорте городского и пригородного сообщения на территроии Чувашской Респблики</t>
  </si>
  <si>
    <t>Обеспечение жильем молодых семей в рамках основного мероприятия "Обеспечение жильем молодых семей"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</si>
  <si>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832 1003 Ц1203R4970 521</t>
  </si>
  <si>
    <t xml:space="preserve">832 0409 Ч420416570 521, 832 1403 Ч420416570 521, 882 0409 Ч420416570 521, 882 1403 Ч420416570 521, 882 1403 Ч420416570 522 </t>
  </si>
  <si>
    <t xml:space="preserve">882 0405 Ц9902R5675 522, 882 0409 Ц9902R5675 522 </t>
  </si>
  <si>
    <t>874 0702 Ц740211660 521</t>
  </si>
  <si>
    <t>857 0703 Ц4106R5191 521</t>
  </si>
  <si>
    <t>Укрепление материально-технической базы муниципальных образовательных организаций</t>
  </si>
  <si>
    <t>874 0702 Ц740511660 521</t>
  </si>
  <si>
    <t>Строительство объекта "Детский сад на 240 мест, расположенный в г. Канаш Чувашской Республики в мкр. Восточный"</t>
  </si>
  <si>
    <t>874 0701 Ц7116R1591 522, 874 0701 Ц7116А1591 522</t>
  </si>
  <si>
    <t>857 0412 Ц4403R1106 522, 857 0412 Ц4403А1101 522</t>
  </si>
  <si>
    <t>Проведение капитального ремонта гидротехнических сооружений, находящихся в собственности муниципальной собственности</t>
  </si>
  <si>
    <t>Развитие сети учреждений культурно-досугового типа в сельской местности в рамках реализации мероприятий федеральной целевой программы "Устойчивое развитие сельских территорий на 2014-2017 годы и на период до 2020 года" (Строительство культурно-досугового центра с инженерными сетями по ул.Гагарина, д. 25 с. Шихазаны Канашского района Чувашской Республики)</t>
  </si>
  <si>
    <t>Улучшение жилищных условий граждан, проживающих в сельской местности, в рамках реализации мероприятий по устойчивому развитию сельских территорий</t>
  </si>
  <si>
    <t>882 1003 Ц9901R5671 521</t>
  </si>
  <si>
    <t xml:space="preserve">Осуществление мероприятий государственной программы  Российской Федерации Доступная среда" на 2011 – 2020 годы   (на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(в части адаптации учреждений культуры и организаций дополнительного образования детей в сфере культуры к обслуживанию инвалидов и других маломобильных групп населения) </t>
  </si>
  <si>
    <t xml:space="preserve">Осуществление мероприятий государственной программы  Российской Федерации "Доступная среда" на 2011 – 2020 годы </t>
  </si>
  <si>
    <t xml:space="preserve">Осуществление мероприятий государственной программы Российской Федерации "Доступная среда" на 2011 – 2020 годы(на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(в части укрепления материально-технической базы муниципальных образовательных организаций Чувашской Республики)
</t>
  </si>
  <si>
    <t>Благоустройство дворовых и общественных территорий муниципальных образований Чувашской Республики в рамках поддержки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</si>
  <si>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субсидии бюджетам муниципальных районов и бюджетам городских округов на поддержку региональных проектов в области обращения с отходами и ликвидации накопленного экологического ущерба
</t>
  </si>
  <si>
    <t>Подключение общедоступных библиотек к сети "Интернет" и развитие системы библиотечного дела с учетом задачи расширения информационных технологий и оцифровки в рамках поддержки отрасли культуры</t>
  </si>
  <si>
    <t>Строительство объекта "Детский сад на 110 мест в с. Урмаево Комсомольского района Чувашской Республики"</t>
  </si>
  <si>
    <t>874 0701 Ц7116А1592 522</t>
  </si>
  <si>
    <t xml:space="preserve">Укрепление материально-технической базы муниципальных образовательных организаций  (в части проведения капитального ремонта зданий муниципальных образовательных организаций) </t>
  </si>
  <si>
    <t>874 0702 Ц711511660 521</t>
  </si>
  <si>
    <t xml:space="preserve">Укрепление материально-технической базы муниципальных образовательных организаций (в части проведения капитального ремонта зданий муниципальных образовательных организаций с целью создания новых мест)
</t>
  </si>
  <si>
    <t>874 0702 Ц740111660 521</t>
  </si>
  <si>
    <t>Реализация пилотных проектов по обновлению содержания и технологий дополнительного образования по приоритетным направлениям</t>
  </si>
  <si>
    <t>818 0314 Ц820718160 521</t>
  </si>
  <si>
    <t xml:space="preserve">субсидии бюджетам муниципальных районов
и бюджетам городских округов на дальнейшее развитие многоуровневой системы профилактики правонарушений
</t>
  </si>
  <si>
    <t xml:space="preserve">874 0703 Ц710918180 521 </t>
  </si>
  <si>
    <t>Дальнейшее развитие многоуровневой системы профилактики правонарушений</t>
  </si>
  <si>
    <t>Строительство объекта "Детский сад на 110 мест в д. Большие Катраси Чебоксарского района"</t>
  </si>
  <si>
    <t xml:space="preserve">874 0701 Ц7116R1594 522, 874 0701 Ц7116А1594 522 </t>
  </si>
  <si>
    <t>Строительство объекта "Дошкольное образовательное учреждение на 240 мест поз. 23 в микрорайоне 5 района ул. Б.Хмельницкого в г. Чебоксары"</t>
  </si>
  <si>
    <t xml:space="preserve">874 0701 Ц7116R1593 522, 874 0701 Ц7116А1593 522   </t>
  </si>
  <si>
    <t>Строительство объекта "Дошкольное образовательное учреждение на 240 мест поз. 5 в микрорайоне N 1 жилого района "Новый город" г. Чебоксары (вариант 2)"</t>
  </si>
  <si>
    <t xml:space="preserve">874 0701 Ц7116R1595 522, 874 0701 Ц7116А1595 522 </t>
  </si>
  <si>
    <t>Строительство объекта "Дошкольное образовательное учреждение на 160 мест, поз. 6 в микрорайоне, ограниченном улицами Эгерский бульвар, Л.Комсомола, Машиностроительный проезд, речка Малая Кувшинка г. Чебоксары"</t>
  </si>
  <si>
    <t xml:space="preserve">874 0701 Ц7116R1596 522, 874 0701 Ц7116А1596 522 </t>
  </si>
  <si>
    <t>Строительство объекта "Дошкольное образовательное учреждение на 240 мест поз. 38 в микрорайоне 3 района ул. Б.Хмельницкого г. Чебоксары"</t>
  </si>
  <si>
    <t xml:space="preserve">874 0701 Ц7116R1597 522, 874 0701 Ц7116А1597 522 </t>
  </si>
  <si>
    <t>Строительство объекта "Дошкольное образовательное учреждение на 250 мест поз. 30 в микрорайоне "Университетский-2" г. Чебоксары (II очередь)"</t>
  </si>
  <si>
    <t xml:space="preserve">874 0701 Ц7116R1598 522, 874 0701 Ц7116А1598 522 </t>
  </si>
  <si>
    <t>Строительство объекта "Дошкольное образовательное учреждение на 150 мест в пос. Сосновка г. Чебоксары"</t>
  </si>
  <si>
    <t xml:space="preserve">874 0701 Ц7116R1599 522, 874 0701 Ц7116А1599 522 </t>
  </si>
  <si>
    <t>874 0701 Ц7116R159А 522</t>
  </si>
  <si>
    <t>Строительство объекта "Дошкольное образовательное учреждение на 250 мест в микрорайоне № 2 жилого района "Новый город" г. Чебоксары"</t>
  </si>
  <si>
    <t>Строительство объекта "Дошкольное образовательное учреждение на 250 мест с ясельными группами поз. 23 в микрорайоне "Солнечный" (2 этап) г. Чебоксары"</t>
  </si>
  <si>
    <t>874 0701 Ц7116R159Б 522</t>
  </si>
  <si>
    <t>Строительство стадиона-площадки, с. Порецкое, пер. Школьный</t>
  </si>
  <si>
    <t xml:space="preserve">867 1102 Ц510316740 522 </t>
  </si>
  <si>
    <t xml:space="preserve">Строительство водопроводных сетей и водопроводного узла для обеспечения территории, примыкающей к северной стороне жилой застройки по ул.Придорожная г. Мариинский Посад
</t>
  </si>
  <si>
    <t>832 0502 Ц140818140 522</t>
  </si>
  <si>
    <t>Реализация полномочий органов местного самоуправления, связанных с общегосударственным управлением</t>
  </si>
  <si>
    <t>832 1403 Ц110118300 521</t>
  </si>
  <si>
    <t>Повышение уровня комплексного обустройства населенных пунктов, расположенных в сельской местности, объектами социальной и инженерной инфраструктуры</t>
  </si>
  <si>
    <t>882 1403 Ц990218280 521</t>
  </si>
  <si>
    <t>Субсидии бюджетам городских округов на реконструкцию уникальных искусственных сооружений, находящихся в предаварийном или аварийном состоянии (реконструкцию Московского моста с расширением проезжей части до 6 полос, г. Чебоксары)</t>
  </si>
  <si>
    <t>831 0409 Ч2104R3901 522</t>
  </si>
  <si>
    <t xml:space="preserve">Укрепление материально-технической базы муниципальных образовательных организаций </t>
  </si>
  <si>
    <t xml:space="preserve">874 0702 Ц71151166R 540 </t>
  </si>
  <si>
    <t>4.7</t>
  </si>
  <si>
    <t xml:space="preserve">Дотации бюджетам муниципальных районов и бюджетам городских округов на частичную компенсацию дополнительных расходов на повышение заработной платы работников бюджетной сферы </t>
  </si>
  <si>
    <t>Всего субвенций</t>
  </si>
  <si>
    <t>Всего иные межбюджетные трансферты</t>
  </si>
  <si>
    <t>% выполнения утвержденных назначений по состоянию на 01.07.2018</t>
  </si>
  <si>
    <t xml:space="preserve">Сводные данные о расходах республиканского бюджета Чувашской Республики на предоставление межбюджетных трансфертов бюджетам муниципальных образований по состоянию на 01.07.2018 г.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</si>
</sst>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0"/>
      <color theme="1"/>
      <name val="Arial Cyr"/>
      <charset val="204"/>
    </font>
    <font>
      <b/>
      <sz val="10"/>
      <color theme="1"/>
      <name val="TimesET"/>
    </font>
    <font>
      <b/>
      <sz val="10"/>
      <color theme="1"/>
      <name val="Arial Cyr"/>
      <charset val="204"/>
    </font>
    <font>
      <sz val="10"/>
      <color theme="1"/>
      <name val="TimesET"/>
    </font>
    <font>
      <sz val="12"/>
      <color theme="1"/>
      <name val="TimesET"/>
    </font>
    <font>
      <b/>
      <sz val="12"/>
      <color theme="1"/>
      <name val="Arial Cyr"/>
      <charset val="204"/>
    </font>
    <font>
      <sz val="12"/>
      <color theme="1"/>
      <name val="Arial Cyr"/>
      <charset val="204"/>
    </font>
    <font>
      <sz val="8"/>
      <color theme="1"/>
      <name val="TimesET"/>
    </font>
    <font>
      <b/>
      <sz val="12"/>
      <color theme="1"/>
      <name val="TimesET"/>
    </font>
    <font>
      <b/>
      <sz val="14"/>
      <color theme="1"/>
      <name val="TimesET"/>
    </font>
    <font>
      <sz val="11"/>
      <color theme="1"/>
      <name val="TimesET"/>
    </font>
    <font>
      <b/>
      <sz val="11"/>
      <color theme="1"/>
      <name val="TimesET"/>
    </font>
    <font>
      <sz val="9"/>
      <color theme="1"/>
      <name val="TimesET"/>
    </font>
    <font>
      <sz val="9"/>
      <color theme="1"/>
      <name val="Arial Cyr"/>
      <charset val="204"/>
    </font>
    <font>
      <sz val="10"/>
      <color rgb="FFFF0000"/>
      <name val="Arial Cyr"/>
      <charset val="204"/>
    </font>
    <font>
      <sz val="10"/>
      <color theme="1"/>
      <name val="Arial"/>
      <family val="2"/>
    </font>
    <font>
      <sz val="10"/>
      <name val="TimesET"/>
    </font>
    <font>
      <sz val="7.5"/>
      <color theme="1"/>
      <name val="TimesET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1">
    <xf numFmtId="0" fontId="0" fillId="0" borderId="0"/>
    <xf numFmtId="0" fontId="3" fillId="7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31" borderId="0"/>
    <xf numFmtId="0" fontId="14" fillId="0" borderId="0">
      <alignment wrapText="1"/>
    </xf>
    <xf numFmtId="0" fontId="14" fillId="0" borderId="0"/>
    <xf numFmtId="0" fontId="15" fillId="0" borderId="0">
      <alignment horizontal="center" wrapText="1"/>
    </xf>
    <xf numFmtId="0" fontId="15" fillId="0" borderId="0">
      <alignment horizontal="center"/>
    </xf>
    <xf numFmtId="0" fontId="14" fillId="0" borderId="0">
      <alignment horizontal="right"/>
    </xf>
    <xf numFmtId="0" fontId="14" fillId="31" borderId="7"/>
    <xf numFmtId="0" fontId="14" fillId="0" borderId="8">
      <alignment horizontal="center" vertical="center" wrapText="1"/>
    </xf>
    <xf numFmtId="0" fontId="14" fillId="31" borderId="9"/>
    <xf numFmtId="49" fontId="14" fillId="0" borderId="8">
      <alignment horizontal="left" vertical="top" wrapText="1" indent="2"/>
    </xf>
    <xf numFmtId="49" fontId="14" fillId="0" borderId="8">
      <alignment horizontal="center" vertical="top" shrinkToFit="1"/>
    </xf>
    <xf numFmtId="4" fontId="14" fillId="0" borderId="8">
      <alignment horizontal="right" vertical="top" shrinkToFit="1"/>
    </xf>
    <xf numFmtId="10" fontId="14" fillId="0" borderId="8">
      <alignment horizontal="right" vertical="top" shrinkToFit="1"/>
    </xf>
    <xf numFmtId="0" fontId="14" fillId="31" borderId="9">
      <alignment shrinkToFit="1"/>
    </xf>
    <xf numFmtId="0" fontId="16" fillId="0" borderId="8">
      <alignment horizontal="left"/>
    </xf>
    <xf numFmtId="4" fontId="16" fillId="5" borderId="8">
      <alignment horizontal="right" vertical="top" shrinkToFit="1"/>
    </xf>
    <xf numFmtId="10" fontId="16" fillId="5" borderId="8">
      <alignment horizontal="right" vertical="top" shrinkToFit="1"/>
    </xf>
    <xf numFmtId="0" fontId="14" fillId="31" borderId="10"/>
    <xf numFmtId="0" fontId="14" fillId="0" borderId="0">
      <alignment horizontal="left" wrapText="1"/>
    </xf>
    <xf numFmtId="0" fontId="16" fillId="0" borderId="8">
      <alignment vertical="top" wrapText="1"/>
    </xf>
    <xf numFmtId="4" fontId="16" fillId="32" borderId="8">
      <alignment horizontal="right" vertical="top" shrinkToFit="1"/>
    </xf>
    <xf numFmtId="10" fontId="16" fillId="32" borderId="8">
      <alignment horizontal="right" vertical="top" shrinkToFit="1"/>
    </xf>
    <xf numFmtId="0" fontId="14" fillId="31" borderId="9">
      <alignment horizontal="center"/>
    </xf>
    <xf numFmtId="0" fontId="14" fillId="31" borderId="9">
      <alignment horizontal="left"/>
    </xf>
    <xf numFmtId="0" fontId="14" fillId="31" borderId="10">
      <alignment horizontal="center"/>
    </xf>
    <xf numFmtId="0" fontId="14" fillId="31" borderId="10">
      <alignment horizontal="left"/>
    </xf>
    <xf numFmtId="0" fontId="11" fillId="6" borderId="0" applyNumberFormat="0" applyBorder="0" applyAlignment="0" applyProtection="0"/>
    <xf numFmtId="0" fontId="11" fillId="10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3" fillId="0" borderId="0"/>
    <xf numFmtId="0" fontId="3" fillId="0" borderId="0"/>
    <xf numFmtId="0" fontId="12" fillId="33" borderId="0"/>
    <xf numFmtId="0" fontId="12" fillId="33" borderId="0"/>
    <xf numFmtId="0" fontId="12" fillId="33" borderId="0"/>
    <xf numFmtId="0" fontId="12" fillId="33" borderId="0"/>
    <xf numFmtId="0" fontId="12" fillId="33" borderId="0"/>
    <xf numFmtId="0" fontId="12" fillId="33" borderId="0"/>
    <xf numFmtId="0" fontId="12" fillId="0" borderId="0"/>
    <xf numFmtId="0" fontId="7" fillId="3" borderId="0" applyNumberFormat="0" applyBorder="0" applyAlignment="0" applyProtection="0"/>
    <xf numFmtId="0" fontId="10" fillId="0" borderId="0" applyNumberFormat="0" applyFill="0" applyBorder="0" applyAlignment="0" applyProtection="0"/>
    <xf numFmtId="0" fontId="3" fillId="5" borderId="1" applyNumberFormat="0" applyFont="0" applyAlignment="0" applyProtection="0"/>
    <xf numFmtId="0" fontId="9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2" fillId="0" borderId="0"/>
    <xf numFmtId="0" fontId="12" fillId="0" borderId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0" borderId="0"/>
    <xf numFmtId="0" fontId="2" fillId="5" borderId="1" applyNumberFormat="0" applyFont="0" applyAlignment="0" applyProtection="0"/>
    <xf numFmtId="0" fontId="1" fillId="0" borderId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4" fontId="16" fillId="32" borderId="8">
      <alignment horizontal="right" vertical="top" shrinkToFit="1"/>
    </xf>
    <xf numFmtId="0" fontId="12" fillId="0" borderId="0"/>
    <xf numFmtId="0" fontId="1" fillId="0" borderId="0"/>
    <xf numFmtId="0" fontId="1" fillId="0" borderId="0"/>
    <xf numFmtId="0" fontId="1" fillId="0" borderId="0"/>
    <xf numFmtId="0" fontId="1" fillId="5" borderId="1" applyNumberFormat="0" applyFont="0" applyAlignment="0" applyProtection="0"/>
    <xf numFmtId="0" fontId="1" fillId="5" borderId="1" applyNumberFormat="0" applyFont="0" applyAlignment="0" applyProtection="0"/>
  </cellStyleXfs>
  <cellXfs count="96">
    <xf numFmtId="0" fontId="0" fillId="0" borderId="0" xfId="0"/>
    <xf numFmtId="4" fontId="17" fillId="0" borderId="0" xfId="0" applyNumberFormat="1" applyFont="1" applyAlignment="1">
      <alignment horizontal="center"/>
    </xf>
    <xf numFmtId="4" fontId="17" fillId="0" borderId="0" xfId="0" applyNumberFormat="1" applyFont="1"/>
    <xf numFmtId="4" fontId="19" fillId="0" borderId="0" xfId="0" applyNumberFormat="1" applyFont="1"/>
    <xf numFmtId="4" fontId="17" fillId="30" borderId="0" xfId="0" applyNumberFormat="1" applyFont="1" applyFill="1"/>
    <xf numFmtId="4" fontId="19" fillId="30" borderId="0" xfId="0" applyNumberFormat="1" applyFont="1" applyFill="1"/>
    <xf numFmtId="0" fontId="17" fillId="0" borderId="0" xfId="0" applyFont="1" applyAlignment="1">
      <alignment vertical="center" wrapText="1"/>
    </xf>
    <xf numFmtId="0" fontId="17" fillId="30" borderId="0" xfId="0" applyFont="1" applyFill="1" applyAlignment="1">
      <alignment vertical="center" wrapText="1"/>
    </xf>
    <xf numFmtId="165" fontId="21" fillId="30" borderId="3" xfId="0" applyNumberFormat="1" applyFont="1" applyFill="1" applyBorder="1" applyAlignment="1">
      <alignment vertical="center" wrapText="1"/>
    </xf>
    <xf numFmtId="4" fontId="22" fillId="0" borderId="0" xfId="0" applyNumberFormat="1" applyFont="1"/>
    <xf numFmtId="0" fontId="23" fillId="30" borderId="0" xfId="0" applyFont="1" applyFill="1"/>
    <xf numFmtId="165" fontId="25" fillId="30" borderId="3" xfId="0" applyNumberFormat="1" applyFont="1" applyFill="1" applyBorder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28" fillId="30" borderId="3" xfId="0" applyFont="1" applyFill="1" applyBorder="1" applyAlignment="1">
      <alignment horizontal="center" vertical="center" wrapText="1"/>
    </xf>
    <xf numFmtId="0" fontId="28" fillId="30" borderId="4" xfId="0" applyFont="1" applyFill="1" applyBorder="1" applyAlignment="1">
      <alignment horizontal="center" vertical="center" wrapText="1"/>
    </xf>
    <xf numFmtId="49" fontId="25" fillId="30" borderId="3" xfId="0" applyNumberFormat="1" applyFont="1" applyFill="1" applyBorder="1" applyAlignment="1">
      <alignment horizontal="center" vertical="center" wrapText="1"/>
    </xf>
    <xf numFmtId="49" fontId="21" fillId="30" borderId="3" xfId="0" applyNumberFormat="1" applyFont="1" applyFill="1" applyBorder="1" applyAlignment="1">
      <alignment horizontal="center" vertical="center" wrapText="1"/>
    </xf>
    <xf numFmtId="165" fontId="21" fillId="30" borderId="3" xfId="0" applyNumberFormat="1" applyFont="1" applyFill="1" applyBorder="1" applyAlignment="1">
      <alignment horizontal="center" vertical="center" wrapText="1"/>
    </xf>
    <xf numFmtId="165" fontId="25" fillId="0" borderId="3" xfId="0" applyNumberFormat="1" applyFont="1" applyFill="1" applyBorder="1" applyAlignment="1">
      <alignment vertical="center" wrapText="1"/>
    </xf>
    <xf numFmtId="0" fontId="19" fillId="30" borderId="0" xfId="0" applyFont="1" applyFill="1" applyAlignment="1">
      <alignment vertical="center" wrapText="1"/>
    </xf>
    <xf numFmtId="0" fontId="25" fillId="30" borderId="2" xfId="0" applyFont="1" applyFill="1" applyBorder="1" applyAlignment="1">
      <alignment horizontal="left" vertical="center" wrapText="1"/>
    </xf>
    <xf numFmtId="165" fontId="25" fillId="30" borderId="3" xfId="0" applyNumberFormat="1" applyFont="1" applyFill="1" applyBorder="1" applyAlignment="1">
      <alignment horizontal="right" vertical="center" wrapText="1"/>
    </xf>
    <xf numFmtId="165" fontId="21" fillId="30" borderId="3" xfId="0" applyNumberFormat="1" applyFont="1" applyFill="1" applyBorder="1" applyAlignment="1">
      <alignment horizontal="right" vertical="center" wrapText="1"/>
    </xf>
    <xf numFmtId="164" fontId="28" fillId="30" borderId="3" xfId="0" applyNumberFormat="1" applyFont="1" applyFill="1" applyBorder="1" applyAlignment="1">
      <alignment horizontal="center" vertical="center" wrapText="1"/>
    </xf>
    <xf numFmtId="49" fontId="28" fillId="30" borderId="4" xfId="0" applyNumberFormat="1" applyFont="1" applyFill="1" applyBorder="1" applyAlignment="1">
      <alignment horizontal="justify" vertical="center" wrapText="1"/>
    </xf>
    <xf numFmtId="49" fontId="25" fillId="30" borderId="3" xfId="0" applyNumberFormat="1" applyFont="1" applyFill="1" applyBorder="1" applyAlignment="1">
      <alignment horizontal="justify" vertical="center" wrapText="1"/>
    </xf>
    <xf numFmtId="49" fontId="21" fillId="30" borderId="3" xfId="0" applyNumberFormat="1" applyFont="1" applyFill="1" applyBorder="1" applyAlignment="1">
      <alignment horizontal="justify" vertical="center" wrapText="1"/>
    </xf>
    <xf numFmtId="0" fontId="25" fillId="30" borderId="3" xfId="0" applyFont="1" applyFill="1" applyBorder="1" applyAlignment="1">
      <alignment horizontal="center" vertical="center" wrapText="1"/>
    </xf>
    <xf numFmtId="49" fontId="25" fillId="30" borderId="4" xfId="0" applyNumberFormat="1" applyFont="1" applyFill="1" applyBorder="1" applyAlignment="1">
      <alignment horizontal="justify" vertical="center" wrapText="1"/>
    </xf>
    <xf numFmtId="0" fontId="25" fillId="30" borderId="4" xfId="0" applyFont="1" applyFill="1" applyBorder="1" applyAlignment="1">
      <alignment horizontal="center" vertical="center" wrapText="1"/>
    </xf>
    <xf numFmtId="165" fontId="25" fillId="30" borderId="4" xfId="0" applyNumberFormat="1" applyFont="1" applyFill="1" applyBorder="1" applyAlignment="1">
      <alignment horizontal="right" vertical="center" wrapText="1"/>
    </xf>
    <xf numFmtId="0" fontId="17" fillId="30" borderId="0" xfId="0" applyFont="1" applyFill="1" applyAlignment="1">
      <alignment horizontal="center" vertical="center" wrapText="1"/>
    </xf>
    <xf numFmtId="164" fontId="29" fillId="30" borderId="3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vertical="center" wrapText="1"/>
    </xf>
    <xf numFmtId="0" fontId="17" fillId="38" borderId="0" xfId="0" applyFont="1" applyFill="1" applyAlignment="1">
      <alignment vertical="center" wrapText="1"/>
    </xf>
    <xf numFmtId="0" fontId="0" fillId="36" borderId="0" xfId="0" applyFont="1" applyFill="1" applyAlignment="1">
      <alignment vertical="center" wrapText="1"/>
    </xf>
    <xf numFmtId="0" fontId="17" fillId="36" borderId="0" xfId="0" applyFont="1" applyFill="1" applyAlignment="1">
      <alignment vertical="center" wrapText="1"/>
    </xf>
    <xf numFmtId="0" fontId="17" fillId="35" borderId="0" xfId="0" applyFont="1" applyFill="1" applyAlignment="1">
      <alignment vertical="center" wrapText="1"/>
    </xf>
    <xf numFmtId="0" fontId="31" fillId="36" borderId="0" xfId="0" applyFont="1" applyFill="1" applyAlignment="1">
      <alignment vertical="center" wrapText="1"/>
    </xf>
    <xf numFmtId="0" fontId="17" fillId="37" borderId="0" xfId="0" applyFont="1" applyFill="1" applyAlignment="1">
      <alignment vertical="center" wrapText="1"/>
    </xf>
    <xf numFmtId="0" fontId="17" fillId="34" borderId="0" xfId="0" applyFont="1" applyFill="1" applyAlignment="1">
      <alignment vertical="center" wrapText="1"/>
    </xf>
    <xf numFmtId="165" fontId="17" fillId="30" borderId="0" xfId="0" applyNumberFormat="1" applyFont="1" applyFill="1" applyAlignment="1">
      <alignment vertical="center" wrapText="1"/>
    </xf>
    <xf numFmtId="0" fontId="17" fillId="30" borderId="0" xfId="0" applyFont="1" applyFill="1" applyBorder="1" applyAlignment="1">
      <alignment horizontal="left" vertical="center" wrapText="1"/>
    </xf>
    <xf numFmtId="0" fontId="30" fillId="30" borderId="0" xfId="0" applyFont="1" applyFill="1" applyAlignment="1">
      <alignment horizontal="center" vertical="center" wrapText="1"/>
    </xf>
    <xf numFmtId="164" fontId="29" fillId="30" borderId="3" xfId="0" applyNumberFormat="1" applyFont="1" applyFill="1" applyBorder="1" applyAlignment="1">
      <alignment horizontal="center" vertical="center" wrapText="1"/>
    </xf>
    <xf numFmtId="164" fontId="29" fillId="30" borderId="12" xfId="0" applyNumberFormat="1" applyFont="1" applyFill="1" applyBorder="1" applyAlignment="1">
      <alignment horizontal="center" vertical="center" wrapText="1"/>
    </xf>
    <xf numFmtId="164" fontId="24" fillId="30" borderId="12" xfId="0" applyNumberFormat="1" applyFont="1" applyFill="1" applyBorder="1" applyAlignment="1">
      <alignment horizontal="center" vertical="center" wrapText="1"/>
    </xf>
    <xf numFmtId="0" fontId="25" fillId="30" borderId="3" xfId="0" applyFont="1" applyFill="1" applyBorder="1" applyAlignment="1">
      <alignment horizontal="left" vertical="center" wrapText="1"/>
    </xf>
    <xf numFmtId="165" fontId="21" fillId="0" borderId="3" xfId="0" applyNumberFormat="1" applyFont="1" applyFill="1" applyBorder="1" applyAlignment="1">
      <alignment vertical="center" wrapText="1"/>
    </xf>
    <xf numFmtId="0" fontId="23" fillId="38" borderId="0" xfId="0" applyFont="1" applyFill="1" applyAlignment="1">
      <alignment vertical="center" wrapText="1"/>
    </xf>
    <xf numFmtId="165" fontId="21" fillId="0" borderId="3" xfId="89" applyNumberFormat="1" applyFont="1" applyBorder="1"/>
    <xf numFmtId="164" fontId="32" fillId="30" borderId="0" xfId="0" applyNumberFormat="1" applyFont="1" applyFill="1" applyBorder="1" applyAlignment="1">
      <alignment horizontal="center" vertical="center" wrapText="1"/>
    </xf>
    <xf numFmtId="0" fontId="22" fillId="38" borderId="0" xfId="0" applyFont="1" applyFill="1" applyAlignment="1">
      <alignment vertical="center" wrapText="1"/>
    </xf>
    <xf numFmtId="0" fontId="25" fillId="30" borderId="3" xfId="0" applyFont="1" applyFill="1" applyBorder="1" applyAlignment="1">
      <alignment vertical="center" wrapText="1"/>
    </xf>
    <xf numFmtId="0" fontId="31" fillId="30" borderId="0" xfId="0" applyFont="1" applyFill="1" applyAlignment="1">
      <alignment vertical="center" wrapText="1"/>
    </xf>
    <xf numFmtId="0" fontId="21" fillId="30" borderId="11" xfId="0" applyFont="1" applyFill="1" applyBorder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30" borderId="0" xfId="0" applyFont="1" applyFill="1" applyAlignment="1">
      <alignment horizontal="center" vertical="center" wrapText="1"/>
    </xf>
    <xf numFmtId="0" fontId="21" fillId="30" borderId="0" xfId="0" applyFont="1" applyFill="1" applyBorder="1" applyAlignment="1">
      <alignment horizontal="right" vertical="center" wrapText="1"/>
    </xf>
    <xf numFmtId="164" fontId="18" fillId="30" borderId="3" xfId="0" applyNumberFormat="1" applyFont="1" applyFill="1" applyBorder="1" applyAlignment="1">
      <alignment horizontal="center" vertical="center" wrapText="1"/>
    </xf>
    <xf numFmtId="0" fontId="20" fillId="30" borderId="4" xfId="0" applyFont="1" applyFill="1" applyBorder="1" applyAlignment="1">
      <alignment horizontal="center" vertical="center" wrapText="1"/>
    </xf>
    <xf numFmtId="0" fontId="20" fillId="30" borderId="6" xfId="0" applyFont="1" applyFill="1" applyBorder="1" applyAlignment="1">
      <alignment horizontal="center" vertical="center" wrapText="1"/>
    </xf>
    <xf numFmtId="0" fontId="20" fillId="30" borderId="5" xfId="0" applyFont="1" applyFill="1" applyBorder="1" applyAlignment="1">
      <alignment horizontal="center" vertical="center" wrapText="1"/>
    </xf>
    <xf numFmtId="0" fontId="18" fillId="30" borderId="12" xfId="0" applyFont="1" applyFill="1" applyBorder="1" applyAlignment="1">
      <alignment horizontal="center" vertical="center" wrapText="1"/>
    </xf>
    <xf numFmtId="0" fontId="18" fillId="30" borderId="13" xfId="0" applyFont="1" applyFill="1" applyBorder="1" applyAlignment="1">
      <alignment horizontal="center" vertical="center" wrapText="1"/>
    </xf>
    <xf numFmtId="0" fontId="18" fillId="30" borderId="2" xfId="0" applyFont="1" applyFill="1" applyBorder="1" applyAlignment="1">
      <alignment horizontal="center" vertical="center" wrapText="1"/>
    </xf>
    <xf numFmtId="164" fontId="20" fillId="30" borderId="3" xfId="0" applyNumberFormat="1" applyFont="1" applyFill="1" applyBorder="1" applyAlignment="1">
      <alignment horizontal="center" vertical="center" wrapText="1"/>
    </xf>
    <xf numFmtId="0" fontId="21" fillId="30" borderId="11" xfId="0" applyFont="1" applyFill="1" applyBorder="1" applyAlignment="1">
      <alignment horizontal="right" vertical="center" wrapText="1"/>
    </xf>
    <xf numFmtId="164" fontId="29" fillId="30" borderId="4" xfId="0" applyNumberFormat="1" applyFont="1" applyFill="1" applyBorder="1" applyAlignment="1">
      <alignment horizontal="center" vertical="center" wrapText="1"/>
    </xf>
    <xf numFmtId="164" fontId="29" fillId="30" borderId="6" xfId="0" applyNumberFormat="1" applyFont="1" applyFill="1" applyBorder="1" applyAlignment="1">
      <alignment horizontal="center" vertical="center" wrapText="1"/>
    </xf>
    <xf numFmtId="164" fontId="29" fillId="30" borderId="5" xfId="0" applyNumberFormat="1" applyFont="1" applyFill="1" applyBorder="1" applyAlignment="1">
      <alignment horizontal="center" vertical="center" wrapText="1"/>
    </xf>
    <xf numFmtId="164" fontId="20" fillId="30" borderId="4" xfId="0" applyNumberFormat="1" applyFont="1" applyFill="1" applyBorder="1" applyAlignment="1">
      <alignment horizontal="center" vertical="center" wrapText="1"/>
    </xf>
    <xf numFmtId="164" fontId="20" fillId="30" borderId="6" xfId="0" applyNumberFormat="1" applyFont="1" applyFill="1" applyBorder="1" applyAlignment="1">
      <alignment horizontal="center" vertical="center" wrapText="1"/>
    </xf>
    <xf numFmtId="164" fontId="20" fillId="30" borderId="5" xfId="0" applyNumberFormat="1" applyFont="1" applyFill="1" applyBorder="1" applyAlignment="1">
      <alignment horizontal="center" vertical="center" wrapText="1"/>
    </xf>
    <xf numFmtId="164" fontId="20" fillId="0" borderId="4" xfId="0" applyNumberFormat="1" applyFont="1" applyFill="1" applyBorder="1" applyAlignment="1">
      <alignment horizontal="center" vertical="center" wrapText="1"/>
    </xf>
    <xf numFmtId="164" fontId="20" fillId="0" borderId="6" xfId="0" applyNumberFormat="1" applyFont="1" applyFill="1" applyBorder="1" applyAlignment="1">
      <alignment horizontal="center" vertical="center" wrapText="1"/>
    </xf>
    <xf numFmtId="164" fontId="20" fillId="0" borderId="5" xfId="0" applyNumberFormat="1" applyFont="1" applyFill="1" applyBorder="1" applyAlignment="1">
      <alignment horizontal="center" vertical="center" wrapText="1"/>
    </xf>
    <xf numFmtId="164" fontId="33" fillId="30" borderId="4" xfId="0" applyNumberFormat="1" applyFont="1" applyFill="1" applyBorder="1" applyAlignment="1">
      <alignment horizontal="center" vertical="center" wrapText="1"/>
    </xf>
    <xf numFmtId="164" fontId="33" fillId="30" borderId="6" xfId="0" applyNumberFormat="1" applyFont="1" applyFill="1" applyBorder="1" applyAlignment="1">
      <alignment horizontal="center" vertical="center" wrapText="1"/>
    </xf>
    <xf numFmtId="164" fontId="33" fillId="30" borderId="5" xfId="0" applyNumberFormat="1" applyFont="1" applyFill="1" applyBorder="1" applyAlignment="1">
      <alignment horizontal="center" vertical="center" wrapText="1"/>
    </xf>
    <xf numFmtId="164" fontId="24" fillId="0" borderId="4" xfId="0" applyNumberFormat="1" applyFont="1" applyFill="1" applyBorder="1" applyAlignment="1">
      <alignment horizontal="center" vertical="center" wrapText="1"/>
    </xf>
    <xf numFmtId="164" fontId="24" fillId="0" borderId="6" xfId="0" applyNumberFormat="1" applyFont="1" applyFill="1" applyBorder="1" applyAlignment="1">
      <alignment horizontal="center" vertical="center" wrapText="1"/>
    </xf>
    <xf numFmtId="164" fontId="24" fillId="0" borderId="5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164" fontId="29" fillId="0" borderId="4" xfId="0" applyNumberFormat="1" applyFont="1" applyFill="1" applyBorder="1" applyAlignment="1">
      <alignment horizontal="center" vertical="center" wrapText="1"/>
    </xf>
    <xf numFmtId="164" fontId="29" fillId="0" borderId="6" xfId="0" applyNumberFormat="1" applyFont="1" applyFill="1" applyBorder="1" applyAlignment="1">
      <alignment horizontal="center" vertical="center" wrapText="1"/>
    </xf>
    <xf numFmtId="164" fontId="29" fillId="0" borderId="5" xfId="0" applyNumberFormat="1" applyFont="1" applyFill="1" applyBorder="1" applyAlignment="1">
      <alignment horizontal="center" vertical="center" wrapText="1"/>
    </xf>
    <xf numFmtId="164" fontId="34" fillId="0" borderId="4" xfId="0" applyNumberFormat="1" applyFont="1" applyFill="1" applyBorder="1" applyAlignment="1">
      <alignment horizontal="center" vertical="top" wrapText="1"/>
    </xf>
    <xf numFmtId="164" fontId="34" fillId="0" borderId="6" xfId="0" applyNumberFormat="1" applyFont="1" applyFill="1" applyBorder="1" applyAlignment="1">
      <alignment horizontal="center" vertical="top" wrapText="1"/>
    </xf>
    <xf numFmtId="164" fontId="34" fillId="0" borderId="5" xfId="0" applyNumberFormat="1" applyFont="1" applyFill="1" applyBorder="1" applyAlignment="1">
      <alignment horizontal="center" vertical="top" wrapText="1"/>
    </xf>
    <xf numFmtId="0" fontId="26" fillId="0" borderId="0" xfId="0" applyFont="1" applyFill="1" applyAlignment="1">
      <alignment horizontal="center" vertical="center" wrapText="1"/>
    </xf>
  </cellXfs>
  <cellStyles count="121">
    <cellStyle name="20% - Акцент1 2" xfId="1"/>
    <cellStyle name="20% - Акцент1 2 2" xfId="75"/>
    <cellStyle name="20% - Акцент1 2 2 2" xfId="90"/>
    <cellStyle name="20% - Акцент1 2 3" xfId="91"/>
    <cellStyle name="20% - Акцент2 2" xfId="2"/>
    <cellStyle name="20% - Акцент2 2 2" xfId="76"/>
    <cellStyle name="20% - Акцент2 2 2 2" xfId="92"/>
    <cellStyle name="20% - Акцент2 2 3" xfId="93"/>
    <cellStyle name="20% - Акцент3 2" xfId="3"/>
    <cellStyle name="20% - Акцент3 2 2" xfId="77"/>
    <cellStyle name="20% - Акцент3 2 2 2" xfId="94"/>
    <cellStyle name="20% - Акцент3 2 3" xfId="95"/>
    <cellStyle name="20% - Акцент4 2" xfId="4"/>
    <cellStyle name="20% - Акцент4 2 2" xfId="78"/>
    <cellStyle name="20% - Акцент4 2 2 2" xfId="96"/>
    <cellStyle name="20% - Акцент4 2 3" xfId="97"/>
    <cellStyle name="20% - Акцент5 2" xfId="5"/>
    <cellStyle name="20% - Акцент5 2 2" xfId="79"/>
    <cellStyle name="20% - Акцент5 2 2 2" xfId="98"/>
    <cellStyle name="20% - Акцент5 2 3" xfId="99"/>
    <cellStyle name="20% - Акцент6 2" xfId="6"/>
    <cellStyle name="20% - Акцент6 2 2" xfId="80"/>
    <cellStyle name="20% - Акцент6 2 2 2" xfId="100"/>
    <cellStyle name="20% - Акцент6 2 3" xfId="101"/>
    <cellStyle name="40% - Акцент1 2" xfId="7"/>
    <cellStyle name="40% - Акцент1 2 2" xfId="81"/>
    <cellStyle name="40% - Акцент1 2 2 2" xfId="102"/>
    <cellStyle name="40% - Акцент1 2 3" xfId="103"/>
    <cellStyle name="40% - Акцент2 2" xfId="8"/>
    <cellStyle name="40% - Акцент2 2 2" xfId="82"/>
    <cellStyle name="40% - Акцент2 2 2 2" xfId="104"/>
    <cellStyle name="40% - Акцент2 2 3" xfId="105"/>
    <cellStyle name="40% - Акцент3 2" xfId="9"/>
    <cellStyle name="40% - Акцент3 2 2" xfId="83"/>
    <cellStyle name="40% - Акцент3 2 2 2" xfId="106"/>
    <cellStyle name="40% - Акцент3 2 3" xfId="107"/>
    <cellStyle name="40% - Акцент4 2" xfId="10"/>
    <cellStyle name="40% - Акцент4 2 2" xfId="84"/>
    <cellStyle name="40% - Акцент4 2 2 2" xfId="108"/>
    <cellStyle name="40% - Акцент4 2 3" xfId="109"/>
    <cellStyle name="40% - Акцент5 2" xfId="11"/>
    <cellStyle name="40% - Акцент5 2 2" xfId="85"/>
    <cellStyle name="40% - Акцент5 2 2 2" xfId="110"/>
    <cellStyle name="40% - Акцент5 2 3" xfId="111"/>
    <cellStyle name="40% - Акцент6 2" xfId="12"/>
    <cellStyle name="40% - Акцент6 2 2" xfId="86"/>
    <cellStyle name="40% - Акцент6 2 2 2" xfId="112"/>
    <cellStyle name="40% - Акцент6 2 3" xfId="113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br" xfId="19"/>
    <cellStyle name="col" xfId="20"/>
    <cellStyle name="style0" xfId="21"/>
    <cellStyle name="td" xfId="22"/>
    <cellStyle name="tr" xfId="23"/>
    <cellStyle name="xl21" xfId="24"/>
    <cellStyle name="xl22" xfId="25"/>
    <cellStyle name="xl23" xfId="26"/>
    <cellStyle name="xl24" xfId="27"/>
    <cellStyle name="xl25" xfId="28"/>
    <cellStyle name="xl26" xfId="29"/>
    <cellStyle name="xl27" xfId="30"/>
    <cellStyle name="xl28" xfId="31"/>
    <cellStyle name="xl29" xfId="32"/>
    <cellStyle name="xl30" xfId="33"/>
    <cellStyle name="xl31" xfId="34"/>
    <cellStyle name="xl32" xfId="35"/>
    <cellStyle name="xl33" xfId="36"/>
    <cellStyle name="xl34" xfId="37"/>
    <cellStyle name="xl35" xfId="38"/>
    <cellStyle name="xl36" xfId="39"/>
    <cellStyle name="xl37" xfId="40"/>
    <cellStyle name="xl38" xfId="41"/>
    <cellStyle name="xl39" xfId="42"/>
    <cellStyle name="xl40" xfId="43"/>
    <cellStyle name="xl41" xfId="44"/>
    <cellStyle name="xl42" xfId="45"/>
    <cellStyle name="xl43" xfId="46"/>
    <cellStyle name="xl44" xfId="47"/>
    <cellStyle name="xl45" xfId="48"/>
    <cellStyle name="xl46" xfId="49"/>
    <cellStyle name="xl63" xfId="114"/>
    <cellStyle name="Акцент1 2" xfId="50"/>
    <cellStyle name="Акцент2 2" xfId="51"/>
    <cellStyle name="Акцент3 2" xfId="52"/>
    <cellStyle name="Акцент4 2" xfId="53"/>
    <cellStyle name="Акцент5 2" xfId="54"/>
    <cellStyle name="Акцент6 2" xfId="55"/>
    <cellStyle name="Заголовок 4 2" xfId="56"/>
    <cellStyle name="Название 2" xfId="57"/>
    <cellStyle name="Нейтральный 2" xfId="58"/>
    <cellStyle name="Обычный" xfId="0" builtinId="0"/>
    <cellStyle name="Обычный 10" xfId="59"/>
    <cellStyle name="Обычный 11" xfId="74"/>
    <cellStyle name="Обычный 12" xfId="73"/>
    <cellStyle name="Обычный 12 2" xfId="89"/>
    <cellStyle name="Обычный 13" xfId="115"/>
    <cellStyle name="Обычный 14" xfId="116"/>
    <cellStyle name="Обычный 2" xfId="60"/>
    <cellStyle name="Обычный 2 2" xfId="87"/>
    <cellStyle name="Обычный 2 2 2" xfId="117"/>
    <cellStyle name="Обычный 2 3" xfId="118"/>
    <cellStyle name="Обычный 3" xfId="61"/>
    <cellStyle name="Обычный 4" xfId="62"/>
    <cellStyle name="Обычный 5" xfId="63"/>
    <cellStyle name="Обычный 6" xfId="64"/>
    <cellStyle name="Обычный 7" xfId="65"/>
    <cellStyle name="Обычный 8" xfId="66"/>
    <cellStyle name="Обычный 9" xfId="67"/>
    <cellStyle name="Плохой 2" xfId="68"/>
    <cellStyle name="Пояснение 2" xfId="69"/>
    <cellStyle name="Примечание 2" xfId="70"/>
    <cellStyle name="Примечание 2 2" xfId="88"/>
    <cellStyle name="Примечание 2 2 2" xfId="119"/>
    <cellStyle name="Примечание 2 3" xfId="120"/>
    <cellStyle name="Текст предупреждения 2" xfId="71"/>
    <cellStyle name="Хороший 2" xfId="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2"/>
  <sheetViews>
    <sheetView tabSelected="1" view="pageBreakPreview" zoomScale="75" zoomScaleNormal="80" zoomScaleSheetLayoutView="75" workbookViewId="0">
      <selection activeCell="A3" sqref="A3"/>
    </sheetView>
  </sheetViews>
  <sheetFormatPr defaultColWidth="29.5703125" defaultRowHeight="12.75"/>
  <cols>
    <col min="1" max="1" width="7.140625" style="6" customWidth="1"/>
    <col min="2" max="2" width="91.7109375" style="6" customWidth="1"/>
    <col min="3" max="3" width="29.7109375" style="6" customWidth="1"/>
    <col min="4" max="4" width="17.28515625" style="6" customWidth="1"/>
    <col min="5" max="5" width="16.28515625" style="6" customWidth="1"/>
    <col min="6" max="6" width="18.7109375" style="6" customWidth="1"/>
    <col min="7" max="7" width="17.7109375" style="3" customWidth="1"/>
    <col min="8" max="16384" width="29.5703125" style="3"/>
  </cols>
  <sheetData>
    <row r="1" spans="1:6" ht="24.75" customHeight="1">
      <c r="E1" s="60"/>
      <c r="F1" s="60"/>
    </row>
    <row r="2" spans="1:6" s="1" customFormat="1" ht="58.5" customHeight="1">
      <c r="A2" s="61" t="s">
        <v>456</v>
      </c>
      <c r="B2" s="61"/>
      <c r="C2" s="61"/>
      <c r="D2" s="61"/>
      <c r="E2" s="61"/>
      <c r="F2" s="61"/>
    </row>
    <row r="3" spans="1:6" s="1" customFormat="1" ht="19.5" customHeight="1">
      <c r="A3" s="12"/>
      <c r="B3" s="12"/>
      <c r="C3" s="12"/>
      <c r="D3" s="12"/>
      <c r="E3" s="12"/>
      <c r="F3" s="12" t="s">
        <v>79</v>
      </c>
    </row>
    <row r="4" spans="1:6" s="5" customFormat="1" ht="87" customHeight="1">
      <c r="A4" s="13" t="s">
        <v>80</v>
      </c>
      <c r="B4" s="14" t="s">
        <v>81</v>
      </c>
      <c r="C4" s="14" t="s">
        <v>82</v>
      </c>
      <c r="D4" s="23" t="s">
        <v>225</v>
      </c>
      <c r="E4" s="23" t="s">
        <v>375</v>
      </c>
      <c r="F4" s="23" t="s">
        <v>455</v>
      </c>
    </row>
    <row r="5" spans="1:6" s="5" customFormat="1" ht="36.75" customHeight="1">
      <c r="A5" s="27"/>
      <c r="B5" s="28" t="s">
        <v>220</v>
      </c>
      <c r="C5" s="29"/>
      <c r="D5" s="30">
        <f>SUM(D7+D12+D91+D114)</f>
        <v>19209863.900000002</v>
      </c>
      <c r="E5" s="30">
        <f>SUM(E7+E12+E91+E114)</f>
        <v>7213766.6000000006</v>
      </c>
      <c r="F5" s="11">
        <f t="shared" ref="F5" si="0">SUM(E5/D5*100)</f>
        <v>37.552408687289038</v>
      </c>
    </row>
    <row r="6" spans="1:6" s="5" customFormat="1" ht="24" customHeight="1">
      <c r="A6" s="13"/>
      <c r="B6" s="24" t="s">
        <v>84</v>
      </c>
      <c r="C6" s="14"/>
      <c r="D6" s="14"/>
      <c r="E6" s="14"/>
      <c r="F6" s="11"/>
    </row>
    <row r="7" spans="1:6" s="5" customFormat="1" ht="24.75" customHeight="1">
      <c r="A7" s="15">
        <v>1</v>
      </c>
      <c r="B7" s="25" t="s">
        <v>83</v>
      </c>
      <c r="C7" s="11"/>
      <c r="D7" s="11">
        <f>SUM(D9:D11)</f>
        <v>869559.1</v>
      </c>
      <c r="E7" s="11">
        <f>SUM(E9:E11)</f>
        <v>368631</v>
      </c>
      <c r="F7" s="11">
        <f>SUM(E7/D7*100)</f>
        <v>42.392863233792852</v>
      </c>
    </row>
    <row r="8" spans="1:6" s="5" customFormat="1" ht="15.75">
      <c r="A8" s="16"/>
      <c r="B8" s="26" t="s">
        <v>84</v>
      </c>
      <c r="C8" s="8"/>
      <c r="D8" s="8"/>
      <c r="E8" s="8"/>
      <c r="F8" s="11"/>
    </row>
    <row r="9" spans="1:6" s="5" customFormat="1" ht="31.5">
      <c r="A9" s="16" t="s">
        <v>293</v>
      </c>
      <c r="B9" s="26" t="s">
        <v>1</v>
      </c>
      <c r="C9" s="8" t="s">
        <v>233</v>
      </c>
      <c r="D9" s="22">
        <v>185365.2</v>
      </c>
      <c r="E9" s="22">
        <v>92784.8</v>
      </c>
      <c r="F9" s="8">
        <f t="shared" ref="F9:F89" si="1">SUM(E9/D9*100)</f>
        <v>50.05513440494763</v>
      </c>
    </row>
    <row r="10" spans="1:6" s="4" customFormat="1" ht="47.25">
      <c r="A10" s="16" t="s">
        <v>85</v>
      </c>
      <c r="B10" s="26" t="s">
        <v>452</v>
      </c>
      <c r="C10" s="17" t="s">
        <v>68</v>
      </c>
      <c r="D10" s="22">
        <v>282193.90000000002</v>
      </c>
      <c r="E10" s="22">
        <v>60933</v>
      </c>
      <c r="F10" s="8">
        <f t="shared" si="1"/>
        <v>21.592599981785572</v>
      </c>
    </row>
    <row r="11" spans="1:6" s="4" customFormat="1" ht="30" customHeight="1">
      <c r="A11" s="16" t="s">
        <v>234</v>
      </c>
      <c r="B11" s="26" t="s">
        <v>2</v>
      </c>
      <c r="C11" s="17" t="s">
        <v>28</v>
      </c>
      <c r="D11" s="22">
        <v>401999.99999999994</v>
      </c>
      <c r="E11" s="22">
        <v>214913.2</v>
      </c>
      <c r="F11" s="8">
        <f t="shared" si="1"/>
        <v>53.460995024875636</v>
      </c>
    </row>
    <row r="12" spans="1:6" s="5" customFormat="1" ht="28.5" customHeight="1">
      <c r="A12" s="15" t="s">
        <v>86</v>
      </c>
      <c r="B12" s="25" t="s">
        <v>87</v>
      </c>
      <c r="C12" s="11"/>
      <c r="D12" s="11">
        <f>SUM(D14:D89)</f>
        <v>8102266.2000000011</v>
      </c>
      <c r="E12" s="11">
        <f>SUM(E14:E89)</f>
        <v>1120785.8</v>
      </c>
      <c r="F12" s="11">
        <f t="shared" si="1"/>
        <v>13.832991564755053</v>
      </c>
    </row>
    <row r="13" spans="1:6" s="4" customFormat="1" ht="22.5" customHeight="1">
      <c r="A13" s="16"/>
      <c r="B13" s="26" t="s">
        <v>84</v>
      </c>
      <c r="C13" s="8"/>
      <c r="D13" s="8"/>
      <c r="E13" s="8"/>
      <c r="F13" s="11"/>
    </row>
    <row r="14" spans="1:6" s="5" customFormat="1" ht="73.5" customHeight="1">
      <c r="A14" s="16" t="s">
        <v>88</v>
      </c>
      <c r="B14" s="26" t="s">
        <v>389</v>
      </c>
      <c r="C14" s="8" t="s">
        <v>390</v>
      </c>
      <c r="D14" s="8">
        <v>227777.7</v>
      </c>
      <c r="E14" s="8">
        <v>38383.300000000003</v>
      </c>
      <c r="F14" s="8">
        <f t="shared" si="1"/>
        <v>16.851210632120704</v>
      </c>
    </row>
    <row r="15" spans="1:6" s="4" customFormat="1" ht="128.25" customHeight="1">
      <c r="A15" s="16" t="s">
        <v>89</v>
      </c>
      <c r="B15" s="26" t="s">
        <v>90</v>
      </c>
      <c r="C15" s="8" t="s">
        <v>91</v>
      </c>
      <c r="D15" s="8">
        <v>108313.60000000001</v>
      </c>
      <c r="E15" s="8">
        <v>0</v>
      </c>
      <c r="F15" s="8">
        <f t="shared" si="1"/>
        <v>0</v>
      </c>
    </row>
    <row r="16" spans="1:6" s="5" customFormat="1" ht="47.25">
      <c r="A16" s="16" t="s">
        <v>92</v>
      </c>
      <c r="B16" s="26" t="s">
        <v>94</v>
      </c>
      <c r="C16" s="8" t="s">
        <v>95</v>
      </c>
      <c r="D16" s="8">
        <v>500000</v>
      </c>
      <c r="E16" s="8">
        <v>150997.20000000001</v>
      </c>
      <c r="F16" s="8">
        <f t="shared" si="1"/>
        <v>30.199439999999999</v>
      </c>
    </row>
    <row r="17" spans="1:6" s="5" customFormat="1" ht="47.25">
      <c r="A17" s="16" t="s">
        <v>93</v>
      </c>
      <c r="B17" s="26" t="s">
        <v>97</v>
      </c>
      <c r="C17" s="8" t="s">
        <v>98</v>
      </c>
      <c r="D17" s="8">
        <v>92100</v>
      </c>
      <c r="E17" s="8">
        <v>21532.2</v>
      </c>
      <c r="F17" s="8">
        <f t="shared" si="1"/>
        <v>23.379153094462541</v>
      </c>
    </row>
    <row r="18" spans="1:6" s="5" customFormat="1" ht="31.5">
      <c r="A18" s="16" t="s">
        <v>96</v>
      </c>
      <c r="B18" s="26" t="s">
        <v>100</v>
      </c>
      <c r="C18" s="8" t="s">
        <v>101</v>
      </c>
      <c r="D18" s="8">
        <v>100000</v>
      </c>
      <c r="E18" s="8">
        <v>0</v>
      </c>
      <c r="F18" s="8">
        <f t="shared" si="1"/>
        <v>0</v>
      </c>
    </row>
    <row r="19" spans="1:6" s="5" customFormat="1" ht="31.5">
      <c r="A19" s="16" t="s">
        <v>99</v>
      </c>
      <c r="B19" s="26" t="s">
        <v>103</v>
      </c>
      <c r="C19" s="8" t="s">
        <v>104</v>
      </c>
      <c r="D19" s="8">
        <v>80000</v>
      </c>
      <c r="E19" s="8">
        <v>0</v>
      </c>
      <c r="F19" s="8">
        <f t="shared" si="1"/>
        <v>0</v>
      </c>
    </row>
    <row r="20" spans="1:6" s="5" customFormat="1" ht="31.5" customHeight="1">
      <c r="A20" s="16" t="s">
        <v>102</v>
      </c>
      <c r="B20" s="26" t="s">
        <v>76</v>
      </c>
      <c r="C20" s="8" t="s">
        <v>105</v>
      </c>
      <c r="D20" s="8">
        <v>112747.7</v>
      </c>
      <c r="E20" s="8">
        <v>23769.9</v>
      </c>
      <c r="F20" s="8">
        <f t="shared" si="1"/>
        <v>21.082381281391996</v>
      </c>
    </row>
    <row r="21" spans="1:6" s="5" customFormat="1" ht="71.25" customHeight="1">
      <c r="A21" s="16"/>
      <c r="B21" s="26" t="s">
        <v>447</v>
      </c>
      <c r="C21" s="8" t="s">
        <v>448</v>
      </c>
      <c r="D21" s="8">
        <v>487252.3</v>
      </c>
      <c r="E21" s="8">
        <v>109708.8</v>
      </c>
      <c r="F21" s="8">
        <f t="shared" si="1"/>
        <v>22.515809571345276</v>
      </c>
    </row>
    <row r="22" spans="1:6" s="4" customFormat="1" ht="31.5">
      <c r="A22" s="16" t="s">
        <v>106</v>
      </c>
      <c r="B22" s="26" t="s">
        <v>4</v>
      </c>
      <c r="C22" s="8" t="s">
        <v>235</v>
      </c>
      <c r="D22" s="8">
        <v>1131611.8</v>
      </c>
      <c r="E22" s="8">
        <v>234403</v>
      </c>
      <c r="F22" s="8">
        <f t="shared" si="1"/>
        <v>20.714082338130442</v>
      </c>
    </row>
    <row r="23" spans="1:6" s="4" customFormat="1" ht="93" customHeight="1">
      <c r="A23" s="16" t="s">
        <v>107</v>
      </c>
      <c r="B23" s="26" t="s">
        <v>5</v>
      </c>
      <c r="C23" s="8" t="s">
        <v>391</v>
      </c>
      <c r="D23" s="8">
        <v>113202.8</v>
      </c>
      <c r="E23" s="8">
        <v>16964.5</v>
      </c>
      <c r="F23" s="8">
        <f t="shared" si="1"/>
        <v>14.985936743614115</v>
      </c>
    </row>
    <row r="24" spans="1:6" s="5" customFormat="1" ht="15.75">
      <c r="A24" s="16" t="s">
        <v>108</v>
      </c>
      <c r="B24" s="26" t="s">
        <v>6</v>
      </c>
      <c r="C24" s="8" t="s">
        <v>236</v>
      </c>
      <c r="D24" s="8">
        <v>899</v>
      </c>
      <c r="E24" s="8">
        <v>0</v>
      </c>
      <c r="F24" s="8">
        <f t="shared" si="1"/>
        <v>0</v>
      </c>
    </row>
    <row r="25" spans="1:6" s="5" customFormat="1" ht="47.25" customHeight="1">
      <c r="A25" s="16" t="s">
        <v>109</v>
      </c>
      <c r="B25" s="26" t="s">
        <v>7</v>
      </c>
      <c r="C25" s="8" t="s">
        <v>392</v>
      </c>
      <c r="D25" s="8">
        <v>28450.7</v>
      </c>
      <c r="E25" s="8">
        <v>0</v>
      </c>
      <c r="F25" s="8">
        <f t="shared" si="1"/>
        <v>0</v>
      </c>
    </row>
    <row r="26" spans="1:6" s="5" customFormat="1" ht="47.25">
      <c r="A26" s="16" t="s">
        <v>110</v>
      </c>
      <c r="B26" s="26" t="s">
        <v>55</v>
      </c>
      <c r="C26" s="8" t="s">
        <v>393</v>
      </c>
      <c r="D26" s="8">
        <f>147350.6</f>
        <v>147350.6</v>
      </c>
      <c r="E26" s="8">
        <v>5263.9</v>
      </c>
      <c r="F26" s="8">
        <f t="shared" si="1"/>
        <v>3.5723641437496685</v>
      </c>
    </row>
    <row r="27" spans="1:6" s="4" customFormat="1" ht="31.5">
      <c r="A27" s="16" t="s">
        <v>111</v>
      </c>
      <c r="B27" s="26" t="s">
        <v>294</v>
      </c>
      <c r="C27" s="8" t="s">
        <v>237</v>
      </c>
      <c r="D27" s="8">
        <v>8880.1</v>
      </c>
      <c r="E27" s="8">
        <v>0</v>
      </c>
      <c r="F27" s="8">
        <f t="shared" si="1"/>
        <v>0</v>
      </c>
    </row>
    <row r="28" spans="1:6" s="4" customFormat="1" ht="31.5">
      <c r="A28" s="16" t="s">
        <v>112</v>
      </c>
      <c r="B28" s="26" t="s">
        <v>238</v>
      </c>
      <c r="C28" s="8" t="s">
        <v>239</v>
      </c>
      <c r="D28" s="8">
        <v>526320.19999999995</v>
      </c>
      <c r="E28" s="8">
        <v>185744.7</v>
      </c>
      <c r="F28" s="8">
        <f t="shared" si="1"/>
        <v>35.291197259766975</v>
      </c>
    </row>
    <row r="29" spans="1:6" s="4" customFormat="1" ht="42" customHeight="1">
      <c r="A29" s="16"/>
      <c r="B29" s="26" t="s">
        <v>303</v>
      </c>
      <c r="C29" s="8" t="s">
        <v>394</v>
      </c>
      <c r="D29" s="8">
        <v>235.6</v>
      </c>
      <c r="E29" s="8">
        <v>0</v>
      </c>
      <c r="F29" s="8">
        <f t="shared" si="1"/>
        <v>0</v>
      </c>
    </row>
    <row r="30" spans="1:6" s="4" customFormat="1" ht="42" customHeight="1">
      <c r="A30" s="16"/>
      <c r="B30" s="26" t="s">
        <v>395</v>
      </c>
      <c r="C30" s="8" t="s">
        <v>396</v>
      </c>
      <c r="D30" s="8">
        <v>21478.1</v>
      </c>
      <c r="E30" s="8">
        <v>707.7</v>
      </c>
      <c r="F30" s="8">
        <f t="shared" si="1"/>
        <v>3.2949841932014472</v>
      </c>
    </row>
    <row r="31" spans="1:6" s="5" customFormat="1" ht="121.5" customHeight="1">
      <c r="A31" s="16" t="s">
        <v>113</v>
      </c>
      <c r="B31" s="26" t="s">
        <v>295</v>
      </c>
      <c r="C31" s="8" t="s">
        <v>240</v>
      </c>
      <c r="D31" s="8">
        <v>188852.5</v>
      </c>
      <c r="E31" s="8">
        <v>0</v>
      </c>
      <c r="F31" s="8">
        <f t="shared" si="1"/>
        <v>0</v>
      </c>
    </row>
    <row r="32" spans="1:6" s="5" customFormat="1" ht="63">
      <c r="A32" s="16" t="s">
        <v>114</v>
      </c>
      <c r="B32" s="26" t="s">
        <v>223</v>
      </c>
      <c r="C32" s="8" t="s">
        <v>241</v>
      </c>
      <c r="D32" s="8">
        <v>302503.3</v>
      </c>
      <c r="E32" s="8">
        <v>0</v>
      </c>
      <c r="F32" s="8">
        <f t="shared" si="1"/>
        <v>0</v>
      </c>
    </row>
    <row r="33" spans="1:6" s="5" customFormat="1" ht="76.5" customHeight="1">
      <c r="A33" s="16" t="s">
        <v>115</v>
      </c>
      <c r="B33" s="26" t="s">
        <v>59</v>
      </c>
      <c r="C33" s="8" t="s">
        <v>242</v>
      </c>
      <c r="D33" s="8">
        <v>119660</v>
      </c>
      <c r="E33" s="8">
        <v>0</v>
      </c>
      <c r="F33" s="8">
        <f t="shared" si="1"/>
        <v>0</v>
      </c>
    </row>
    <row r="34" spans="1:6" s="5" customFormat="1" ht="48" customHeight="1">
      <c r="A34" s="16" t="s">
        <v>116</v>
      </c>
      <c r="B34" s="26" t="s">
        <v>243</v>
      </c>
      <c r="C34" s="8" t="s">
        <v>244</v>
      </c>
      <c r="D34" s="8">
        <v>12887.2</v>
      </c>
      <c r="E34" s="8">
        <v>0</v>
      </c>
      <c r="F34" s="8">
        <f t="shared" si="1"/>
        <v>0</v>
      </c>
    </row>
    <row r="35" spans="1:6" s="5" customFormat="1" ht="62.25" customHeight="1">
      <c r="A35" s="16" t="s">
        <v>117</v>
      </c>
      <c r="B35" s="26" t="s">
        <v>245</v>
      </c>
      <c r="C35" s="8" t="s">
        <v>246</v>
      </c>
      <c r="D35" s="8">
        <v>23318.1</v>
      </c>
      <c r="E35" s="8">
        <v>0</v>
      </c>
      <c r="F35" s="8">
        <f t="shared" si="1"/>
        <v>0</v>
      </c>
    </row>
    <row r="36" spans="1:6" s="5" customFormat="1" ht="51.75" customHeight="1">
      <c r="A36" s="16" t="s">
        <v>118</v>
      </c>
      <c r="B36" s="26" t="s">
        <v>8</v>
      </c>
      <c r="C36" s="8" t="s">
        <v>248</v>
      </c>
      <c r="D36" s="8">
        <v>211594.8</v>
      </c>
      <c r="E36" s="8">
        <v>44941.7</v>
      </c>
      <c r="F36" s="8">
        <f t="shared" si="1"/>
        <v>21.239510611791975</v>
      </c>
    </row>
    <row r="37" spans="1:6" s="5" customFormat="1" ht="53.25" customHeight="1">
      <c r="A37" s="16" t="s">
        <v>119</v>
      </c>
      <c r="B37" s="26" t="s">
        <v>9</v>
      </c>
      <c r="C37" s="8" t="s">
        <v>247</v>
      </c>
      <c r="D37" s="8">
        <v>545474.9</v>
      </c>
      <c r="E37" s="8">
        <v>62125.2</v>
      </c>
      <c r="F37" s="8">
        <f t="shared" si="1"/>
        <v>11.389194993206836</v>
      </c>
    </row>
    <row r="38" spans="1:6" s="5" customFormat="1" ht="39.75" customHeight="1">
      <c r="A38" s="16" t="s">
        <v>120</v>
      </c>
      <c r="B38" s="26" t="s">
        <v>249</v>
      </c>
      <c r="C38" s="8" t="s">
        <v>250</v>
      </c>
      <c r="D38" s="8">
        <v>98838.399999999994</v>
      </c>
      <c r="E38" s="8">
        <v>6281.4</v>
      </c>
      <c r="F38" s="8">
        <f t="shared" si="1"/>
        <v>6.3552222617929877</v>
      </c>
    </row>
    <row r="39" spans="1:6" s="5" customFormat="1" ht="47.25">
      <c r="A39" s="16" t="s">
        <v>121</v>
      </c>
      <c r="B39" s="26" t="s">
        <v>251</v>
      </c>
      <c r="C39" s="8" t="s">
        <v>252</v>
      </c>
      <c r="D39" s="8">
        <v>5672.6</v>
      </c>
      <c r="E39" s="8">
        <v>0</v>
      </c>
      <c r="F39" s="8">
        <f t="shared" si="1"/>
        <v>0</v>
      </c>
    </row>
    <row r="40" spans="1:6" s="5" customFormat="1" ht="42" customHeight="1">
      <c r="A40" s="16"/>
      <c r="B40" s="26" t="s">
        <v>397</v>
      </c>
      <c r="C40" s="8" t="s">
        <v>398</v>
      </c>
      <c r="D40" s="8">
        <v>70657.2</v>
      </c>
      <c r="E40" s="8">
        <v>0</v>
      </c>
      <c r="F40" s="8">
        <f t="shared" si="1"/>
        <v>0</v>
      </c>
    </row>
    <row r="41" spans="1:6" s="5" customFormat="1" ht="99.75" customHeight="1">
      <c r="A41" s="16" t="s">
        <v>122</v>
      </c>
      <c r="B41" s="26" t="s">
        <v>253</v>
      </c>
      <c r="C41" s="8" t="s">
        <v>254</v>
      </c>
      <c r="D41" s="8">
        <v>92320.8</v>
      </c>
      <c r="E41" s="8">
        <v>0</v>
      </c>
      <c r="F41" s="8">
        <f t="shared" si="1"/>
        <v>0</v>
      </c>
    </row>
    <row r="42" spans="1:6" s="5" customFormat="1" ht="63">
      <c r="A42" s="16" t="s">
        <v>123</v>
      </c>
      <c r="B42" s="26" t="s">
        <v>255</v>
      </c>
      <c r="C42" s="8" t="s">
        <v>256</v>
      </c>
      <c r="D42" s="8">
        <v>101598.8</v>
      </c>
      <c r="E42" s="8">
        <v>0</v>
      </c>
      <c r="F42" s="8">
        <f t="shared" si="1"/>
        <v>0</v>
      </c>
    </row>
    <row r="43" spans="1:6" s="5" customFormat="1" ht="64.5" customHeight="1">
      <c r="A43" s="16" t="s">
        <v>124</v>
      </c>
      <c r="B43" s="26" t="s">
        <v>10</v>
      </c>
      <c r="C43" s="8" t="s">
        <v>399</v>
      </c>
      <c r="D43" s="8">
        <v>240284</v>
      </c>
      <c r="E43" s="8">
        <v>61361.8</v>
      </c>
      <c r="F43" s="8">
        <f t="shared" si="1"/>
        <v>25.537197649448157</v>
      </c>
    </row>
    <row r="44" spans="1:6" s="5" customFormat="1" ht="45" customHeight="1">
      <c r="A44" s="16" t="s">
        <v>125</v>
      </c>
      <c r="B44" s="26" t="s">
        <v>400</v>
      </c>
      <c r="C44" s="8" t="s">
        <v>257</v>
      </c>
      <c r="D44" s="8">
        <v>10268.6</v>
      </c>
      <c r="E44" s="8">
        <v>0</v>
      </c>
      <c r="F44" s="8">
        <f t="shared" si="1"/>
        <v>0</v>
      </c>
    </row>
    <row r="45" spans="1:6" s="5" customFormat="1" ht="31.5">
      <c r="A45" s="16" t="s">
        <v>126</v>
      </c>
      <c r="B45" s="26" t="s">
        <v>62</v>
      </c>
      <c r="C45" s="8" t="s">
        <v>258</v>
      </c>
      <c r="D45" s="8">
        <v>13424.5</v>
      </c>
      <c r="E45" s="8">
        <v>4156.3</v>
      </c>
      <c r="F45" s="8">
        <f t="shared" si="1"/>
        <v>30.960557190211929</v>
      </c>
    </row>
    <row r="46" spans="1:6" s="5" customFormat="1" ht="36.75" customHeight="1">
      <c r="A46" s="16" t="s">
        <v>127</v>
      </c>
      <c r="B46" s="26" t="s">
        <v>77</v>
      </c>
      <c r="C46" s="8" t="s">
        <v>259</v>
      </c>
      <c r="D46" s="8">
        <v>11229.9</v>
      </c>
      <c r="E46" s="8">
        <v>723.2</v>
      </c>
      <c r="F46" s="8">
        <f t="shared" si="1"/>
        <v>6.4399504893186954</v>
      </c>
    </row>
    <row r="47" spans="1:6" s="5" customFormat="1" ht="46.5" customHeight="1">
      <c r="A47" s="16" t="s">
        <v>128</v>
      </c>
      <c r="B47" s="26" t="s">
        <v>260</v>
      </c>
      <c r="C47" s="8" t="s">
        <v>261</v>
      </c>
      <c r="D47" s="8">
        <v>62160.6</v>
      </c>
      <c r="E47" s="8">
        <v>0</v>
      </c>
      <c r="F47" s="8">
        <f t="shared" si="1"/>
        <v>0</v>
      </c>
    </row>
    <row r="48" spans="1:6" s="5" customFormat="1" ht="31.5">
      <c r="A48" s="16" t="s">
        <v>129</v>
      </c>
      <c r="B48" s="26" t="s">
        <v>63</v>
      </c>
      <c r="C48" s="8" t="s">
        <v>262</v>
      </c>
      <c r="D48" s="8">
        <v>14074</v>
      </c>
      <c r="E48" s="8">
        <v>0</v>
      </c>
      <c r="F48" s="8">
        <f t="shared" si="1"/>
        <v>0</v>
      </c>
    </row>
    <row r="49" spans="1:6" s="5" customFormat="1" ht="31.5" customHeight="1">
      <c r="A49" s="16" t="s">
        <v>130</v>
      </c>
      <c r="B49" s="26" t="s">
        <v>64</v>
      </c>
      <c r="C49" s="8" t="s">
        <v>263</v>
      </c>
      <c r="D49" s="8">
        <v>14219.6</v>
      </c>
      <c r="E49" s="8">
        <v>1253.5</v>
      </c>
      <c r="F49" s="8">
        <f t="shared" si="1"/>
        <v>8.8152971954204062</v>
      </c>
    </row>
    <row r="50" spans="1:6" s="5" customFormat="1" ht="31.5">
      <c r="A50" s="16" t="s">
        <v>131</v>
      </c>
      <c r="B50" s="26" t="s">
        <v>71</v>
      </c>
      <c r="C50" s="8" t="s">
        <v>264</v>
      </c>
      <c r="D50" s="8">
        <v>23919.4</v>
      </c>
      <c r="E50" s="8">
        <v>0</v>
      </c>
      <c r="F50" s="8">
        <f t="shared" si="1"/>
        <v>0</v>
      </c>
    </row>
    <row r="51" spans="1:6" s="5" customFormat="1" ht="34.5" customHeight="1">
      <c r="A51" s="16" t="s">
        <v>132</v>
      </c>
      <c r="B51" s="26" t="s">
        <v>72</v>
      </c>
      <c r="C51" s="8" t="s">
        <v>265</v>
      </c>
      <c r="D51" s="8">
        <v>31782.9</v>
      </c>
      <c r="E51" s="8">
        <v>29143.3</v>
      </c>
      <c r="F51" s="8">
        <f t="shared" si="1"/>
        <v>91.694905121936628</v>
      </c>
    </row>
    <row r="52" spans="1:6" s="5" customFormat="1" ht="31.5">
      <c r="A52" s="16" t="s">
        <v>133</v>
      </c>
      <c r="B52" s="26" t="s">
        <v>73</v>
      </c>
      <c r="C52" s="8" t="s">
        <v>266</v>
      </c>
      <c r="D52" s="8">
        <v>185454.7</v>
      </c>
      <c r="E52" s="8">
        <v>9225.4</v>
      </c>
      <c r="F52" s="8">
        <f t="shared" si="1"/>
        <v>4.9744762467599903</v>
      </c>
    </row>
    <row r="53" spans="1:6" s="5" customFormat="1" ht="15.75">
      <c r="A53" s="16" t="s">
        <v>134</v>
      </c>
      <c r="B53" s="26" t="s">
        <v>224</v>
      </c>
      <c r="C53" s="8" t="s">
        <v>147</v>
      </c>
      <c r="D53" s="8">
        <v>10000</v>
      </c>
      <c r="E53" s="8">
        <v>5005</v>
      </c>
      <c r="F53" s="8">
        <f t="shared" si="1"/>
        <v>50.05</v>
      </c>
    </row>
    <row r="54" spans="1:6" s="5" customFormat="1" ht="15.75">
      <c r="A54" s="16" t="s">
        <v>136</v>
      </c>
      <c r="B54" s="26" t="s">
        <v>75</v>
      </c>
      <c r="C54" s="8" t="s">
        <v>267</v>
      </c>
      <c r="D54" s="8">
        <v>7308</v>
      </c>
      <c r="E54" s="8">
        <v>0</v>
      </c>
      <c r="F54" s="8">
        <f t="shared" si="1"/>
        <v>0</v>
      </c>
    </row>
    <row r="55" spans="1:6" s="5" customFormat="1" ht="87" customHeight="1">
      <c r="A55" s="16" t="s">
        <v>137</v>
      </c>
      <c r="B55" s="26" t="s">
        <v>401</v>
      </c>
      <c r="C55" s="8" t="s">
        <v>268</v>
      </c>
      <c r="D55" s="8">
        <v>12211.7</v>
      </c>
      <c r="E55" s="8">
        <v>0</v>
      </c>
      <c r="F55" s="8">
        <f t="shared" si="1"/>
        <v>0</v>
      </c>
    </row>
    <row r="56" spans="1:6" s="5" customFormat="1" ht="31.5">
      <c r="A56" s="16" t="s">
        <v>138</v>
      </c>
      <c r="B56" s="26" t="s">
        <v>402</v>
      </c>
      <c r="C56" s="8" t="s">
        <v>403</v>
      </c>
      <c r="D56" s="8">
        <v>48520.4</v>
      </c>
      <c r="E56" s="8">
        <v>23221.599999999999</v>
      </c>
      <c r="F56" s="8">
        <f t="shared" si="1"/>
        <v>47.859457053115797</v>
      </c>
    </row>
    <row r="57" spans="1:6" s="5" customFormat="1" ht="54.75" customHeight="1">
      <c r="A57" s="16" t="s">
        <v>139</v>
      </c>
      <c r="B57" s="26" t="s">
        <v>12</v>
      </c>
      <c r="C57" s="8" t="s">
        <v>269</v>
      </c>
      <c r="D57" s="8">
        <v>547.29999999999995</v>
      </c>
      <c r="E57" s="8">
        <v>453.5</v>
      </c>
      <c r="F57" s="8">
        <f t="shared" si="1"/>
        <v>82.861319203361958</v>
      </c>
    </row>
    <row r="58" spans="1:6" s="5" customFormat="1" ht="31.5">
      <c r="A58" s="16" t="s">
        <v>140</v>
      </c>
      <c r="B58" s="26" t="s">
        <v>69</v>
      </c>
      <c r="C58" s="8" t="s">
        <v>270</v>
      </c>
      <c r="D58" s="8">
        <v>39212.399999999994</v>
      </c>
      <c r="E58" s="8">
        <v>3788.3</v>
      </c>
      <c r="F58" s="8">
        <f t="shared" si="1"/>
        <v>9.6609745896706158</v>
      </c>
    </row>
    <row r="59" spans="1:6" s="5" customFormat="1" ht="62.25" customHeight="1">
      <c r="A59" s="16" t="s">
        <v>142</v>
      </c>
      <c r="B59" s="26" t="s">
        <v>405</v>
      </c>
      <c r="C59" s="8" t="s">
        <v>271</v>
      </c>
      <c r="D59" s="8">
        <v>2313.6999999999998</v>
      </c>
      <c r="E59" s="8">
        <v>0</v>
      </c>
      <c r="F59" s="8">
        <f t="shared" si="1"/>
        <v>0</v>
      </c>
    </row>
    <row r="60" spans="1:6" s="5" customFormat="1" ht="108.75" customHeight="1">
      <c r="A60" s="16" t="s">
        <v>143</v>
      </c>
      <c r="B60" s="26" t="s">
        <v>406</v>
      </c>
      <c r="C60" s="8" t="s">
        <v>272</v>
      </c>
      <c r="D60" s="8">
        <v>2776.1</v>
      </c>
      <c r="E60" s="8">
        <v>0</v>
      </c>
      <c r="F60" s="8">
        <f t="shared" si="1"/>
        <v>0</v>
      </c>
    </row>
    <row r="61" spans="1:6" s="5" customFormat="1" ht="31.5">
      <c r="A61" s="16" t="s">
        <v>144</v>
      </c>
      <c r="B61" s="26" t="s">
        <v>65</v>
      </c>
      <c r="C61" s="8" t="s">
        <v>135</v>
      </c>
      <c r="D61" s="8">
        <v>30398.199999999997</v>
      </c>
      <c r="E61" s="8">
        <v>0</v>
      </c>
      <c r="F61" s="8">
        <f t="shared" si="1"/>
        <v>0</v>
      </c>
    </row>
    <row r="62" spans="1:6" s="5" customFormat="1" ht="76.5" customHeight="1">
      <c r="A62" s="16" t="s">
        <v>145</v>
      </c>
      <c r="B62" s="26" t="s">
        <v>407</v>
      </c>
      <c r="C62" s="8" t="s">
        <v>273</v>
      </c>
      <c r="D62" s="8">
        <v>271383.90000000002</v>
      </c>
      <c r="E62" s="8">
        <v>0</v>
      </c>
      <c r="F62" s="8">
        <f t="shared" si="1"/>
        <v>0</v>
      </c>
    </row>
    <row r="63" spans="1:6" s="5" customFormat="1" ht="15.75">
      <c r="A63" s="16" t="s">
        <v>146</v>
      </c>
      <c r="B63" s="26" t="s">
        <v>13</v>
      </c>
      <c r="C63" s="8" t="s">
        <v>274</v>
      </c>
      <c r="D63" s="8">
        <v>5173.2</v>
      </c>
      <c r="E63" s="8">
        <v>0</v>
      </c>
      <c r="F63" s="8">
        <f t="shared" si="1"/>
        <v>0</v>
      </c>
    </row>
    <row r="64" spans="1:6" s="5" customFormat="1" ht="39" customHeight="1">
      <c r="A64" s="16" t="s">
        <v>148</v>
      </c>
      <c r="B64" s="26" t="s">
        <v>70</v>
      </c>
      <c r="C64" s="8" t="s">
        <v>141</v>
      </c>
      <c r="D64" s="8">
        <v>246078.7</v>
      </c>
      <c r="E64" s="8">
        <v>8491.1</v>
      </c>
      <c r="F64" s="8">
        <f t="shared" si="1"/>
        <v>3.4505627671147483</v>
      </c>
    </row>
    <row r="65" spans="1:6" s="5" customFormat="1" ht="50.25" customHeight="1">
      <c r="A65" s="16" t="s">
        <v>150</v>
      </c>
      <c r="B65" s="26" t="s">
        <v>409</v>
      </c>
      <c r="C65" s="8" t="s">
        <v>149</v>
      </c>
      <c r="D65" s="8">
        <v>42.3</v>
      </c>
      <c r="E65" s="8">
        <v>42.3</v>
      </c>
      <c r="F65" s="8">
        <f t="shared" si="1"/>
        <v>100</v>
      </c>
    </row>
    <row r="66" spans="1:6" s="5" customFormat="1" ht="47.25">
      <c r="A66" s="16" t="s">
        <v>152</v>
      </c>
      <c r="B66" s="26" t="s">
        <v>60</v>
      </c>
      <c r="C66" s="8" t="s">
        <v>151</v>
      </c>
      <c r="D66" s="8">
        <v>3300</v>
      </c>
      <c r="E66" s="8">
        <v>2625</v>
      </c>
      <c r="F66" s="8">
        <f t="shared" si="1"/>
        <v>79.545454545454547</v>
      </c>
    </row>
    <row r="67" spans="1:6" s="5" customFormat="1" ht="63">
      <c r="A67" s="16" t="s">
        <v>153</v>
      </c>
      <c r="B67" s="26" t="s">
        <v>61</v>
      </c>
      <c r="C67" s="8" t="s">
        <v>158</v>
      </c>
      <c r="D67" s="8">
        <v>77583.900000000009</v>
      </c>
      <c r="E67" s="8">
        <v>40447.800000000003</v>
      </c>
      <c r="F67" s="8">
        <f t="shared" si="1"/>
        <v>52.13427012563173</v>
      </c>
    </row>
    <row r="68" spans="1:6" s="5" customFormat="1" ht="78.75">
      <c r="A68" s="16" t="s">
        <v>154</v>
      </c>
      <c r="B68" s="26" t="s">
        <v>66</v>
      </c>
      <c r="C68" s="8" t="s">
        <v>156</v>
      </c>
      <c r="D68" s="8">
        <v>28494.3</v>
      </c>
      <c r="E68" s="8">
        <v>13029.3</v>
      </c>
      <c r="F68" s="8">
        <f t="shared" si="1"/>
        <v>45.725987302723702</v>
      </c>
    </row>
    <row r="69" spans="1:6" s="5" customFormat="1" ht="47.25">
      <c r="A69" s="16" t="s">
        <v>155</v>
      </c>
      <c r="B69" s="26" t="s">
        <v>56</v>
      </c>
      <c r="C69" s="8" t="s">
        <v>159</v>
      </c>
      <c r="D69" s="8">
        <v>35739.9</v>
      </c>
      <c r="E69" s="8">
        <v>0</v>
      </c>
      <c r="F69" s="8">
        <f t="shared" si="1"/>
        <v>0</v>
      </c>
    </row>
    <row r="70" spans="1:6" s="5" customFormat="1" ht="31.5">
      <c r="A70" s="16" t="s">
        <v>157</v>
      </c>
      <c r="B70" s="26" t="s">
        <v>67</v>
      </c>
      <c r="C70" s="8" t="s">
        <v>275</v>
      </c>
      <c r="D70" s="8">
        <v>29891.599999999999</v>
      </c>
      <c r="E70" s="8">
        <v>16994.900000000001</v>
      </c>
      <c r="F70" s="8">
        <f t="shared" si="1"/>
        <v>56.855103105889292</v>
      </c>
    </row>
    <row r="71" spans="1:6" s="5" customFormat="1" ht="31.5">
      <c r="A71" s="16"/>
      <c r="B71" s="26" t="s">
        <v>410</v>
      </c>
      <c r="C71" s="8" t="s">
        <v>411</v>
      </c>
      <c r="D71" s="8">
        <v>62088.800000000003</v>
      </c>
      <c r="E71" s="8">
        <v>0</v>
      </c>
      <c r="F71" s="8">
        <f t="shared" si="1"/>
        <v>0</v>
      </c>
    </row>
    <row r="72" spans="1:6" s="5" customFormat="1" ht="47.25">
      <c r="A72" s="16"/>
      <c r="B72" s="26" t="s">
        <v>412</v>
      </c>
      <c r="C72" s="8" t="s">
        <v>413</v>
      </c>
      <c r="D72" s="8">
        <v>15407.2</v>
      </c>
      <c r="E72" s="8">
        <v>0</v>
      </c>
      <c r="F72" s="8">
        <f t="shared" si="1"/>
        <v>0</v>
      </c>
    </row>
    <row r="73" spans="1:6" s="5" customFormat="1" ht="63">
      <c r="A73" s="16"/>
      <c r="B73" s="26" t="s">
        <v>414</v>
      </c>
      <c r="C73" s="8" t="s">
        <v>415</v>
      </c>
      <c r="D73" s="8">
        <v>44007.9</v>
      </c>
      <c r="E73" s="8">
        <v>0</v>
      </c>
      <c r="F73" s="8">
        <f t="shared" si="1"/>
        <v>0</v>
      </c>
    </row>
    <row r="74" spans="1:6" s="5" customFormat="1" ht="31.5">
      <c r="A74" s="16"/>
      <c r="B74" s="26" t="s">
        <v>416</v>
      </c>
      <c r="C74" s="8" t="s">
        <v>419</v>
      </c>
      <c r="D74" s="8">
        <v>298.10000000000002</v>
      </c>
      <c r="E74" s="8">
        <v>0</v>
      </c>
      <c r="F74" s="8">
        <f t="shared" si="1"/>
        <v>0</v>
      </c>
    </row>
    <row r="75" spans="1:6" s="5" customFormat="1" ht="15.75">
      <c r="A75" s="16"/>
      <c r="B75" s="26" t="s">
        <v>420</v>
      </c>
      <c r="C75" s="8" t="s">
        <v>417</v>
      </c>
      <c r="D75" s="8">
        <v>9014.7000000000007</v>
      </c>
      <c r="E75" s="8">
        <v>0</v>
      </c>
      <c r="F75" s="8">
        <f t="shared" si="1"/>
        <v>0</v>
      </c>
    </row>
    <row r="76" spans="1:6" s="5" customFormat="1" ht="31.5">
      <c r="A76" s="16"/>
      <c r="B76" s="26" t="s">
        <v>421</v>
      </c>
      <c r="C76" s="8" t="s">
        <v>422</v>
      </c>
      <c r="D76" s="8">
        <v>61363.3</v>
      </c>
      <c r="E76" s="8">
        <v>0</v>
      </c>
      <c r="F76" s="8">
        <f t="shared" si="1"/>
        <v>0</v>
      </c>
    </row>
    <row r="77" spans="1:6" s="5" customFormat="1" ht="31.5">
      <c r="A77" s="16"/>
      <c r="B77" s="26" t="s">
        <v>423</v>
      </c>
      <c r="C77" s="8" t="s">
        <v>424</v>
      </c>
      <c r="D77" s="8">
        <v>83900.3</v>
      </c>
      <c r="E77" s="8">
        <v>0</v>
      </c>
      <c r="F77" s="8">
        <f t="shared" si="1"/>
        <v>0</v>
      </c>
    </row>
    <row r="78" spans="1:6" s="5" customFormat="1" ht="31.5">
      <c r="A78" s="16"/>
      <c r="B78" s="26" t="s">
        <v>425</v>
      </c>
      <c r="C78" s="8" t="s">
        <v>426</v>
      </c>
      <c r="D78" s="8">
        <v>109659</v>
      </c>
      <c r="E78" s="8">
        <v>0</v>
      </c>
      <c r="F78" s="8">
        <f t="shared" si="1"/>
        <v>0</v>
      </c>
    </row>
    <row r="79" spans="1:6" s="5" customFormat="1" ht="54.75" customHeight="1">
      <c r="A79" s="16"/>
      <c r="B79" s="26" t="s">
        <v>427</v>
      </c>
      <c r="C79" s="8" t="s">
        <v>428</v>
      </c>
      <c r="D79" s="8">
        <v>61923.1</v>
      </c>
      <c r="E79" s="8">
        <v>0</v>
      </c>
      <c r="F79" s="8">
        <f t="shared" si="1"/>
        <v>0</v>
      </c>
    </row>
    <row r="80" spans="1:6" s="5" customFormat="1" ht="31.5">
      <c r="A80" s="16"/>
      <c r="B80" s="26" t="s">
        <v>429</v>
      </c>
      <c r="C80" s="8" t="s">
        <v>430</v>
      </c>
      <c r="D80" s="8">
        <v>86697.7</v>
      </c>
      <c r="E80" s="8">
        <v>0</v>
      </c>
      <c r="F80" s="8">
        <f t="shared" si="1"/>
        <v>0</v>
      </c>
    </row>
    <row r="81" spans="1:6" s="5" customFormat="1" ht="31.5">
      <c r="A81" s="16"/>
      <c r="B81" s="26" t="s">
        <v>431</v>
      </c>
      <c r="C81" s="8" t="s">
        <v>432</v>
      </c>
      <c r="D81" s="8">
        <v>115075.7</v>
      </c>
      <c r="E81" s="8">
        <v>0</v>
      </c>
      <c r="F81" s="8">
        <f t="shared" si="1"/>
        <v>0</v>
      </c>
    </row>
    <row r="82" spans="1:6" s="5" customFormat="1" ht="31.5">
      <c r="A82" s="16"/>
      <c r="B82" s="26" t="s">
        <v>433</v>
      </c>
      <c r="C82" s="8" t="s">
        <v>434</v>
      </c>
      <c r="D82" s="8">
        <v>68816.399999999994</v>
      </c>
      <c r="E82" s="8">
        <v>0</v>
      </c>
      <c r="F82" s="8">
        <f t="shared" si="1"/>
        <v>0</v>
      </c>
    </row>
    <row r="83" spans="1:6" s="5" customFormat="1" ht="31.5">
      <c r="A83" s="16"/>
      <c r="B83" s="26" t="s">
        <v>436</v>
      </c>
      <c r="C83" s="8" t="s">
        <v>435</v>
      </c>
      <c r="D83" s="8">
        <v>86697.7</v>
      </c>
      <c r="E83" s="8">
        <v>0</v>
      </c>
      <c r="F83" s="8">
        <f t="shared" si="1"/>
        <v>0</v>
      </c>
    </row>
    <row r="84" spans="1:6" s="5" customFormat="1" ht="31.5">
      <c r="A84" s="16"/>
      <c r="B84" s="26" t="s">
        <v>437</v>
      </c>
      <c r="C84" s="8" t="s">
        <v>438</v>
      </c>
      <c r="D84" s="8">
        <v>86696.6</v>
      </c>
      <c r="E84" s="8">
        <v>0</v>
      </c>
      <c r="F84" s="8">
        <f t="shared" si="1"/>
        <v>0</v>
      </c>
    </row>
    <row r="85" spans="1:6" s="5" customFormat="1" ht="15.75">
      <c r="A85" s="16"/>
      <c r="B85" s="26" t="s">
        <v>439</v>
      </c>
      <c r="C85" s="8" t="s">
        <v>440</v>
      </c>
      <c r="D85" s="8">
        <v>8500</v>
      </c>
      <c r="E85" s="8">
        <v>0</v>
      </c>
      <c r="F85" s="8">
        <f t="shared" si="1"/>
        <v>0</v>
      </c>
    </row>
    <row r="86" spans="1:6" s="5" customFormat="1" ht="58.5" customHeight="1">
      <c r="A86" s="16"/>
      <c r="B86" s="26" t="s">
        <v>441</v>
      </c>
      <c r="C86" s="8" t="s">
        <v>442</v>
      </c>
      <c r="D86" s="8">
        <v>14037.1</v>
      </c>
      <c r="E86" s="8">
        <v>0</v>
      </c>
      <c r="F86" s="8">
        <f t="shared" si="1"/>
        <v>0</v>
      </c>
    </row>
    <row r="87" spans="1:6" s="5" customFormat="1" ht="36.75" customHeight="1">
      <c r="A87" s="16"/>
      <c r="B87" s="26" t="s">
        <v>443</v>
      </c>
      <c r="C87" s="8" t="s">
        <v>444</v>
      </c>
      <c r="D87" s="8">
        <v>50000</v>
      </c>
      <c r="E87" s="8">
        <v>0</v>
      </c>
      <c r="F87" s="8">
        <f t="shared" si="1"/>
        <v>0</v>
      </c>
    </row>
    <row r="88" spans="1:6" s="5" customFormat="1" ht="42.75" customHeight="1">
      <c r="A88" s="16"/>
      <c r="B88" s="26" t="s">
        <v>74</v>
      </c>
      <c r="C88" s="8" t="s">
        <v>276</v>
      </c>
      <c r="D88" s="8">
        <v>83000</v>
      </c>
      <c r="E88" s="8">
        <v>0</v>
      </c>
      <c r="F88" s="8">
        <f t="shared" si="1"/>
        <v>0</v>
      </c>
    </row>
    <row r="89" spans="1:6" s="5" customFormat="1" ht="48" customHeight="1">
      <c r="A89" s="16"/>
      <c r="B89" s="26" t="s">
        <v>445</v>
      </c>
      <c r="C89" s="8" t="s">
        <v>446</v>
      </c>
      <c r="D89" s="8">
        <v>137290</v>
      </c>
      <c r="E89" s="8">
        <v>0</v>
      </c>
      <c r="F89" s="8">
        <f t="shared" si="1"/>
        <v>0</v>
      </c>
    </row>
    <row r="90" spans="1:6" s="5" customFormat="1" ht="18" customHeight="1">
      <c r="A90" s="16"/>
      <c r="B90" s="26"/>
      <c r="C90" s="8"/>
      <c r="D90" s="8"/>
      <c r="E90" s="8"/>
      <c r="F90" s="8"/>
    </row>
    <row r="91" spans="1:6" s="5" customFormat="1" ht="21.75" customHeight="1">
      <c r="A91" s="15" t="s">
        <v>161</v>
      </c>
      <c r="B91" s="25" t="s">
        <v>162</v>
      </c>
      <c r="C91" s="11"/>
      <c r="D91" s="11">
        <f>SUM(D93:D113)</f>
        <v>10163093.300000001</v>
      </c>
      <c r="E91" s="11">
        <f>SUM(E93:E113)</f>
        <v>5713061.1000000006</v>
      </c>
      <c r="F91" s="11">
        <f t="shared" ref="F91:F122" si="2">SUM(E91/D91*100)</f>
        <v>56.213801559806598</v>
      </c>
    </row>
    <row r="92" spans="1:6" s="5" customFormat="1" ht="15.75">
      <c r="A92" s="16"/>
      <c r="B92" s="26" t="s">
        <v>84</v>
      </c>
      <c r="C92" s="8"/>
      <c r="D92" s="8"/>
      <c r="E92" s="8"/>
      <c r="F92" s="11"/>
    </row>
    <row r="93" spans="1:6" s="5" customFormat="1" ht="31.5">
      <c r="A93" s="16" t="s">
        <v>163</v>
      </c>
      <c r="B93" s="26" t="s">
        <v>164</v>
      </c>
      <c r="C93" s="8" t="s">
        <v>165</v>
      </c>
      <c r="D93" s="8">
        <v>106944.5</v>
      </c>
      <c r="E93" s="8">
        <v>44613.9</v>
      </c>
      <c r="F93" s="8">
        <f t="shared" si="2"/>
        <v>41.71687183539126</v>
      </c>
    </row>
    <row r="94" spans="1:6" s="5" customFormat="1" ht="63">
      <c r="A94" s="16" t="s">
        <v>166</v>
      </c>
      <c r="B94" s="26" t="s">
        <v>277</v>
      </c>
      <c r="C94" s="8" t="s">
        <v>167</v>
      </c>
      <c r="D94" s="8">
        <v>30184.299999999996</v>
      </c>
      <c r="E94" s="8">
        <v>10616.5</v>
      </c>
      <c r="F94" s="8">
        <f t="shared" si="2"/>
        <v>35.172258425737887</v>
      </c>
    </row>
    <row r="95" spans="1:6" s="5" customFormat="1" ht="189">
      <c r="A95" s="16" t="s">
        <v>168</v>
      </c>
      <c r="B95" s="26" t="s">
        <v>169</v>
      </c>
      <c r="C95" s="8" t="s">
        <v>278</v>
      </c>
      <c r="D95" s="8">
        <v>126</v>
      </c>
      <c r="E95" s="8">
        <v>30.3</v>
      </c>
      <c r="F95" s="8">
        <f t="shared" si="2"/>
        <v>24.047619047619047</v>
      </c>
    </row>
    <row r="96" spans="1:6" s="5" customFormat="1" ht="15.75">
      <c r="A96" s="16" t="s">
        <v>170</v>
      </c>
      <c r="B96" s="26" t="s">
        <v>171</v>
      </c>
      <c r="C96" s="8" t="s">
        <v>172</v>
      </c>
      <c r="D96" s="8">
        <v>27303.699999999993</v>
      </c>
      <c r="E96" s="8">
        <v>11684.1</v>
      </c>
      <c r="F96" s="8">
        <f t="shared" si="2"/>
        <v>42.79310130128885</v>
      </c>
    </row>
    <row r="97" spans="1:6" s="5" customFormat="1" ht="47.25">
      <c r="A97" s="16" t="s">
        <v>173</v>
      </c>
      <c r="B97" s="26" t="s">
        <v>17</v>
      </c>
      <c r="C97" s="8" t="s">
        <v>279</v>
      </c>
      <c r="D97" s="8">
        <v>106113.20000000001</v>
      </c>
      <c r="E97" s="8">
        <v>15818.4</v>
      </c>
      <c r="F97" s="8">
        <f t="shared" si="2"/>
        <v>14.907099211031236</v>
      </c>
    </row>
    <row r="98" spans="1:6" s="5" customFormat="1" ht="63">
      <c r="A98" s="16" t="s">
        <v>174</v>
      </c>
      <c r="B98" s="26" t="s">
        <v>280</v>
      </c>
      <c r="C98" s="8" t="s">
        <v>281</v>
      </c>
      <c r="D98" s="8">
        <v>61669.9</v>
      </c>
      <c r="E98" s="8">
        <v>0</v>
      </c>
      <c r="F98" s="8">
        <f t="shared" si="2"/>
        <v>0</v>
      </c>
    </row>
    <row r="99" spans="1:6" s="5" customFormat="1" ht="31.5">
      <c r="A99" s="16" t="s">
        <v>175</v>
      </c>
      <c r="B99" s="26" t="s">
        <v>176</v>
      </c>
      <c r="C99" s="8" t="s">
        <v>177</v>
      </c>
      <c r="D99" s="8">
        <v>5867.3</v>
      </c>
      <c r="E99" s="8">
        <v>3757.3</v>
      </c>
      <c r="F99" s="8">
        <f t="shared" si="2"/>
        <v>64.037973173350608</v>
      </c>
    </row>
    <row r="100" spans="1:6" s="5" customFormat="1" ht="47.25">
      <c r="A100" s="16" t="s">
        <v>178</v>
      </c>
      <c r="B100" s="26" t="s">
        <v>179</v>
      </c>
      <c r="C100" s="8" t="s">
        <v>282</v>
      </c>
      <c r="D100" s="8">
        <v>3593274.9</v>
      </c>
      <c r="E100" s="8">
        <v>1949403.8</v>
      </c>
      <c r="F100" s="8">
        <f t="shared" si="2"/>
        <v>54.251451788450701</v>
      </c>
    </row>
    <row r="101" spans="1:6" s="5" customFormat="1" ht="78.75">
      <c r="A101" s="16" t="s">
        <v>180</v>
      </c>
      <c r="B101" s="26" t="s">
        <v>181</v>
      </c>
      <c r="C101" s="8" t="s">
        <v>283</v>
      </c>
      <c r="D101" s="8">
        <v>5674410.4000000004</v>
      </c>
      <c r="E101" s="8">
        <v>3405377.9</v>
      </c>
      <c r="F101" s="8">
        <f t="shared" si="2"/>
        <v>60.012894026840215</v>
      </c>
    </row>
    <row r="102" spans="1:6" s="5" customFormat="1" ht="31.5">
      <c r="A102" s="16" t="s">
        <v>182</v>
      </c>
      <c r="B102" s="26" t="s">
        <v>183</v>
      </c>
      <c r="C102" s="8" t="s">
        <v>184</v>
      </c>
      <c r="D102" s="8">
        <v>60778.7</v>
      </c>
      <c r="E102" s="8">
        <v>25536.2</v>
      </c>
      <c r="F102" s="8">
        <f t="shared" si="2"/>
        <v>42.015048034920135</v>
      </c>
    </row>
    <row r="103" spans="1:6" s="5" customFormat="1" ht="31.5">
      <c r="A103" s="16" t="s">
        <v>185</v>
      </c>
      <c r="B103" s="26" t="s">
        <v>186</v>
      </c>
      <c r="C103" s="8" t="s">
        <v>284</v>
      </c>
      <c r="D103" s="8">
        <v>215.8</v>
      </c>
      <c r="E103" s="8">
        <v>47.9</v>
      </c>
      <c r="F103" s="8">
        <f t="shared" si="2"/>
        <v>22.196478220574605</v>
      </c>
    </row>
    <row r="104" spans="1:6" s="5" customFormat="1" ht="47.25">
      <c r="A104" s="16" t="s">
        <v>187</v>
      </c>
      <c r="B104" s="26" t="s">
        <v>188</v>
      </c>
      <c r="C104" s="8" t="s">
        <v>189</v>
      </c>
      <c r="D104" s="8">
        <v>16000</v>
      </c>
      <c r="E104" s="8">
        <v>7302.9</v>
      </c>
      <c r="F104" s="8">
        <f t="shared" si="2"/>
        <v>45.643124999999998</v>
      </c>
    </row>
    <row r="105" spans="1:6" s="5" customFormat="1" ht="47.25">
      <c r="A105" s="16" t="s">
        <v>190</v>
      </c>
      <c r="B105" s="26" t="s">
        <v>19</v>
      </c>
      <c r="C105" s="8" t="s">
        <v>285</v>
      </c>
      <c r="D105" s="8">
        <v>430290.4</v>
      </c>
      <c r="E105" s="8">
        <v>218813.8</v>
      </c>
      <c r="F105" s="8">
        <f t="shared" si="2"/>
        <v>50.852586997060591</v>
      </c>
    </row>
    <row r="106" spans="1:6" s="5" customFormat="1" ht="47.25">
      <c r="A106" s="16" t="s">
        <v>191</v>
      </c>
      <c r="B106" s="26" t="s">
        <v>20</v>
      </c>
      <c r="C106" s="8" t="s">
        <v>192</v>
      </c>
      <c r="D106" s="8">
        <v>2047.6</v>
      </c>
      <c r="E106" s="8">
        <v>0</v>
      </c>
      <c r="F106" s="8">
        <f t="shared" si="2"/>
        <v>0</v>
      </c>
    </row>
    <row r="107" spans="1:6" s="5" customFormat="1" ht="31.5">
      <c r="A107" s="16" t="s">
        <v>193</v>
      </c>
      <c r="B107" s="26" t="s">
        <v>194</v>
      </c>
      <c r="C107" s="8" t="s">
        <v>195</v>
      </c>
      <c r="D107" s="8">
        <v>1953.0999999999997</v>
      </c>
      <c r="E107" s="8">
        <v>727.3</v>
      </c>
      <c r="F107" s="8">
        <f t="shared" si="2"/>
        <v>37.238236649429119</v>
      </c>
    </row>
    <row r="108" spans="1:6" s="5" customFormat="1" ht="78.75">
      <c r="A108" s="16" t="s">
        <v>196</v>
      </c>
      <c r="B108" s="26" t="s">
        <v>197</v>
      </c>
      <c r="C108" s="8" t="s">
        <v>286</v>
      </c>
      <c r="D108" s="8">
        <v>1765.8</v>
      </c>
      <c r="E108" s="8">
        <v>167.6</v>
      </c>
      <c r="F108" s="8">
        <f t="shared" si="2"/>
        <v>9.4914486351795233</v>
      </c>
    </row>
    <row r="109" spans="1:6" s="5" customFormat="1" ht="31.5">
      <c r="A109" s="16" t="s">
        <v>198</v>
      </c>
      <c r="B109" s="26" t="s">
        <v>22</v>
      </c>
      <c r="C109" s="8" t="s">
        <v>199</v>
      </c>
      <c r="D109" s="8">
        <v>11250</v>
      </c>
      <c r="E109" s="8">
        <v>4800</v>
      </c>
      <c r="F109" s="8">
        <f t="shared" si="2"/>
        <v>42.666666666666671</v>
      </c>
    </row>
    <row r="110" spans="1:6" s="5" customFormat="1" ht="31.5">
      <c r="A110" s="16" t="s">
        <v>200</v>
      </c>
      <c r="B110" s="26" t="s">
        <v>201</v>
      </c>
      <c r="C110" s="8" t="s">
        <v>202</v>
      </c>
      <c r="D110" s="8">
        <v>26506.999999999996</v>
      </c>
      <c r="E110" s="8">
        <v>12834.4</v>
      </c>
      <c r="F110" s="8">
        <f t="shared" si="2"/>
        <v>48.41890821292489</v>
      </c>
    </row>
    <row r="111" spans="1:6" s="5" customFormat="1" ht="31.5">
      <c r="A111" s="16" t="s">
        <v>203</v>
      </c>
      <c r="B111" s="26" t="s">
        <v>204</v>
      </c>
      <c r="C111" s="8" t="s">
        <v>287</v>
      </c>
      <c r="D111" s="8">
        <v>2386.3000000000002</v>
      </c>
      <c r="E111" s="8">
        <v>0</v>
      </c>
      <c r="F111" s="8">
        <f t="shared" si="2"/>
        <v>0</v>
      </c>
    </row>
    <row r="112" spans="1:6" s="5" customFormat="1" ht="31.5">
      <c r="A112" s="16" t="s">
        <v>205</v>
      </c>
      <c r="B112" s="26" t="s">
        <v>288</v>
      </c>
      <c r="C112" s="8" t="s">
        <v>289</v>
      </c>
      <c r="D112" s="8">
        <v>3984.3999999999996</v>
      </c>
      <c r="E112" s="8">
        <v>1528.8</v>
      </c>
      <c r="F112" s="8">
        <v>0</v>
      </c>
    </row>
    <row r="113" spans="1:6" s="5" customFormat="1" ht="63">
      <c r="A113" s="16" t="s">
        <v>290</v>
      </c>
      <c r="B113" s="26" t="s">
        <v>206</v>
      </c>
      <c r="C113" s="8" t="s">
        <v>207</v>
      </c>
      <c r="D113" s="8">
        <v>20</v>
      </c>
      <c r="E113" s="8">
        <v>0</v>
      </c>
      <c r="F113" s="8">
        <f t="shared" si="2"/>
        <v>0</v>
      </c>
    </row>
    <row r="114" spans="1:6" s="5" customFormat="1" ht="33.75" customHeight="1">
      <c r="A114" s="15" t="s">
        <v>208</v>
      </c>
      <c r="B114" s="25" t="s">
        <v>209</v>
      </c>
      <c r="C114" s="11"/>
      <c r="D114" s="11">
        <f>SUM(D116:D122)</f>
        <v>74945.3</v>
      </c>
      <c r="E114" s="11">
        <f>SUM(E116:E122)</f>
        <v>11288.7</v>
      </c>
      <c r="F114" s="11">
        <f t="shared" si="2"/>
        <v>15.062585645797668</v>
      </c>
    </row>
    <row r="115" spans="1:6" s="5" customFormat="1" ht="15.75">
      <c r="A115" s="16"/>
      <c r="B115" s="26" t="s">
        <v>84</v>
      </c>
      <c r="C115" s="8"/>
      <c r="D115" s="8"/>
      <c r="E115" s="8"/>
      <c r="F115" s="11"/>
    </row>
    <row r="116" spans="1:6" s="5" customFormat="1" ht="31.5">
      <c r="A116" s="16" t="s">
        <v>210</v>
      </c>
      <c r="B116" s="26" t="s">
        <v>24</v>
      </c>
      <c r="C116" s="8" t="s">
        <v>214</v>
      </c>
      <c r="D116" s="8">
        <v>10000</v>
      </c>
      <c r="E116" s="8">
        <v>10000</v>
      </c>
      <c r="F116" s="8">
        <f t="shared" si="2"/>
        <v>100</v>
      </c>
    </row>
    <row r="117" spans="1:6" s="5" customFormat="1" ht="75.75" customHeight="1">
      <c r="A117" s="16" t="s">
        <v>211</v>
      </c>
      <c r="B117" s="26" t="s">
        <v>25</v>
      </c>
      <c r="C117" s="8" t="s">
        <v>291</v>
      </c>
      <c r="D117" s="8">
        <v>2668.3</v>
      </c>
      <c r="E117" s="8">
        <v>1288.7</v>
      </c>
      <c r="F117" s="8">
        <f t="shared" si="2"/>
        <v>48.29666829067196</v>
      </c>
    </row>
    <row r="118" spans="1:6" s="5" customFormat="1" ht="36.75" customHeight="1">
      <c r="A118" s="16" t="s">
        <v>212</v>
      </c>
      <c r="B118" s="26" t="s">
        <v>26</v>
      </c>
      <c r="C118" s="8" t="s">
        <v>217</v>
      </c>
      <c r="D118" s="8">
        <v>5000</v>
      </c>
      <c r="E118" s="8">
        <v>0</v>
      </c>
      <c r="F118" s="8">
        <f t="shared" si="2"/>
        <v>0</v>
      </c>
    </row>
    <row r="119" spans="1:6" s="5" customFormat="1" ht="47.25">
      <c r="A119" s="16" t="s">
        <v>213</v>
      </c>
      <c r="B119" s="26" t="s">
        <v>27</v>
      </c>
      <c r="C119" s="8" t="s">
        <v>218</v>
      </c>
      <c r="D119" s="8">
        <v>50000</v>
      </c>
      <c r="E119" s="8">
        <v>0</v>
      </c>
      <c r="F119" s="8">
        <f t="shared" si="2"/>
        <v>0</v>
      </c>
    </row>
    <row r="120" spans="1:6" s="5" customFormat="1" ht="41.25" customHeight="1">
      <c r="A120" s="16" t="s">
        <v>215</v>
      </c>
      <c r="B120" s="26" t="s">
        <v>57</v>
      </c>
      <c r="C120" s="8" t="s">
        <v>219</v>
      </c>
      <c r="D120" s="8">
        <v>1200</v>
      </c>
      <c r="E120" s="8">
        <v>0</v>
      </c>
      <c r="F120" s="8">
        <f t="shared" si="2"/>
        <v>0</v>
      </c>
    </row>
    <row r="121" spans="1:6" s="5" customFormat="1" ht="40.5" customHeight="1">
      <c r="A121" s="16" t="s">
        <v>216</v>
      </c>
      <c r="B121" s="26" t="s">
        <v>160</v>
      </c>
      <c r="C121" s="8" t="s">
        <v>292</v>
      </c>
      <c r="D121" s="8">
        <v>255</v>
      </c>
      <c r="E121" s="8">
        <v>0</v>
      </c>
      <c r="F121" s="8">
        <f t="shared" si="2"/>
        <v>0</v>
      </c>
    </row>
    <row r="122" spans="1:6" ht="39.75" customHeight="1">
      <c r="A122" s="16" t="s">
        <v>451</v>
      </c>
      <c r="B122" s="26" t="s">
        <v>449</v>
      </c>
      <c r="C122" s="8" t="s">
        <v>450</v>
      </c>
      <c r="D122" s="8">
        <v>5822</v>
      </c>
      <c r="E122" s="8">
        <v>0</v>
      </c>
      <c r="F122" s="8">
        <f t="shared" si="2"/>
        <v>0</v>
      </c>
    </row>
  </sheetData>
  <mergeCells count="2">
    <mergeCell ref="E1:F1"/>
    <mergeCell ref="A2:F2"/>
  </mergeCells>
  <printOptions gridLines="1"/>
  <pageMargins left="0.39370078740157483" right="0" top="0.19685039370078741" bottom="0" header="0.31496062992125984" footer="0.31496062992125984"/>
  <pageSetup paperSize="9" scale="5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view="pageBreakPreview" zoomScale="85" zoomScaleNormal="80" zoomScaleSheetLayoutView="85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A3" sqref="A3:A5"/>
    </sheetView>
  </sheetViews>
  <sheetFormatPr defaultColWidth="22.28515625" defaultRowHeight="12.75"/>
  <cols>
    <col min="1" max="1" width="22.85546875" style="7" customWidth="1"/>
    <col min="2" max="4" width="22.5703125" style="19" customWidth="1"/>
    <col min="5" max="13" width="22.5703125" style="7" customWidth="1"/>
    <col min="14" max="16384" width="22.28515625" style="3"/>
  </cols>
  <sheetData>
    <row r="1" spans="1:13" ht="46.5" customHeight="1">
      <c r="A1" s="62" t="s">
        <v>296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ht="25.5" customHeight="1">
      <c r="L2" s="63" t="s">
        <v>79</v>
      </c>
      <c r="M2" s="63"/>
    </row>
    <row r="3" spans="1:13" ht="25.5" customHeight="1">
      <c r="A3" s="68" t="s">
        <v>227</v>
      </c>
      <c r="B3" s="64" t="s">
        <v>3</v>
      </c>
      <c r="C3" s="64"/>
      <c r="D3" s="64"/>
      <c r="E3" s="65" t="s">
        <v>226</v>
      </c>
      <c r="F3" s="66"/>
      <c r="G3" s="66"/>
      <c r="H3" s="66"/>
      <c r="I3" s="66"/>
      <c r="J3" s="66"/>
      <c r="K3" s="66"/>
      <c r="L3" s="66"/>
      <c r="M3" s="67"/>
    </row>
    <row r="4" spans="1:13" ht="72.75" customHeight="1">
      <c r="A4" s="69"/>
      <c r="B4" s="64"/>
      <c r="C4" s="64"/>
      <c r="D4" s="64"/>
      <c r="E4" s="71" t="s">
        <v>1</v>
      </c>
      <c r="F4" s="71"/>
      <c r="G4" s="71"/>
      <c r="H4" s="71" t="s">
        <v>452</v>
      </c>
      <c r="I4" s="71"/>
      <c r="J4" s="71"/>
      <c r="K4" s="71" t="s">
        <v>2</v>
      </c>
      <c r="L4" s="71"/>
      <c r="M4" s="71"/>
    </row>
    <row r="5" spans="1:13" s="2" customFormat="1" ht="76.5" customHeight="1">
      <c r="A5" s="70"/>
      <c r="B5" s="48" t="s">
        <v>225</v>
      </c>
      <c r="C5" s="48" t="s">
        <v>375</v>
      </c>
      <c r="D5" s="48" t="s">
        <v>376</v>
      </c>
      <c r="E5" s="48" t="s">
        <v>225</v>
      </c>
      <c r="F5" s="48" t="s">
        <v>375</v>
      </c>
      <c r="G5" s="48" t="s">
        <v>376</v>
      </c>
      <c r="H5" s="48" t="s">
        <v>225</v>
      </c>
      <c r="I5" s="48" t="s">
        <v>375</v>
      </c>
      <c r="J5" s="48" t="s">
        <v>376</v>
      </c>
      <c r="K5" s="48" t="s">
        <v>225</v>
      </c>
      <c r="L5" s="48" t="s">
        <v>375</v>
      </c>
      <c r="M5" s="48" t="s">
        <v>376</v>
      </c>
    </row>
    <row r="6" spans="1:13" s="2" customFormat="1" ht="34.5" customHeight="1">
      <c r="A6" s="20" t="s">
        <v>228</v>
      </c>
      <c r="B6" s="11">
        <f>SUM(B7+B13+B35)</f>
        <v>869559.10000000009</v>
      </c>
      <c r="C6" s="11">
        <f>SUM(C7+C13+C35)</f>
        <v>368631</v>
      </c>
      <c r="D6" s="11">
        <f t="shared" ref="D6:D7" si="0">C6/B6*100</f>
        <v>42.392863233792845</v>
      </c>
      <c r="E6" s="11">
        <f>SUM(E7+E13+E35)</f>
        <v>185365.2</v>
      </c>
      <c r="F6" s="11">
        <f>SUM(F7+F13+F35)</f>
        <v>92784.799999999988</v>
      </c>
      <c r="G6" s="11">
        <f t="shared" ref="G6:G7" si="1">F6/E6*100</f>
        <v>50.05513440494763</v>
      </c>
      <c r="H6" s="11">
        <f>SUM(H7+H13+H35)</f>
        <v>282193.90000000002</v>
      </c>
      <c r="I6" s="11">
        <f>SUM(I7+I13+I35)</f>
        <v>60933.000000000007</v>
      </c>
      <c r="J6" s="11">
        <v>25.000600398664712</v>
      </c>
      <c r="K6" s="11">
        <f>SUM(K7+K13+K35)</f>
        <v>401999.99999999994</v>
      </c>
      <c r="L6" s="11">
        <f>SUM(L7+L13+L35)</f>
        <v>214913.2</v>
      </c>
      <c r="M6" s="11">
        <f t="shared" ref="M6" si="2">L6/K6*100</f>
        <v>53.460995024875636</v>
      </c>
    </row>
    <row r="7" spans="1:13" s="2" customFormat="1" ht="32.25" customHeight="1">
      <c r="A7" s="20" t="s">
        <v>229</v>
      </c>
      <c r="B7" s="11">
        <f>SUM(B8:B12)</f>
        <v>167409.9</v>
      </c>
      <c r="C7" s="11">
        <f t="shared" ref="C7:L7" si="3">SUM(C8:C12)</f>
        <v>50975</v>
      </c>
      <c r="D7" s="11">
        <f t="shared" si="0"/>
        <v>30.449214771647316</v>
      </c>
      <c r="E7" s="11">
        <f t="shared" si="3"/>
        <v>71301.3</v>
      </c>
      <c r="F7" s="11">
        <f t="shared" si="3"/>
        <v>35753</v>
      </c>
      <c r="G7" s="11">
        <f t="shared" si="1"/>
        <v>50.143545769852729</v>
      </c>
      <c r="H7" s="11">
        <f t="shared" si="3"/>
        <v>96108.599999999991</v>
      </c>
      <c r="I7" s="11">
        <f t="shared" si="3"/>
        <v>15222</v>
      </c>
      <c r="J7" s="11">
        <v>25.000600398664712</v>
      </c>
      <c r="K7" s="11">
        <f t="shared" si="3"/>
        <v>0</v>
      </c>
      <c r="L7" s="11">
        <f t="shared" si="3"/>
        <v>0</v>
      </c>
      <c r="M7" s="8">
        <v>0</v>
      </c>
    </row>
    <row r="8" spans="1:13" s="9" customFormat="1" ht="22.5" customHeight="1">
      <c r="A8" s="8" t="s">
        <v>50</v>
      </c>
      <c r="B8" s="8">
        <f t="shared" ref="B8:C12" si="4">E8+H8+K8</f>
        <v>18691</v>
      </c>
      <c r="C8" s="8">
        <f t="shared" si="4"/>
        <v>8039.4</v>
      </c>
      <c r="D8" s="8">
        <f>C8/B8*100</f>
        <v>43.012144882563796</v>
      </c>
      <c r="E8" s="8">
        <v>8542.2999999999993</v>
      </c>
      <c r="F8" s="8">
        <v>4271.3999999999996</v>
      </c>
      <c r="G8" s="8">
        <f>F8/E8*100</f>
        <v>50.002926612270706</v>
      </c>
      <c r="H8" s="8">
        <v>10148.700000000001</v>
      </c>
      <c r="I8" s="8">
        <v>3768</v>
      </c>
      <c r="J8" s="8">
        <v>25.000600398664712</v>
      </c>
      <c r="K8" s="8"/>
      <c r="L8" s="8"/>
      <c r="M8" s="8"/>
    </row>
    <row r="9" spans="1:13" s="9" customFormat="1" ht="22.5" customHeight="1">
      <c r="A9" s="8" t="s">
        <v>51</v>
      </c>
      <c r="B9" s="8">
        <f t="shared" si="4"/>
        <v>16139.300000000001</v>
      </c>
      <c r="C9" s="8">
        <f t="shared" si="4"/>
        <v>7661.4</v>
      </c>
      <c r="D9" s="8">
        <f>C9/B9*100</f>
        <v>47.470460304969855</v>
      </c>
      <c r="E9" s="8">
        <v>5539.1</v>
      </c>
      <c r="F9" s="8">
        <v>2769.6</v>
      </c>
      <c r="G9" s="8">
        <f>F9/E9*100</f>
        <v>50.000902673719551</v>
      </c>
      <c r="H9" s="8">
        <v>10600.2</v>
      </c>
      <c r="I9" s="8">
        <v>4891.8</v>
      </c>
      <c r="J9" s="8">
        <v>25.001533272002451</v>
      </c>
      <c r="K9" s="8"/>
      <c r="L9" s="8"/>
      <c r="M9" s="8"/>
    </row>
    <row r="10" spans="1:13" s="9" customFormat="1" ht="22.5" customHeight="1">
      <c r="A10" s="8" t="s">
        <v>52</v>
      </c>
      <c r="B10" s="8">
        <f t="shared" si="4"/>
        <v>79347.5</v>
      </c>
      <c r="C10" s="8">
        <f t="shared" si="4"/>
        <v>31302.799999999999</v>
      </c>
      <c r="D10" s="8">
        <f>C10/B10*100</f>
        <v>39.450266233970822</v>
      </c>
      <c r="E10" s="8">
        <v>49644.7</v>
      </c>
      <c r="F10" s="8">
        <v>24822.6</v>
      </c>
      <c r="G10" s="8">
        <f>F10/E10*100</f>
        <v>50.000503578428315</v>
      </c>
      <c r="H10" s="8">
        <v>29702.799999999999</v>
      </c>
      <c r="I10" s="8">
        <v>6480.2</v>
      </c>
      <c r="J10" s="8">
        <v>25</v>
      </c>
      <c r="K10" s="8"/>
      <c r="L10" s="8"/>
      <c r="M10" s="8"/>
    </row>
    <row r="11" spans="1:13" s="9" customFormat="1" ht="22.5" customHeight="1">
      <c r="A11" s="8" t="s">
        <v>54</v>
      </c>
      <c r="B11" s="8">
        <f t="shared" si="4"/>
        <v>39000</v>
      </c>
      <c r="C11" s="8">
        <f t="shared" si="4"/>
        <v>0</v>
      </c>
      <c r="D11" s="8">
        <v>0</v>
      </c>
      <c r="E11" s="8"/>
      <c r="F11" s="8"/>
      <c r="G11" s="8"/>
      <c r="H11" s="8">
        <v>39000</v>
      </c>
      <c r="I11" s="8">
        <v>0</v>
      </c>
      <c r="J11" s="8">
        <v>0</v>
      </c>
      <c r="K11" s="8"/>
      <c r="L11" s="8"/>
      <c r="M11" s="8"/>
    </row>
    <row r="12" spans="1:13" s="9" customFormat="1" ht="22.5" customHeight="1">
      <c r="A12" s="8" t="s">
        <v>53</v>
      </c>
      <c r="B12" s="8">
        <f t="shared" si="4"/>
        <v>14232.099999999999</v>
      </c>
      <c r="C12" s="8">
        <f t="shared" si="4"/>
        <v>3971.4</v>
      </c>
      <c r="D12" s="8">
        <f>C12/B12*100</f>
        <v>27.904525684895415</v>
      </c>
      <c r="E12" s="8">
        <v>7575.2</v>
      </c>
      <c r="F12" s="8">
        <v>3889.4</v>
      </c>
      <c r="G12" s="8">
        <f>F12/E12*100</f>
        <v>51.343858908015626</v>
      </c>
      <c r="H12" s="8">
        <v>6656.9</v>
      </c>
      <c r="I12" s="8">
        <v>82</v>
      </c>
      <c r="J12" s="8">
        <v>24.969549330085261</v>
      </c>
      <c r="K12" s="8"/>
      <c r="L12" s="8"/>
      <c r="M12" s="8"/>
    </row>
    <row r="13" spans="1:13" ht="32.25" customHeight="1">
      <c r="A13" s="20" t="s">
        <v>230</v>
      </c>
      <c r="B13" s="11">
        <f>SUM(B14:B34)</f>
        <v>702149.20000000007</v>
      </c>
      <c r="C13" s="11">
        <f t="shared" ref="C13:L13" si="5">SUM(C14:C34)</f>
        <v>317656</v>
      </c>
      <c r="D13" s="11">
        <f t="shared" ref="D13:D34" si="6">C13/B13*100</f>
        <v>45.24052722697683</v>
      </c>
      <c r="E13" s="11">
        <f t="shared" si="5"/>
        <v>114063.90000000001</v>
      </c>
      <c r="F13" s="11">
        <f t="shared" si="5"/>
        <v>57031.799999999996</v>
      </c>
      <c r="G13" s="11">
        <f>F13/E13*100</f>
        <v>49.999868494764769</v>
      </c>
      <c r="H13" s="11">
        <f t="shared" si="5"/>
        <v>186085.30000000002</v>
      </c>
      <c r="I13" s="11">
        <f t="shared" si="5"/>
        <v>45711.000000000007</v>
      </c>
      <c r="J13" s="11">
        <f>SUM(I13/H13*100)</f>
        <v>24.564541100237367</v>
      </c>
      <c r="K13" s="11">
        <f t="shared" si="5"/>
        <v>401999.99999999994</v>
      </c>
      <c r="L13" s="11">
        <f t="shared" si="5"/>
        <v>214913.2</v>
      </c>
      <c r="M13" s="11">
        <f>L13/K13*100</f>
        <v>53.460995024875636</v>
      </c>
    </row>
    <row r="14" spans="1:13" s="9" customFormat="1" ht="22.5" customHeight="1">
      <c r="A14" s="8" t="s">
        <v>29</v>
      </c>
      <c r="B14" s="8">
        <f>E14+H14+K14</f>
        <v>41108</v>
      </c>
      <c r="C14" s="8">
        <f>F14+I14+L14</f>
        <v>19056.599999999999</v>
      </c>
      <c r="D14" s="8">
        <f t="shared" si="6"/>
        <v>46.357400019460925</v>
      </c>
      <c r="E14" s="8">
        <v>14276.4</v>
      </c>
      <c r="F14" s="8">
        <v>7138.2</v>
      </c>
      <c r="G14" s="8">
        <f>F14/E14*100</f>
        <v>50</v>
      </c>
      <c r="H14" s="8">
        <v>5645.7</v>
      </c>
      <c r="I14" s="8">
        <v>1325.4</v>
      </c>
      <c r="J14" s="8">
        <f>SUM(I14/H14*100)</f>
        <v>23.476273978426061</v>
      </c>
      <c r="K14" s="8">
        <v>21185.9</v>
      </c>
      <c r="L14" s="8">
        <v>10593</v>
      </c>
      <c r="M14" s="8">
        <f>L14/K14*100</f>
        <v>50.000236006022867</v>
      </c>
    </row>
    <row r="15" spans="1:13" s="9" customFormat="1" ht="22.5" customHeight="1">
      <c r="A15" s="8" t="s">
        <v>30</v>
      </c>
      <c r="B15" s="8">
        <f t="shared" ref="B15:B34" si="7">E15+H15+K15</f>
        <v>49242.7</v>
      </c>
      <c r="C15" s="8">
        <f t="shared" ref="C15:C34" si="8">F15+I15+L15</f>
        <v>25985.199999999997</v>
      </c>
      <c r="D15" s="8">
        <f t="shared" si="6"/>
        <v>52.769649105349629</v>
      </c>
      <c r="E15" s="8">
        <v>7291.5</v>
      </c>
      <c r="F15" s="8">
        <v>3645.6</v>
      </c>
      <c r="G15" s="8">
        <f t="shared" ref="G15:G34" si="9">F15/E15*100</f>
        <v>49.997942810121373</v>
      </c>
      <c r="H15" s="8">
        <v>5317.6</v>
      </c>
      <c r="I15" s="8">
        <v>922.8</v>
      </c>
      <c r="J15" s="8">
        <v>25</v>
      </c>
      <c r="K15" s="8">
        <v>36633.599999999999</v>
      </c>
      <c r="L15" s="8">
        <v>21416.799999999999</v>
      </c>
      <c r="M15" s="8">
        <f t="shared" ref="M15:M34" si="10">L15/K15*100</f>
        <v>58.462176799440947</v>
      </c>
    </row>
    <row r="16" spans="1:13" s="9" customFormat="1" ht="22.5" customHeight="1">
      <c r="A16" s="8" t="s">
        <v>31</v>
      </c>
      <c r="B16" s="8">
        <f t="shared" si="7"/>
        <v>57334.2</v>
      </c>
      <c r="C16" s="8">
        <f t="shared" si="8"/>
        <v>24968.400000000001</v>
      </c>
      <c r="D16" s="8">
        <f t="shared" si="6"/>
        <v>43.548876586749273</v>
      </c>
      <c r="E16" s="8">
        <v>15212.9</v>
      </c>
      <c r="F16" s="8">
        <v>7606.2</v>
      </c>
      <c r="G16" s="8">
        <f t="shared" si="9"/>
        <v>49.998356657836439</v>
      </c>
      <c r="H16" s="8">
        <v>14387.5</v>
      </c>
      <c r="I16" s="8">
        <v>3495</v>
      </c>
      <c r="J16" s="8">
        <v>24.99928471288375</v>
      </c>
      <c r="K16" s="8">
        <v>27733.8</v>
      </c>
      <c r="L16" s="8">
        <v>13867.2</v>
      </c>
      <c r="M16" s="8">
        <f t="shared" si="10"/>
        <v>50.001081712567341</v>
      </c>
    </row>
    <row r="17" spans="1:13" s="10" customFormat="1" ht="22.5" customHeight="1">
      <c r="A17" s="8" t="s">
        <v>32</v>
      </c>
      <c r="B17" s="8">
        <f t="shared" si="7"/>
        <v>14573.9</v>
      </c>
      <c r="C17" s="8">
        <f t="shared" si="8"/>
        <v>4263</v>
      </c>
      <c r="D17" s="8">
        <f t="shared" si="6"/>
        <v>29.250921167292216</v>
      </c>
      <c r="E17" s="8"/>
      <c r="F17" s="8"/>
      <c r="G17" s="8"/>
      <c r="H17" s="8">
        <v>10327.9</v>
      </c>
      <c r="I17" s="8">
        <v>2140.1999999999998</v>
      </c>
      <c r="J17" s="8">
        <v>24.997080053259829</v>
      </c>
      <c r="K17" s="8">
        <v>4246</v>
      </c>
      <c r="L17" s="8">
        <v>2122.8000000000002</v>
      </c>
      <c r="M17" s="8">
        <f t="shared" si="10"/>
        <v>49.99528968440886</v>
      </c>
    </row>
    <row r="18" spans="1:13" s="9" customFormat="1" ht="22.5" customHeight="1">
      <c r="A18" s="8" t="s">
        <v>33</v>
      </c>
      <c r="B18" s="8">
        <f t="shared" si="7"/>
        <v>46488.5</v>
      </c>
      <c r="C18" s="8">
        <f t="shared" si="8"/>
        <v>20570.400000000001</v>
      </c>
      <c r="D18" s="8">
        <f t="shared" si="6"/>
        <v>44.248362498252256</v>
      </c>
      <c r="E18" s="8">
        <v>8148.4</v>
      </c>
      <c r="F18" s="8">
        <v>4074</v>
      </c>
      <c r="G18" s="8">
        <f t="shared" si="9"/>
        <v>49.997545530410882</v>
      </c>
      <c r="H18" s="8">
        <v>8622.7999999999993</v>
      </c>
      <c r="I18" s="8">
        <v>1638</v>
      </c>
      <c r="J18" s="8">
        <v>24.999236897530601</v>
      </c>
      <c r="K18" s="8">
        <v>29717.3</v>
      </c>
      <c r="L18" s="8">
        <v>14858.4</v>
      </c>
      <c r="M18" s="8">
        <f t="shared" si="10"/>
        <v>49.999158739185589</v>
      </c>
    </row>
    <row r="19" spans="1:13" s="10" customFormat="1" ht="22.5" customHeight="1">
      <c r="A19" s="8" t="s">
        <v>34</v>
      </c>
      <c r="B19" s="8">
        <f t="shared" si="7"/>
        <v>83942.700000000012</v>
      </c>
      <c r="C19" s="8">
        <f t="shared" si="8"/>
        <v>39148.800000000003</v>
      </c>
      <c r="D19" s="8">
        <f t="shared" si="6"/>
        <v>46.637527742138388</v>
      </c>
      <c r="E19" s="8">
        <v>37346.400000000001</v>
      </c>
      <c r="F19" s="8">
        <v>18673.2</v>
      </c>
      <c r="G19" s="8">
        <f t="shared" si="9"/>
        <v>50</v>
      </c>
      <c r="H19" s="8">
        <v>13972.7</v>
      </c>
      <c r="I19" s="8">
        <v>4164</v>
      </c>
      <c r="J19" s="8">
        <v>24.999699811481609</v>
      </c>
      <c r="K19" s="8">
        <v>32623.599999999999</v>
      </c>
      <c r="L19" s="8">
        <v>16311.6</v>
      </c>
      <c r="M19" s="8">
        <f t="shared" si="10"/>
        <v>49.999386946872818</v>
      </c>
    </row>
    <row r="20" spans="1:13" s="9" customFormat="1" ht="22.5" customHeight="1">
      <c r="A20" s="8" t="s">
        <v>35</v>
      </c>
      <c r="B20" s="8">
        <f t="shared" si="7"/>
        <v>12942.900000000001</v>
      </c>
      <c r="C20" s="8">
        <f t="shared" si="8"/>
        <v>7303.8</v>
      </c>
      <c r="D20" s="8">
        <f t="shared" si="6"/>
        <v>56.43093897040076</v>
      </c>
      <c r="E20" s="8"/>
      <c r="F20" s="8"/>
      <c r="G20" s="8"/>
      <c r="H20" s="8">
        <v>5567.3</v>
      </c>
      <c r="I20" s="8">
        <v>850.2</v>
      </c>
      <c r="J20" s="8">
        <v>24.992650949497325</v>
      </c>
      <c r="K20" s="8">
        <v>7375.6</v>
      </c>
      <c r="L20" s="8">
        <v>6453.6</v>
      </c>
      <c r="M20" s="8">
        <f t="shared" si="10"/>
        <v>87.499322089050381</v>
      </c>
    </row>
    <row r="21" spans="1:13" s="10" customFormat="1" ht="22.5" customHeight="1">
      <c r="A21" s="8" t="s">
        <v>36</v>
      </c>
      <c r="B21" s="8">
        <f t="shared" si="7"/>
        <v>37127.5</v>
      </c>
      <c r="C21" s="8">
        <f t="shared" si="8"/>
        <v>15175.800000000001</v>
      </c>
      <c r="D21" s="8">
        <f t="shared" si="6"/>
        <v>40.874823244225986</v>
      </c>
      <c r="E21" s="8">
        <v>2148.9</v>
      </c>
      <c r="F21" s="8">
        <v>1074.5999999999999</v>
      </c>
      <c r="G21" s="8">
        <f t="shared" si="9"/>
        <v>50.006980315510255</v>
      </c>
      <c r="H21" s="8">
        <v>11288.5</v>
      </c>
      <c r="I21" s="8">
        <v>2256</v>
      </c>
      <c r="J21" s="8">
        <v>24.998337876470977</v>
      </c>
      <c r="K21" s="8">
        <v>23690.1</v>
      </c>
      <c r="L21" s="8">
        <v>11845.2</v>
      </c>
      <c r="M21" s="8">
        <f t="shared" si="10"/>
        <v>50.0006331758836</v>
      </c>
    </row>
    <row r="22" spans="1:13" s="9" customFormat="1" ht="22.5" customHeight="1">
      <c r="A22" s="8" t="s">
        <v>37</v>
      </c>
      <c r="B22" s="8">
        <f t="shared" si="7"/>
        <v>4755.5</v>
      </c>
      <c r="C22" s="8">
        <f t="shared" si="8"/>
        <v>2964.6</v>
      </c>
      <c r="D22" s="8">
        <f t="shared" si="6"/>
        <v>62.340447902428764</v>
      </c>
      <c r="E22" s="8"/>
      <c r="F22" s="8"/>
      <c r="G22" s="8"/>
      <c r="H22" s="8">
        <v>4388.7</v>
      </c>
      <c r="I22" s="8">
        <v>2781</v>
      </c>
      <c r="J22" s="8">
        <v>24.998202214871277</v>
      </c>
      <c r="K22" s="8">
        <v>366.8</v>
      </c>
      <c r="L22" s="8">
        <v>183.6</v>
      </c>
      <c r="M22" s="8">
        <f t="shared" si="10"/>
        <v>50.054525627044711</v>
      </c>
    </row>
    <row r="23" spans="1:13" s="9" customFormat="1" ht="22.5" customHeight="1">
      <c r="A23" s="8" t="s">
        <v>38</v>
      </c>
      <c r="B23" s="8">
        <f t="shared" si="7"/>
        <v>37766.800000000003</v>
      </c>
      <c r="C23" s="8">
        <f t="shared" si="8"/>
        <v>20450.8</v>
      </c>
      <c r="D23" s="8">
        <f t="shared" si="6"/>
        <v>54.150206001037937</v>
      </c>
      <c r="E23" s="8">
        <v>4951.3999999999996</v>
      </c>
      <c r="F23" s="8">
        <v>2475.6</v>
      </c>
      <c r="G23" s="8">
        <f t="shared" si="9"/>
        <v>49.997980369188518</v>
      </c>
      <c r="H23" s="8">
        <v>6462.7</v>
      </c>
      <c r="I23" s="8">
        <v>2298.6</v>
      </c>
      <c r="J23" s="8">
        <v>25.000543821104603</v>
      </c>
      <c r="K23" s="8">
        <v>26352.7</v>
      </c>
      <c r="L23" s="8">
        <v>15676.6</v>
      </c>
      <c r="M23" s="8">
        <f t="shared" si="10"/>
        <v>59.487642632443738</v>
      </c>
    </row>
    <row r="24" spans="1:13" s="9" customFormat="1" ht="22.5" customHeight="1">
      <c r="A24" s="8" t="s">
        <v>39</v>
      </c>
      <c r="B24" s="8">
        <f t="shared" si="7"/>
        <v>36426.199999999997</v>
      </c>
      <c r="C24" s="8">
        <f t="shared" si="8"/>
        <v>16171.8</v>
      </c>
      <c r="D24" s="8">
        <f t="shared" si="6"/>
        <v>44.396066567470669</v>
      </c>
      <c r="E24" s="8"/>
      <c r="F24" s="8"/>
      <c r="G24" s="8"/>
      <c r="H24" s="8">
        <v>6540.7</v>
      </c>
      <c r="I24" s="8">
        <v>1229.4000000000001</v>
      </c>
      <c r="J24" s="8">
        <v>25.006102025872597</v>
      </c>
      <c r="K24" s="8">
        <v>29885.5</v>
      </c>
      <c r="L24" s="8">
        <v>14942.4</v>
      </c>
      <c r="M24" s="8">
        <f t="shared" si="10"/>
        <v>49.998828863495675</v>
      </c>
    </row>
    <row r="25" spans="1:13" s="9" customFormat="1" ht="22.5" customHeight="1">
      <c r="A25" s="8" t="s">
        <v>40</v>
      </c>
      <c r="B25" s="8">
        <f t="shared" si="7"/>
        <v>30077.1</v>
      </c>
      <c r="C25" s="8">
        <f t="shared" si="8"/>
        <v>12469.2</v>
      </c>
      <c r="D25" s="8">
        <f t="shared" si="6"/>
        <v>41.457454342340192</v>
      </c>
      <c r="E25" s="8"/>
      <c r="F25" s="8"/>
      <c r="G25" s="8"/>
      <c r="H25" s="8">
        <v>12497.1</v>
      </c>
      <c r="I25" s="8">
        <v>3679.2</v>
      </c>
      <c r="J25" s="8">
        <v>25.001698854292663</v>
      </c>
      <c r="K25" s="8">
        <v>17580</v>
      </c>
      <c r="L25" s="8">
        <v>8790</v>
      </c>
      <c r="M25" s="8">
        <f t="shared" si="10"/>
        <v>50</v>
      </c>
    </row>
    <row r="26" spans="1:13" s="9" customFormat="1" ht="22.5" customHeight="1">
      <c r="A26" s="8" t="s">
        <v>41</v>
      </c>
      <c r="B26" s="8">
        <f t="shared" si="7"/>
        <v>11416.2</v>
      </c>
      <c r="C26" s="8">
        <f t="shared" si="8"/>
        <v>4388.3999999999996</v>
      </c>
      <c r="D26" s="8">
        <f t="shared" si="6"/>
        <v>38.440111420612809</v>
      </c>
      <c r="E26" s="8"/>
      <c r="F26" s="8"/>
      <c r="G26" s="8"/>
      <c r="H26" s="8">
        <v>5641.1</v>
      </c>
      <c r="I26" s="8">
        <v>1501.2</v>
      </c>
      <c r="J26" s="8">
        <v>25.004997001798916</v>
      </c>
      <c r="K26" s="8">
        <v>5775.1</v>
      </c>
      <c r="L26" s="8">
        <v>2887.2</v>
      </c>
      <c r="M26" s="8">
        <f t="shared" si="10"/>
        <v>49.99393949888313</v>
      </c>
    </row>
    <row r="27" spans="1:13" s="9" customFormat="1" ht="22.5" customHeight="1">
      <c r="A27" s="8" t="s">
        <v>42</v>
      </c>
      <c r="B27" s="8">
        <f t="shared" si="7"/>
        <v>46662.200000000004</v>
      </c>
      <c r="C27" s="8">
        <f t="shared" si="8"/>
        <v>19926.2</v>
      </c>
      <c r="D27" s="8">
        <f t="shared" si="6"/>
        <v>42.703087295498285</v>
      </c>
      <c r="E27" s="8">
        <v>3044.1</v>
      </c>
      <c r="F27" s="8">
        <v>1522.2</v>
      </c>
      <c r="G27" s="8">
        <f t="shared" si="9"/>
        <v>50.004927564797484</v>
      </c>
      <c r="H27" s="8">
        <v>9811.7999999999993</v>
      </c>
      <c r="I27" s="8">
        <v>1500.8</v>
      </c>
      <c r="J27" s="8">
        <v>25.001420696709665</v>
      </c>
      <c r="K27" s="8">
        <v>33806.300000000003</v>
      </c>
      <c r="L27" s="8">
        <v>16903.2</v>
      </c>
      <c r="M27" s="8">
        <f t="shared" si="10"/>
        <v>50.000147901426651</v>
      </c>
    </row>
    <row r="28" spans="1:13" s="9" customFormat="1" ht="22.5" customHeight="1">
      <c r="A28" s="8" t="s">
        <v>43</v>
      </c>
      <c r="B28" s="8">
        <f t="shared" si="7"/>
        <v>11464.7</v>
      </c>
      <c r="C28" s="8">
        <f t="shared" si="8"/>
        <v>3117.6</v>
      </c>
      <c r="D28" s="8">
        <f t="shared" si="6"/>
        <v>27.193036014897903</v>
      </c>
      <c r="E28" s="8"/>
      <c r="F28" s="8"/>
      <c r="G28" s="8"/>
      <c r="H28" s="8">
        <v>11464.7</v>
      </c>
      <c r="I28" s="8">
        <v>3117.6</v>
      </c>
      <c r="J28" s="8">
        <v>25.0024059282071</v>
      </c>
      <c r="K28" s="8"/>
      <c r="L28" s="8"/>
      <c r="M28" s="8"/>
    </row>
    <row r="29" spans="1:13" s="10" customFormat="1" ht="22.5" customHeight="1">
      <c r="A29" s="8" t="s">
        <v>44</v>
      </c>
      <c r="B29" s="8">
        <f t="shared" si="7"/>
        <v>16241.7</v>
      </c>
      <c r="C29" s="8">
        <f t="shared" si="8"/>
        <v>3578.8</v>
      </c>
      <c r="D29" s="8">
        <f t="shared" si="6"/>
        <v>22.034639231114969</v>
      </c>
      <c r="E29" s="8"/>
      <c r="F29" s="8"/>
      <c r="G29" s="8"/>
      <c r="H29" s="8">
        <v>16241.7</v>
      </c>
      <c r="I29" s="8">
        <v>3578.8</v>
      </c>
      <c r="J29" s="8">
        <v>24.99876402827903</v>
      </c>
      <c r="K29" s="8"/>
      <c r="L29" s="8"/>
      <c r="M29" s="8"/>
    </row>
    <row r="30" spans="1:13" s="10" customFormat="1" ht="22.5" customHeight="1">
      <c r="A30" s="8" t="s">
        <v>45</v>
      </c>
      <c r="B30" s="8">
        <f t="shared" si="7"/>
        <v>37540</v>
      </c>
      <c r="C30" s="8">
        <f t="shared" si="8"/>
        <v>18174.599999999999</v>
      </c>
      <c r="D30" s="8">
        <f t="shared" si="6"/>
        <v>48.413958444326049</v>
      </c>
      <c r="E30" s="8">
        <v>6453.2</v>
      </c>
      <c r="F30" s="8">
        <v>3226.8</v>
      </c>
      <c r="G30" s="8">
        <f t="shared" si="9"/>
        <v>50.003099237587556</v>
      </c>
      <c r="H30" s="8">
        <v>4844.6000000000004</v>
      </c>
      <c r="I30" s="8">
        <v>627</v>
      </c>
      <c r="J30" s="8">
        <v>25</v>
      </c>
      <c r="K30" s="8">
        <v>26242.2</v>
      </c>
      <c r="L30" s="8">
        <v>14320.8</v>
      </c>
      <c r="M30" s="8">
        <f t="shared" si="10"/>
        <v>54.571644145689</v>
      </c>
    </row>
    <row r="31" spans="1:13" s="9" customFormat="1" ht="22.5" customHeight="1">
      <c r="A31" s="8" t="s">
        <v>46</v>
      </c>
      <c r="B31" s="8">
        <f t="shared" si="7"/>
        <v>40896.9</v>
      </c>
      <c r="C31" s="8">
        <f t="shared" si="8"/>
        <v>21231.8</v>
      </c>
      <c r="D31" s="8">
        <f t="shared" si="6"/>
        <v>51.915426352608627</v>
      </c>
      <c r="E31" s="8">
        <v>9108.6</v>
      </c>
      <c r="F31" s="8">
        <v>4554.6000000000004</v>
      </c>
      <c r="G31" s="8">
        <f t="shared" si="9"/>
        <v>50.003293590672548</v>
      </c>
      <c r="H31" s="8">
        <v>4247.5</v>
      </c>
      <c r="I31" s="8">
        <v>1048.8</v>
      </c>
      <c r="J31" s="8">
        <v>24.994042228683096</v>
      </c>
      <c r="K31" s="8">
        <v>27540.799999999999</v>
      </c>
      <c r="L31" s="8">
        <v>15628.4</v>
      </c>
      <c r="M31" s="8">
        <f t="shared" si="10"/>
        <v>56.746354499506189</v>
      </c>
    </row>
    <row r="32" spans="1:13" s="9" customFormat="1" ht="22.5" customHeight="1">
      <c r="A32" s="8" t="s">
        <v>47</v>
      </c>
      <c r="B32" s="8">
        <f t="shared" si="7"/>
        <v>16318.9</v>
      </c>
      <c r="C32" s="8">
        <f t="shared" si="8"/>
        <v>7237.8</v>
      </c>
      <c r="D32" s="8">
        <f t="shared" si="6"/>
        <v>44.352254134776246</v>
      </c>
      <c r="E32" s="8"/>
      <c r="F32" s="8"/>
      <c r="G32" s="8"/>
      <c r="H32" s="8">
        <v>10789.4</v>
      </c>
      <c r="I32" s="8">
        <v>4473</v>
      </c>
      <c r="J32" s="8">
        <v>24.998611558497817</v>
      </c>
      <c r="K32" s="8">
        <v>5529.5</v>
      </c>
      <c r="L32" s="8">
        <v>2764.8</v>
      </c>
      <c r="M32" s="8">
        <f t="shared" si="10"/>
        <v>50.000904240889774</v>
      </c>
    </row>
    <row r="33" spans="1:13" s="10" customFormat="1" ht="22.5" customHeight="1">
      <c r="A33" s="8" t="s">
        <v>48</v>
      </c>
      <c r="B33" s="8">
        <f t="shared" si="7"/>
        <v>32487.1</v>
      </c>
      <c r="C33" s="8">
        <f t="shared" si="8"/>
        <v>12864</v>
      </c>
      <c r="D33" s="8">
        <f t="shared" si="6"/>
        <v>39.597255526039568</v>
      </c>
      <c r="E33" s="8"/>
      <c r="F33" s="8"/>
      <c r="G33" s="8"/>
      <c r="H33" s="8">
        <v>10867.5</v>
      </c>
      <c r="I33" s="8">
        <v>2054.4</v>
      </c>
      <c r="J33" s="8">
        <v>25.001216959548263</v>
      </c>
      <c r="K33" s="8">
        <v>21619.599999999999</v>
      </c>
      <c r="L33" s="8">
        <v>10809.6</v>
      </c>
      <c r="M33" s="8">
        <f t="shared" si="10"/>
        <v>49.999074913504415</v>
      </c>
    </row>
    <row r="34" spans="1:13" s="10" customFormat="1" ht="22.5" customHeight="1">
      <c r="A34" s="8" t="s">
        <v>49</v>
      </c>
      <c r="B34" s="8">
        <f t="shared" si="7"/>
        <v>37335.5</v>
      </c>
      <c r="C34" s="8">
        <f t="shared" si="8"/>
        <v>18608.400000000001</v>
      </c>
      <c r="D34" s="8">
        <f t="shared" si="6"/>
        <v>49.841036011302918</v>
      </c>
      <c r="E34" s="8">
        <v>6082.1</v>
      </c>
      <c r="F34" s="8">
        <v>3040.8</v>
      </c>
      <c r="G34" s="8">
        <f t="shared" si="9"/>
        <v>49.995889577612992</v>
      </c>
      <c r="H34" s="8">
        <v>7157.8</v>
      </c>
      <c r="I34" s="8">
        <v>1029.5999999999999</v>
      </c>
      <c r="J34" s="8">
        <v>24.997572108381078</v>
      </c>
      <c r="K34" s="8">
        <v>24095.599999999999</v>
      </c>
      <c r="L34" s="8">
        <v>14538</v>
      </c>
      <c r="M34" s="8">
        <f t="shared" si="10"/>
        <v>60.33466691014128</v>
      </c>
    </row>
    <row r="35" spans="1:13" s="9" customFormat="1" ht="33.75" customHeight="1">
      <c r="A35" s="11" t="s">
        <v>231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</sheetData>
  <mergeCells count="8">
    <mergeCell ref="A1:M1"/>
    <mergeCell ref="L2:M2"/>
    <mergeCell ref="B3:D4"/>
    <mergeCell ref="E3:M3"/>
    <mergeCell ref="A3:A5"/>
    <mergeCell ref="E4:G4"/>
    <mergeCell ref="H4:J4"/>
    <mergeCell ref="K4:M4"/>
  </mergeCells>
  <printOptions gridLines="1"/>
  <pageMargins left="0" right="0" top="0.19685039370078741" bottom="0" header="0.31496062992125984" footer="0.31496062992125984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H36"/>
  <sheetViews>
    <sheetView view="pageBreakPreview" zoomScale="85" zoomScaleNormal="80" zoomScaleSheetLayoutView="85" workbookViewId="0">
      <pane xSplit="1" ySplit="4" topLeftCell="IS5" activePane="bottomRight" state="frozen"/>
      <selection pane="topRight" activeCell="B1" sqref="B1"/>
      <selection pane="bottomLeft" activeCell="A4" sqref="A4"/>
      <selection pane="bottomRight" activeCell="A3" sqref="A3:A4"/>
    </sheetView>
  </sheetViews>
  <sheetFormatPr defaultColWidth="22.28515625" defaultRowHeight="12.75"/>
  <cols>
    <col min="1" max="1" width="22.85546875" style="37" customWidth="1"/>
    <col min="2" max="3" width="14.140625" style="37" customWidth="1"/>
    <col min="4" max="4" width="12.7109375" style="37" customWidth="1"/>
    <col min="5" max="6" width="14" style="39" customWidth="1"/>
    <col min="7" max="7" width="11.5703125" style="39" customWidth="1"/>
    <col min="8" max="9" width="14" style="7" customWidth="1"/>
    <col min="10" max="10" width="11.7109375" style="7" customWidth="1"/>
    <col min="11" max="12" width="14" style="7" customWidth="1"/>
    <col min="13" max="13" width="11.7109375" style="7" customWidth="1"/>
    <col min="14" max="15" width="14" style="7" customWidth="1"/>
    <col min="16" max="16" width="11.5703125" style="7" customWidth="1"/>
    <col min="17" max="18" width="14" style="37" customWidth="1"/>
    <col min="19" max="19" width="11.42578125" style="37" customWidth="1"/>
    <col min="20" max="21" width="14" style="7" customWidth="1"/>
    <col min="22" max="22" width="12" style="7" customWidth="1"/>
    <col min="23" max="24" width="14" style="7" customWidth="1"/>
    <col min="25" max="25" width="11.85546875" style="7" customWidth="1"/>
    <col min="26" max="34" width="14" style="40" customWidth="1"/>
    <col min="35" max="37" width="14" style="7" customWidth="1"/>
    <col min="38" max="40" width="14" style="40" customWidth="1"/>
    <col min="41" max="42" width="14" style="42" customWidth="1"/>
    <col min="43" max="43" width="11.42578125" style="42" customWidth="1"/>
    <col min="44" max="45" width="14" style="40" customWidth="1"/>
    <col min="46" max="46" width="12" style="40" customWidth="1"/>
    <col min="47" max="48" width="14" style="37" customWidth="1"/>
    <col min="49" max="49" width="11.42578125" style="37" customWidth="1"/>
    <col min="50" max="52" width="14" style="40" customWidth="1"/>
    <col min="53" max="55" width="14" style="37" customWidth="1"/>
    <col min="56" max="58" width="14" style="7" customWidth="1"/>
    <col min="59" max="64" width="14" style="40" customWidth="1"/>
    <col min="65" max="66" width="14" style="37" customWidth="1"/>
    <col min="67" max="67" width="11.28515625" style="37" customWidth="1"/>
    <col min="68" max="69" width="14" style="40" customWidth="1"/>
    <col min="70" max="70" width="11.28515625" style="40" customWidth="1"/>
    <col min="71" max="72" width="14" style="40" customWidth="1"/>
    <col min="73" max="73" width="12" style="40" customWidth="1"/>
    <col min="74" max="76" width="14" style="40" customWidth="1"/>
    <col min="77" max="82" width="14" style="43" customWidth="1"/>
    <col min="83" max="90" width="14" style="7" customWidth="1"/>
    <col min="91" max="91" width="12" style="7" customWidth="1"/>
    <col min="92" max="93" width="14" style="7" customWidth="1"/>
    <col min="94" max="94" width="11.42578125" style="7" customWidth="1"/>
    <col min="95" max="96" width="14" style="7" customWidth="1"/>
    <col min="97" max="97" width="11.7109375" style="7" customWidth="1"/>
    <col min="98" max="112" width="14" style="7" customWidth="1"/>
    <col min="113" max="114" width="14" style="40" customWidth="1"/>
    <col min="115" max="115" width="11.5703125" style="40" customWidth="1"/>
    <col min="116" max="117" width="14" style="40" customWidth="1"/>
    <col min="118" max="118" width="11.85546875" style="40" customWidth="1"/>
    <col min="119" max="120" width="14" style="44" customWidth="1"/>
    <col min="121" max="121" width="11.7109375" style="44" customWidth="1"/>
    <col min="122" max="124" width="14" style="7" customWidth="1"/>
    <col min="125" max="138" width="14" style="41" customWidth="1"/>
    <col min="139" max="139" width="11.7109375" style="41" customWidth="1"/>
    <col min="140" max="141" width="14" style="41" customWidth="1"/>
    <col min="142" max="142" width="11.42578125" style="41" customWidth="1"/>
    <col min="143" max="144" width="14" style="41" customWidth="1"/>
    <col min="145" max="145" width="11.42578125" style="41" customWidth="1"/>
    <col min="146" max="148" width="14" style="41" customWidth="1"/>
    <col min="149" max="151" width="14" style="40" customWidth="1"/>
    <col min="152" max="157" width="14" style="41" customWidth="1"/>
    <col min="158" max="162" width="14" style="40" customWidth="1"/>
    <col min="163" max="163" width="11.85546875" style="40" customWidth="1"/>
    <col min="164" max="165" width="14" style="40" customWidth="1"/>
    <col min="166" max="166" width="11.42578125" style="40" customWidth="1"/>
    <col min="167" max="168" width="14" style="40" customWidth="1"/>
    <col min="169" max="169" width="11.42578125" style="40" customWidth="1"/>
    <col min="170" max="186" width="14" style="7" customWidth="1"/>
    <col min="187" max="187" width="11.7109375" style="7" customWidth="1"/>
    <col min="188" max="189" width="14" style="7" customWidth="1"/>
    <col min="190" max="190" width="12" style="7" customWidth="1"/>
    <col min="191" max="192" width="14" style="7" customWidth="1"/>
    <col min="193" max="193" width="11.5703125" style="7" customWidth="1"/>
    <col min="194" max="199" width="14" style="7" customWidth="1"/>
    <col min="200" max="208" width="14" style="37" customWidth="1"/>
    <col min="209" max="210" width="14" style="40" customWidth="1"/>
    <col min="211" max="211" width="11.140625" style="40" customWidth="1"/>
    <col min="212" max="213" width="14" style="41" customWidth="1"/>
    <col min="214" max="214" width="11.5703125" style="41" customWidth="1"/>
    <col min="215" max="216" width="14" style="41" customWidth="1"/>
    <col min="217" max="217" width="12" style="41" customWidth="1"/>
    <col min="218" max="223" width="14" style="41" customWidth="1"/>
    <col min="224" max="226" width="14" style="7" customWidth="1"/>
    <col min="227" max="229" width="14" style="41" customWidth="1"/>
    <col min="230" max="231" width="14" style="7" customWidth="1"/>
    <col min="232" max="232" width="11.42578125" style="7" customWidth="1"/>
    <col min="233" max="234" width="14" style="7" customWidth="1"/>
    <col min="235" max="235" width="11.85546875" style="7" customWidth="1"/>
    <col min="236" max="237" width="14" style="7" customWidth="1"/>
    <col min="238" max="238" width="12" style="7" customWidth="1"/>
    <col min="239" max="240" width="14" style="7" customWidth="1"/>
    <col min="241" max="241" width="12" style="7" customWidth="1"/>
    <col min="242" max="244" width="14" style="41" customWidth="1"/>
    <col min="245" max="253" width="14" style="7" customWidth="1"/>
    <col min="254" max="258" width="14" style="41" customWidth="1"/>
    <col min="259" max="259" width="11.28515625" style="41" customWidth="1"/>
    <col min="260" max="261" width="14" style="41" customWidth="1"/>
    <col min="262" max="262" width="11.7109375" style="41" customWidth="1"/>
    <col min="263" max="264" width="14" style="41" customWidth="1"/>
    <col min="265" max="265" width="11.42578125" style="41" customWidth="1"/>
    <col min="266" max="268" width="14" style="41" customWidth="1"/>
    <col min="269" max="16384" width="22.28515625" style="3"/>
  </cols>
  <sheetData>
    <row r="1" spans="1:268" s="5" customFormat="1" ht="47.25" customHeight="1">
      <c r="A1" s="7"/>
      <c r="B1" s="62" t="s">
        <v>385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58"/>
      <c r="AP1" s="58"/>
      <c r="AQ1" s="58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</row>
    <row r="2" spans="1:268" s="36" customFormat="1" ht="25.5" customHeight="1">
      <c r="A2" s="33"/>
      <c r="B2" s="33"/>
      <c r="C2" s="33"/>
      <c r="D2" s="33"/>
      <c r="E2" s="34"/>
      <c r="F2" s="34"/>
      <c r="G2" s="34"/>
      <c r="H2" s="31"/>
      <c r="I2" s="31"/>
      <c r="J2" s="31"/>
      <c r="K2" s="31"/>
      <c r="L2" s="31"/>
      <c r="M2" s="31"/>
      <c r="N2" s="31"/>
      <c r="O2" s="31"/>
      <c r="P2" s="31"/>
      <c r="Q2" s="33"/>
      <c r="R2" s="33"/>
      <c r="S2" s="33"/>
      <c r="T2" s="33"/>
      <c r="U2" s="33"/>
      <c r="V2" s="33"/>
      <c r="W2" s="55"/>
      <c r="X2" s="72" t="s">
        <v>79</v>
      </c>
      <c r="Y2" s="72"/>
      <c r="Z2" s="59"/>
      <c r="AA2" s="33"/>
      <c r="AB2" s="33"/>
      <c r="AC2" s="33"/>
      <c r="AD2" s="33"/>
      <c r="AE2" s="33"/>
      <c r="AF2" s="33"/>
      <c r="AG2" s="33"/>
      <c r="AH2" s="33"/>
      <c r="AI2" s="31"/>
      <c r="AJ2" s="31"/>
      <c r="AK2" s="31"/>
      <c r="AL2" s="33"/>
      <c r="AM2" s="33"/>
      <c r="AN2" s="33"/>
      <c r="AO2" s="35"/>
      <c r="AP2" s="35"/>
      <c r="AQ2" s="35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1"/>
      <c r="BE2" s="31"/>
      <c r="BF2" s="31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3"/>
      <c r="DJ2" s="33"/>
      <c r="DK2" s="33"/>
      <c r="DL2" s="33"/>
      <c r="DM2" s="33"/>
      <c r="DN2" s="33"/>
      <c r="DO2" s="33"/>
      <c r="DP2" s="33"/>
      <c r="DQ2" s="33"/>
      <c r="DR2" s="31"/>
      <c r="DS2" s="31"/>
      <c r="DT2" s="31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1"/>
      <c r="FO2" s="31"/>
      <c r="FP2" s="31"/>
      <c r="FQ2" s="31"/>
      <c r="FR2" s="31"/>
      <c r="FS2" s="31"/>
      <c r="FT2" s="31"/>
      <c r="FU2" s="31"/>
      <c r="FV2" s="31"/>
      <c r="FW2" s="31"/>
      <c r="FX2" s="31"/>
      <c r="FY2" s="31"/>
      <c r="FZ2" s="31"/>
      <c r="GA2" s="31"/>
      <c r="GB2" s="31"/>
      <c r="GC2" s="31"/>
      <c r="GD2" s="31"/>
      <c r="GE2" s="31"/>
      <c r="GF2" s="31"/>
      <c r="GG2" s="31"/>
      <c r="GH2" s="31"/>
      <c r="GI2" s="31"/>
      <c r="GJ2" s="31"/>
      <c r="GK2" s="31"/>
      <c r="GL2" s="31"/>
      <c r="GM2" s="31"/>
      <c r="GN2" s="31"/>
      <c r="GO2" s="46"/>
      <c r="GP2" s="46"/>
      <c r="GQ2" s="46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47"/>
      <c r="HQ2" s="47"/>
      <c r="HR2" s="47"/>
      <c r="HS2" s="33"/>
      <c r="HT2" s="33"/>
      <c r="HU2" s="33"/>
      <c r="HV2" s="31"/>
      <c r="HW2" s="31"/>
      <c r="HX2" s="31"/>
      <c r="HY2" s="31"/>
      <c r="HZ2" s="31"/>
      <c r="IA2" s="31"/>
      <c r="IB2" s="31"/>
      <c r="IC2" s="31"/>
      <c r="ID2" s="31"/>
      <c r="IE2" s="31"/>
      <c r="IF2" s="31"/>
      <c r="IG2" s="31"/>
      <c r="IH2" s="33"/>
      <c r="II2" s="33"/>
      <c r="IJ2" s="33"/>
      <c r="IK2" s="31"/>
      <c r="IL2" s="31"/>
      <c r="IM2" s="31"/>
      <c r="IN2" s="31"/>
      <c r="IO2" s="31"/>
      <c r="IP2" s="31"/>
      <c r="IQ2" s="31"/>
      <c r="IR2" s="31"/>
      <c r="IS2" s="31"/>
      <c r="IT2" s="33"/>
      <c r="IU2" s="33"/>
      <c r="IV2" s="33"/>
      <c r="IW2" s="33"/>
      <c r="IX2" s="33"/>
      <c r="IY2" s="33"/>
      <c r="IZ2" s="33"/>
      <c r="JA2" s="33"/>
      <c r="JB2" s="33"/>
      <c r="JC2" s="33"/>
      <c r="JD2" s="33"/>
      <c r="JE2" s="33"/>
      <c r="JF2" s="33"/>
      <c r="JG2" s="33"/>
      <c r="JH2" s="33"/>
    </row>
    <row r="3" spans="1:268" ht="177" customHeight="1">
      <c r="A3" s="88" t="s">
        <v>0</v>
      </c>
      <c r="B3" s="88" t="s">
        <v>78</v>
      </c>
      <c r="C3" s="88"/>
      <c r="D3" s="88"/>
      <c r="E3" s="79" t="s">
        <v>297</v>
      </c>
      <c r="F3" s="80"/>
      <c r="G3" s="81"/>
      <c r="H3" s="73" t="s">
        <v>222</v>
      </c>
      <c r="I3" s="74"/>
      <c r="J3" s="75"/>
      <c r="K3" s="76" t="s">
        <v>377</v>
      </c>
      <c r="L3" s="77"/>
      <c r="M3" s="78"/>
      <c r="N3" s="76" t="s">
        <v>298</v>
      </c>
      <c r="O3" s="77"/>
      <c r="P3" s="78"/>
      <c r="Q3" s="79" t="s">
        <v>299</v>
      </c>
      <c r="R3" s="80"/>
      <c r="S3" s="81"/>
      <c r="T3" s="76" t="s">
        <v>300</v>
      </c>
      <c r="U3" s="77"/>
      <c r="V3" s="78"/>
      <c r="W3" s="76" t="s">
        <v>365</v>
      </c>
      <c r="X3" s="77"/>
      <c r="Y3" s="78"/>
      <c r="Z3" s="76" t="s">
        <v>76</v>
      </c>
      <c r="AA3" s="77"/>
      <c r="AB3" s="78"/>
      <c r="AC3" s="79" t="s">
        <v>4</v>
      </c>
      <c r="AD3" s="80"/>
      <c r="AE3" s="81"/>
      <c r="AF3" s="76" t="s">
        <v>5</v>
      </c>
      <c r="AG3" s="77"/>
      <c r="AH3" s="78"/>
      <c r="AI3" s="76" t="s">
        <v>5</v>
      </c>
      <c r="AJ3" s="77"/>
      <c r="AK3" s="78"/>
      <c r="AL3" s="76" t="s">
        <v>5</v>
      </c>
      <c r="AM3" s="77"/>
      <c r="AN3" s="78"/>
      <c r="AO3" s="82" t="s">
        <v>5</v>
      </c>
      <c r="AP3" s="83"/>
      <c r="AQ3" s="84"/>
      <c r="AR3" s="79" t="s">
        <v>6</v>
      </c>
      <c r="AS3" s="80"/>
      <c r="AT3" s="81"/>
      <c r="AU3" s="79" t="s">
        <v>301</v>
      </c>
      <c r="AV3" s="80"/>
      <c r="AW3" s="81"/>
      <c r="AX3" s="79" t="s">
        <v>301</v>
      </c>
      <c r="AY3" s="80"/>
      <c r="AZ3" s="81"/>
      <c r="BA3" s="79" t="s">
        <v>55</v>
      </c>
      <c r="BB3" s="80"/>
      <c r="BC3" s="81"/>
      <c r="BD3" s="76" t="s">
        <v>366</v>
      </c>
      <c r="BE3" s="77"/>
      <c r="BF3" s="78"/>
      <c r="BG3" s="79" t="s">
        <v>302</v>
      </c>
      <c r="BH3" s="80"/>
      <c r="BI3" s="81"/>
      <c r="BJ3" s="79" t="s">
        <v>303</v>
      </c>
      <c r="BK3" s="80"/>
      <c r="BL3" s="81"/>
      <c r="BM3" s="79" t="s">
        <v>304</v>
      </c>
      <c r="BN3" s="80"/>
      <c r="BO3" s="81"/>
      <c r="BP3" s="79" t="s">
        <v>367</v>
      </c>
      <c r="BQ3" s="80"/>
      <c r="BR3" s="81"/>
      <c r="BS3" s="79" t="s">
        <v>305</v>
      </c>
      <c r="BT3" s="80"/>
      <c r="BU3" s="81"/>
      <c r="BV3" s="79" t="s">
        <v>306</v>
      </c>
      <c r="BW3" s="80"/>
      <c r="BX3" s="81"/>
      <c r="BY3" s="79" t="s">
        <v>307</v>
      </c>
      <c r="BZ3" s="80"/>
      <c r="CA3" s="81"/>
      <c r="CB3" s="79" t="s">
        <v>308</v>
      </c>
      <c r="CC3" s="80"/>
      <c r="CD3" s="81"/>
      <c r="CE3" s="76" t="s">
        <v>309</v>
      </c>
      <c r="CF3" s="77"/>
      <c r="CG3" s="78"/>
      <c r="CH3" s="76" t="s">
        <v>310</v>
      </c>
      <c r="CI3" s="77"/>
      <c r="CJ3" s="78"/>
      <c r="CK3" s="76" t="s">
        <v>311</v>
      </c>
      <c r="CL3" s="77"/>
      <c r="CM3" s="78"/>
      <c r="CN3" s="76" t="s">
        <v>312</v>
      </c>
      <c r="CO3" s="77"/>
      <c r="CP3" s="78"/>
      <c r="CQ3" s="76" t="s">
        <v>313</v>
      </c>
      <c r="CR3" s="77"/>
      <c r="CS3" s="78"/>
      <c r="CT3" s="76" t="s">
        <v>9</v>
      </c>
      <c r="CU3" s="77"/>
      <c r="CV3" s="78"/>
      <c r="CW3" s="76" t="s">
        <v>314</v>
      </c>
      <c r="CX3" s="77"/>
      <c r="CY3" s="78"/>
      <c r="CZ3" s="76" t="s">
        <v>315</v>
      </c>
      <c r="DA3" s="77"/>
      <c r="DB3" s="78"/>
      <c r="DC3" s="76" t="s">
        <v>316</v>
      </c>
      <c r="DD3" s="77"/>
      <c r="DE3" s="78"/>
      <c r="DF3" s="76" t="s">
        <v>317</v>
      </c>
      <c r="DG3" s="77"/>
      <c r="DH3" s="78"/>
      <c r="DI3" s="76" t="s">
        <v>318</v>
      </c>
      <c r="DJ3" s="77"/>
      <c r="DK3" s="78"/>
      <c r="DL3" s="79" t="s">
        <v>319</v>
      </c>
      <c r="DM3" s="80"/>
      <c r="DN3" s="81"/>
      <c r="DO3" s="65" t="s">
        <v>320</v>
      </c>
      <c r="DP3" s="66"/>
      <c r="DQ3" s="67"/>
      <c r="DR3" s="76" t="s">
        <v>321</v>
      </c>
      <c r="DS3" s="77"/>
      <c r="DT3" s="78"/>
      <c r="DU3" s="76" t="s">
        <v>322</v>
      </c>
      <c r="DV3" s="77"/>
      <c r="DW3" s="78"/>
      <c r="DX3" s="76" t="s">
        <v>323</v>
      </c>
      <c r="DY3" s="77"/>
      <c r="DZ3" s="78"/>
      <c r="EA3" s="76" t="s">
        <v>324</v>
      </c>
      <c r="EB3" s="77"/>
      <c r="EC3" s="78"/>
      <c r="ED3" s="76" t="s">
        <v>325</v>
      </c>
      <c r="EE3" s="77"/>
      <c r="EF3" s="78"/>
      <c r="EG3" s="76" t="s">
        <v>326</v>
      </c>
      <c r="EH3" s="77"/>
      <c r="EI3" s="78"/>
      <c r="EJ3" s="76" t="s">
        <v>327</v>
      </c>
      <c r="EK3" s="77"/>
      <c r="EL3" s="78"/>
      <c r="EM3" s="76" t="s">
        <v>328</v>
      </c>
      <c r="EN3" s="77"/>
      <c r="EO3" s="78"/>
      <c r="EP3" s="76" t="s">
        <v>329</v>
      </c>
      <c r="EQ3" s="77"/>
      <c r="ER3" s="78"/>
      <c r="ES3" s="79" t="s">
        <v>330</v>
      </c>
      <c r="ET3" s="80"/>
      <c r="EU3" s="81"/>
      <c r="EV3" s="76" t="s">
        <v>331</v>
      </c>
      <c r="EW3" s="77"/>
      <c r="EX3" s="78"/>
      <c r="EY3" s="76" t="s">
        <v>332</v>
      </c>
      <c r="EZ3" s="77"/>
      <c r="FA3" s="78"/>
      <c r="FB3" s="79" t="s">
        <v>333</v>
      </c>
      <c r="FC3" s="80"/>
      <c r="FD3" s="81"/>
      <c r="FE3" s="79" t="s">
        <v>334</v>
      </c>
      <c r="FF3" s="80"/>
      <c r="FG3" s="81"/>
      <c r="FH3" s="79" t="s">
        <v>335</v>
      </c>
      <c r="FI3" s="80"/>
      <c r="FJ3" s="81"/>
      <c r="FK3" s="79" t="s">
        <v>336</v>
      </c>
      <c r="FL3" s="80"/>
      <c r="FM3" s="81"/>
      <c r="FN3" s="76" t="s">
        <v>404</v>
      </c>
      <c r="FO3" s="77"/>
      <c r="FP3" s="78"/>
      <c r="FQ3" s="76" t="s">
        <v>337</v>
      </c>
      <c r="FR3" s="77"/>
      <c r="FS3" s="78"/>
      <c r="FT3" s="76" t="s">
        <v>338</v>
      </c>
      <c r="FU3" s="77"/>
      <c r="FV3" s="78"/>
      <c r="FW3" s="76" t="s">
        <v>339</v>
      </c>
      <c r="FX3" s="77"/>
      <c r="FY3" s="78"/>
      <c r="FZ3" s="76" t="s">
        <v>340</v>
      </c>
      <c r="GA3" s="77"/>
      <c r="GB3" s="78"/>
      <c r="GC3" s="76" t="s">
        <v>341</v>
      </c>
      <c r="GD3" s="77"/>
      <c r="GE3" s="78"/>
      <c r="GF3" s="76" t="s">
        <v>342</v>
      </c>
      <c r="GG3" s="77"/>
      <c r="GH3" s="78"/>
      <c r="GI3" s="76" t="s">
        <v>408</v>
      </c>
      <c r="GJ3" s="77"/>
      <c r="GK3" s="78"/>
      <c r="GL3" s="76" t="s">
        <v>379</v>
      </c>
      <c r="GM3" s="77"/>
      <c r="GN3" s="78"/>
      <c r="GO3" s="76" t="s">
        <v>343</v>
      </c>
      <c r="GP3" s="77"/>
      <c r="GQ3" s="78"/>
      <c r="GR3" s="79" t="s">
        <v>344</v>
      </c>
      <c r="GS3" s="80"/>
      <c r="GT3" s="81"/>
      <c r="GU3" s="79" t="s">
        <v>66</v>
      </c>
      <c r="GV3" s="80"/>
      <c r="GW3" s="81"/>
      <c r="GX3" s="85" t="s">
        <v>345</v>
      </c>
      <c r="GY3" s="86"/>
      <c r="GZ3" s="87"/>
      <c r="HA3" s="76" t="s">
        <v>67</v>
      </c>
      <c r="HB3" s="77"/>
      <c r="HC3" s="78"/>
      <c r="HD3" s="82" t="s">
        <v>346</v>
      </c>
      <c r="HE3" s="83"/>
      <c r="HF3" s="84"/>
      <c r="HG3" s="73" t="s">
        <v>380</v>
      </c>
      <c r="HH3" s="74"/>
      <c r="HI3" s="75"/>
      <c r="HJ3" s="73" t="s">
        <v>381</v>
      </c>
      <c r="HK3" s="74"/>
      <c r="HL3" s="75"/>
      <c r="HM3" s="73" t="s">
        <v>382</v>
      </c>
      <c r="HN3" s="74"/>
      <c r="HO3" s="75"/>
      <c r="HP3" s="73" t="s">
        <v>418</v>
      </c>
      <c r="HQ3" s="74"/>
      <c r="HR3" s="75"/>
      <c r="HS3" s="76" t="s">
        <v>347</v>
      </c>
      <c r="HT3" s="77"/>
      <c r="HU3" s="78"/>
      <c r="HV3" s="76" t="s">
        <v>348</v>
      </c>
      <c r="HW3" s="77"/>
      <c r="HX3" s="78"/>
      <c r="HY3" s="76" t="s">
        <v>349</v>
      </c>
      <c r="HZ3" s="77"/>
      <c r="IA3" s="78"/>
      <c r="IB3" s="76" t="s">
        <v>350</v>
      </c>
      <c r="IC3" s="77"/>
      <c r="ID3" s="78"/>
      <c r="IE3" s="76" t="s">
        <v>351</v>
      </c>
      <c r="IF3" s="77"/>
      <c r="IG3" s="78"/>
      <c r="IH3" s="76" t="s">
        <v>352</v>
      </c>
      <c r="II3" s="77"/>
      <c r="IJ3" s="78"/>
      <c r="IK3" s="76" t="s">
        <v>353</v>
      </c>
      <c r="IL3" s="77"/>
      <c r="IM3" s="78"/>
      <c r="IN3" s="76" t="s">
        <v>354</v>
      </c>
      <c r="IO3" s="77"/>
      <c r="IP3" s="78"/>
      <c r="IQ3" s="76" t="s">
        <v>355</v>
      </c>
      <c r="IR3" s="77"/>
      <c r="IS3" s="78"/>
      <c r="IT3" s="76" t="s">
        <v>356</v>
      </c>
      <c r="IU3" s="77"/>
      <c r="IV3" s="78"/>
      <c r="IW3" s="73" t="s">
        <v>383</v>
      </c>
      <c r="IX3" s="74"/>
      <c r="IY3" s="75"/>
      <c r="IZ3" s="76" t="s">
        <v>357</v>
      </c>
      <c r="JA3" s="77"/>
      <c r="JB3" s="78"/>
      <c r="JC3" s="76" t="s">
        <v>358</v>
      </c>
      <c r="JD3" s="77"/>
      <c r="JE3" s="78"/>
      <c r="JF3" s="73" t="s">
        <v>359</v>
      </c>
      <c r="JG3" s="74"/>
      <c r="JH3" s="75"/>
    </row>
    <row r="4" spans="1:268" ht="60.75" customHeight="1">
      <c r="A4" s="88"/>
      <c r="B4" s="32" t="s">
        <v>225</v>
      </c>
      <c r="C4" s="32" t="s">
        <v>375</v>
      </c>
      <c r="D4" s="32" t="s">
        <v>376</v>
      </c>
      <c r="E4" s="49" t="s">
        <v>225</v>
      </c>
      <c r="F4" s="49" t="s">
        <v>375</v>
      </c>
      <c r="G4" s="50" t="s">
        <v>376</v>
      </c>
      <c r="H4" s="49" t="s">
        <v>225</v>
      </c>
      <c r="I4" s="49" t="s">
        <v>375</v>
      </c>
      <c r="J4" s="50" t="s">
        <v>376</v>
      </c>
      <c r="K4" s="49" t="s">
        <v>225</v>
      </c>
      <c r="L4" s="49" t="s">
        <v>375</v>
      </c>
      <c r="M4" s="50" t="s">
        <v>376</v>
      </c>
      <c r="N4" s="49" t="s">
        <v>225</v>
      </c>
      <c r="O4" s="49" t="s">
        <v>375</v>
      </c>
      <c r="P4" s="50" t="s">
        <v>376</v>
      </c>
      <c r="Q4" s="49" t="s">
        <v>225</v>
      </c>
      <c r="R4" s="49" t="s">
        <v>375</v>
      </c>
      <c r="S4" s="50" t="s">
        <v>376</v>
      </c>
      <c r="T4" s="49" t="s">
        <v>225</v>
      </c>
      <c r="U4" s="49" t="s">
        <v>375</v>
      </c>
      <c r="V4" s="50" t="s">
        <v>376</v>
      </c>
      <c r="W4" s="49" t="s">
        <v>225</v>
      </c>
      <c r="X4" s="49" t="s">
        <v>375</v>
      </c>
      <c r="Y4" s="50" t="s">
        <v>376</v>
      </c>
      <c r="Z4" s="49" t="s">
        <v>225</v>
      </c>
      <c r="AA4" s="49" t="s">
        <v>375</v>
      </c>
      <c r="AB4" s="50" t="s">
        <v>376</v>
      </c>
      <c r="AC4" s="49" t="s">
        <v>225</v>
      </c>
      <c r="AD4" s="49" t="s">
        <v>375</v>
      </c>
      <c r="AE4" s="50" t="s">
        <v>376</v>
      </c>
      <c r="AF4" s="49" t="s">
        <v>225</v>
      </c>
      <c r="AG4" s="49" t="s">
        <v>375</v>
      </c>
      <c r="AH4" s="50" t="s">
        <v>376</v>
      </c>
      <c r="AI4" s="49" t="s">
        <v>225</v>
      </c>
      <c r="AJ4" s="49" t="s">
        <v>375</v>
      </c>
      <c r="AK4" s="50" t="s">
        <v>376</v>
      </c>
      <c r="AL4" s="49" t="s">
        <v>225</v>
      </c>
      <c r="AM4" s="49" t="s">
        <v>375</v>
      </c>
      <c r="AN4" s="50" t="s">
        <v>376</v>
      </c>
      <c r="AO4" s="49" t="s">
        <v>225</v>
      </c>
      <c r="AP4" s="49" t="s">
        <v>375</v>
      </c>
      <c r="AQ4" s="50" t="s">
        <v>376</v>
      </c>
      <c r="AR4" s="49" t="s">
        <v>225</v>
      </c>
      <c r="AS4" s="49" t="s">
        <v>375</v>
      </c>
      <c r="AT4" s="50" t="s">
        <v>376</v>
      </c>
      <c r="AU4" s="49" t="s">
        <v>225</v>
      </c>
      <c r="AV4" s="49" t="s">
        <v>375</v>
      </c>
      <c r="AW4" s="50" t="s">
        <v>376</v>
      </c>
      <c r="AX4" s="49" t="s">
        <v>225</v>
      </c>
      <c r="AY4" s="49" t="s">
        <v>375</v>
      </c>
      <c r="AZ4" s="50" t="s">
        <v>376</v>
      </c>
      <c r="BA4" s="49" t="s">
        <v>225</v>
      </c>
      <c r="BB4" s="49" t="s">
        <v>375</v>
      </c>
      <c r="BC4" s="50" t="s">
        <v>376</v>
      </c>
      <c r="BD4" s="49" t="s">
        <v>225</v>
      </c>
      <c r="BE4" s="49" t="s">
        <v>375</v>
      </c>
      <c r="BF4" s="50" t="s">
        <v>376</v>
      </c>
      <c r="BG4" s="49" t="s">
        <v>225</v>
      </c>
      <c r="BH4" s="49" t="s">
        <v>375</v>
      </c>
      <c r="BI4" s="50" t="s">
        <v>376</v>
      </c>
      <c r="BJ4" s="49" t="s">
        <v>225</v>
      </c>
      <c r="BK4" s="49" t="s">
        <v>375</v>
      </c>
      <c r="BL4" s="50" t="s">
        <v>376</v>
      </c>
      <c r="BM4" s="49" t="s">
        <v>225</v>
      </c>
      <c r="BN4" s="49" t="s">
        <v>375</v>
      </c>
      <c r="BO4" s="50" t="s">
        <v>376</v>
      </c>
      <c r="BP4" s="49" t="s">
        <v>225</v>
      </c>
      <c r="BQ4" s="49" t="s">
        <v>375</v>
      </c>
      <c r="BR4" s="50" t="s">
        <v>376</v>
      </c>
      <c r="BS4" s="49" t="s">
        <v>225</v>
      </c>
      <c r="BT4" s="49" t="s">
        <v>375</v>
      </c>
      <c r="BU4" s="50" t="s">
        <v>376</v>
      </c>
      <c r="BV4" s="49" t="s">
        <v>225</v>
      </c>
      <c r="BW4" s="49" t="s">
        <v>375</v>
      </c>
      <c r="BX4" s="50" t="s">
        <v>376</v>
      </c>
      <c r="BY4" s="49" t="s">
        <v>225</v>
      </c>
      <c r="BZ4" s="49" t="s">
        <v>375</v>
      </c>
      <c r="CA4" s="50" t="s">
        <v>376</v>
      </c>
      <c r="CB4" s="49" t="s">
        <v>225</v>
      </c>
      <c r="CC4" s="49" t="s">
        <v>375</v>
      </c>
      <c r="CD4" s="50" t="s">
        <v>376</v>
      </c>
      <c r="CE4" s="49" t="s">
        <v>225</v>
      </c>
      <c r="CF4" s="49" t="s">
        <v>375</v>
      </c>
      <c r="CG4" s="50" t="s">
        <v>376</v>
      </c>
      <c r="CH4" s="49" t="s">
        <v>225</v>
      </c>
      <c r="CI4" s="49" t="s">
        <v>375</v>
      </c>
      <c r="CJ4" s="50" t="s">
        <v>376</v>
      </c>
      <c r="CK4" s="49" t="s">
        <v>225</v>
      </c>
      <c r="CL4" s="49" t="s">
        <v>375</v>
      </c>
      <c r="CM4" s="50" t="s">
        <v>376</v>
      </c>
      <c r="CN4" s="49" t="s">
        <v>225</v>
      </c>
      <c r="CO4" s="49" t="s">
        <v>375</v>
      </c>
      <c r="CP4" s="50" t="s">
        <v>376</v>
      </c>
      <c r="CQ4" s="49" t="s">
        <v>225</v>
      </c>
      <c r="CR4" s="49" t="s">
        <v>375</v>
      </c>
      <c r="CS4" s="50" t="s">
        <v>376</v>
      </c>
      <c r="CT4" s="49" t="s">
        <v>225</v>
      </c>
      <c r="CU4" s="49" t="s">
        <v>375</v>
      </c>
      <c r="CV4" s="50" t="s">
        <v>376</v>
      </c>
      <c r="CW4" s="49" t="s">
        <v>225</v>
      </c>
      <c r="CX4" s="49" t="s">
        <v>375</v>
      </c>
      <c r="CY4" s="50" t="s">
        <v>376</v>
      </c>
      <c r="CZ4" s="49" t="s">
        <v>225</v>
      </c>
      <c r="DA4" s="49" t="s">
        <v>375</v>
      </c>
      <c r="DB4" s="50" t="s">
        <v>376</v>
      </c>
      <c r="DC4" s="49" t="s">
        <v>225</v>
      </c>
      <c r="DD4" s="49" t="s">
        <v>375</v>
      </c>
      <c r="DE4" s="50" t="s">
        <v>376</v>
      </c>
      <c r="DF4" s="49" t="s">
        <v>225</v>
      </c>
      <c r="DG4" s="49" t="s">
        <v>375</v>
      </c>
      <c r="DH4" s="50" t="s">
        <v>376</v>
      </c>
      <c r="DI4" s="49" t="s">
        <v>225</v>
      </c>
      <c r="DJ4" s="49" t="s">
        <v>375</v>
      </c>
      <c r="DK4" s="50" t="s">
        <v>376</v>
      </c>
      <c r="DL4" s="49" t="s">
        <v>225</v>
      </c>
      <c r="DM4" s="49" t="s">
        <v>375</v>
      </c>
      <c r="DN4" s="50" t="s">
        <v>376</v>
      </c>
      <c r="DO4" s="49" t="s">
        <v>225</v>
      </c>
      <c r="DP4" s="49" t="s">
        <v>375</v>
      </c>
      <c r="DQ4" s="50" t="s">
        <v>376</v>
      </c>
      <c r="DR4" s="49" t="s">
        <v>225</v>
      </c>
      <c r="DS4" s="49" t="s">
        <v>375</v>
      </c>
      <c r="DT4" s="50" t="s">
        <v>376</v>
      </c>
      <c r="DU4" s="49" t="s">
        <v>225</v>
      </c>
      <c r="DV4" s="49" t="s">
        <v>375</v>
      </c>
      <c r="DW4" s="50" t="s">
        <v>376</v>
      </c>
      <c r="DX4" s="49" t="s">
        <v>225</v>
      </c>
      <c r="DY4" s="49" t="s">
        <v>375</v>
      </c>
      <c r="DZ4" s="50" t="s">
        <v>376</v>
      </c>
      <c r="EA4" s="49" t="s">
        <v>225</v>
      </c>
      <c r="EB4" s="49" t="s">
        <v>375</v>
      </c>
      <c r="EC4" s="50" t="s">
        <v>376</v>
      </c>
      <c r="ED4" s="49" t="s">
        <v>225</v>
      </c>
      <c r="EE4" s="49" t="s">
        <v>375</v>
      </c>
      <c r="EF4" s="50" t="s">
        <v>376</v>
      </c>
      <c r="EG4" s="49" t="s">
        <v>225</v>
      </c>
      <c r="EH4" s="49" t="s">
        <v>375</v>
      </c>
      <c r="EI4" s="50" t="s">
        <v>376</v>
      </c>
      <c r="EJ4" s="49" t="s">
        <v>225</v>
      </c>
      <c r="EK4" s="49" t="s">
        <v>375</v>
      </c>
      <c r="EL4" s="50" t="s">
        <v>376</v>
      </c>
      <c r="EM4" s="49" t="s">
        <v>225</v>
      </c>
      <c r="EN4" s="49" t="s">
        <v>375</v>
      </c>
      <c r="EO4" s="50" t="s">
        <v>376</v>
      </c>
      <c r="EP4" s="49" t="s">
        <v>225</v>
      </c>
      <c r="EQ4" s="49" t="s">
        <v>375</v>
      </c>
      <c r="ER4" s="50" t="s">
        <v>376</v>
      </c>
      <c r="ES4" s="49" t="s">
        <v>225</v>
      </c>
      <c r="ET4" s="49" t="s">
        <v>375</v>
      </c>
      <c r="EU4" s="50" t="s">
        <v>376</v>
      </c>
      <c r="EV4" s="49" t="s">
        <v>225</v>
      </c>
      <c r="EW4" s="49" t="s">
        <v>375</v>
      </c>
      <c r="EX4" s="50" t="s">
        <v>376</v>
      </c>
      <c r="EY4" s="49" t="s">
        <v>225</v>
      </c>
      <c r="EZ4" s="49" t="s">
        <v>375</v>
      </c>
      <c r="FA4" s="50" t="s">
        <v>376</v>
      </c>
      <c r="FB4" s="49" t="s">
        <v>225</v>
      </c>
      <c r="FC4" s="49" t="s">
        <v>375</v>
      </c>
      <c r="FD4" s="50" t="s">
        <v>376</v>
      </c>
      <c r="FE4" s="49" t="s">
        <v>225</v>
      </c>
      <c r="FF4" s="49" t="s">
        <v>375</v>
      </c>
      <c r="FG4" s="50" t="s">
        <v>376</v>
      </c>
      <c r="FH4" s="49" t="s">
        <v>225</v>
      </c>
      <c r="FI4" s="49" t="s">
        <v>375</v>
      </c>
      <c r="FJ4" s="50" t="s">
        <v>376</v>
      </c>
      <c r="FK4" s="49" t="s">
        <v>225</v>
      </c>
      <c r="FL4" s="49" t="s">
        <v>375</v>
      </c>
      <c r="FM4" s="50" t="s">
        <v>376</v>
      </c>
      <c r="FN4" s="49" t="s">
        <v>225</v>
      </c>
      <c r="FO4" s="49" t="s">
        <v>375</v>
      </c>
      <c r="FP4" s="50" t="s">
        <v>376</v>
      </c>
      <c r="FQ4" s="49" t="s">
        <v>225</v>
      </c>
      <c r="FR4" s="49" t="s">
        <v>375</v>
      </c>
      <c r="FS4" s="50" t="s">
        <v>376</v>
      </c>
      <c r="FT4" s="49" t="s">
        <v>225</v>
      </c>
      <c r="FU4" s="49" t="s">
        <v>375</v>
      </c>
      <c r="FV4" s="50" t="s">
        <v>376</v>
      </c>
      <c r="FW4" s="49" t="s">
        <v>225</v>
      </c>
      <c r="FX4" s="49" t="s">
        <v>375</v>
      </c>
      <c r="FY4" s="50" t="s">
        <v>376</v>
      </c>
      <c r="FZ4" s="49" t="s">
        <v>225</v>
      </c>
      <c r="GA4" s="49" t="s">
        <v>375</v>
      </c>
      <c r="GB4" s="50" t="s">
        <v>376</v>
      </c>
      <c r="GC4" s="49" t="s">
        <v>225</v>
      </c>
      <c r="GD4" s="49" t="s">
        <v>375</v>
      </c>
      <c r="GE4" s="50" t="s">
        <v>376</v>
      </c>
      <c r="GF4" s="49" t="s">
        <v>225</v>
      </c>
      <c r="GG4" s="49" t="s">
        <v>375</v>
      </c>
      <c r="GH4" s="50" t="s">
        <v>376</v>
      </c>
      <c r="GI4" s="49" t="s">
        <v>225</v>
      </c>
      <c r="GJ4" s="49" t="s">
        <v>375</v>
      </c>
      <c r="GK4" s="50" t="s">
        <v>376</v>
      </c>
      <c r="GL4" s="49" t="s">
        <v>225</v>
      </c>
      <c r="GM4" s="49" t="s">
        <v>375</v>
      </c>
      <c r="GN4" s="50" t="s">
        <v>376</v>
      </c>
      <c r="GO4" s="49" t="s">
        <v>225</v>
      </c>
      <c r="GP4" s="49" t="s">
        <v>375</v>
      </c>
      <c r="GQ4" s="50" t="s">
        <v>376</v>
      </c>
      <c r="GR4" s="49" t="s">
        <v>225</v>
      </c>
      <c r="GS4" s="49" t="s">
        <v>375</v>
      </c>
      <c r="GT4" s="50" t="s">
        <v>376</v>
      </c>
      <c r="GU4" s="49" t="s">
        <v>225</v>
      </c>
      <c r="GV4" s="49" t="s">
        <v>375</v>
      </c>
      <c r="GW4" s="50" t="s">
        <v>376</v>
      </c>
      <c r="GX4" s="49" t="s">
        <v>225</v>
      </c>
      <c r="GY4" s="49" t="s">
        <v>375</v>
      </c>
      <c r="GZ4" s="50" t="s">
        <v>376</v>
      </c>
      <c r="HA4" s="49" t="s">
        <v>225</v>
      </c>
      <c r="HB4" s="49" t="s">
        <v>375</v>
      </c>
      <c r="HC4" s="50" t="s">
        <v>376</v>
      </c>
      <c r="HD4" s="49" t="s">
        <v>225</v>
      </c>
      <c r="HE4" s="49" t="s">
        <v>375</v>
      </c>
      <c r="HF4" s="50" t="s">
        <v>376</v>
      </c>
      <c r="HG4" s="49" t="s">
        <v>225</v>
      </c>
      <c r="HH4" s="49" t="s">
        <v>375</v>
      </c>
      <c r="HI4" s="50" t="s">
        <v>376</v>
      </c>
      <c r="HJ4" s="49" t="s">
        <v>225</v>
      </c>
      <c r="HK4" s="49" t="s">
        <v>375</v>
      </c>
      <c r="HL4" s="50" t="s">
        <v>376</v>
      </c>
      <c r="HM4" s="49" t="s">
        <v>225</v>
      </c>
      <c r="HN4" s="49" t="s">
        <v>375</v>
      </c>
      <c r="HO4" s="50" t="s">
        <v>376</v>
      </c>
      <c r="HP4" s="49" t="s">
        <v>225</v>
      </c>
      <c r="HQ4" s="49" t="s">
        <v>375</v>
      </c>
      <c r="HR4" s="50" t="s">
        <v>376</v>
      </c>
      <c r="HS4" s="49" t="s">
        <v>225</v>
      </c>
      <c r="HT4" s="49" t="s">
        <v>375</v>
      </c>
      <c r="HU4" s="50" t="s">
        <v>376</v>
      </c>
      <c r="HV4" s="49" t="s">
        <v>225</v>
      </c>
      <c r="HW4" s="49" t="s">
        <v>375</v>
      </c>
      <c r="HX4" s="50" t="s">
        <v>376</v>
      </c>
      <c r="HY4" s="49" t="s">
        <v>225</v>
      </c>
      <c r="HZ4" s="49" t="s">
        <v>375</v>
      </c>
      <c r="IA4" s="50" t="s">
        <v>376</v>
      </c>
      <c r="IB4" s="49" t="s">
        <v>225</v>
      </c>
      <c r="IC4" s="49" t="s">
        <v>375</v>
      </c>
      <c r="ID4" s="50" t="s">
        <v>376</v>
      </c>
      <c r="IE4" s="49" t="s">
        <v>225</v>
      </c>
      <c r="IF4" s="49" t="s">
        <v>375</v>
      </c>
      <c r="IG4" s="50" t="s">
        <v>376</v>
      </c>
      <c r="IH4" s="49" t="s">
        <v>225</v>
      </c>
      <c r="II4" s="49" t="s">
        <v>375</v>
      </c>
      <c r="IJ4" s="50" t="s">
        <v>376</v>
      </c>
      <c r="IK4" s="49" t="s">
        <v>225</v>
      </c>
      <c r="IL4" s="49" t="s">
        <v>375</v>
      </c>
      <c r="IM4" s="50" t="s">
        <v>376</v>
      </c>
      <c r="IN4" s="49" t="s">
        <v>225</v>
      </c>
      <c r="IO4" s="49" t="s">
        <v>375</v>
      </c>
      <c r="IP4" s="50" t="s">
        <v>376</v>
      </c>
      <c r="IQ4" s="49" t="s">
        <v>225</v>
      </c>
      <c r="IR4" s="49" t="s">
        <v>375</v>
      </c>
      <c r="IS4" s="50" t="s">
        <v>376</v>
      </c>
      <c r="IT4" s="49" t="s">
        <v>225</v>
      </c>
      <c r="IU4" s="49" t="s">
        <v>375</v>
      </c>
      <c r="IV4" s="50" t="s">
        <v>376</v>
      </c>
      <c r="IW4" s="49" t="s">
        <v>225</v>
      </c>
      <c r="IX4" s="49" t="s">
        <v>375</v>
      </c>
      <c r="IY4" s="50" t="s">
        <v>376</v>
      </c>
      <c r="IZ4" s="49" t="s">
        <v>225</v>
      </c>
      <c r="JA4" s="49" t="s">
        <v>375</v>
      </c>
      <c r="JB4" s="50" t="s">
        <v>376</v>
      </c>
      <c r="JC4" s="49" t="s">
        <v>225</v>
      </c>
      <c r="JD4" s="49" t="s">
        <v>375</v>
      </c>
      <c r="JE4" s="50" t="s">
        <v>376</v>
      </c>
      <c r="JF4" s="49" t="s">
        <v>225</v>
      </c>
      <c r="JG4" s="49" t="s">
        <v>375</v>
      </c>
      <c r="JH4" s="50" t="s">
        <v>376</v>
      </c>
    </row>
    <row r="5" spans="1:268" ht="26.25" customHeight="1">
      <c r="A5" s="51" t="s">
        <v>232</v>
      </c>
      <c r="B5" s="21">
        <f>B6+B12+B34</f>
        <v>8102266.1999999993</v>
      </c>
      <c r="C5" s="21">
        <f t="shared" ref="C5:BJ5" si="0">C6+C12+C34</f>
        <v>1120785.8</v>
      </c>
      <c r="D5" s="21">
        <f t="shared" ref="D5:D33" si="1">C5/B5*100</f>
        <v>13.832991564755057</v>
      </c>
      <c r="E5" s="21">
        <f t="shared" si="0"/>
        <v>227777.69999999998</v>
      </c>
      <c r="F5" s="21">
        <f t="shared" si="0"/>
        <v>38383.300000000003</v>
      </c>
      <c r="G5" s="18">
        <f>F5/E5*100</f>
        <v>16.851210632120704</v>
      </c>
      <c r="H5" s="21">
        <f t="shared" si="0"/>
        <v>108313.59999999999</v>
      </c>
      <c r="I5" s="21">
        <f t="shared" si="0"/>
        <v>0</v>
      </c>
      <c r="J5" s="21">
        <f t="shared" si="0"/>
        <v>0</v>
      </c>
      <c r="K5" s="21">
        <f t="shared" si="0"/>
        <v>500000</v>
      </c>
      <c r="L5" s="21">
        <f t="shared" si="0"/>
        <v>150997.19999999998</v>
      </c>
      <c r="M5" s="21">
        <f>L5/K5*100</f>
        <v>30.199439999999996</v>
      </c>
      <c r="N5" s="21">
        <f t="shared" si="0"/>
        <v>92100</v>
      </c>
      <c r="O5" s="21">
        <f t="shared" si="0"/>
        <v>21532.200000000004</v>
      </c>
      <c r="P5" s="21">
        <f t="shared" si="0"/>
        <v>524.78403582774069</v>
      </c>
      <c r="Q5" s="21">
        <f t="shared" si="0"/>
        <v>100000</v>
      </c>
      <c r="R5" s="21">
        <f t="shared" si="0"/>
        <v>0</v>
      </c>
      <c r="S5" s="18">
        <f t="shared" ref="S5:S6" si="2">R5/Q5*100</f>
        <v>0</v>
      </c>
      <c r="T5" s="21">
        <f t="shared" si="0"/>
        <v>80000</v>
      </c>
      <c r="U5" s="21">
        <f t="shared" si="0"/>
        <v>0</v>
      </c>
      <c r="V5" s="21">
        <f>SUM(U5/T5*100)</f>
        <v>0</v>
      </c>
      <c r="W5" s="21">
        <f t="shared" si="0"/>
        <v>487252.3</v>
      </c>
      <c r="X5" s="21">
        <f t="shared" si="0"/>
        <v>109708.8</v>
      </c>
      <c r="Y5" s="21">
        <f>SUM(X5/W5*100)</f>
        <v>22.515809571345276</v>
      </c>
      <c r="Z5" s="21">
        <f t="shared" si="0"/>
        <v>112747.7</v>
      </c>
      <c r="AA5" s="21">
        <f t="shared" si="0"/>
        <v>23769.9</v>
      </c>
      <c r="AB5" s="21">
        <f>AA5/Z5*100</f>
        <v>21.082381281391996</v>
      </c>
      <c r="AC5" s="21">
        <f t="shared" si="0"/>
        <v>1131611.8</v>
      </c>
      <c r="AD5" s="21">
        <f t="shared" si="0"/>
        <v>234403</v>
      </c>
      <c r="AE5" s="21">
        <f>AD5/AC5*100</f>
        <v>20.714082338130442</v>
      </c>
      <c r="AF5" s="21">
        <f t="shared" si="0"/>
        <v>12500</v>
      </c>
      <c r="AG5" s="21">
        <f t="shared" si="0"/>
        <v>0</v>
      </c>
      <c r="AH5" s="21">
        <f>AG5/AF5*100</f>
        <v>0</v>
      </c>
      <c r="AI5" s="21">
        <f t="shared" si="0"/>
        <v>46402.8</v>
      </c>
      <c r="AJ5" s="21">
        <f t="shared" si="0"/>
        <v>4108.3</v>
      </c>
      <c r="AK5" s="21">
        <f>AJ5/AI5*100</f>
        <v>8.8535605610006289</v>
      </c>
      <c r="AL5" s="21">
        <f t="shared" si="0"/>
        <v>5000</v>
      </c>
      <c r="AM5" s="21">
        <f t="shared" si="0"/>
        <v>0</v>
      </c>
      <c r="AN5" s="21">
        <f t="shared" si="0"/>
        <v>0</v>
      </c>
      <c r="AO5" s="21">
        <f t="shared" si="0"/>
        <v>49300.000000000007</v>
      </c>
      <c r="AP5" s="21">
        <f t="shared" si="0"/>
        <v>12856.199999999999</v>
      </c>
      <c r="AQ5" s="21">
        <f t="shared" si="0"/>
        <v>0</v>
      </c>
      <c r="AR5" s="21">
        <f t="shared" si="0"/>
        <v>899</v>
      </c>
      <c r="AS5" s="21">
        <f t="shared" si="0"/>
        <v>0</v>
      </c>
      <c r="AT5" s="21">
        <f t="shared" si="0"/>
        <v>0</v>
      </c>
      <c r="AU5" s="21">
        <f t="shared" si="0"/>
        <v>17704.8</v>
      </c>
      <c r="AV5" s="21">
        <f t="shared" si="0"/>
        <v>0</v>
      </c>
      <c r="AW5" s="21">
        <f t="shared" si="0"/>
        <v>0</v>
      </c>
      <c r="AX5" s="21">
        <f t="shared" si="0"/>
        <v>10745.9</v>
      </c>
      <c r="AY5" s="21">
        <f t="shared" si="0"/>
        <v>0</v>
      </c>
      <c r="AZ5" s="21">
        <f t="shared" si="0"/>
        <v>0</v>
      </c>
      <c r="BA5" s="21">
        <f t="shared" si="0"/>
        <v>147350.6</v>
      </c>
      <c r="BB5" s="21">
        <f t="shared" si="0"/>
        <v>5263.9</v>
      </c>
      <c r="BC5" s="21">
        <f t="shared" si="0"/>
        <v>26.319499999999998</v>
      </c>
      <c r="BD5" s="21">
        <f t="shared" si="0"/>
        <v>8880.1</v>
      </c>
      <c r="BE5" s="21">
        <f t="shared" si="0"/>
        <v>0</v>
      </c>
      <c r="BF5" s="21">
        <f>SUM(BE5/BD5*100)</f>
        <v>0</v>
      </c>
      <c r="BG5" s="21">
        <f t="shared" si="0"/>
        <v>526320.19999999995</v>
      </c>
      <c r="BH5" s="21">
        <f t="shared" si="0"/>
        <v>185744.7</v>
      </c>
      <c r="BI5" s="21">
        <f>BH5/BG5*100</f>
        <v>35.291197259766975</v>
      </c>
      <c r="BJ5" s="21">
        <f t="shared" si="0"/>
        <v>235.6</v>
      </c>
      <c r="BK5" s="21">
        <f t="shared" ref="BK5:DV5" si="3">BK6+BK12+BK34</f>
        <v>0</v>
      </c>
      <c r="BL5" s="21">
        <f>BK5/BJ5*100</f>
        <v>0</v>
      </c>
      <c r="BM5" s="21">
        <f t="shared" si="3"/>
        <v>21478.1</v>
      </c>
      <c r="BN5" s="21">
        <f t="shared" si="3"/>
        <v>707.7</v>
      </c>
      <c r="BO5" s="21">
        <f>BN5/BM5*100</f>
        <v>3.2949841932014472</v>
      </c>
      <c r="BP5" s="21">
        <f t="shared" si="3"/>
        <v>188852.5</v>
      </c>
      <c r="BQ5" s="21">
        <f t="shared" si="3"/>
        <v>0</v>
      </c>
      <c r="BR5" s="21">
        <f>BQ5/BP5*100</f>
        <v>0</v>
      </c>
      <c r="BS5" s="21">
        <f t="shared" si="3"/>
        <v>302503.3</v>
      </c>
      <c r="BT5" s="21">
        <f t="shared" si="3"/>
        <v>0</v>
      </c>
      <c r="BU5" s="21">
        <f>BT5/BS5*100</f>
        <v>0</v>
      </c>
      <c r="BV5" s="21">
        <f t="shared" si="3"/>
        <v>119660</v>
      </c>
      <c r="BW5" s="21">
        <f t="shared" si="3"/>
        <v>0</v>
      </c>
      <c r="BX5" s="21">
        <f>BW5/BV5*100</f>
        <v>0</v>
      </c>
      <c r="BY5" s="21">
        <f t="shared" si="3"/>
        <v>12887.2</v>
      </c>
      <c r="BZ5" s="21">
        <f t="shared" si="3"/>
        <v>0</v>
      </c>
      <c r="CA5" s="21">
        <f>BZ5/BY5*100</f>
        <v>0</v>
      </c>
      <c r="CB5" s="21">
        <f t="shared" si="3"/>
        <v>23318.1</v>
      </c>
      <c r="CC5" s="21">
        <f t="shared" si="3"/>
        <v>0</v>
      </c>
      <c r="CD5" s="21">
        <f>CC5/CB5*100</f>
        <v>0</v>
      </c>
      <c r="CE5" s="21">
        <f t="shared" si="3"/>
        <v>172175.9</v>
      </c>
      <c r="CF5" s="21">
        <f t="shared" si="3"/>
        <v>44941.7</v>
      </c>
      <c r="CG5" s="21">
        <f>CF5/CE5*100</f>
        <v>26.102201295303235</v>
      </c>
      <c r="CH5" s="21">
        <f t="shared" si="3"/>
        <v>2173.6</v>
      </c>
      <c r="CI5" s="21">
        <f t="shared" si="3"/>
        <v>0</v>
      </c>
      <c r="CJ5" s="21">
        <f>CI5/CH5*100</f>
        <v>0</v>
      </c>
      <c r="CK5" s="21">
        <f t="shared" si="3"/>
        <v>37245.300000000003</v>
      </c>
      <c r="CL5" s="21">
        <f t="shared" si="3"/>
        <v>0</v>
      </c>
      <c r="CM5" s="21">
        <f>CL5/CK5*100</f>
        <v>0</v>
      </c>
      <c r="CN5" s="21">
        <f t="shared" si="3"/>
        <v>194208.5</v>
      </c>
      <c r="CO5" s="21">
        <f t="shared" si="3"/>
        <v>0</v>
      </c>
      <c r="CP5" s="21">
        <f>CO5/CN5*100</f>
        <v>0</v>
      </c>
      <c r="CQ5" s="21">
        <f t="shared" si="3"/>
        <v>338751.3</v>
      </c>
      <c r="CR5" s="21">
        <f t="shared" si="3"/>
        <v>57125.2</v>
      </c>
      <c r="CS5" s="21">
        <f>CR5/CQ5*100</f>
        <v>16.863462959404142</v>
      </c>
      <c r="CT5" s="21">
        <f t="shared" si="3"/>
        <v>12515.1</v>
      </c>
      <c r="CU5" s="21">
        <f t="shared" si="3"/>
        <v>5000</v>
      </c>
      <c r="CV5" s="21">
        <f>CU5/CT5*100</f>
        <v>39.951738300133435</v>
      </c>
      <c r="CW5" s="21">
        <f t="shared" si="3"/>
        <v>6281.4</v>
      </c>
      <c r="CX5" s="21">
        <f t="shared" si="3"/>
        <v>6281.4</v>
      </c>
      <c r="CY5" s="21">
        <f>CX5/CW5*100</f>
        <v>100</v>
      </c>
      <c r="CZ5" s="21">
        <f t="shared" si="3"/>
        <v>92557</v>
      </c>
      <c r="DA5" s="21">
        <f t="shared" si="3"/>
        <v>0</v>
      </c>
      <c r="DB5" s="21">
        <f>DA5/CZ5*100</f>
        <v>0</v>
      </c>
      <c r="DC5" s="21">
        <f t="shared" si="3"/>
        <v>5672.6</v>
      </c>
      <c r="DD5" s="21">
        <f t="shared" si="3"/>
        <v>0</v>
      </c>
      <c r="DE5" s="21">
        <f>DD5/DC5*100</f>
        <v>0</v>
      </c>
      <c r="DF5" s="21">
        <f t="shared" si="3"/>
        <v>70657.2</v>
      </c>
      <c r="DG5" s="21">
        <f t="shared" si="3"/>
        <v>0</v>
      </c>
      <c r="DH5" s="21">
        <f>DG5/DF5*100</f>
        <v>0</v>
      </c>
      <c r="DI5" s="21">
        <f t="shared" si="3"/>
        <v>92320.8</v>
      </c>
      <c r="DJ5" s="21">
        <f t="shared" si="3"/>
        <v>0</v>
      </c>
      <c r="DK5" s="21">
        <f>DJ5/DI5*100</f>
        <v>0</v>
      </c>
      <c r="DL5" s="21">
        <f t="shared" si="3"/>
        <v>101598.8</v>
      </c>
      <c r="DM5" s="21">
        <f t="shared" si="3"/>
        <v>0</v>
      </c>
      <c r="DN5" s="21">
        <f>DM5/DL5*100</f>
        <v>0</v>
      </c>
      <c r="DO5" s="21">
        <f t="shared" si="3"/>
        <v>220284</v>
      </c>
      <c r="DP5" s="21">
        <f t="shared" si="3"/>
        <v>61361.8</v>
      </c>
      <c r="DQ5" s="21">
        <f>DP5/DO5*100</f>
        <v>27.85576800857076</v>
      </c>
      <c r="DR5" s="21">
        <f t="shared" si="3"/>
        <v>20000</v>
      </c>
      <c r="DS5" s="21">
        <f t="shared" si="3"/>
        <v>0</v>
      </c>
      <c r="DT5" s="21">
        <f>DS5/DR5*100</f>
        <v>0</v>
      </c>
      <c r="DU5" s="21">
        <f t="shared" si="3"/>
        <v>10268.6</v>
      </c>
      <c r="DV5" s="21">
        <f t="shared" si="3"/>
        <v>0</v>
      </c>
      <c r="DW5" s="21">
        <f>DV5/DU5*100</f>
        <v>0</v>
      </c>
      <c r="DX5" s="21">
        <f t="shared" ref="DX5:GG5" si="4">DX6+DX12+DX34</f>
        <v>13424.5</v>
      </c>
      <c r="DY5" s="21">
        <f t="shared" si="4"/>
        <v>4156.3</v>
      </c>
      <c r="DZ5" s="21">
        <f>DY5/DX5*100</f>
        <v>30.960557190211929</v>
      </c>
      <c r="EA5" s="21">
        <f t="shared" si="4"/>
        <v>11229.9</v>
      </c>
      <c r="EB5" s="21">
        <f t="shared" si="4"/>
        <v>723.2</v>
      </c>
      <c r="EC5" s="21">
        <f>EB5/EA5*100</f>
        <v>6.4399504893186954</v>
      </c>
      <c r="ED5" s="21">
        <f t="shared" si="4"/>
        <v>62160.6</v>
      </c>
      <c r="EE5" s="21">
        <f t="shared" si="4"/>
        <v>0</v>
      </c>
      <c r="EF5" s="21">
        <f>EE5/ED5*100</f>
        <v>0</v>
      </c>
      <c r="EG5" s="21">
        <f t="shared" si="4"/>
        <v>14074</v>
      </c>
      <c r="EH5" s="21">
        <f t="shared" si="4"/>
        <v>0</v>
      </c>
      <c r="EI5" s="21">
        <f>EH5/EG5*100</f>
        <v>0</v>
      </c>
      <c r="EJ5" s="21">
        <f t="shared" si="4"/>
        <v>14219.6</v>
      </c>
      <c r="EK5" s="21">
        <f t="shared" si="4"/>
        <v>1253.5</v>
      </c>
      <c r="EL5" s="21">
        <f>EK5/EJ5*100</f>
        <v>8.8152971954204062</v>
      </c>
      <c r="EM5" s="21">
        <f t="shared" si="4"/>
        <v>23919.4</v>
      </c>
      <c r="EN5" s="21">
        <f t="shared" si="4"/>
        <v>0</v>
      </c>
      <c r="EO5" s="21">
        <f>EN5/EM5*100</f>
        <v>0</v>
      </c>
      <c r="EP5" s="21">
        <f t="shared" si="4"/>
        <v>31782.9</v>
      </c>
      <c r="EQ5" s="21">
        <f t="shared" si="4"/>
        <v>29143.3</v>
      </c>
      <c r="ER5" s="21">
        <f>EQ5/EP5*100</f>
        <v>91.694905121936628</v>
      </c>
      <c r="ES5" s="21">
        <f t="shared" si="4"/>
        <v>185454.7</v>
      </c>
      <c r="ET5" s="21">
        <f t="shared" si="4"/>
        <v>9225.4</v>
      </c>
      <c r="EU5" s="21">
        <f>ET5/ES5*100</f>
        <v>4.9744762467599903</v>
      </c>
      <c r="EV5" s="21">
        <f t="shared" si="4"/>
        <v>10000</v>
      </c>
      <c r="EW5" s="21">
        <f t="shared" si="4"/>
        <v>5005</v>
      </c>
      <c r="EX5" s="21">
        <f>EW5/EV5*100</f>
        <v>50.05</v>
      </c>
      <c r="EY5" s="21">
        <f t="shared" si="4"/>
        <v>7308</v>
      </c>
      <c r="EZ5" s="21">
        <f t="shared" si="4"/>
        <v>0</v>
      </c>
      <c r="FA5" s="21">
        <f>EZ5/EY5*100</f>
        <v>0</v>
      </c>
      <c r="FB5" s="21">
        <f t="shared" si="4"/>
        <v>12211.7</v>
      </c>
      <c r="FC5" s="21">
        <f t="shared" si="4"/>
        <v>0</v>
      </c>
      <c r="FD5" s="21">
        <f>FC5/FB5*100</f>
        <v>0</v>
      </c>
      <c r="FE5" s="21">
        <f t="shared" si="4"/>
        <v>48520.400000000009</v>
      </c>
      <c r="FF5" s="21">
        <f t="shared" si="4"/>
        <v>23221.600000000009</v>
      </c>
      <c r="FG5" s="21">
        <f>FF5/FE5*100</f>
        <v>47.859457053115811</v>
      </c>
      <c r="FH5" s="21">
        <f t="shared" si="4"/>
        <v>547.29999999999995</v>
      </c>
      <c r="FI5" s="21">
        <f t="shared" si="4"/>
        <v>453.5</v>
      </c>
      <c r="FJ5" s="21">
        <f>FI5/FH5*100</f>
        <v>82.861319203361958</v>
      </c>
      <c r="FK5" s="21">
        <f t="shared" si="4"/>
        <v>39212.399999999994</v>
      </c>
      <c r="FL5" s="21">
        <f t="shared" si="4"/>
        <v>3788.3</v>
      </c>
      <c r="FM5" s="21">
        <f>FL5/FK5*100</f>
        <v>9.6609745896706158</v>
      </c>
      <c r="FN5" s="21">
        <f t="shared" si="4"/>
        <v>300</v>
      </c>
      <c r="FO5" s="21">
        <f t="shared" si="4"/>
        <v>0</v>
      </c>
      <c r="FP5" s="21">
        <f>FO5/FN5*100</f>
        <v>0</v>
      </c>
      <c r="FQ5" s="21">
        <f t="shared" si="4"/>
        <v>310</v>
      </c>
      <c r="FR5" s="21">
        <f t="shared" si="4"/>
        <v>0</v>
      </c>
      <c r="FS5" s="21">
        <f>FR5/FQ5*100</f>
        <v>0</v>
      </c>
      <c r="FT5" s="21">
        <f t="shared" si="4"/>
        <v>1703.7</v>
      </c>
      <c r="FU5" s="21">
        <f t="shared" si="4"/>
        <v>0</v>
      </c>
      <c r="FV5" s="21">
        <f>FU5/FT5*100</f>
        <v>0</v>
      </c>
      <c r="FW5" s="21">
        <f t="shared" si="4"/>
        <v>2776.1</v>
      </c>
      <c r="FX5" s="21">
        <f t="shared" si="4"/>
        <v>0</v>
      </c>
      <c r="FY5" s="21">
        <f>FX5/FW5*100</f>
        <v>0</v>
      </c>
      <c r="FZ5" s="21">
        <f t="shared" si="4"/>
        <v>30398.199999999997</v>
      </c>
      <c r="GA5" s="21">
        <f t="shared" si="4"/>
        <v>0</v>
      </c>
      <c r="GB5" s="21">
        <f>GA5/FZ5*100</f>
        <v>0</v>
      </c>
      <c r="GC5" s="21">
        <f t="shared" si="4"/>
        <v>271383.90000000002</v>
      </c>
      <c r="GD5" s="21">
        <f t="shared" si="4"/>
        <v>0</v>
      </c>
      <c r="GE5" s="21">
        <f>GD5/GC5*100</f>
        <v>0</v>
      </c>
      <c r="GF5" s="21">
        <f t="shared" si="4"/>
        <v>5173.2</v>
      </c>
      <c r="GG5" s="21">
        <f t="shared" si="4"/>
        <v>0</v>
      </c>
      <c r="GH5" s="21">
        <f>GG5/GF5*100</f>
        <v>0</v>
      </c>
      <c r="GI5" s="21">
        <f t="shared" ref="GI5:GY5" si="5">GI6+GI12+GI34</f>
        <v>246078.7</v>
      </c>
      <c r="GJ5" s="21">
        <f t="shared" si="5"/>
        <v>8491.1</v>
      </c>
      <c r="GK5" s="21">
        <f>GJ5/GI5*100</f>
        <v>3.4505627671147483</v>
      </c>
      <c r="GL5" s="21">
        <f t="shared" si="5"/>
        <v>42.3</v>
      </c>
      <c r="GM5" s="21">
        <f t="shared" si="5"/>
        <v>42.3</v>
      </c>
      <c r="GN5" s="21">
        <f>GM5/GL5*100</f>
        <v>100</v>
      </c>
      <c r="GO5" s="21">
        <f t="shared" si="5"/>
        <v>3300</v>
      </c>
      <c r="GP5" s="21">
        <f t="shared" si="5"/>
        <v>2625</v>
      </c>
      <c r="GQ5" s="21">
        <f>GP5/GO5*100</f>
        <v>79.545454545454547</v>
      </c>
      <c r="GR5" s="21">
        <f t="shared" si="5"/>
        <v>77583.900000000009</v>
      </c>
      <c r="GS5" s="21">
        <f t="shared" si="5"/>
        <v>40447.799999999996</v>
      </c>
      <c r="GT5" s="21">
        <f>GS5/GR5*100</f>
        <v>52.134270125631723</v>
      </c>
      <c r="GU5" s="21">
        <f t="shared" si="5"/>
        <v>28494.3</v>
      </c>
      <c r="GV5" s="21">
        <f t="shared" si="5"/>
        <v>13029.3</v>
      </c>
      <c r="GW5" s="21">
        <f>GV5/GU5*100</f>
        <v>45.725987302723702</v>
      </c>
      <c r="GX5" s="21">
        <f t="shared" si="5"/>
        <v>35739.899999999994</v>
      </c>
      <c r="GY5" s="21">
        <f t="shared" si="5"/>
        <v>0</v>
      </c>
      <c r="GZ5" s="21">
        <f>GY5/GX5*100</f>
        <v>0</v>
      </c>
      <c r="HA5" s="21">
        <f>HA6+HA12+HA34</f>
        <v>29891.599999999999</v>
      </c>
      <c r="HB5" s="21">
        <f>HB6+HB12+HB34</f>
        <v>16994.900000000001</v>
      </c>
      <c r="HC5" s="21">
        <f>HB5/HA5*100</f>
        <v>56.855103105889292</v>
      </c>
      <c r="HD5" s="21">
        <f>HD6+HD12+HD34</f>
        <v>62088.800000000003</v>
      </c>
      <c r="HE5" s="21">
        <f>HE6+HE12+HE34</f>
        <v>0</v>
      </c>
      <c r="HF5" s="21">
        <f>HE5/HD5*100</f>
        <v>0</v>
      </c>
      <c r="HG5" s="21">
        <f>HG6+HG12+HG34</f>
        <v>15407.2</v>
      </c>
      <c r="HH5" s="21">
        <f>HH6+HH12+HH34</f>
        <v>0</v>
      </c>
      <c r="HI5" s="21">
        <f>HH5/HG5*100</f>
        <v>0</v>
      </c>
      <c r="HJ5" s="21">
        <f>HJ6+HJ12+HJ34</f>
        <v>44007.9</v>
      </c>
      <c r="HK5" s="21">
        <f>HK6+HK12+HK34</f>
        <v>0</v>
      </c>
      <c r="HL5" s="21">
        <f>HK5/HJ5*100</f>
        <v>0</v>
      </c>
      <c r="HM5" s="21">
        <f>HM6+HM12+HM34</f>
        <v>298.10000000000002</v>
      </c>
      <c r="HN5" s="21">
        <f>HN6+HN12+HN34</f>
        <v>0</v>
      </c>
      <c r="HO5" s="21">
        <f>HN5/HM5*100</f>
        <v>0</v>
      </c>
      <c r="HP5" s="21">
        <f>HP6+HP12+HP34</f>
        <v>9014.7000000000007</v>
      </c>
      <c r="HQ5" s="21">
        <f>HQ6+HQ12+HQ34</f>
        <v>0</v>
      </c>
      <c r="HR5" s="21">
        <f>HQ5/HP5*100</f>
        <v>0</v>
      </c>
      <c r="HS5" s="21">
        <f>HS6+HS12+HS34</f>
        <v>61363.3</v>
      </c>
      <c r="HT5" s="21">
        <f>HT6+HT12+HT34</f>
        <v>0</v>
      </c>
      <c r="HU5" s="21">
        <f>HT5/HS5*100</f>
        <v>0</v>
      </c>
      <c r="HV5" s="21">
        <f>HV6+HV12+HV34</f>
        <v>83900.3</v>
      </c>
      <c r="HW5" s="21">
        <f>HW6+HW12+HW34</f>
        <v>0</v>
      </c>
      <c r="HX5" s="21">
        <f>HW5/HV5*100</f>
        <v>0</v>
      </c>
      <c r="HY5" s="21">
        <f>HY6+HY12+HY34</f>
        <v>109659</v>
      </c>
      <c r="HZ5" s="21">
        <f>HZ6+HZ12+HZ34</f>
        <v>0</v>
      </c>
      <c r="IA5" s="21">
        <f>HZ5/HY5*100</f>
        <v>0</v>
      </c>
      <c r="IB5" s="21">
        <f>IB6+IB12+IB34</f>
        <v>61923.1</v>
      </c>
      <c r="IC5" s="21">
        <f>IC6+IC12+IC34</f>
        <v>0</v>
      </c>
      <c r="ID5" s="21">
        <f>IC5/IB5*100</f>
        <v>0</v>
      </c>
      <c r="IE5" s="21">
        <f>IE6+IE12+IE34</f>
        <v>86697.7</v>
      </c>
      <c r="IF5" s="21">
        <f>IF6+IF12+IF34</f>
        <v>0</v>
      </c>
      <c r="IG5" s="21">
        <f>IF5/IE5*100</f>
        <v>0</v>
      </c>
      <c r="IH5" s="21">
        <f>IH6+IH12+IH34</f>
        <v>115075.7</v>
      </c>
      <c r="II5" s="21">
        <f>II6+II12+II34</f>
        <v>0</v>
      </c>
      <c r="IJ5" s="21">
        <f>II5/IH5*100</f>
        <v>0</v>
      </c>
      <c r="IK5" s="21">
        <f>IK6+IK12+IK34</f>
        <v>68816.399999999994</v>
      </c>
      <c r="IL5" s="21">
        <f>IL6+IL12+IL34</f>
        <v>0</v>
      </c>
      <c r="IM5" s="21">
        <f>IL5/IK5*100</f>
        <v>0</v>
      </c>
      <c r="IN5" s="21">
        <f>IN6+IN12+IN34</f>
        <v>86697.7</v>
      </c>
      <c r="IO5" s="21">
        <f>IO6+IO12+IO34</f>
        <v>0</v>
      </c>
      <c r="IP5" s="21">
        <f>IO5/IN5*100</f>
        <v>0</v>
      </c>
      <c r="IQ5" s="21">
        <f>IQ6+IQ12+IQ34</f>
        <v>86696.6</v>
      </c>
      <c r="IR5" s="21">
        <f>IR6+IR12+IR34</f>
        <v>0</v>
      </c>
      <c r="IS5" s="21">
        <f>IR5/IQ5*100</f>
        <v>0</v>
      </c>
      <c r="IT5" s="21">
        <f>IT6+IT12+IT34</f>
        <v>8500</v>
      </c>
      <c r="IU5" s="21">
        <f>IU6+IU12+IU34</f>
        <v>0</v>
      </c>
      <c r="IV5" s="21">
        <f>IU5/IT5*100</f>
        <v>0</v>
      </c>
      <c r="IW5" s="21">
        <f>IW6+IW12+IW34</f>
        <v>14037.1</v>
      </c>
      <c r="IX5" s="21">
        <f>IX6+IX12+IX34</f>
        <v>0</v>
      </c>
      <c r="IY5" s="21">
        <f>IX5/IW5*100</f>
        <v>0</v>
      </c>
      <c r="IZ5" s="21">
        <f>IZ6+IZ12+IZ34</f>
        <v>50000</v>
      </c>
      <c r="JA5" s="21">
        <f>JA6+JA12+JA34</f>
        <v>0</v>
      </c>
      <c r="JB5" s="21">
        <f>JA5/IZ5*100</f>
        <v>0</v>
      </c>
      <c r="JC5" s="21">
        <f>JC6+JC12+JC34</f>
        <v>83000</v>
      </c>
      <c r="JD5" s="21">
        <f>JD6+JD12+JD34</f>
        <v>0</v>
      </c>
      <c r="JE5" s="21">
        <f>JD5/JC5*100</f>
        <v>0</v>
      </c>
      <c r="JF5" s="21">
        <f>JF6+JF12+JF34</f>
        <v>137290</v>
      </c>
      <c r="JG5" s="21">
        <f>JG6+JG12+JG34</f>
        <v>0</v>
      </c>
      <c r="JH5" s="21">
        <f>JG5/JF5*100</f>
        <v>0</v>
      </c>
    </row>
    <row r="6" spans="1:268" ht="26.25" customHeight="1">
      <c r="A6" s="51" t="s">
        <v>229</v>
      </c>
      <c r="B6" s="21">
        <f>SUM(B7:B11)</f>
        <v>5513547.0999999996</v>
      </c>
      <c r="C6" s="21">
        <f>SUM(C7:C11)</f>
        <v>785046.70000000007</v>
      </c>
      <c r="D6" s="21">
        <f t="shared" si="1"/>
        <v>14.238505371614584</v>
      </c>
      <c r="E6" s="21">
        <f t="shared" ref="E6:BK6" si="6">SUM(E7:E11)</f>
        <v>103506.9</v>
      </c>
      <c r="F6" s="21">
        <f t="shared" si="6"/>
        <v>24414.7</v>
      </c>
      <c r="G6" s="18">
        <f t="shared" ref="G6:G33" si="7">F6/E6*100</f>
        <v>23.587509624962202</v>
      </c>
      <c r="H6" s="21">
        <f t="shared" si="6"/>
        <v>0</v>
      </c>
      <c r="I6" s="21">
        <f t="shared" si="6"/>
        <v>0</v>
      </c>
      <c r="J6" s="21">
        <f t="shared" si="6"/>
        <v>0</v>
      </c>
      <c r="K6" s="21">
        <f t="shared" si="6"/>
        <v>0</v>
      </c>
      <c r="L6" s="21">
        <f t="shared" si="6"/>
        <v>0</v>
      </c>
      <c r="M6" s="21"/>
      <c r="N6" s="21">
        <f t="shared" si="6"/>
        <v>0</v>
      </c>
      <c r="O6" s="21">
        <f t="shared" si="6"/>
        <v>0</v>
      </c>
      <c r="P6" s="21">
        <f t="shared" si="6"/>
        <v>0</v>
      </c>
      <c r="Q6" s="21">
        <f t="shared" si="6"/>
        <v>100000</v>
      </c>
      <c r="R6" s="21">
        <f t="shared" si="6"/>
        <v>0</v>
      </c>
      <c r="S6" s="18">
        <f t="shared" si="2"/>
        <v>0</v>
      </c>
      <c r="T6" s="21">
        <f t="shared" si="6"/>
        <v>54269.600000000006</v>
      </c>
      <c r="U6" s="21">
        <f t="shared" si="6"/>
        <v>0</v>
      </c>
      <c r="V6" s="21">
        <f>SUM(U6/T6*100)</f>
        <v>0</v>
      </c>
      <c r="W6" s="21">
        <f t="shared" si="6"/>
        <v>487252.3</v>
      </c>
      <c r="X6" s="21">
        <f t="shared" si="6"/>
        <v>109708.8</v>
      </c>
      <c r="Y6" s="21">
        <f t="shared" ref="Y6:Y10" si="8">SUM(X6/W6*100)</f>
        <v>22.515809571345276</v>
      </c>
      <c r="Z6" s="21">
        <f t="shared" si="6"/>
        <v>112747.7</v>
      </c>
      <c r="AA6" s="21">
        <f t="shared" si="6"/>
        <v>23769.9</v>
      </c>
      <c r="AB6" s="21">
        <f t="shared" ref="AB6:AB11" si="9">AA6/Z6*100</f>
        <v>21.082381281391996</v>
      </c>
      <c r="AC6" s="21">
        <f t="shared" si="6"/>
        <v>830709.6</v>
      </c>
      <c r="AD6" s="21">
        <f t="shared" si="6"/>
        <v>229329.5</v>
      </c>
      <c r="AE6" s="21">
        <f t="shared" ref="AE6:AE28" si="10">AD6/AC6*100</f>
        <v>27.606458382086835</v>
      </c>
      <c r="AF6" s="21">
        <f t="shared" si="6"/>
        <v>7656.5</v>
      </c>
      <c r="AG6" s="21">
        <f t="shared" si="6"/>
        <v>0</v>
      </c>
      <c r="AH6" s="21">
        <f t="shared" ref="AH6:AH10" si="11">AG6/AF6*100</f>
        <v>0</v>
      </c>
      <c r="AI6" s="21">
        <f t="shared" si="6"/>
        <v>0</v>
      </c>
      <c r="AJ6" s="21">
        <f t="shared" si="6"/>
        <v>0</v>
      </c>
      <c r="AK6" s="21"/>
      <c r="AL6" s="21">
        <f t="shared" si="6"/>
        <v>3684</v>
      </c>
      <c r="AM6" s="21">
        <f t="shared" si="6"/>
        <v>0</v>
      </c>
      <c r="AN6" s="21">
        <f t="shared" si="6"/>
        <v>0</v>
      </c>
      <c r="AO6" s="21">
        <f t="shared" si="6"/>
        <v>0</v>
      </c>
      <c r="AP6" s="21">
        <f t="shared" si="6"/>
        <v>0</v>
      </c>
      <c r="AQ6" s="21">
        <f t="shared" si="6"/>
        <v>0</v>
      </c>
      <c r="AR6" s="21">
        <f t="shared" si="6"/>
        <v>0</v>
      </c>
      <c r="AS6" s="21">
        <f t="shared" si="6"/>
        <v>0</v>
      </c>
      <c r="AT6" s="21">
        <f t="shared" si="6"/>
        <v>0</v>
      </c>
      <c r="AU6" s="21">
        <f t="shared" si="6"/>
        <v>0</v>
      </c>
      <c r="AV6" s="21">
        <f t="shared" si="6"/>
        <v>0</v>
      </c>
      <c r="AW6" s="21">
        <f t="shared" si="6"/>
        <v>0</v>
      </c>
      <c r="AX6" s="21">
        <f t="shared" si="6"/>
        <v>0</v>
      </c>
      <c r="AY6" s="21">
        <f t="shared" si="6"/>
        <v>0</v>
      </c>
      <c r="AZ6" s="21">
        <f t="shared" si="6"/>
        <v>0</v>
      </c>
      <c r="BA6" s="21">
        <f t="shared" si="6"/>
        <v>85350.6</v>
      </c>
      <c r="BB6" s="21">
        <f t="shared" si="6"/>
        <v>5263.9</v>
      </c>
      <c r="BC6" s="21">
        <f t="shared" si="6"/>
        <v>26.319499999999998</v>
      </c>
      <c r="BD6" s="21">
        <f t="shared" si="6"/>
        <v>0</v>
      </c>
      <c r="BE6" s="21">
        <f t="shared" si="6"/>
        <v>0</v>
      </c>
      <c r="BF6" s="21">
        <v>0</v>
      </c>
      <c r="BG6" s="21">
        <f t="shared" si="6"/>
        <v>526320.19999999995</v>
      </c>
      <c r="BH6" s="21">
        <f t="shared" si="6"/>
        <v>185744.7</v>
      </c>
      <c r="BI6" s="21">
        <f t="shared" ref="BI6:BI10" si="12">BH6/BG6*100</f>
        <v>35.291197259766975</v>
      </c>
      <c r="BJ6" s="21">
        <f t="shared" si="6"/>
        <v>0</v>
      </c>
      <c r="BK6" s="21">
        <f t="shared" si="6"/>
        <v>0</v>
      </c>
      <c r="BL6" s="21">
        <v>0</v>
      </c>
      <c r="BM6" s="21">
        <f t="shared" ref="BM6:DV6" si="13">SUM(BM7:BM11)</f>
        <v>0</v>
      </c>
      <c r="BN6" s="21">
        <f t="shared" si="13"/>
        <v>0</v>
      </c>
      <c r="BO6" s="21">
        <v>0</v>
      </c>
      <c r="BP6" s="21">
        <f t="shared" si="13"/>
        <v>188852.5</v>
      </c>
      <c r="BQ6" s="21">
        <f t="shared" si="13"/>
        <v>0</v>
      </c>
      <c r="BR6" s="21">
        <f t="shared" ref="BR6:BR10" si="14">BQ6/BP6*100</f>
        <v>0</v>
      </c>
      <c r="BS6" s="21">
        <f t="shared" si="13"/>
        <v>302503.3</v>
      </c>
      <c r="BT6" s="21">
        <f t="shared" si="13"/>
        <v>0</v>
      </c>
      <c r="BU6" s="21">
        <f t="shared" ref="BU6:BU10" si="15">BT6/BS6*100</f>
        <v>0</v>
      </c>
      <c r="BV6" s="21">
        <f t="shared" si="13"/>
        <v>119660</v>
      </c>
      <c r="BW6" s="21">
        <f t="shared" si="13"/>
        <v>0</v>
      </c>
      <c r="BX6" s="21">
        <f t="shared" ref="BX6:BX10" si="16">BW6/BV6*100</f>
        <v>0</v>
      </c>
      <c r="BY6" s="21">
        <f t="shared" si="13"/>
        <v>0</v>
      </c>
      <c r="BZ6" s="21">
        <f t="shared" si="13"/>
        <v>0</v>
      </c>
      <c r="CA6" s="21">
        <v>0</v>
      </c>
      <c r="CB6" s="21">
        <f t="shared" si="13"/>
        <v>0</v>
      </c>
      <c r="CC6" s="21">
        <f t="shared" si="13"/>
        <v>0</v>
      </c>
      <c r="CD6" s="21">
        <v>0</v>
      </c>
      <c r="CE6" s="21">
        <f t="shared" si="13"/>
        <v>172175.9</v>
      </c>
      <c r="CF6" s="21">
        <f t="shared" si="13"/>
        <v>44941.7</v>
      </c>
      <c r="CG6" s="21">
        <f t="shared" ref="CG6:CG8" si="17">CF6/CE6*100</f>
        <v>26.102201295303235</v>
      </c>
      <c r="CH6" s="21">
        <f t="shared" si="13"/>
        <v>2173.6</v>
      </c>
      <c r="CI6" s="21">
        <f t="shared" si="13"/>
        <v>0</v>
      </c>
      <c r="CJ6" s="21">
        <f t="shared" ref="CJ6:CJ8" si="18">CI6/CH6*100</f>
        <v>0</v>
      </c>
      <c r="CK6" s="21">
        <f t="shared" si="13"/>
        <v>37245.300000000003</v>
      </c>
      <c r="CL6" s="21">
        <f t="shared" si="13"/>
        <v>0</v>
      </c>
      <c r="CM6" s="21">
        <f t="shared" ref="CM6:CM8" si="19">CL6/CK6*100</f>
        <v>0</v>
      </c>
      <c r="CN6" s="21">
        <f t="shared" si="13"/>
        <v>194208.5</v>
      </c>
      <c r="CO6" s="21">
        <f t="shared" si="13"/>
        <v>0</v>
      </c>
      <c r="CP6" s="21">
        <f t="shared" ref="CP6:CP8" si="20">CO6/CN6*100</f>
        <v>0</v>
      </c>
      <c r="CQ6" s="21">
        <f t="shared" si="13"/>
        <v>338751.3</v>
      </c>
      <c r="CR6" s="21">
        <f t="shared" si="13"/>
        <v>57125.2</v>
      </c>
      <c r="CS6" s="21">
        <f t="shared" ref="CS6" si="21">CR6/CQ6*100</f>
        <v>16.863462959404142</v>
      </c>
      <c r="CT6" s="21">
        <f t="shared" si="13"/>
        <v>12515.1</v>
      </c>
      <c r="CU6" s="21">
        <f t="shared" si="13"/>
        <v>5000</v>
      </c>
      <c r="CV6" s="21">
        <f t="shared" ref="CV6:CV8" si="22">CU6/CT6*100</f>
        <v>39.951738300133435</v>
      </c>
      <c r="CW6" s="21">
        <f t="shared" si="13"/>
        <v>6281.4</v>
      </c>
      <c r="CX6" s="21">
        <f t="shared" si="13"/>
        <v>6281.4</v>
      </c>
      <c r="CY6" s="21">
        <f t="shared" ref="CY6:CY8" si="23">CX6/CW6*100</f>
        <v>100</v>
      </c>
      <c r="CZ6" s="21">
        <f t="shared" si="13"/>
        <v>92557</v>
      </c>
      <c r="DA6" s="21">
        <f t="shared" si="13"/>
        <v>0</v>
      </c>
      <c r="DB6" s="21">
        <f t="shared" ref="DB6:DB8" si="24">DA6/CZ6*100</f>
        <v>0</v>
      </c>
      <c r="DC6" s="21">
        <f t="shared" si="13"/>
        <v>0</v>
      </c>
      <c r="DD6" s="21">
        <f t="shared" si="13"/>
        <v>0</v>
      </c>
      <c r="DE6" s="21">
        <v>0</v>
      </c>
      <c r="DF6" s="21">
        <f t="shared" si="13"/>
        <v>70657.2</v>
      </c>
      <c r="DG6" s="21">
        <f t="shared" si="13"/>
        <v>0</v>
      </c>
      <c r="DH6" s="21">
        <f t="shared" ref="DH6:DH8" si="25">DG6/DF6*100</f>
        <v>0</v>
      </c>
      <c r="DI6" s="21">
        <f t="shared" si="13"/>
        <v>92320.8</v>
      </c>
      <c r="DJ6" s="21">
        <f t="shared" si="13"/>
        <v>0</v>
      </c>
      <c r="DK6" s="21">
        <f t="shared" ref="DK6:DK10" si="26">DJ6/DI6*100</f>
        <v>0</v>
      </c>
      <c r="DL6" s="21">
        <f t="shared" si="13"/>
        <v>101598.8</v>
      </c>
      <c r="DM6" s="21">
        <f t="shared" si="13"/>
        <v>0</v>
      </c>
      <c r="DN6" s="21">
        <f t="shared" ref="DN6:DN10" si="27">DM6/DL6*100</f>
        <v>0</v>
      </c>
      <c r="DO6" s="21">
        <f t="shared" si="13"/>
        <v>220284</v>
      </c>
      <c r="DP6" s="21">
        <f t="shared" si="13"/>
        <v>61361.8</v>
      </c>
      <c r="DQ6" s="21">
        <f t="shared" ref="DQ6:DQ10" si="28">DP6/DO6*100</f>
        <v>27.85576800857076</v>
      </c>
      <c r="DR6" s="21">
        <f t="shared" si="13"/>
        <v>20000</v>
      </c>
      <c r="DS6" s="21">
        <f t="shared" si="13"/>
        <v>0</v>
      </c>
      <c r="DT6" s="21">
        <f t="shared" ref="DT6:DT10" si="29">DS6/DR6*100</f>
        <v>0</v>
      </c>
      <c r="DU6" s="21">
        <f t="shared" si="13"/>
        <v>0</v>
      </c>
      <c r="DV6" s="21">
        <f t="shared" si="13"/>
        <v>0</v>
      </c>
      <c r="DW6" s="21">
        <v>0</v>
      </c>
      <c r="DX6" s="21">
        <f t="shared" ref="DX6:GI6" si="30">SUM(DX7:DX11)</f>
        <v>0</v>
      </c>
      <c r="DY6" s="21">
        <f t="shared" si="30"/>
        <v>0</v>
      </c>
      <c r="DZ6" s="21">
        <v>0</v>
      </c>
      <c r="EA6" s="21">
        <f t="shared" si="30"/>
        <v>0</v>
      </c>
      <c r="EB6" s="21">
        <f t="shared" si="30"/>
        <v>0</v>
      </c>
      <c r="EC6" s="21">
        <v>0</v>
      </c>
      <c r="ED6" s="21">
        <f t="shared" si="30"/>
        <v>0</v>
      </c>
      <c r="EE6" s="21">
        <f t="shared" si="30"/>
        <v>0</v>
      </c>
      <c r="EF6" s="21">
        <v>0</v>
      </c>
      <c r="EG6" s="21">
        <f t="shared" si="30"/>
        <v>0</v>
      </c>
      <c r="EH6" s="21">
        <f t="shared" si="30"/>
        <v>0</v>
      </c>
      <c r="EI6" s="21">
        <v>0</v>
      </c>
      <c r="EJ6" s="21">
        <f t="shared" si="30"/>
        <v>0</v>
      </c>
      <c r="EK6" s="21">
        <f t="shared" si="30"/>
        <v>0</v>
      </c>
      <c r="EL6" s="21">
        <v>0</v>
      </c>
      <c r="EM6" s="21">
        <f t="shared" si="30"/>
        <v>0</v>
      </c>
      <c r="EN6" s="21">
        <f t="shared" si="30"/>
        <v>0</v>
      </c>
      <c r="EO6" s="21">
        <v>0</v>
      </c>
      <c r="EP6" s="21">
        <f t="shared" si="30"/>
        <v>0</v>
      </c>
      <c r="EQ6" s="21">
        <f t="shared" si="30"/>
        <v>0</v>
      </c>
      <c r="ER6" s="21">
        <v>0</v>
      </c>
      <c r="ES6" s="21">
        <f t="shared" si="30"/>
        <v>0</v>
      </c>
      <c r="ET6" s="21">
        <f t="shared" si="30"/>
        <v>0</v>
      </c>
      <c r="EU6" s="21">
        <v>0</v>
      </c>
      <c r="EV6" s="21">
        <f t="shared" si="30"/>
        <v>0</v>
      </c>
      <c r="EW6" s="21">
        <f t="shared" si="30"/>
        <v>0</v>
      </c>
      <c r="EX6" s="21">
        <v>0</v>
      </c>
      <c r="EY6" s="21">
        <f t="shared" si="30"/>
        <v>0</v>
      </c>
      <c r="EZ6" s="21">
        <f t="shared" si="30"/>
        <v>0</v>
      </c>
      <c r="FA6" s="21">
        <v>0</v>
      </c>
      <c r="FB6" s="21">
        <f t="shared" si="30"/>
        <v>0</v>
      </c>
      <c r="FC6" s="21">
        <f t="shared" si="30"/>
        <v>0</v>
      </c>
      <c r="FD6" s="21">
        <v>0</v>
      </c>
      <c r="FE6" s="21">
        <f t="shared" si="30"/>
        <v>0</v>
      </c>
      <c r="FF6" s="21">
        <f t="shared" si="30"/>
        <v>0</v>
      </c>
      <c r="FG6" s="21">
        <v>0</v>
      </c>
      <c r="FH6" s="21">
        <f t="shared" si="30"/>
        <v>326.10000000000002</v>
      </c>
      <c r="FI6" s="21">
        <f t="shared" si="30"/>
        <v>313</v>
      </c>
      <c r="FJ6" s="21">
        <f t="shared" ref="FJ6:FJ33" si="31">FI6/FH6*100</f>
        <v>95.982827353572517</v>
      </c>
      <c r="FK6" s="21">
        <f t="shared" si="30"/>
        <v>0</v>
      </c>
      <c r="FL6" s="21">
        <f t="shared" si="30"/>
        <v>0</v>
      </c>
      <c r="FM6" s="21">
        <v>0</v>
      </c>
      <c r="FN6" s="21">
        <f t="shared" si="30"/>
        <v>300</v>
      </c>
      <c r="FO6" s="21">
        <f t="shared" si="30"/>
        <v>0</v>
      </c>
      <c r="FP6" s="21">
        <f t="shared" ref="FP6:FP9" si="32">FO6/FN6*100</f>
        <v>0</v>
      </c>
      <c r="FQ6" s="21">
        <f t="shared" si="30"/>
        <v>310</v>
      </c>
      <c r="FR6" s="21">
        <f t="shared" si="30"/>
        <v>0</v>
      </c>
      <c r="FS6" s="21">
        <f t="shared" ref="FS6:FS10" si="33">FR6/FQ6*100</f>
        <v>0</v>
      </c>
      <c r="FT6" s="21">
        <f t="shared" si="30"/>
        <v>1703.7</v>
      </c>
      <c r="FU6" s="21">
        <f t="shared" si="30"/>
        <v>0</v>
      </c>
      <c r="FV6" s="21">
        <f t="shared" ref="FV6:FV10" si="34">FU6/FT6*100</f>
        <v>0</v>
      </c>
      <c r="FW6" s="21">
        <f t="shared" si="30"/>
        <v>2776.1</v>
      </c>
      <c r="FX6" s="21">
        <f t="shared" si="30"/>
        <v>0</v>
      </c>
      <c r="FY6" s="21">
        <f t="shared" ref="FY6:FY10" si="35">FX6/FW6*100</f>
        <v>0</v>
      </c>
      <c r="FZ6" s="21">
        <f t="shared" si="30"/>
        <v>0</v>
      </c>
      <c r="GA6" s="21">
        <f t="shared" si="30"/>
        <v>0</v>
      </c>
      <c r="GB6" s="21">
        <v>0</v>
      </c>
      <c r="GC6" s="21">
        <f t="shared" si="30"/>
        <v>211133.4</v>
      </c>
      <c r="GD6" s="21">
        <f t="shared" si="30"/>
        <v>0</v>
      </c>
      <c r="GE6" s="21">
        <f t="shared" ref="GE6:GE12" si="36">GD6/GC6*100</f>
        <v>0</v>
      </c>
      <c r="GF6" s="21">
        <f t="shared" si="30"/>
        <v>5173.2</v>
      </c>
      <c r="GG6" s="21">
        <f t="shared" si="30"/>
        <v>0</v>
      </c>
      <c r="GH6" s="21">
        <f t="shared" ref="GH6:GH11" si="37">GG6/GF6*100</f>
        <v>0</v>
      </c>
      <c r="GI6" s="21">
        <f t="shared" si="30"/>
        <v>207279.1</v>
      </c>
      <c r="GJ6" s="21">
        <f t="shared" ref="GJ6:IU6" si="38">SUM(GJ7:GJ11)</f>
        <v>8491.1</v>
      </c>
      <c r="GK6" s="21">
        <f t="shared" ref="GK6:GK28" si="39">GJ6/GI6*100</f>
        <v>4.0964573852356558</v>
      </c>
      <c r="GL6" s="21">
        <f t="shared" si="38"/>
        <v>0</v>
      </c>
      <c r="GM6" s="21">
        <f t="shared" si="38"/>
        <v>0</v>
      </c>
      <c r="GN6" s="21">
        <v>0</v>
      </c>
      <c r="GO6" s="21">
        <f t="shared" si="38"/>
        <v>0</v>
      </c>
      <c r="GP6" s="21">
        <f t="shared" si="38"/>
        <v>0</v>
      </c>
      <c r="GQ6" s="21">
        <v>0</v>
      </c>
      <c r="GR6" s="21">
        <f t="shared" si="38"/>
        <v>12695</v>
      </c>
      <c r="GS6" s="21">
        <f t="shared" si="38"/>
        <v>6812.5</v>
      </c>
      <c r="GT6" s="21">
        <f t="shared" ref="GT6:GT33" si="40">GS6/GR6*100</f>
        <v>53.662859393461993</v>
      </c>
      <c r="GU6" s="21">
        <f t="shared" si="38"/>
        <v>12433.599999999999</v>
      </c>
      <c r="GV6" s="21">
        <f t="shared" si="38"/>
        <v>5824.4</v>
      </c>
      <c r="GW6" s="21">
        <f t="shared" ref="GW6:GW33" si="41">GV6/GU6*100</f>
        <v>46.844035516664526</v>
      </c>
      <c r="GX6" s="21">
        <f t="shared" si="38"/>
        <v>5502.7999999999993</v>
      </c>
      <c r="GY6" s="21">
        <f t="shared" si="38"/>
        <v>0</v>
      </c>
      <c r="GZ6" s="21">
        <f t="shared" ref="GZ6:GZ33" si="42">GY6/GX6*100</f>
        <v>0</v>
      </c>
      <c r="HA6" s="21">
        <f t="shared" si="38"/>
        <v>19903.5</v>
      </c>
      <c r="HB6" s="21">
        <f t="shared" si="38"/>
        <v>10664.1</v>
      </c>
      <c r="HC6" s="21">
        <f t="shared" ref="HC6:HC33" si="43">HB6/HA6*100</f>
        <v>53.579018765543751</v>
      </c>
      <c r="HD6" s="21">
        <f t="shared" si="38"/>
        <v>0</v>
      </c>
      <c r="HE6" s="21">
        <f t="shared" si="38"/>
        <v>0</v>
      </c>
      <c r="HF6" s="21">
        <v>0</v>
      </c>
      <c r="HG6" s="21">
        <f t="shared" si="38"/>
        <v>0</v>
      </c>
      <c r="HH6" s="21">
        <f t="shared" si="38"/>
        <v>0</v>
      </c>
      <c r="HI6" s="21">
        <v>0</v>
      </c>
      <c r="HJ6" s="21">
        <f t="shared" si="38"/>
        <v>44007.9</v>
      </c>
      <c r="HK6" s="21">
        <f t="shared" si="38"/>
        <v>0</v>
      </c>
      <c r="HL6" s="21">
        <f t="shared" ref="HL6:HL10" si="44">HK6/HJ6*100</f>
        <v>0</v>
      </c>
      <c r="HM6" s="21">
        <f t="shared" si="38"/>
        <v>298.10000000000002</v>
      </c>
      <c r="HN6" s="21">
        <f t="shared" si="38"/>
        <v>0</v>
      </c>
      <c r="HO6" s="21">
        <f t="shared" ref="HO6:HO10" si="45">HN6/HM6*100</f>
        <v>0</v>
      </c>
      <c r="HP6" s="21">
        <f t="shared" si="38"/>
        <v>6956</v>
      </c>
      <c r="HQ6" s="21">
        <f t="shared" si="38"/>
        <v>0</v>
      </c>
      <c r="HR6" s="21">
        <f t="shared" ref="HR6:HR33" si="46">HQ6/HP6*100</f>
        <v>0</v>
      </c>
      <c r="HS6" s="21">
        <f t="shared" si="38"/>
        <v>0</v>
      </c>
      <c r="HT6" s="21">
        <f t="shared" si="38"/>
        <v>0</v>
      </c>
      <c r="HU6" s="21">
        <v>0</v>
      </c>
      <c r="HV6" s="21">
        <f t="shared" si="38"/>
        <v>83900.3</v>
      </c>
      <c r="HW6" s="21">
        <f t="shared" si="38"/>
        <v>0</v>
      </c>
      <c r="HX6" s="21">
        <f t="shared" ref="HX6:HX10" si="47">HW6/HV6*100</f>
        <v>0</v>
      </c>
      <c r="HY6" s="21">
        <f t="shared" si="38"/>
        <v>109659</v>
      </c>
      <c r="HZ6" s="21">
        <f t="shared" si="38"/>
        <v>0</v>
      </c>
      <c r="IA6" s="21">
        <f t="shared" ref="IA6:IA10" si="48">HZ6/HY6*100</f>
        <v>0</v>
      </c>
      <c r="IB6" s="21">
        <f t="shared" si="38"/>
        <v>61923.1</v>
      </c>
      <c r="IC6" s="21">
        <f t="shared" si="38"/>
        <v>0</v>
      </c>
      <c r="ID6" s="21">
        <f t="shared" ref="ID6:ID10" si="49">IC6/IB6*100</f>
        <v>0</v>
      </c>
      <c r="IE6" s="21">
        <f t="shared" si="38"/>
        <v>86697.7</v>
      </c>
      <c r="IF6" s="21">
        <f t="shared" si="38"/>
        <v>0</v>
      </c>
      <c r="IG6" s="21">
        <f t="shared" ref="IG6:IG10" si="50">IF6/IE6*100</f>
        <v>0</v>
      </c>
      <c r="IH6" s="21">
        <f t="shared" si="38"/>
        <v>115075.7</v>
      </c>
      <c r="II6" s="21">
        <f t="shared" si="38"/>
        <v>0</v>
      </c>
      <c r="IJ6" s="21">
        <f t="shared" ref="IJ6:IJ10" si="51">II6/IH6*100</f>
        <v>0</v>
      </c>
      <c r="IK6" s="21">
        <f t="shared" si="38"/>
        <v>68816.399999999994</v>
      </c>
      <c r="IL6" s="21">
        <f t="shared" si="38"/>
        <v>0</v>
      </c>
      <c r="IM6" s="21">
        <f t="shared" ref="IM6:IM10" si="52">IL6/IK6*100</f>
        <v>0</v>
      </c>
      <c r="IN6" s="21">
        <f t="shared" si="38"/>
        <v>86697.7</v>
      </c>
      <c r="IO6" s="21">
        <f t="shared" si="38"/>
        <v>0</v>
      </c>
      <c r="IP6" s="21">
        <f t="shared" ref="IP6:IP10" si="53">IO6/IN6*100</f>
        <v>0</v>
      </c>
      <c r="IQ6" s="21">
        <f t="shared" si="38"/>
        <v>86696.6</v>
      </c>
      <c r="IR6" s="21">
        <f t="shared" si="38"/>
        <v>0</v>
      </c>
      <c r="IS6" s="21">
        <f t="shared" ref="IS6:IS10" si="54">IR6/IQ6*100</f>
        <v>0</v>
      </c>
      <c r="IT6" s="21">
        <f t="shared" si="38"/>
        <v>0</v>
      </c>
      <c r="IU6" s="21">
        <f t="shared" si="38"/>
        <v>0</v>
      </c>
      <c r="IV6" s="21">
        <v>0</v>
      </c>
      <c r="IW6" s="21">
        <f t="shared" ref="IW6:JH6" si="55">SUM(IW7:IW11)</f>
        <v>0</v>
      </c>
      <c r="IX6" s="21">
        <f t="shared" si="55"/>
        <v>0</v>
      </c>
      <c r="IY6" s="21">
        <v>0</v>
      </c>
      <c r="IZ6" s="21">
        <f t="shared" si="55"/>
        <v>0</v>
      </c>
      <c r="JA6" s="21">
        <f t="shared" si="55"/>
        <v>0</v>
      </c>
      <c r="JB6" s="21">
        <v>0</v>
      </c>
      <c r="JC6" s="21">
        <f t="shared" si="55"/>
        <v>0</v>
      </c>
      <c r="JD6" s="21">
        <f t="shared" si="55"/>
        <v>0</v>
      </c>
      <c r="JE6" s="21">
        <f t="shared" si="55"/>
        <v>0</v>
      </c>
      <c r="JF6" s="21">
        <f t="shared" si="55"/>
        <v>0</v>
      </c>
      <c r="JG6" s="21">
        <f t="shared" si="55"/>
        <v>0</v>
      </c>
      <c r="JH6" s="21">
        <f t="shared" si="55"/>
        <v>0</v>
      </c>
    </row>
    <row r="7" spans="1:268" s="53" customFormat="1" ht="18" customHeight="1">
      <c r="A7" s="52" t="s">
        <v>50</v>
      </c>
      <c r="B7" s="52">
        <f t="shared" ref="B7:C11" si="56">E7+H7+K7+N7+Q7+T7+W7+Z7+AC7+AF7+AI7+AL7+AO7+AR7+AU7+AX7+BA7+BD7+BG7+BJ7+BM7+BP7+BS7+BV7+BY7+CB7+CE7+CH7+CK7+CN7+CQ7+CT7+CW7+CZ7+DC7+DF7+DI7+DL7+DO7+DR7+DU7+DX7+EA7+ED7+EG7+EJ7+EM7+EP7+ES7+EV7+EY7+FB7+FE7+FH7+FK7+FN7+FQ7+FT7+FW7+FZ7+GC7+GF7+GI7+GL7+GO7+GR7+GU7+GX7+HA7+HD7+HG7+HJ7+HM7+HP7+HS7+HV7+HY7+IB7+IE7+IH7+IK7+IN7+IQ7+IT7+IW7+IZ7+JC7+JF7</f>
        <v>78250.3</v>
      </c>
      <c r="C7" s="52">
        <f t="shared" si="56"/>
        <v>10965.199999999999</v>
      </c>
      <c r="D7" s="22">
        <f t="shared" si="1"/>
        <v>14.012981419879539</v>
      </c>
      <c r="E7" s="52">
        <v>2668.2</v>
      </c>
      <c r="F7" s="52">
        <v>506</v>
      </c>
      <c r="G7" s="52">
        <f t="shared" si="7"/>
        <v>18.964095645004122</v>
      </c>
      <c r="H7" s="52"/>
      <c r="I7" s="52"/>
      <c r="J7" s="52"/>
      <c r="K7" s="52"/>
      <c r="L7" s="52"/>
      <c r="M7" s="22"/>
      <c r="N7" s="52"/>
      <c r="O7" s="52"/>
      <c r="P7" s="52"/>
      <c r="Q7" s="52">
        <v>18907.5</v>
      </c>
      <c r="R7" s="52">
        <v>0</v>
      </c>
      <c r="S7" s="52">
        <f>R7/Q7*100</f>
        <v>0</v>
      </c>
      <c r="T7" s="52">
        <v>4243.3999999999996</v>
      </c>
      <c r="U7" s="52">
        <v>0</v>
      </c>
      <c r="V7" s="22">
        <f t="shared" ref="V7:V33" si="57">SUM(U7/T7*100)</f>
        <v>0</v>
      </c>
      <c r="W7" s="8">
        <v>0</v>
      </c>
      <c r="X7" s="8">
        <v>0</v>
      </c>
      <c r="Y7" s="21"/>
      <c r="Z7" s="52">
        <v>13874.9</v>
      </c>
      <c r="AA7" s="52">
        <v>2984.5</v>
      </c>
      <c r="AB7" s="22">
        <f t="shared" si="9"/>
        <v>21.510064937404955</v>
      </c>
      <c r="AC7" s="52"/>
      <c r="AD7" s="52"/>
      <c r="AE7" s="22"/>
      <c r="AF7" s="52"/>
      <c r="AG7" s="52"/>
      <c r="AH7" s="21"/>
      <c r="AI7" s="8"/>
      <c r="AJ7" s="8"/>
      <c r="AK7" s="22"/>
      <c r="AL7" s="52">
        <v>176.5</v>
      </c>
      <c r="AM7" s="52">
        <v>0</v>
      </c>
      <c r="AN7" s="52"/>
      <c r="AO7" s="52">
        <v>0</v>
      </c>
      <c r="AP7" s="52">
        <v>0</v>
      </c>
      <c r="AQ7" s="52"/>
      <c r="AR7" s="52">
        <v>0</v>
      </c>
      <c r="AS7" s="52">
        <v>0</v>
      </c>
      <c r="AT7" s="52"/>
      <c r="AU7" s="52">
        <v>0</v>
      </c>
      <c r="AV7" s="52">
        <v>0</v>
      </c>
      <c r="AW7" s="52"/>
      <c r="AX7" s="52">
        <v>0</v>
      </c>
      <c r="AY7" s="52">
        <v>0</v>
      </c>
      <c r="AZ7" s="52"/>
      <c r="BA7" s="52">
        <v>20000</v>
      </c>
      <c r="BB7" s="52">
        <v>4636.2</v>
      </c>
      <c r="BC7" s="52">
        <v>23.180999999999997</v>
      </c>
      <c r="BD7" s="52"/>
      <c r="BE7" s="52"/>
      <c r="BF7" s="21"/>
      <c r="BG7" s="52">
        <v>0</v>
      </c>
      <c r="BH7" s="52">
        <v>0</v>
      </c>
      <c r="BI7" s="21"/>
      <c r="BJ7" s="52"/>
      <c r="BK7" s="52"/>
      <c r="BL7" s="22"/>
      <c r="BM7" s="52"/>
      <c r="BN7" s="52"/>
      <c r="BO7" s="21"/>
      <c r="BP7" s="52"/>
      <c r="BQ7" s="52"/>
      <c r="BR7" s="21"/>
      <c r="BS7" s="52"/>
      <c r="BT7" s="52"/>
      <c r="BU7" s="21"/>
      <c r="BV7" s="52"/>
      <c r="BW7" s="52"/>
      <c r="BX7" s="21"/>
      <c r="BY7" s="52"/>
      <c r="BZ7" s="52"/>
      <c r="CA7" s="21"/>
      <c r="CB7" s="52"/>
      <c r="CC7" s="52"/>
      <c r="CD7" s="21"/>
      <c r="CE7" s="52"/>
      <c r="CF7" s="52"/>
      <c r="CG7" s="21"/>
      <c r="CH7" s="52"/>
      <c r="CI7" s="52"/>
      <c r="CJ7" s="21"/>
      <c r="CK7" s="52"/>
      <c r="CL7" s="52"/>
      <c r="CM7" s="21"/>
      <c r="CN7" s="52"/>
      <c r="CO7" s="52"/>
      <c r="CP7" s="21"/>
      <c r="CQ7" s="52"/>
      <c r="CR7" s="52"/>
      <c r="CS7" s="21"/>
      <c r="CT7" s="52"/>
      <c r="CU7" s="52"/>
      <c r="CV7" s="21"/>
      <c r="CW7" s="52"/>
      <c r="CX7" s="52"/>
      <c r="CY7" s="21"/>
      <c r="CZ7" s="52"/>
      <c r="DA7" s="52"/>
      <c r="DB7" s="21"/>
      <c r="DC7" s="52"/>
      <c r="DD7" s="52"/>
      <c r="DE7" s="21"/>
      <c r="DF7" s="52"/>
      <c r="DG7" s="52"/>
      <c r="DH7" s="21"/>
      <c r="DI7" s="52"/>
      <c r="DJ7" s="52"/>
      <c r="DK7" s="21"/>
      <c r="DL7" s="52"/>
      <c r="DM7" s="52"/>
      <c r="DN7" s="21"/>
      <c r="DO7" s="52"/>
      <c r="DP7" s="52"/>
      <c r="DQ7" s="21"/>
      <c r="DR7" s="52"/>
      <c r="DS7" s="52"/>
      <c r="DT7" s="21"/>
      <c r="DU7" s="52"/>
      <c r="DV7" s="52"/>
      <c r="DW7" s="21"/>
      <c r="DX7" s="52"/>
      <c r="DY7" s="52"/>
      <c r="DZ7" s="21"/>
      <c r="EA7" s="52"/>
      <c r="EB7" s="52"/>
      <c r="EC7" s="21"/>
      <c r="ED7" s="52"/>
      <c r="EE7" s="52"/>
      <c r="EF7" s="21"/>
      <c r="EG7" s="52"/>
      <c r="EH7" s="52"/>
      <c r="EI7" s="21"/>
      <c r="EJ7" s="52"/>
      <c r="EK7" s="52"/>
      <c r="EL7" s="21"/>
      <c r="EM7" s="52"/>
      <c r="EN7" s="52"/>
      <c r="EO7" s="22"/>
      <c r="EP7" s="52"/>
      <c r="EQ7" s="52"/>
      <c r="ER7" s="21"/>
      <c r="ES7" s="52"/>
      <c r="ET7" s="52"/>
      <c r="EU7" s="22"/>
      <c r="EV7" s="52"/>
      <c r="EW7" s="52"/>
      <c r="EX7" s="22"/>
      <c r="EY7" s="52"/>
      <c r="EZ7" s="52"/>
      <c r="FA7" s="21"/>
      <c r="FB7" s="8"/>
      <c r="FC7" s="8"/>
      <c r="FD7" s="21"/>
      <c r="FE7" s="52"/>
      <c r="FF7" s="52"/>
      <c r="FG7" s="21"/>
      <c r="FH7" s="52">
        <v>15.6</v>
      </c>
      <c r="FI7" s="52">
        <v>15.6</v>
      </c>
      <c r="FJ7" s="22">
        <f t="shared" si="31"/>
        <v>100</v>
      </c>
      <c r="FK7" s="52"/>
      <c r="FL7" s="52"/>
      <c r="FM7" s="22"/>
      <c r="FN7" s="8"/>
      <c r="FO7" s="8"/>
      <c r="FP7" s="21"/>
      <c r="FQ7" s="8"/>
      <c r="FR7" s="8"/>
      <c r="FS7" s="21"/>
      <c r="FT7" s="8"/>
      <c r="FU7" s="8"/>
      <c r="FV7" s="21"/>
      <c r="FW7" s="8"/>
      <c r="FX7" s="8"/>
      <c r="FY7" s="21"/>
      <c r="FZ7" s="8"/>
      <c r="GA7" s="8"/>
      <c r="GB7" s="22"/>
      <c r="GC7" s="8">
        <v>10753.4</v>
      </c>
      <c r="GD7" s="8">
        <v>0</v>
      </c>
      <c r="GE7" s="22">
        <f t="shared" si="36"/>
        <v>0</v>
      </c>
      <c r="GF7" s="8">
        <v>771.1</v>
      </c>
      <c r="GG7" s="8">
        <v>0</v>
      </c>
      <c r="GH7" s="22">
        <f t="shared" si="37"/>
        <v>0</v>
      </c>
      <c r="GI7" s="8"/>
      <c r="GJ7" s="8"/>
      <c r="GK7" s="21"/>
      <c r="GL7" s="8"/>
      <c r="GM7" s="8"/>
      <c r="GN7" s="21"/>
      <c r="GO7" s="8"/>
      <c r="GP7" s="8"/>
      <c r="GQ7" s="21"/>
      <c r="GR7" s="52">
        <v>2699.3</v>
      </c>
      <c r="GS7" s="52">
        <v>1349.6</v>
      </c>
      <c r="GT7" s="22">
        <f t="shared" si="40"/>
        <v>49.998147667913898</v>
      </c>
      <c r="GU7" s="52">
        <v>1810.5</v>
      </c>
      <c r="GV7" s="52">
        <v>498.3</v>
      </c>
      <c r="GW7" s="22">
        <f t="shared" si="41"/>
        <v>27.522783761391885</v>
      </c>
      <c r="GX7" s="52">
        <v>1142.4000000000001</v>
      </c>
      <c r="GY7" s="52">
        <v>0</v>
      </c>
      <c r="GZ7" s="22">
        <f t="shared" si="42"/>
        <v>0</v>
      </c>
      <c r="HA7" s="52">
        <v>1187.5</v>
      </c>
      <c r="HB7" s="52">
        <v>975</v>
      </c>
      <c r="HC7" s="22">
        <f t="shared" si="43"/>
        <v>82.10526315789474</v>
      </c>
      <c r="HD7" s="52"/>
      <c r="HE7" s="52"/>
      <c r="HF7" s="21"/>
      <c r="HG7" s="52"/>
      <c r="HH7" s="52"/>
      <c r="HI7" s="21"/>
      <c r="HJ7" s="52"/>
      <c r="HK7" s="52"/>
      <c r="HL7" s="21"/>
      <c r="HM7" s="52"/>
      <c r="HN7" s="52"/>
      <c r="HO7" s="21"/>
      <c r="HP7" s="8"/>
      <c r="HQ7" s="8"/>
      <c r="HR7" s="22"/>
      <c r="HS7" s="52"/>
      <c r="HT7" s="52"/>
      <c r="HU7" s="21"/>
      <c r="HV7" s="8"/>
      <c r="HW7" s="8"/>
      <c r="HX7" s="21"/>
      <c r="HY7" s="8"/>
      <c r="HZ7" s="8"/>
      <c r="IA7" s="21"/>
      <c r="IB7" s="8"/>
      <c r="IC7" s="8"/>
      <c r="ID7" s="21"/>
      <c r="IE7" s="8"/>
      <c r="IF7" s="8"/>
      <c r="IG7" s="21"/>
      <c r="IH7" s="52"/>
      <c r="II7" s="52"/>
      <c r="IJ7" s="21"/>
      <c r="IK7" s="8"/>
      <c r="IL7" s="8"/>
      <c r="IM7" s="21"/>
      <c r="IN7" s="8"/>
      <c r="IO7" s="8"/>
      <c r="IP7" s="21"/>
      <c r="IQ7" s="8"/>
      <c r="IR7" s="8"/>
      <c r="IS7" s="21"/>
      <c r="IT7" s="52"/>
      <c r="IU7" s="52"/>
      <c r="IV7" s="21"/>
      <c r="IW7" s="52"/>
      <c r="IX7" s="52"/>
      <c r="IY7" s="21"/>
      <c r="IZ7" s="52"/>
      <c r="JA7" s="52"/>
      <c r="JB7" s="52"/>
      <c r="JC7" s="52"/>
      <c r="JD7" s="52"/>
      <c r="JE7" s="52"/>
      <c r="JF7" s="52"/>
      <c r="JG7" s="52"/>
      <c r="JH7" s="52"/>
    </row>
    <row r="8" spans="1:268" s="53" customFormat="1" ht="18" customHeight="1">
      <c r="A8" s="52" t="s">
        <v>51</v>
      </c>
      <c r="B8" s="52">
        <f t="shared" si="56"/>
        <v>1011825.1</v>
      </c>
      <c r="C8" s="52">
        <f t="shared" si="56"/>
        <v>119222.99999999999</v>
      </c>
      <c r="D8" s="22">
        <f t="shared" si="1"/>
        <v>11.782965257533144</v>
      </c>
      <c r="E8" s="52">
        <v>12807.3</v>
      </c>
      <c r="F8" s="52">
        <v>2461.9</v>
      </c>
      <c r="G8" s="52">
        <f t="shared" si="7"/>
        <v>19.222630843347154</v>
      </c>
      <c r="H8" s="52"/>
      <c r="I8" s="52"/>
      <c r="J8" s="52"/>
      <c r="K8" s="52"/>
      <c r="L8" s="52"/>
      <c r="M8" s="22"/>
      <c r="N8" s="52"/>
      <c r="O8" s="52"/>
      <c r="P8" s="52"/>
      <c r="Q8" s="52">
        <v>10661.8</v>
      </c>
      <c r="R8" s="52">
        <v>0</v>
      </c>
      <c r="S8" s="52">
        <f t="shared" ref="S8:S11" si="58">R8/Q8*100</f>
        <v>0</v>
      </c>
      <c r="T8" s="52">
        <v>7340.5</v>
      </c>
      <c r="U8" s="52">
        <v>0</v>
      </c>
      <c r="V8" s="22">
        <f t="shared" si="57"/>
        <v>0</v>
      </c>
      <c r="W8" s="8">
        <v>0</v>
      </c>
      <c r="X8" s="8">
        <v>0</v>
      </c>
      <c r="Y8" s="21"/>
      <c r="Z8" s="52">
        <v>9878.9</v>
      </c>
      <c r="AA8" s="52">
        <v>0</v>
      </c>
      <c r="AB8" s="22">
        <f t="shared" si="9"/>
        <v>0</v>
      </c>
      <c r="AC8" s="52"/>
      <c r="AD8" s="52"/>
      <c r="AE8" s="22"/>
      <c r="AF8" s="52">
        <v>3212</v>
      </c>
      <c r="AG8" s="52">
        <v>0</v>
      </c>
      <c r="AH8" s="22">
        <f t="shared" si="11"/>
        <v>0</v>
      </c>
      <c r="AI8" s="8"/>
      <c r="AJ8" s="8"/>
      <c r="AK8" s="22"/>
      <c r="AL8" s="52">
        <v>44.7</v>
      </c>
      <c r="AM8" s="52">
        <v>0</v>
      </c>
      <c r="AN8" s="52"/>
      <c r="AO8" s="52">
        <v>0</v>
      </c>
      <c r="AP8" s="52">
        <v>0</v>
      </c>
      <c r="AQ8" s="52"/>
      <c r="AR8" s="52">
        <v>0</v>
      </c>
      <c r="AS8" s="52">
        <v>0</v>
      </c>
      <c r="AT8" s="52"/>
      <c r="AU8" s="52">
        <v>0</v>
      </c>
      <c r="AV8" s="52">
        <v>0</v>
      </c>
      <c r="AW8" s="52"/>
      <c r="AX8" s="52">
        <v>0</v>
      </c>
      <c r="AY8" s="52">
        <v>0</v>
      </c>
      <c r="AZ8" s="52"/>
      <c r="BA8" s="52">
        <v>15350.6</v>
      </c>
      <c r="BB8" s="52">
        <v>0</v>
      </c>
      <c r="BC8" s="52">
        <v>0</v>
      </c>
      <c r="BD8" s="52"/>
      <c r="BE8" s="52"/>
      <c r="BF8" s="21"/>
      <c r="BG8" s="52">
        <v>0</v>
      </c>
      <c r="BH8" s="52">
        <v>0</v>
      </c>
      <c r="BI8" s="21"/>
      <c r="BJ8" s="52"/>
      <c r="BK8" s="52"/>
      <c r="BL8" s="22"/>
      <c r="BM8" s="52"/>
      <c r="BN8" s="52"/>
      <c r="BO8" s="21"/>
      <c r="BP8" s="52"/>
      <c r="BQ8" s="52"/>
      <c r="BR8" s="21"/>
      <c r="BS8" s="52"/>
      <c r="BT8" s="52"/>
      <c r="BU8" s="21"/>
      <c r="BV8" s="52"/>
      <c r="BW8" s="52"/>
      <c r="BX8" s="21"/>
      <c r="BY8" s="52"/>
      <c r="BZ8" s="52"/>
      <c r="CA8" s="21"/>
      <c r="CB8" s="52"/>
      <c r="CC8" s="52"/>
      <c r="CD8" s="21"/>
      <c r="CE8" s="52">
        <v>172175.9</v>
      </c>
      <c r="CF8" s="52">
        <v>44941.7</v>
      </c>
      <c r="CG8" s="22">
        <f t="shared" si="17"/>
        <v>26.102201295303235</v>
      </c>
      <c r="CH8" s="52">
        <v>2173.6</v>
      </c>
      <c r="CI8" s="52">
        <v>0</v>
      </c>
      <c r="CJ8" s="22">
        <f t="shared" si="18"/>
        <v>0</v>
      </c>
      <c r="CK8" s="52">
        <v>37245.300000000003</v>
      </c>
      <c r="CL8" s="52">
        <v>0</v>
      </c>
      <c r="CM8" s="22">
        <f t="shared" si="19"/>
        <v>0</v>
      </c>
      <c r="CN8" s="52">
        <v>194208.5</v>
      </c>
      <c r="CO8" s="52">
        <v>0</v>
      </c>
      <c r="CP8" s="22">
        <f t="shared" si="20"/>
        <v>0</v>
      </c>
      <c r="CQ8" s="52">
        <v>338751.3</v>
      </c>
      <c r="CR8" s="52">
        <v>57125.2</v>
      </c>
      <c r="CS8" s="22">
        <f>CR8/CQ8*100</f>
        <v>16.863462959404142</v>
      </c>
      <c r="CT8" s="52">
        <v>12515.1</v>
      </c>
      <c r="CU8" s="52">
        <v>5000</v>
      </c>
      <c r="CV8" s="22">
        <f t="shared" si="22"/>
        <v>39.951738300133435</v>
      </c>
      <c r="CW8" s="52">
        <v>6281.4</v>
      </c>
      <c r="CX8" s="52">
        <v>6281.4</v>
      </c>
      <c r="CY8" s="22">
        <f t="shared" si="23"/>
        <v>100</v>
      </c>
      <c r="CZ8" s="52">
        <v>92557</v>
      </c>
      <c r="DA8" s="52">
        <v>0</v>
      </c>
      <c r="DB8" s="22">
        <f t="shared" si="24"/>
        <v>0</v>
      </c>
      <c r="DC8" s="52"/>
      <c r="DD8" s="52"/>
      <c r="DE8" s="21"/>
      <c r="DF8" s="52">
        <v>70657.2</v>
      </c>
      <c r="DG8" s="52">
        <v>0</v>
      </c>
      <c r="DH8" s="22">
        <f t="shared" si="25"/>
        <v>0</v>
      </c>
      <c r="DI8" s="52"/>
      <c r="DJ8" s="52"/>
      <c r="DK8" s="21"/>
      <c r="DL8" s="52"/>
      <c r="DM8" s="52"/>
      <c r="DN8" s="21"/>
      <c r="DO8" s="52"/>
      <c r="DP8" s="52"/>
      <c r="DQ8" s="21"/>
      <c r="DR8" s="52"/>
      <c r="DS8" s="52"/>
      <c r="DT8" s="21"/>
      <c r="DU8" s="52"/>
      <c r="DV8" s="52"/>
      <c r="DW8" s="21"/>
      <c r="DX8" s="52"/>
      <c r="DY8" s="52"/>
      <c r="DZ8" s="21"/>
      <c r="EA8" s="52"/>
      <c r="EB8" s="52"/>
      <c r="EC8" s="21"/>
      <c r="ED8" s="52"/>
      <c r="EE8" s="52"/>
      <c r="EF8" s="21"/>
      <c r="EG8" s="52"/>
      <c r="EH8" s="52"/>
      <c r="EI8" s="21"/>
      <c r="EJ8" s="52"/>
      <c r="EK8" s="52"/>
      <c r="EL8" s="21"/>
      <c r="EM8" s="52"/>
      <c r="EN8" s="52"/>
      <c r="EO8" s="22"/>
      <c r="EP8" s="52"/>
      <c r="EQ8" s="52"/>
      <c r="ER8" s="21"/>
      <c r="ES8" s="52"/>
      <c r="ET8" s="52"/>
      <c r="EU8" s="22"/>
      <c r="EV8" s="52"/>
      <c r="EW8" s="52"/>
      <c r="EX8" s="22"/>
      <c r="EY8" s="52"/>
      <c r="EZ8" s="52"/>
      <c r="FA8" s="21"/>
      <c r="FB8" s="8"/>
      <c r="FC8" s="8"/>
      <c r="FD8" s="21"/>
      <c r="FE8" s="52"/>
      <c r="FF8" s="52"/>
      <c r="FG8" s="21"/>
      <c r="FH8" s="52">
        <v>20.100000000000001</v>
      </c>
      <c r="FI8" s="52">
        <v>20.100000000000001</v>
      </c>
      <c r="FJ8" s="22">
        <f t="shared" si="31"/>
        <v>100</v>
      </c>
      <c r="FK8" s="52"/>
      <c r="FL8" s="52"/>
      <c r="FM8" s="22"/>
      <c r="FN8" s="8"/>
      <c r="FO8" s="8"/>
      <c r="FP8" s="21"/>
      <c r="FQ8" s="8"/>
      <c r="FR8" s="8"/>
      <c r="FS8" s="21"/>
      <c r="FT8" s="8"/>
      <c r="FU8" s="8"/>
      <c r="FV8" s="21"/>
      <c r="FW8" s="8"/>
      <c r="FX8" s="8"/>
      <c r="FY8" s="21"/>
      <c r="FZ8" s="8"/>
      <c r="GA8" s="8"/>
      <c r="GB8" s="22"/>
      <c r="GC8" s="8">
        <v>17638.3</v>
      </c>
      <c r="GD8" s="8">
        <v>0</v>
      </c>
      <c r="GE8" s="22">
        <f t="shared" si="36"/>
        <v>0</v>
      </c>
      <c r="GF8" s="8">
        <v>994</v>
      </c>
      <c r="GG8" s="8">
        <v>0</v>
      </c>
      <c r="GH8" s="22">
        <f t="shared" si="37"/>
        <v>0</v>
      </c>
      <c r="GI8" s="8"/>
      <c r="GJ8" s="8"/>
      <c r="GK8" s="21"/>
      <c r="GL8" s="8"/>
      <c r="GM8" s="8"/>
      <c r="GN8" s="21"/>
      <c r="GO8" s="8"/>
      <c r="GP8" s="8"/>
      <c r="GQ8" s="21"/>
      <c r="GR8" s="52">
        <v>1764.4</v>
      </c>
      <c r="GS8" s="52">
        <v>882.2</v>
      </c>
      <c r="GT8" s="22">
        <f t="shared" si="40"/>
        <v>50</v>
      </c>
      <c r="GU8" s="52">
        <v>2583.4</v>
      </c>
      <c r="GV8" s="52">
        <v>1291.7</v>
      </c>
      <c r="GW8" s="22">
        <f t="shared" si="41"/>
        <v>50</v>
      </c>
      <c r="GX8" s="52">
        <v>1511.3</v>
      </c>
      <c r="GY8" s="52">
        <v>0</v>
      </c>
      <c r="GZ8" s="22">
        <f t="shared" si="42"/>
        <v>0</v>
      </c>
      <c r="HA8" s="52">
        <v>1452.5</v>
      </c>
      <c r="HB8" s="52">
        <v>1218.8</v>
      </c>
      <c r="HC8" s="22">
        <f t="shared" si="43"/>
        <v>83.910499139414796</v>
      </c>
      <c r="HD8" s="52"/>
      <c r="HE8" s="52"/>
      <c r="HF8" s="21"/>
      <c r="HG8" s="52"/>
      <c r="HH8" s="52"/>
      <c r="HI8" s="21"/>
      <c r="HJ8" s="52"/>
      <c r="HK8" s="52"/>
      <c r="HL8" s="21"/>
      <c r="HM8" s="52"/>
      <c r="HN8" s="52"/>
      <c r="HO8" s="21"/>
      <c r="HP8" s="8"/>
      <c r="HQ8" s="8"/>
      <c r="HR8" s="22"/>
      <c r="HS8" s="52"/>
      <c r="HT8" s="52"/>
      <c r="HU8" s="21"/>
      <c r="HV8" s="8"/>
      <c r="HW8" s="8"/>
      <c r="HX8" s="21"/>
      <c r="HY8" s="8"/>
      <c r="HZ8" s="8"/>
      <c r="IA8" s="21"/>
      <c r="IB8" s="8"/>
      <c r="IC8" s="8"/>
      <c r="ID8" s="21"/>
      <c r="IE8" s="8"/>
      <c r="IF8" s="8"/>
      <c r="IG8" s="21"/>
      <c r="IH8" s="52"/>
      <c r="II8" s="52"/>
      <c r="IJ8" s="21"/>
      <c r="IK8" s="8"/>
      <c r="IL8" s="8"/>
      <c r="IM8" s="21"/>
      <c r="IN8" s="8"/>
      <c r="IO8" s="8"/>
      <c r="IP8" s="21"/>
      <c r="IQ8" s="8"/>
      <c r="IR8" s="8"/>
      <c r="IS8" s="21"/>
      <c r="IT8" s="52"/>
      <c r="IU8" s="52"/>
      <c r="IV8" s="21"/>
      <c r="IW8" s="52"/>
      <c r="IX8" s="52"/>
      <c r="IY8" s="21"/>
      <c r="IZ8" s="52"/>
      <c r="JA8" s="52"/>
      <c r="JB8" s="52"/>
      <c r="JC8" s="52"/>
      <c r="JD8" s="52"/>
      <c r="JE8" s="52"/>
      <c r="JF8" s="52"/>
      <c r="JG8" s="52"/>
      <c r="JH8" s="52"/>
    </row>
    <row r="9" spans="1:268" s="53" customFormat="1" ht="18" customHeight="1">
      <c r="A9" s="52" t="s">
        <v>52</v>
      </c>
      <c r="B9" s="52">
        <f t="shared" si="56"/>
        <v>253584.6</v>
      </c>
      <c r="C9" s="52">
        <f t="shared" si="56"/>
        <v>30470.9</v>
      </c>
      <c r="D9" s="22">
        <f t="shared" si="1"/>
        <v>12.016068799130547</v>
      </c>
      <c r="E9" s="52">
        <v>33459.199999999997</v>
      </c>
      <c r="F9" s="52">
        <v>11502.5</v>
      </c>
      <c r="G9" s="52">
        <f t="shared" si="7"/>
        <v>34.377689843152261</v>
      </c>
      <c r="H9" s="52"/>
      <c r="I9" s="52"/>
      <c r="J9" s="52"/>
      <c r="K9" s="52"/>
      <c r="L9" s="52"/>
      <c r="M9" s="22"/>
      <c r="N9" s="52"/>
      <c r="O9" s="52"/>
      <c r="P9" s="52"/>
      <c r="Q9" s="52">
        <v>17174.400000000001</v>
      </c>
      <c r="R9" s="52">
        <v>0</v>
      </c>
      <c r="S9" s="52">
        <f t="shared" si="58"/>
        <v>0</v>
      </c>
      <c r="T9" s="52">
        <v>11414.5</v>
      </c>
      <c r="U9" s="52">
        <v>0</v>
      </c>
      <c r="V9" s="22">
        <f t="shared" si="57"/>
        <v>0</v>
      </c>
      <c r="W9" s="8">
        <v>0</v>
      </c>
      <c r="X9" s="8">
        <v>0</v>
      </c>
      <c r="Y9" s="21"/>
      <c r="Z9" s="52">
        <v>24305.9</v>
      </c>
      <c r="AA9" s="52">
        <v>0</v>
      </c>
      <c r="AB9" s="22">
        <f t="shared" si="9"/>
        <v>0</v>
      </c>
      <c r="AC9" s="52">
        <v>84188.7</v>
      </c>
      <c r="AD9" s="52">
        <v>9367.4</v>
      </c>
      <c r="AE9" s="22">
        <f t="shared" si="10"/>
        <v>11.126671394141969</v>
      </c>
      <c r="AF9" s="52">
        <v>1498.9</v>
      </c>
      <c r="AG9" s="52">
        <v>0</v>
      </c>
      <c r="AH9" s="22">
        <f t="shared" si="11"/>
        <v>0</v>
      </c>
      <c r="AI9" s="8"/>
      <c r="AJ9" s="8"/>
      <c r="AK9" s="22"/>
      <c r="AL9" s="52">
        <v>0</v>
      </c>
      <c r="AM9" s="52">
        <v>0</v>
      </c>
      <c r="AN9" s="52"/>
      <c r="AO9" s="52">
        <v>0</v>
      </c>
      <c r="AP9" s="52">
        <v>0</v>
      </c>
      <c r="AQ9" s="52"/>
      <c r="AR9" s="52">
        <v>0</v>
      </c>
      <c r="AS9" s="52">
        <v>0</v>
      </c>
      <c r="AT9" s="52"/>
      <c r="AU9" s="52">
        <v>0</v>
      </c>
      <c r="AV9" s="52">
        <v>0</v>
      </c>
      <c r="AW9" s="52"/>
      <c r="AX9" s="52">
        <v>0</v>
      </c>
      <c r="AY9" s="52">
        <v>0</v>
      </c>
      <c r="AZ9" s="52"/>
      <c r="BA9" s="52">
        <v>20000</v>
      </c>
      <c r="BB9" s="52">
        <v>0</v>
      </c>
      <c r="BC9" s="52">
        <v>0</v>
      </c>
      <c r="BD9" s="52"/>
      <c r="BE9" s="52"/>
      <c r="BF9" s="21"/>
      <c r="BG9" s="52">
        <v>0</v>
      </c>
      <c r="BH9" s="52">
        <v>0</v>
      </c>
      <c r="BI9" s="21"/>
      <c r="BJ9" s="52"/>
      <c r="BK9" s="52"/>
      <c r="BL9" s="22"/>
      <c r="BM9" s="52"/>
      <c r="BN9" s="52"/>
      <c r="BO9" s="21"/>
      <c r="BP9" s="52"/>
      <c r="BQ9" s="52"/>
      <c r="BR9" s="21"/>
      <c r="BS9" s="52"/>
      <c r="BT9" s="52"/>
      <c r="BU9" s="21"/>
      <c r="BV9" s="52"/>
      <c r="BW9" s="52"/>
      <c r="BX9" s="21"/>
      <c r="BY9" s="52"/>
      <c r="BZ9" s="52"/>
      <c r="CA9" s="21"/>
      <c r="CB9" s="52"/>
      <c r="CC9" s="52"/>
      <c r="CD9" s="21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21"/>
      <c r="DF9" s="52"/>
      <c r="DG9" s="52"/>
      <c r="DH9" s="52"/>
      <c r="DI9" s="52"/>
      <c r="DJ9" s="52"/>
      <c r="DK9" s="21"/>
      <c r="DL9" s="52"/>
      <c r="DM9" s="52"/>
      <c r="DN9" s="21"/>
      <c r="DO9" s="52"/>
      <c r="DP9" s="52"/>
      <c r="DQ9" s="21"/>
      <c r="DR9" s="52"/>
      <c r="DS9" s="52"/>
      <c r="DT9" s="21"/>
      <c r="DU9" s="52"/>
      <c r="DV9" s="52"/>
      <c r="DW9" s="21"/>
      <c r="DX9" s="52"/>
      <c r="DY9" s="52"/>
      <c r="DZ9" s="21"/>
      <c r="EA9" s="52"/>
      <c r="EB9" s="52"/>
      <c r="EC9" s="21"/>
      <c r="ED9" s="52"/>
      <c r="EE9" s="52"/>
      <c r="EF9" s="21"/>
      <c r="EG9" s="52"/>
      <c r="EH9" s="52"/>
      <c r="EI9" s="21"/>
      <c r="EJ9" s="52"/>
      <c r="EK9" s="52"/>
      <c r="EL9" s="21"/>
      <c r="EM9" s="52"/>
      <c r="EN9" s="52"/>
      <c r="EO9" s="22"/>
      <c r="EP9" s="52"/>
      <c r="EQ9" s="52"/>
      <c r="ER9" s="21"/>
      <c r="ES9" s="52"/>
      <c r="ET9" s="52"/>
      <c r="EU9" s="22"/>
      <c r="EV9" s="52"/>
      <c r="EW9" s="52"/>
      <c r="EX9" s="22"/>
      <c r="EY9" s="52"/>
      <c r="EZ9" s="52"/>
      <c r="FA9" s="21"/>
      <c r="FB9" s="8"/>
      <c r="FC9" s="8"/>
      <c r="FD9" s="21"/>
      <c r="FE9" s="52"/>
      <c r="FF9" s="52"/>
      <c r="FG9" s="21"/>
      <c r="FH9" s="52">
        <v>56</v>
      </c>
      <c r="FI9" s="52">
        <v>56</v>
      </c>
      <c r="FJ9" s="22">
        <f t="shared" si="31"/>
        <v>100</v>
      </c>
      <c r="FK9" s="52"/>
      <c r="FL9" s="52"/>
      <c r="FM9" s="22"/>
      <c r="FN9" s="8">
        <v>300</v>
      </c>
      <c r="FO9" s="8">
        <v>0</v>
      </c>
      <c r="FP9" s="22">
        <f t="shared" si="32"/>
        <v>0</v>
      </c>
      <c r="FQ9" s="8"/>
      <c r="FR9" s="8"/>
      <c r="FS9" s="21"/>
      <c r="FT9" s="8"/>
      <c r="FU9" s="8"/>
      <c r="FV9" s="21"/>
      <c r="FW9" s="8">
        <v>694.1</v>
      </c>
      <c r="FX9" s="8">
        <v>0</v>
      </c>
      <c r="FY9" s="22">
        <f t="shared" si="35"/>
        <v>0</v>
      </c>
      <c r="FZ9" s="8"/>
      <c r="GA9" s="8"/>
      <c r="GB9" s="22"/>
      <c r="GC9" s="8">
        <v>35827.800000000003</v>
      </c>
      <c r="GD9" s="8">
        <v>0</v>
      </c>
      <c r="GE9" s="22">
        <f t="shared" si="36"/>
        <v>0</v>
      </c>
      <c r="GF9" s="8">
        <v>2761.4</v>
      </c>
      <c r="GG9" s="8">
        <v>0</v>
      </c>
      <c r="GH9" s="22">
        <f t="shared" si="37"/>
        <v>0</v>
      </c>
      <c r="GI9" s="8"/>
      <c r="GJ9" s="8"/>
      <c r="GK9" s="21"/>
      <c r="GL9" s="8"/>
      <c r="GM9" s="8"/>
      <c r="GN9" s="21"/>
      <c r="GO9" s="8"/>
      <c r="GP9" s="8"/>
      <c r="GQ9" s="21"/>
      <c r="GR9" s="52">
        <v>6367.4</v>
      </c>
      <c r="GS9" s="52">
        <v>3182.8</v>
      </c>
      <c r="GT9" s="22">
        <f t="shared" si="40"/>
        <v>49.985865502402874</v>
      </c>
      <c r="GU9" s="52">
        <v>6508.7</v>
      </c>
      <c r="GV9" s="52">
        <v>3254.4</v>
      </c>
      <c r="GW9" s="22">
        <f t="shared" si="41"/>
        <v>50.000768202559655</v>
      </c>
      <c r="GX9" s="52">
        <v>2849.1</v>
      </c>
      <c r="GY9" s="52">
        <v>0</v>
      </c>
      <c r="GZ9" s="22">
        <f t="shared" si="42"/>
        <v>0</v>
      </c>
      <c r="HA9" s="52">
        <v>3577.5</v>
      </c>
      <c r="HB9" s="52">
        <v>3107.8</v>
      </c>
      <c r="HC9" s="22">
        <f t="shared" si="43"/>
        <v>86.870719776380156</v>
      </c>
      <c r="HD9" s="52"/>
      <c r="HE9" s="52"/>
      <c r="HF9" s="21"/>
      <c r="HG9" s="52"/>
      <c r="HH9" s="52"/>
      <c r="HI9" s="21"/>
      <c r="HJ9" s="52"/>
      <c r="HK9" s="52"/>
      <c r="HL9" s="21"/>
      <c r="HM9" s="52"/>
      <c r="HN9" s="52"/>
      <c r="HO9" s="21"/>
      <c r="HP9" s="8">
        <v>2601</v>
      </c>
      <c r="HQ9" s="8">
        <v>0</v>
      </c>
      <c r="HR9" s="22">
        <f t="shared" si="46"/>
        <v>0</v>
      </c>
      <c r="HS9" s="52"/>
      <c r="HT9" s="52"/>
      <c r="HU9" s="21"/>
      <c r="HV9" s="8"/>
      <c r="HW9" s="8"/>
      <c r="HX9" s="21"/>
      <c r="HY9" s="8"/>
      <c r="HZ9" s="8"/>
      <c r="IA9" s="21"/>
      <c r="IB9" s="8"/>
      <c r="IC9" s="8"/>
      <c r="ID9" s="21"/>
      <c r="IE9" s="8"/>
      <c r="IF9" s="8"/>
      <c r="IG9" s="21"/>
      <c r="IH9" s="52"/>
      <c r="II9" s="52"/>
      <c r="IJ9" s="21"/>
      <c r="IK9" s="8"/>
      <c r="IL9" s="8"/>
      <c r="IM9" s="21"/>
      <c r="IN9" s="8"/>
      <c r="IO9" s="8"/>
      <c r="IP9" s="21"/>
      <c r="IQ9" s="8"/>
      <c r="IR9" s="8"/>
      <c r="IS9" s="21"/>
      <c r="IT9" s="52"/>
      <c r="IU9" s="52"/>
      <c r="IV9" s="21"/>
      <c r="IW9" s="52"/>
      <c r="IX9" s="52"/>
      <c r="IY9" s="21"/>
      <c r="IZ9" s="52"/>
      <c r="JA9" s="52"/>
      <c r="JB9" s="52"/>
      <c r="JC9" s="52"/>
      <c r="JD9" s="52"/>
      <c r="JE9" s="52"/>
      <c r="JF9" s="52"/>
      <c r="JG9" s="52"/>
      <c r="JH9" s="52"/>
    </row>
    <row r="10" spans="1:268" s="53" customFormat="1" ht="18" customHeight="1">
      <c r="A10" s="52" t="s">
        <v>54</v>
      </c>
      <c r="B10" s="52">
        <f t="shared" si="56"/>
        <v>4097685.1</v>
      </c>
      <c r="C10" s="52">
        <f t="shared" si="56"/>
        <v>619423.90000000014</v>
      </c>
      <c r="D10" s="22">
        <f t="shared" si="1"/>
        <v>15.1164348866144</v>
      </c>
      <c r="E10" s="52">
        <v>43545</v>
      </c>
      <c r="F10" s="52">
        <v>8883.1</v>
      </c>
      <c r="G10" s="52">
        <f t="shared" si="7"/>
        <v>20.399816282007119</v>
      </c>
      <c r="H10" s="52"/>
      <c r="I10" s="52"/>
      <c r="J10" s="52"/>
      <c r="K10" s="52"/>
      <c r="L10" s="52"/>
      <c r="M10" s="22"/>
      <c r="N10" s="52"/>
      <c r="O10" s="52"/>
      <c r="P10" s="52"/>
      <c r="Q10" s="52">
        <v>43631.8</v>
      </c>
      <c r="R10" s="52">
        <v>0</v>
      </c>
      <c r="S10" s="52">
        <f t="shared" si="58"/>
        <v>0</v>
      </c>
      <c r="T10" s="52">
        <v>27018.2</v>
      </c>
      <c r="U10" s="52">
        <v>0</v>
      </c>
      <c r="V10" s="22">
        <f t="shared" si="57"/>
        <v>0</v>
      </c>
      <c r="W10" s="8">
        <v>487252.3</v>
      </c>
      <c r="X10" s="8">
        <v>109708.8</v>
      </c>
      <c r="Y10" s="22">
        <f t="shared" si="8"/>
        <v>22.515809571345276</v>
      </c>
      <c r="Z10" s="52">
        <v>55164.2</v>
      </c>
      <c r="AA10" s="52">
        <v>20785.400000000001</v>
      </c>
      <c r="AB10" s="22">
        <f t="shared" si="9"/>
        <v>37.679146983007101</v>
      </c>
      <c r="AC10" s="52">
        <v>746520.9</v>
      </c>
      <c r="AD10" s="52">
        <v>219962.1</v>
      </c>
      <c r="AE10" s="22">
        <f t="shared" si="10"/>
        <v>29.464962066031909</v>
      </c>
      <c r="AF10" s="52">
        <v>2945.6</v>
      </c>
      <c r="AG10" s="52">
        <v>0</v>
      </c>
      <c r="AH10" s="22">
        <f t="shared" si="11"/>
        <v>0</v>
      </c>
      <c r="AI10" s="8"/>
      <c r="AJ10" s="8"/>
      <c r="AK10" s="22"/>
      <c r="AL10" s="52">
        <v>3462.8</v>
      </c>
      <c r="AM10" s="52">
        <v>0</v>
      </c>
      <c r="AN10" s="52"/>
      <c r="AO10" s="52">
        <v>0</v>
      </c>
      <c r="AP10" s="52">
        <v>0</v>
      </c>
      <c r="AQ10" s="52"/>
      <c r="AR10" s="52">
        <v>0</v>
      </c>
      <c r="AS10" s="52">
        <v>0</v>
      </c>
      <c r="AT10" s="52"/>
      <c r="AU10" s="52">
        <v>0</v>
      </c>
      <c r="AV10" s="52">
        <v>0</v>
      </c>
      <c r="AW10" s="52"/>
      <c r="AX10" s="52">
        <v>0</v>
      </c>
      <c r="AY10" s="52">
        <v>0</v>
      </c>
      <c r="AZ10" s="52"/>
      <c r="BA10" s="52">
        <v>10000</v>
      </c>
      <c r="BB10" s="52">
        <v>0</v>
      </c>
      <c r="BC10" s="52">
        <v>0</v>
      </c>
      <c r="BD10" s="52"/>
      <c r="BE10" s="52"/>
      <c r="BF10" s="21"/>
      <c r="BG10" s="52">
        <v>526320.19999999995</v>
      </c>
      <c r="BH10" s="52">
        <v>185744.7</v>
      </c>
      <c r="BI10" s="22">
        <f t="shared" si="12"/>
        <v>35.291197259766975</v>
      </c>
      <c r="BJ10" s="52"/>
      <c r="BK10" s="52"/>
      <c r="BL10" s="22"/>
      <c r="BM10" s="52"/>
      <c r="BN10" s="52"/>
      <c r="BO10" s="21"/>
      <c r="BP10" s="52">
        <v>188852.5</v>
      </c>
      <c r="BQ10" s="52">
        <v>0</v>
      </c>
      <c r="BR10" s="22">
        <f t="shared" si="14"/>
        <v>0</v>
      </c>
      <c r="BS10" s="52">
        <v>302503.3</v>
      </c>
      <c r="BT10" s="52">
        <v>0</v>
      </c>
      <c r="BU10" s="22">
        <f t="shared" si="15"/>
        <v>0</v>
      </c>
      <c r="BV10" s="52">
        <v>119660</v>
      </c>
      <c r="BW10" s="52">
        <v>0</v>
      </c>
      <c r="BX10" s="22">
        <f t="shared" si="16"/>
        <v>0</v>
      </c>
      <c r="BY10" s="52"/>
      <c r="BZ10" s="52"/>
      <c r="CA10" s="21"/>
      <c r="CB10" s="52"/>
      <c r="CC10" s="52"/>
      <c r="CD10" s="21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21"/>
      <c r="DF10" s="52"/>
      <c r="DG10" s="52"/>
      <c r="DH10" s="52"/>
      <c r="DI10" s="52">
        <v>92320.8</v>
      </c>
      <c r="DJ10" s="52">
        <v>0</v>
      </c>
      <c r="DK10" s="22">
        <f t="shared" si="26"/>
        <v>0</v>
      </c>
      <c r="DL10" s="52">
        <v>101598.8</v>
      </c>
      <c r="DM10" s="52">
        <v>0</v>
      </c>
      <c r="DN10" s="22">
        <f t="shared" si="27"/>
        <v>0</v>
      </c>
      <c r="DO10" s="52">
        <v>220284</v>
      </c>
      <c r="DP10" s="52">
        <v>61361.8</v>
      </c>
      <c r="DQ10" s="22">
        <f t="shared" si="28"/>
        <v>27.85576800857076</v>
      </c>
      <c r="DR10" s="52">
        <v>20000</v>
      </c>
      <c r="DS10" s="52">
        <v>0</v>
      </c>
      <c r="DT10" s="22">
        <f t="shared" si="29"/>
        <v>0</v>
      </c>
      <c r="DU10" s="52"/>
      <c r="DV10" s="52"/>
      <c r="DW10" s="21"/>
      <c r="DX10" s="52"/>
      <c r="DY10" s="52"/>
      <c r="DZ10" s="21"/>
      <c r="EA10" s="52"/>
      <c r="EB10" s="52"/>
      <c r="EC10" s="21"/>
      <c r="ED10" s="52"/>
      <c r="EE10" s="52"/>
      <c r="EF10" s="21"/>
      <c r="EG10" s="52"/>
      <c r="EH10" s="52"/>
      <c r="EI10" s="21"/>
      <c r="EJ10" s="52"/>
      <c r="EK10" s="52"/>
      <c r="EL10" s="21"/>
      <c r="EM10" s="52"/>
      <c r="EN10" s="52"/>
      <c r="EO10" s="22"/>
      <c r="EP10" s="52"/>
      <c r="EQ10" s="52"/>
      <c r="ER10" s="21"/>
      <c r="ES10" s="52"/>
      <c r="ET10" s="52"/>
      <c r="EU10" s="22"/>
      <c r="EV10" s="52"/>
      <c r="EW10" s="52"/>
      <c r="EX10" s="22"/>
      <c r="EY10" s="52"/>
      <c r="EZ10" s="52"/>
      <c r="FA10" s="21"/>
      <c r="FB10" s="8"/>
      <c r="FC10" s="8"/>
      <c r="FD10" s="21"/>
      <c r="FE10" s="52"/>
      <c r="FF10" s="52"/>
      <c r="FG10" s="21"/>
      <c r="FH10" s="52">
        <v>221.3</v>
      </c>
      <c r="FI10" s="52">
        <v>221.3</v>
      </c>
      <c r="FJ10" s="22">
        <f t="shared" si="31"/>
        <v>100</v>
      </c>
      <c r="FK10" s="52"/>
      <c r="FL10" s="52"/>
      <c r="FM10" s="22"/>
      <c r="FN10" s="8"/>
      <c r="FO10" s="8"/>
      <c r="FP10" s="8"/>
      <c r="FQ10" s="8">
        <v>310</v>
      </c>
      <c r="FR10" s="8">
        <v>0</v>
      </c>
      <c r="FS10" s="22">
        <f t="shared" si="33"/>
        <v>0</v>
      </c>
      <c r="FT10" s="8">
        <v>1703.7</v>
      </c>
      <c r="FU10" s="8">
        <v>0</v>
      </c>
      <c r="FV10" s="22">
        <f t="shared" si="34"/>
        <v>0</v>
      </c>
      <c r="FW10" s="8">
        <v>2082</v>
      </c>
      <c r="FX10" s="8">
        <v>0</v>
      </c>
      <c r="FY10" s="22">
        <f t="shared" si="35"/>
        <v>0</v>
      </c>
      <c r="FZ10" s="8"/>
      <c r="GA10" s="8"/>
      <c r="GB10" s="22"/>
      <c r="GC10" s="8">
        <v>134485.1</v>
      </c>
      <c r="GD10" s="8">
        <v>0</v>
      </c>
      <c r="GE10" s="22">
        <f t="shared" si="36"/>
        <v>0</v>
      </c>
      <c r="GF10" s="8"/>
      <c r="GG10" s="8"/>
      <c r="GH10" s="22"/>
      <c r="GI10" s="8">
        <v>207279.1</v>
      </c>
      <c r="GJ10" s="8">
        <v>8491.1</v>
      </c>
      <c r="GK10" s="22">
        <f t="shared" si="39"/>
        <v>4.0964573852356558</v>
      </c>
      <c r="GL10" s="8"/>
      <c r="GM10" s="8"/>
      <c r="GN10" s="21"/>
      <c r="GO10" s="8"/>
      <c r="GP10" s="8"/>
      <c r="GQ10" s="21"/>
      <c r="GR10" s="52"/>
      <c r="GS10" s="52"/>
      <c r="GT10" s="22"/>
      <c r="GU10" s="52"/>
      <c r="GV10" s="52"/>
      <c r="GW10" s="22"/>
      <c r="GX10" s="52"/>
      <c r="GY10" s="52"/>
      <c r="GZ10" s="22"/>
      <c r="HA10" s="52">
        <v>12396</v>
      </c>
      <c r="HB10" s="52">
        <v>4265.6000000000004</v>
      </c>
      <c r="HC10" s="22">
        <f t="shared" si="43"/>
        <v>34.411100354953213</v>
      </c>
      <c r="HD10" s="52"/>
      <c r="HE10" s="52"/>
      <c r="HF10" s="21"/>
      <c r="HG10" s="52"/>
      <c r="HH10" s="52"/>
      <c r="HI10" s="21"/>
      <c r="HJ10" s="52">
        <v>44007.9</v>
      </c>
      <c r="HK10" s="52">
        <v>0</v>
      </c>
      <c r="HL10" s="22">
        <f t="shared" si="44"/>
        <v>0</v>
      </c>
      <c r="HM10" s="52">
        <v>298.10000000000002</v>
      </c>
      <c r="HN10" s="52">
        <v>0</v>
      </c>
      <c r="HO10" s="22">
        <f t="shared" si="45"/>
        <v>0</v>
      </c>
      <c r="HP10" s="8">
        <v>4355</v>
      </c>
      <c r="HQ10" s="8">
        <v>0</v>
      </c>
      <c r="HR10" s="22">
        <f t="shared" si="46"/>
        <v>0</v>
      </c>
      <c r="HS10" s="52"/>
      <c r="HT10" s="52"/>
      <c r="HU10" s="21"/>
      <c r="HV10" s="8">
        <v>83900.3</v>
      </c>
      <c r="HW10" s="8">
        <v>0</v>
      </c>
      <c r="HX10" s="22">
        <f t="shared" si="47"/>
        <v>0</v>
      </c>
      <c r="HY10" s="8">
        <v>109659</v>
      </c>
      <c r="HZ10" s="8">
        <v>0</v>
      </c>
      <c r="IA10" s="22">
        <f t="shared" si="48"/>
        <v>0</v>
      </c>
      <c r="IB10" s="8">
        <v>61923.1</v>
      </c>
      <c r="IC10" s="8">
        <v>0</v>
      </c>
      <c r="ID10" s="22">
        <f t="shared" si="49"/>
        <v>0</v>
      </c>
      <c r="IE10" s="8">
        <v>86697.7</v>
      </c>
      <c r="IF10" s="8">
        <v>0</v>
      </c>
      <c r="IG10" s="22">
        <f t="shared" si="50"/>
        <v>0</v>
      </c>
      <c r="IH10" s="52">
        <v>115075.7</v>
      </c>
      <c r="II10" s="52">
        <v>0</v>
      </c>
      <c r="IJ10" s="22">
        <f t="shared" si="51"/>
        <v>0</v>
      </c>
      <c r="IK10" s="8">
        <v>68816.399999999994</v>
      </c>
      <c r="IL10" s="8">
        <v>0</v>
      </c>
      <c r="IM10" s="22">
        <f t="shared" si="52"/>
        <v>0</v>
      </c>
      <c r="IN10" s="8">
        <v>86697.7</v>
      </c>
      <c r="IO10" s="8">
        <v>0</v>
      </c>
      <c r="IP10" s="22">
        <f t="shared" si="53"/>
        <v>0</v>
      </c>
      <c r="IQ10" s="8">
        <v>86696.6</v>
      </c>
      <c r="IR10" s="8">
        <v>0</v>
      </c>
      <c r="IS10" s="22">
        <f t="shared" si="54"/>
        <v>0</v>
      </c>
      <c r="IT10" s="52"/>
      <c r="IU10" s="52"/>
      <c r="IV10" s="21"/>
      <c r="IW10" s="52"/>
      <c r="IX10" s="52"/>
      <c r="IY10" s="21"/>
      <c r="IZ10" s="52"/>
      <c r="JA10" s="52"/>
      <c r="JB10" s="52"/>
      <c r="JC10" s="52"/>
      <c r="JD10" s="52"/>
      <c r="JE10" s="52"/>
      <c r="JF10" s="52"/>
      <c r="JG10" s="52"/>
      <c r="JH10" s="52"/>
    </row>
    <row r="11" spans="1:268" s="53" customFormat="1" ht="18" customHeight="1">
      <c r="A11" s="52" t="s">
        <v>53</v>
      </c>
      <c r="B11" s="52">
        <f t="shared" si="56"/>
        <v>72201.999999999985</v>
      </c>
      <c r="C11" s="52">
        <f t="shared" si="56"/>
        <v>4963.7000000000007</v>
      </c>
      <c r="D11" s="22">
        <f t="shared" si="1"/>
        <v>6.8747403119027206</v>
      </c>
      <c r="E11" s="52">
        <v>11027.2</v>
      </c>
      <c r="F11" s="52">
        <v>1061.2</v>
      </c>
      <c r="G11" s="52">
        <f t="shared" si="7"/>
        <v>9.6234764944863613</v>
      </c>
      <c r="H11" s="52"/>
      <c r="I11" s="52"/>
      <c r="J11" s="52"/>
      <c r="K11" s="52"/>
      <c r="L11" s="52"/>
      <c r="M11" s="22"/>
      <c r="N11" s="52"/>
      <c r="O11" s="52"/>
      <c r="P11" s="52"/>
      <c r="Q11" s="52">
        <v>9624.5</v>
      </c>
      <c r="R11" s="52">
        <v>0</v>
      </c>
      <c r="S11" s="52">
        <f t="shared" si="58"/>
        <v>0</v>
      </c>
      <c r="T11" s="52">
        <v>4253</v>
      </c>
      <c r="U11" s="52">
        <v>0</v>
      </c>
      <c r="V11" s="22">
        <f t="shared" si="57"/>
        <v>0</v>
      </c>
      <c r="W11" s="8"/>
      <c r="X11" s="8"/>
      <c r="Y11" s="21"/>
      <c r="Z11" s="52">
        <v>9523.7999999999993</v>
      </c>
      <c r="AA11" s="52">
        <v>0</v>
      </c>
      <c r="AB11" s="22">
        <f t="shared" si="9"/>
        <v>0</v>
      </c>
      <c r="AC11" s="52"/>
      <c r="AD11" s="52"/>
      <c r="AE11" s="22"/>
      <c r="AF11" s="52"/>
      <c r="AG11" s="52"/>
      <c r="AH11" s="52"/>
      <c r="AI11" s="8"/>
      <c r="AJ11" s="8"/>
      <c r="AK11" s="22"/>
      <c r="AL11" s="52">
        <v>0</v>
      </c>
      <c r="AM11" s="52">
        <v>0</v>
      </c>
      <c r="AN11" s="52"/>
      <c r="AO11" s="52">
        <v>0</v>
      </c>
      <c r="AP11" s="52">
        <v>0</v>
      </c>
      <c r="AQ11" s="52"/>
      <c r="AR11" s="52">
        <v>0</v>
      </c>
      <c r="AS11" s="52">
        <v>0</v>
      </c>
      <c r="AT11" s="52"/>
      <c r="AU11" s="52">
        <v>0</v>
      </c>
      <c r="AV11" s="52">
        <v>0</v>
      </c>
      <c r="AW11" s="52"/>
      <c r="AX11" s="52">
        <v>0</v>
      </c>
      <c r="AY11" s="52">
        <v>0</v>
      </c>
      <c r="AZ11" s="52"/>
      <c r="BA11" s="52">
        <v>20000</v>
      </c>
      <c r="BB11" s="52">
        <v>627.70000000000005</v>
      </c>
      <c r="BC11" s="52">
        <v>3.1385000000000005</v>
      </c>
      <c r="BD11" s="52"/>
      <c r="BE11" s="52"/>
      <c r="BF11" s="21"/>
      <c r="BG11" s="52">
        <v>0</v>
      </c>
      <c r="BH11" s="52">
        <v>0</v>
      </c>
      <c r="BI11" s="52"/>
      <c r="BJ11" s="52"/>
      <c r="BK11" s="52"/>
      <c r="BL11" s="22"/>
      <c r="BM11" s="52"/>
      <c r="BN11" s="52"/>
      <c r="BO11" s="21"/>
      <c r="BP11" s="52"/>
      <c r="BQ11" s="52"/>
      <c r="BR11" s="21"/>
      <c r="BS11" s="52"/>
      <c r="BT11" s="52"/>
      <c r="BU11" s="52"/>
      <c r="BV11" s="52"/>
      <c r="BW11" s="52"/>
      <c r="BX11" s="52"/>
      <c r="BY11" s="52"/>
      <c r="BZ11" s="52"/>
      <c r="CA11" s="21"/>
      <c r="CB11" s="52"/>
      <c r="CC11" s="52"/>
      <c r="CD11" s="21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21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21"/>
      <c r="DX11" s="52"/>
      <c r="DY11" s="52"/>
      <c r="DZ11" s="21"/>
      <c r="EA11" s="52"/>
      <c r="EB11" s="52"/>
      <c r="EC11" s="21"/>
      <c r="ED11" s="52"/>
      <c r="EE11" s="52"/>
      <c r="EF11" s="21"/>
      <c r="EG11" s="52"/>
      <c r="EH11" s="52"/>
      <c r="EI11" s="21"/>
      <c r="EJ11" s="52"/>
      <c r="EK11" s="52"/>
      <c r="EL11" s="21"/>
      <c r="EM11" s="52"/>
      <c r="EN11" s="52"/>
      <c r="EO11" s="22"/>
      <c r="EP11" s="52"/>
      <c r="EQ11" s="52"/>
      <c r="ER11" s="21"/>
      <c r="ES11" s="52"/>
      <c r="ET11" s="52"/>
      <c r="EU11" s="22"/>
      <c r="EV11" s="52"/>
      <c r="EW11" s="52"/>
      <c r="EX11" s="22"/>
      <c r="EY11" s="52"/>
      <c r="EZ11" s="52"/>
      <c r="FA11" s="21"/>
      <c r="FB11" s="8"/>
      <c r="FC11" s="8"/>
      <c r="FD11" s="21"/>
      <c r="FE11" s="52"/>
      <c r="FF11" s="52"/>
      <c r="FG11" s="21"/>
      <c r="FH11" s="52">
        <v>13.1</v>
      </c>
      <c r="FI11" s="52">
        <v>0</v>
      </c>
      <c r="FJ11" s="22">
        <f t="shared" si="31"/>
        <v>0</v>
      </c>
      <c r="FK11" s="52"/>
      <c r="FL11" s="52"/>
      <c r="FM11" s="22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22"/>
      <c r="GC11" s="8">
        <v>12428.8</v>
      </c>
      <c r="GD11" s="8">
        <v>0</v>
      </c>
      <c r="GE11" s="22">
        <f t="shared" si="36"/>
        <v>0</v>
      </c>
      <c r="GF11" s="8">
        <v>646.70000000000005</v>
      </c>
      <c r="GG11" s="8">
        <v>0</v>
      </c>
      <c r="GH11" s="22">
        <f t="shared" si="37"/>
        <v>0</v>
      </c>
      <c r="GI11" s="8"/>
      <c r="GJ11" s="8"/>
      <c r="GK11" s="22"/>
      <c r="GL11" s="8"/>
      <c r="GM11" s="8"/>
      <c r="GN11" s="21"/>
      <c r="GO11" s="8"/>
      <c r="GP11" s="8"/>
      <c r="GQ11" s="21"/>
      <c r="GR11" s="52">
        <v>1863.9</v>
      </c>
      <c r="GS11" s="52">
        <v>1397.9</v>
      </c>
      <c r="GT11" s="22">
        <f t="shared" si="40"/>
        <v>74.998658726326511</v>
      </c>
      <c r="GU11" s="52">
        <v>1531</v>
      </c>
      <c r="GV11" s="52">
        <v>780</v>
      </c>
      <c r="GW11" s="22">
        <f t="shared" si="41"/>
        <v>50.947093403004573</v>
      </c>
      <c r="GX11" s="52"/>
      <c r="GY11" s="52"/>
      <c r="GZ11" s="22"/>
      <c r="HA11" s="52">
        <v>1290</v>
      </c>
      <c r="HB11" s="52">
        <v>1096.9000000000001</v>
      </c>
      <c r="HC11" s="22">
        <f t="shared" si="43"/>
        <v>85.031007751937992</v>
      </c>
      <c r="HD11" s="52"/>
      <c r="HE11" s="52"/>
      <c r="HF11" s="21"/>
      <c r="HG11" s="52"/>
      <c r="HH11" s="52"/>
      <c r="HI11" s="21"/>
      <c r="HJ11" s="52"/>
      <c r="HK11" s="52"/>
      <c r="HL11" s="52"/>
      <c r="HM11" s="52"/>
      <c r="HN11" s="52"/>
      <c r="HO11" s="52"/>
      <c r="HP11" s="8"/>
      <c r="HQ11" s="8"/>
      <c r="HR11" s="22"/>
      <c r="HS11" s="52"/>
      <c r="HT11" s="52"/>
      <c r="HU11" s="21"/>
      <c r="HV11" s="8"/>
      <c r="HW11" s="8"/>
      <c r="HX11" s="8"/>
      <c r="HY11" s="8">
        <v>0</v>
      </c>
      <c r="HZ11" s="8"/>
      <c r="IA11" s="8"/>
      <c r="IB11" s="8"/>
      <c r="IC11" s="8"/>
      <c r="ID11" s="8"/>
      <c r="IE11" s="8"/>
      <c r="IF11" s="8"/>
      <c r="IG11" s="8"/>
      <c r="IH11" s="52"/>
      <c r="II11" s="52"/>
      <c r="IJ11" s="52"/>
      <c r="IK11" s="8"/>
      <c r="IL11" s="8"/>
      <c r="IM11" s="8"/>
      <c r="IN11" s="8"/>
      <c r="IO11" s="8"/>
      <c r="IP11" s="8"/>
      <c r="IQ11" s="8"/>
      <c r="IR11" s="8"/>
      <c r="IS11" s="8"/>
      <c r="IT11" s="52"/>
      <c r="IU11" s="52"/>
      <c r="IV11" s="21"/>
      <c r="IW11" s="52"/>
      <c r="IX11" s="52"/>
      <c r="IY11" s="21"/>
      <c r="IZ11" s="52"/>
      <c r="JA11" s="52"/>
      <c r="JB11" s="52"/>
      <c r="JC11" s="52"/>
      <c r="JD11" s="52"/>
      <c r="JE11" s="52"/>
      <c r="JF11" s="52"/>
      <c r="JG11" s="52"/>
      <c r="JH11" s="52"/>
    </row>
    <row r="12" spans="1:268" s="9" customFormat="1" ht="33" customHeight="1">
      <c r="A12" s="51" t="s">
        <v>230</v>
      </c>
      <c r="B12" s="18">
        <f>SUM(B13:B33)</f>
        <v>2312131</v>
      </c>
      <c r="C12" s="18">
        <f>SUM(C13:C33)</f>
        <v>335739.1</v>
      </c>
      <c r="D12" s="21">
        <f t="shared" si="1"/>
        <v>14.520764610655709</v>
      </c>
      <c r="E12" s="18">
        <f t="shared" ref="E12:BK12" si="59">SUM(E13:E33)</f>
        <v>124270.79999999999</v>
      </c>
      <c r="F12" s="18">
        <f t="shared" si="59"/>
        <v>13968.6</v>
      </c>
      <c r="G12" s="18">
        <f t="shared" si="7"/>
        <v>11.240452302552169</v>
      </c>
      <c r="H12" s="18">
        <f t="shared" si="59"/>
        <v>108313.59999999999</v>
      </c>
      <c r="I12" s="18">
        <f t="shared" si="59"/>
        <v>0</v>
      </c>
      <c r="J12" s="18">
        <f t="shared" si="59"/>
        <v>0</v>
      </c>
      <c r="K12" s="18">
        <f t="shared" si="59"/>
        <v>500000</v>
      </c>
      <c r="L12" s="18">
        <f t="shared" si="59"/>
        <v>150997.19999999998</v>
      </c>
      <c r="M12" s="21">
        <f t="shared" ref="M12:M33" si="60">L12/K12*100</f>
        <v>30.199439999999996</v>
      </c>
      <c r="N12" s="18">
        <f t="shared" si="59"/>
        <v>92100</v>
      </c>
      <c r="O12" s="18">
        <f t="shared" si="59"/>
        <v>21532.200000000004</v>
      </c>
      <c r="P12" s="18">
        <f t="shared" si="59"/>
        <v>524.78403582774069</v>
      </c>
      <c r="Q12" s="18">
        <f t="shared" si="59"/>
        <v>0</v>
      </c>
      <c r="R12" s="18">
        <f t="shared" si="59"/>
        <v>0</v>
      </c>
      <c r="S12" s="18">
        <f t="shared" si="59"/>
        <v>0</v>
      </c>
      <c r="T12" s="18">
        <f t="shared" si="59"/>
        <v>25730.400000000001</v>
      </c>
      <c r="U12" s="18">
        <f t="shared" si="59"/>
        <v>0</v>
      </c>
      <c r="V12" s="21">
        <f t="shared" si="57"/>
        <v>0</v>
      </c>
      <c r="W12" s="18">
        <f t="shared" si="59"/>
        <v>0</v>
      </c>
      <c r="X12" s="18">
        <f t="shared" si="59"/>
        <v>0</v>
      </c>
      <c r="Y12" s="18">
        <f t="shared" si="59"/>
        <v>0</v>
      </c>
      <c r="Z12" s="18">
        <f t="shared" si="59"/>
        <v>0</v>
      </c>
      <c r="AA12" s="18">
        <f t="shared" si="59"/>
        <v>0</v>
      </c>
      <c r="AB12" s="18">
        <f t="shared" si="59"/>
        <v>0</v>
      </c>
      <c r="AC12" s="18">
        <f t="shared" si="59"/>
        <v>300902.2</v>
      </c>
      <c r="AD12" s="18">
        <f t="shared" si="59"/>
        <v>5073.5</v>
      </c>
      <c r="AE12" s="21">
        <f t="shared" si="10"/>
        <v>1.6860960139208021</v>
      </c>
      <c r="AF12" s="18">
        <f t="shared" si="59"/>
        <v>0</v>
      </c>
      <c r="AG12" s="18">
        <f t="shared" si="59"/>
        <v>0</v>
      </c>
      <c r="AH12" s="18">
        <f t="shared" si="59"/>
        <v>0</v>
      </c>
      <c r="AI12" s="18">
        <f t="shared" si="59"/>
        <v>46285</v>
      </c>
      <c r="AJ12" s="18">
        <f t="shared" si="59"/>
        <v>4108.3</v>
      </c>
      <c r="AK12" s="21">
        <f>AJ12/AI12*100</f>
        <v>8.8760937668791193</v>
      </c>
      <c r="AL12" s="18">
        <f t="shared" si="59"/>
        <v>0</v>
      </c>
      <c r="AM12" s="18">
        <f t="shared" si="59"/>
        <v>0</v>
      </c>
      <c r="AN12" s="18">
        <f t="shared" si="59"/>
        <v>0</v>
      </c>
      <c r="AO12" s="18">
        <f t="shared" si="59"/>
        <v>49279.200000000004</v>
      </c>
      <c r="AP12" s="18">
        <f t="shared" si="59"/>
        <v>12856.199999999999</v>
      </c>
      <c r="AQ12" s="18">
        <f t="shared" si="59"/>
        <v>0</v>
      </c>
      <c r="AR12" s="18">
        <f t="shared" si="59"/>
        <v>899</v>
      </c>
      <c r="AS12" s="18">
        <f t="shared" si="59"/>
        <v>0</v>
      </c>
      <c r="AT12" s="18">
        <f t="shared" si="59"/>
        <v>0</v>
      </c>
      <c r="AU12" s="18">
        <f t="shared" si="59"/>
        <v>17704.8</v>
      </c>
      <c r="AV12" s="18">
        <f t="shared" si="59"/>
        <v>0</v>
      </c>
      <c r="AW12" s="18">
        <f t="shared" si="59"/>
        <v>0</v>
      </c>
      <c r="AX12" s="18">
        <f t="shared" si="59"/>
        <v>10745.9</v>
      </c>
      <c r="AY12" s="18">
        <f t="shared" si="59"/>
        <v>0</v>
      </c>
      <c r="AZ12" s="18">
        <f t="shared" si="59"/>
        <v>0</v>
      </c>
      <c r="BA12" s="18">
        <f t="shared" si="59"/>
        <v>62000</v>
      </c>
      <c r="BB12" s="18">
        <f t="shared" si="59"/>
        <v>0</v>
      </c>
      <c r="BC12" s="18">
        <f t="shared" si="59"/>
        <v>0</v>
      </c>
      <c r="BD12" s="18">
        <f t="shared" si="59"/>
        <v>8880.1</v>
      </c>
      <c r="BE12" s="18">
        <f t="shared" si="59"/>
        <v>0</v>
      </c>
      <c r="BF12" s="21">
        <f t="shared" ref="BF12:BF17" si="61">SUM(BE12/BD12*100)</f>
        <v>0</v>
      </c>
      <c r="BG12" s="18">
        <f t="shared" si="59"/>
        <v>0</v>
      </c>
      <c r="BH12" s="18">
        <f t="shared" si="59"/>
        <v>0</v>
      </c>
      <c r="BI12" s="18">
        <f t="shared" si="59"/>
        <v>0</v>
      </c>
      <c r="BJ12" s="18">
        <f t="shared" si="59"/>
        <v>235.6</v>
      </c>
      <c r="BK12" s="18">
        <f t="shared" si="59"/>
        <v>0</v>
      </c>
      <c r="BL12" s="21">
        <f t="shared" ref="BL12:BL16" si="62">BK12/BJ12*100</f>
        <v>0</v>
      </c>
      <c r="BM12" s="18">
        <f t="shared" ref="BM12:DV12" si="63">SUM(BM13:BM33)</f>
        <v>21478.1</v>
      </c>
      <c r="BN12" s="18">
        <f t="shared" si="63"/>
        <v>707.7</v>
      </c>
      <c r="BO12" s="21">
        <f t="shared" ref="BO12:BO27" si="64">BN12/BM12*100</f>
        <v>3.2949841932014472</v>
      </c>
      <c r="BP12" s="18">
        <f t="shared" si="63"/>
        <v>0</v>
      </c>
      <c r="BQ12" s="18">
        <f t="shared" si="63"/>
        <v>0</v>
      </c>
      <c r="BR12" s="18">
        <f t="shared" si="63"/>
        <v>0</v>
      </c>
      <c r="BS12" s="18">
        <f t="shared" si="63"/>
        <v>0</v>
      </c>
      <c r="BT12" s="18">
        <f t="shared" si="63"/>
        <v>0</v>
      </c>
      <c r="BU12" s="18">
        <f t="shared" si="63"/>
        <v>0</v>
      </c>
      <c r="BV12" s="18">
        <f t="shared" si="63"/>
        <v>0</v>
      </c>
      <c r="BW12" s="18">
        <f t="shared" si="63"/>
        <v>0</v>
      </c>
      <c r="BX12" s="18">
        <f t="shared" si="63"/>
        <v>0</v>
      </c>
      <c r="BY12" s="18">
        <f t="shared" si="63"/>
        <v>12887.2</v>
      </c>
      <c r="BZ12" s="18">
        <f t="shared" si="63"/>
        <v>0</v>
      </c>
      <c r="CA12" s="21">
        <f t="shared" ref="CA12:CA26" si="65">BZ12/BY12*100</f>
        <v>0</v>
      </c>
      <c r="CB12" s="18">
        <f t="shared" si="63"/>
        <v>23318.1</v>
      </c>
      <c r="CC12" s="18">
        <f t="shared" si="63"/>
        <v>0</v>
      </c>
      <c r="CD12" s="21">
        <f t="shared" ref="CD12:CD24" si="66">CC12/CB12*100</f>
        <v>0</v>
      </c>
      <c r="CE12" s="18">
        <f t="shared" si="63"/>
        <v>0</v>
      </c>
      <c r="CF12" s="18">
        <f t="shared" si="63"/>
        <v>0</v>
      </c>
      <c r="CG12" s="18">
        <f t="shared" si="63"/>
        <v>0</v>
      </c>
      <c r="CH12" s="18">
        <f t="shared" si="63"/>
        <v>0</v>
      </c>
      <c r="CI12" s="18">
        <f t="shared" si="63"/>
        <v>0</v>
      </c>
      <c r="CJ12" s="18">
        <f t="shared" si="63"/>
        <v>0</v>
      </c>
      <c r="CK12" s="18">
        <f t="shared" si="63"/>
        <v>0</v>
      </c>
      <c r="CL12" s="18">
        <f t="shared" si="63"/>
        <v>0</v>
      </c>
      <c r="CM12" s="18">
        <f t="shared" si="63"/>
        <v>0</v>
      </c>
      <c r="CN12" s="18">
        <f t="shared" si="63"/>
        <v>0</v>
      </c>
      <c r="CO12" s="18">
        <f t="shared" si="63"/>
        <v>0</v>
      </c>
      <c r="CP12" s="18">
        <f t="shared" si="63"/>
        <v>0</v>
      </c>
      <c r="CQ12" s="18">
        <f t="shared" si="63"/>
        <v>0</v>
      </c>
      <c r="CR12" s="18">
        <f t="shared" si="63"/>
        <v>0</v>
      </c>
      <c r="CS12" s="18">
        <f t="shared" si="63"/>
        <v>0</v>
      </c>
      <c r="CT12" s="18">
        <f t="shared" si="63"/>
        <v>0</v>
      </c>
      <c r="CU12" s="18">
        <f t="shared" si="63"/>
        <v>0</v>
      </c>
      <c r="CV12" s="18">
        <f t="shared" si="63"/>
        <v>0</v>
      </c>
      <c r="CW12" s="18">
        <f t="shared" si="63"/>
        <v>0</v>
      </c>
      <c r="CX12" s="18">
        <f t="shared" si="63"/>
        <v>0</v>
      </c>
      <c r="CY12" s="18">
        <f t="shared" si="63"/>
        <v>0</v>
      </c>
      <c r="CZ12" s="18">
        <f t="shared" si="63"/>
        <v>0</v>
      </c>
      <c r="DA12" s="18">
        <f t="shared" si="63"/>
        <v>0</v>
      </c>
      <c r="DB12" s="18">
        <f t="shared" si="63"/>
        <v>0</v>
      </c>
      <c r="DC12" s="18">
        <f t="shared" si="63"/>
        <v>5672.6</v>
      </c>
      <c r="DD12" s="18">
        <f t="shared" si="63"/>
        <v>0</v>
      </c>
      <c r="DE12" s="21">
        <f t="shared" ref="DE12:DE27" si="67">DD12/DC12*100</f>
        <v>0</v>
      </c>
      <c r="DF12" s="18">
        <f t="shared" si="63"/>
        <v>0</v>
      </c>
      <c r="DG12" s="18">
        <f t="shared" si="63"/>
        <v>0</v>
      </c>
      <c r="DH12" s="18">
        <f t="shared" si="63"/>
        <v>0</v>
      </c>
      <c r="DI12" s="18">
        <f t="shared" si="63"/>
        <v>0</v>
      </c>
      <c r="DJ12" s="18">
        <f t="shared" si="63"/>
        <v>0</v>
      </c>
      <c r="DK12" s="18">
        <f t="shared" si="63"/>
        <v>0</v>
      </c>
      <c r="DL12" s="18">
        <f t="shared" si="63"/>
        <v>0</v>
      </c>
      <c r="DM12" s="18">
        <f t="shared" si="63"/>
        <v>0</v>
      </c>
      <c r="DN12" s="18">
        <f t="shared" si="63"/>
        <v>0</v>
      </c>
      <c r="DO12" s="18">
        <f t="shared" si="63"/>
        <v>0</v>
      </c>
      <c r="DP12" s="18">
        <f t="shared" si="63"/>
        <v>0</v>
      </c>
      <c r="DQ12" s="18">
        <f t="shared" si="63"/>
        <v>0</v>
      </c>
      <c r="DR12" s="18">
        <f t="shared" si="63"/>
        <v>0</v>
      </c>
      <c r="DS12" s="18">
        <f t="shared" si="63"/>
        <v>0</v>
      </c>
      <c r="DT12" s="18">
        <f t="shared" si="63"/>
        <v>0</v>
      </c>
      <c r="DU12" s="18">
        <f t="shared" si="63"/>
        <v>10268.6</v>
      </c>
      <c r="DV12" s="18">
        <f t="shared" si="63"/>
        <v>0</v>
      </c>
      <c r="DW12" s="21">
        <f t="shared" ref="DW12:DW27" si="68">DV12/DU12*100</f>
        <v>0</v>
      </c>
      <c r="DX12" s="18">
        <f t="shared" ref="DX12:GI12" si="69">SUM(DX13:DX33)</f>
        <v>13424.5</v>
      </c>
      <c r="DY12" s="18">
        <f t="shared" si="69"/>
        <v>4156.3</v>
      </c>
      <c r="DZ12" s="21">
        <f t="shared" ref="DZ12:DZ14" si="70">DY12/DX12*100</f>
        <v>30.960557190211929</v>
      </c>
      <c r="EA12" s="18">
        <f t="shared" si="69"/>
        <v>11229.9</v>
      </c>
      <c r="EB12" s="18">
        <f t="shared" si="69"/>
        <v>723.2</v>
      </c>
      <c r="EC12" s="21">
        <f t="shared" ref="EC12:EC15" si="71">EB12/EA12*100</f>
        <v>6.4399504893186954</v>
      </c>
      <c r="ED12" s="18">
        <f t="shared" si="69"/>
        <v>62160.6</v>
      </c>
      <c r="EE12" s="18">
        <f t="shared" si="69"/>
        <v>0</v>
      </c>
      <c r="EF12" s="21">
        <f t="shared" ref="EF12:EF15" si="72">EE12/ED12*100</f>
        <v>0</v>
      </c>
      <c r="EG12" s="18">
        <f t="shared" si="69"/>
        <v>14074</v>
      </c>
      <c r="EH12" s="18">
        <f t="shared" si="69"/>
        <v>0</v>
      </c>
      <c r="EI12" s="21">
        <f t="shared" ref="EI12:EI17" si="73">EH12/EG12*100</f>
        <v>0</v>
      </c>
      <c r="EJ12" s="18">
        <f t="shared" si="69"/>
        <v>14219.6</v>
      </c>
      <c r="EK12" s="18">
        <f t="shared" si="69"/>
        <v>1253.5</v>
      </c>
      <c r="EL12" s="21">
        <f t="shared" ref="EL12:EL20" si="74">EK12/EJ12*100</f>
        <v>8.8152971954204062</v>
      </c>
      <c r="EM12" s="18">
        <f t="shared" si="69"/>
        <v>23919.4</v>
      </c>
      <c r="EN12" s="18">
        <f t="shared" si="69"/>
        <v>0</v>
      </c>
      <c r="EO12" s="21">
        <f t="shared" ref="EO12:EO24" si="75">EN12/EM12*100</f>
        <v>0</v>
      </c>
      <c r="EP12" s="18">
        <f t="shared" si="69"/>
        <v>31782.9</v>
      </c>
      <c r="EQ12" s="18">
        <f t="shared" si="69"/>
        <v>29143.3</v>
      </c>
      <c r="ER12" s="21">
        <f t="shared" ref="ER12:ER27" si="76">EQ12/EP12*100</f>
        <v>91.694905121936628</v>
      </c>
      <c r="ES12" s="18">
        <f t="shared" si="69"/>
        <v>185454.7</v>
      </c>
      <c r="ET12" s="18">
        <f t="shared" si="69"/>
        <v>9225.4</v>
      </c>
      <c r="EU12" s="21">
        <f t="shared" ref="EU12:EU31" si="77">ET12/ES12*100</f>
        <v>4.9744762467599903</v>
      </c>
      <c r="EV12" s="18">
        <f t="shared" si="69"/>
        <v>10000</v>
      </c>
      <c r="EW12" s="18">
        <f t="shared" si="69"/>
        <v>5005</v>
      </c>
      <c r="EX12" s="21">
        <f t="shared" ref="EX12:EX25" si="78">EW12/EV12*100</f>
        <v>50.05</v>
      </c>
      <c r="EY12" s="18">
        <f t="shared" si="69"/>
        <v>7308</v>
      </c>
      <c r="EZ12" s="18">
        <f t="shared" si="69"/>
        <v>0</v>
      </c>
      <c r="FA12" s="21">
        <f t="shared" ref="FA12:FA28" si="79">EZ12/EY12*100</f>
        <v>0</v>
      </c>
      <c r="FB12" s="18">
        <f t="shared" si="69"/>
        <v>12211.7</v>
      </c>
      <c r="FC12" s="18">
        <f t="shared" si="69"/>
        <v>0</v>
      </c>
      <c r="FD12" s="21">
        <f t="shared" ref="FD12:FD18" si="80">FC12/FB12*100</f>
        <v>0</v>
      </c>
      <c r="FE12" s="18">
        <f t="shared" si="69"/>
        <v>48520.400000000009</v>
      </c>
      <c r="FF12" s="18">
        <f t="shared" si="69"/>
        <v>23221.600000000009</v>
      </c>
      <c r="FG12" s="21">
        <f t="shared" ref="FG12:FG33" si="81">FF12/FE12*100</f>
        <v>47.859457053115811</v>
      </c>
      <c r="FH12" s="18">
        <f t="shared" si="69"/>
        <v>221.19999999999996</v>
      </c>
      <c r="FI12" s="18">
        <f t="shared" si="69"/>
        <v>140.49999999999997</v>
      </c>
      <c r="FJ12" s="21">
        <f t="shared" si="31"/>
        <v>63.517179023508142</v>
      </c>
      <c r="FK12" s="18">
        <f t="shared" si="69"/>
        <v>39212.399999999994</v>
      </c>
      <c r="FL12" s="18">
        <f t="shared" si="69"/>
        <v>3788.3</v>
      </c>
      <c r="FM12" s="21">
        <f t="shared" ref="FM12:FM33" si="82">FL12/FK12*100</f>
        <v>9.6609745896706158</v>
      </c>
      <c r="FN12" s="18">
        <f t="shared" si="69"/>
        <v>0</v>
      </c>
      <c r="FO12" s="18">
        <f t="shared" si="69"/>
        <v>0</v>
      </c>
      <c r="FP12" s="18">
        <f t="shared" si="69"/>
        <v>0</v>
      </c>
      <c r="FQ12" s="18">
        <f t="shared" si="69"/>
        <v>0</v>
      </c>
      <c r="FR12" s="18">
        <f t="shared" si="69"/>
        <v>0</v>
      </c>
      <c r="FS12" s="18">
        <f t="shared" si="69"/>
        <v>0</v>
      </c>
      <c r="FT12" s="18">
        <f t="shared" si="69"/>
        <v>0</v>
      </c>
      <c r="FU12" s="18">
        <f t="shared" si="69"/>
        <v>0</v>
      </c>
      <c r="FV12" s="18">
        <f t="shared" si="69"/>
        <v>0</v>
      </c>
      <c r="FW12" s="18">
        <f t="shared" si="69"/>
        <v>0</v>
      </c>
      <c r="FX12" s="18">
        <f t="shared" si="69"/>
        <v>0</v>
      </c>
      <c r="FY12" s="18">
        <f t="shared" si="69"/>
        <v>0</v>
      </c>
      <c r="FZ12" s="18">
        <f t="shared" si="69"/>
        <v>30398.199999999997</v>
      </c>
      <c r="GA12" s="18">
        <f t="shared" si="69"/>
        <v>0</v>
      </c>
      <c r="GB12" s="21">
        <f t="shared" ref="GB12:GB33" si="83">GA12/FZ12*100</f>
        <v>0</v>
      </c>
      <c r="GC12" s="18">
        <f t="shared" si="69"/>
        <v>60250.5</v>
      </c>
      <c r="GD12" s="18">
        <f t="shared" si="69"/>
        <v>0</v>
      </c>
      <c r="GE12" s="21">
        <f t="shared" si="36"/>
        <v>0</v>
      </c>
      <c r="GF12" s="18">
        <f t="shared" si="69"/>
        <v>0</v>
      </c>
      <c r="GG12" s="18">
        <f t="shared" si="69"/>
        <v>0</v>
      </c>
      <c r="GH12" s="18">
        <f t="shared" si="69"/>
        <v>0</v>
      </c>
      <c r="GI12" s="18">
        <f t="shared" si="69"/>
        <v>38799.599999999999</v>
      </c>
      <c r="GJ12" s="18">
        <f t="shared" ref="GJ12:GY12" si="84">SUM(GJ13:GJ33)</f>
        <v>0</v>
      </c>
      <c r="GK12" s="21">
        <f t="shared" si="39"/>
        <v>0</v>
      </c>
      <c r="GL12" s="18">
        <f t="shared" si="84"/>
        <v>42.3</v>
      </c>
      <c r="GM12" s="18">
        <f t="shared" si="84"/>
        <v>42.3</v>
      </c>
      <c r="GN12" s="21">
        <f t="shared" ref="GN12:GN22" si="85">GM12/GL12*100</f>
        <v>100</v>
      </c>
      <c r="GO12" s="18">
        <f t="shared" si="84"/>
        <v>3300</v>
      </c>
      <c r="GP12" s="18">
        <f t="shared" si="84"/>
        <v>2625</v>
      </c>
      <c r="GQ12" s="21">
        <f t="shared" ref="GQ12:GQ31" si="86">GP12/GO12*100</f>
        <v>79.545454545454547</v>
      </c>
      <c r="GR12" s="18">
        <f t="shared" si="84"/>
        <v>64888.900000000009</v>
      </c>
      <c r="GS12" s="18">
        <f t="shared" si="84"/>
        <v>33635.299999999996</v>
      </c>
      <c r="GT12" s="21">
        <f t="shared" si="40"/>
        <v>51.835213726846952</v>
      </c>
      <c r="GU12" s="18">
        <f t="shared" si="84"/>
        <v>16060.7</v>
      </c>
      <c r="GV12" s="18">
        <f t="shared" si="84"/>
        <v>7204.9000000000005</v>
      </c>
      <c r="GW12" s="21">
        <f t="shared" si="41"/>
        <v>44.860435721979741</v>
      </c>
      <c r="GX12" s="18">
        <f t="shared" si="84"/>
        <v>30237.1</v>
      </c>
      <c r="GY12" s="18">
        <f t="shared" si="84"/>
        <v>0</v>
      </c>
      <c r="GZ12" s="21">
        <f t="shared" si="42"/>
        <v>0</v>
      </c>
      <c r="HA12" s="18">
        <f>SUM(HA13:HA33)</f>
        <v>9988.1</v>
      </c>
      <c r="HB12" s="18">
        <f>SUM(HB13:HB33)</f>
        <v>6330.8</v>
      </c>
      <c r="HC12" s="21">
        <f t="shared" si="43"/>
        <v>63.383426277269947</v>
      </c>
      <c r="HD12" s="18">
        <f>SUM(HD13:HD33)</f>
        <v>62088.800000000003</v>
      </c>
      <c r="HE12" s="18">
        <f>SUM(HE13:HE33)</f>
        <v>0</v>
      </c>
      <c r="HF12" s="21">
        <f t="shared" ref="HF12:HF20" si="87">HE12/HD12*100</f>
        <v>0</v>
      </c>
      <c r="HG12" s="18">
        <f>SUM(HG13:HG33)</f>
        <v>15407.2</v>
      </c>
      <c r="HH12" s="18">
        <f>SUM(HH13:HH33)</f>
        <v>0</v>
      </c>
      <c r="HI12" s="21">
        <f t="shared" ref="HI12:HI20" si="88">HH12/HG12*100</f>
        <v>0</v>
      </c>
      <c r="HJ12" s="18">
        <f t="shared" ref="HJ12:HQ12" si="89">SUM(HJ13:HJ33)</f>
        <v>0</v>
      </c>
      <c r="HK12" s="18">
        <f t="shared" si="89"/>
        <v>0</v>
      </c>
      <c r="HL12" s="18">
        <f t="shared" si="89"/>
        <v>0</v>
      </c>
      <c r="HM12" s="18">
        <f t="shared" si="89"/>
        <v>0</v>
      </c>
      <c r="HN12" s="18">
        <f t="shared" si="89"/>
        <v>0</v>
      </c>
      <c r="HO12" s="18">
        <f t="shared" si="89"/>
        <v>0</v>
      </c>
      <c r="HP12" s="18">
        <f t="shared" si="89"/>
        <v>2058.6999999999998</v>
      </c>
      <c r="HQ12" s="18">
        <f t="shared" si="89"/>
        <v>0</v>
      </c>
      <c r="HR12" s="21">
        <f t="shared" si="46"/>
        <v>0</v>
      </c>
      <c r="HS12" s="18">
        <f>SUM(HS13:HS33)</f>
        <v>61363.3</v>
      </c>
      <c r="HT12" s="18">
        <f>SUM(HT13:HT33)</f>
        <v>0</v>
      </c>
      <c r="HU12" s="21">
        <f t="shared" ref="HU12:HU28" si="90">HT12/HS12*100</f>
        <v>0</v>
      </c>
      <c r="HV12" s="18">
        <f t="shared" ref="HV12:IU12" si="91">SUM(HV13:HV33)</f>
        <v>0</v>
      </c>
      <c r="HW12" s="18">
        <f t="shared" si="91"/>
        <v>0</v>
      </c>
      <c r="HX12" s="18">
        <f t="shared" si="91"/>
        <v>0</v>
      </c>
      <c r="HY12" s="18">
        <f t="shared" si="91"/>
        <v>0</v>
      </c>
      <c r="HZ12" s="18">
        <f t="shared" si="91"/>
        <v>0</v>
      </c>
      <c r="IA12" s="18">
        <f t="shared" si="91"/>
        <v>0</v>
      </c>
      <c r="IB12" s="18">
        <f t="shared" si="91"/>
        <v>0</v>
      </c>
      <c r="IC12" s="18">
        <f t="shared" si="91"/>
        <v>0</v>
      </c>
      <c r="ID12" s="18">
        <f t="shared" si="91"/>
        <v>0</v>
      </c>
      <c r="IE12" s="18">
        <f t="shared" si="91"/>
        <v>0</v>
      </c>
      <c r="IF12" s="18">
        <f t="shared" si="91"/>
        <v>0</v>
      </c>
      <c r="IG12" s="18">
        <f t="shared" si="91"/>
        <v>0</v>
      </c>
      <c r="IH12" s="18">
        <f t="shared" si="91"/>
        <v>0</v>
      </c>
      <c r="II12" s="18">
        <f t="shared" si="91"/>
        <v>0</v>
      </c>
      <c r="IJ12" s="18">
        <f t="shared" si="91"/>
        <v>0</v>
      </c>
      <c r="IK12" s="18">
        <f t="shared" si="91"/>
        <v>0</v>
      </c>
      <c r="IL12" s="18">
        <f t="shared" si="91"/>
        <v>0</v>
      </c>
      <c r="IM12" s="18">
        <f t="shared" si="91"/>
        <v>0</v>
      </c>
      <c r="IN12" s="18">
        <f t="shared" si="91"/>
        <v>0</v>
      </c>
      <c r="IO12" s="18">
        <f t="shared" si="91"/>
        <v>0</v>
      </c>
      <c r="IP12" s="18">
        <f t="shared" si="91"/>
        <v>0</v>
      </c>
      <c r="IQ12" s="18">
        <f t="shared" si="91"/>
        <v>0</v>
      </c>
      <c r="IR12" s="18">
        <f t="shared" si="91"/>
        <v>0</v>
      </c>
      <c r="IS12" s="18">
        <f t="shared" si="91"/>
        <v>0</v>
      </c>
      <c r="IT12" s="18">
        <f t="shared" si="91"/>
        <v>8500</v>
      </c>
      <c r="IU12" s="18">
        <f t="shared" si="91"/>
        <v>0</v>
      </c>
      <c r="IV12" s="21">
        <f t="shared" ref="IV12:IV25" si="92">IU12/IT12*100</f>
        <v>0</v>
      </c>
      <c r="IW12" s="18">
        <f>SUM(IW13:IW33)</f>
        <v>14037.1</v>
      </c>
      <c r="IX12" s="18">
        <f>SUM(IX13:IX33)</f>
        <v>0</v>
      </c>
      <c r="IY12" s="21">
        <f t="shared" ref="IY12:IY23" si="93">IX12/IW12*100</f>
        <v>0</v>
      </c>
      <c r="IZ12" s="18">
        <f t="shared" ref="IZ12:JH12" si="94">SUM(IZ13:IZ33)</f>
        <v>0</v>
      </c>
      <c r="JA12" s="18">
        <f t="shared" si="94"/>
        <v>0</v>
      </c>
      <c r="JB12" s="18">
        <f t="shared" si="94"/>
        <v>0</v>
      </c>
      <c r="JC12" s="18">
        <f t="shared" si="94"/>
        <v>0</v>
      </c>
      <c r="JD12" s="18">
        <f t="shared" si="94"/>
        <v>0</v>
      </c>
      <c r="JE12" s="18">
        <f t="shared" si="94"/>
        <v>0</v>
      </c>
      <c r="JF12" s="18">
        <f t="shared" si="94"/>
        <v>0</v>
      </c>
      <c r="JG12" s="18">
        <f t="shared" si="94"/>
        <v>0</v>
      </c>
      <c r="JH12" s="18">
        <f t="shared" si="94"/>
        <v>0</v>
      </c>
    </row>
    <row r="13" spans="1:268" s="53" customFormat="1" ht="18" customHeight="1">
      <c r="A13" s="52" t="s">
        <v>29</v>
      </c>
      <c r="B13" s="52">
        <f t="shared" ref="B13:B34" si="95">E13+H13+K13+N13+Q13+T13+W13+Z13+AC13+AF13+AI13+AL13+AO13+AR13+AU13+AX13+BA13+BD13+BG13+BJ13+BM13+BP13+BS13+BV13+BY13+CB13+CE13+CH13+CK13+CN13+CQ13+CT13+CW13+CZ13+DC13+DF13+DI13+DL13+DO13+DR13+DU13+DX13+EA13+ED13+EG13+EJ13+EM13+EP13+ES13+EV13+EY13+FB13+FE13+FH13+FK13+FN13+FQ13+FT13+FW13+FZ13+GC13+GF13+GI13+GL13+GO13+GR13+GU13+GX13+HA13+HD13+HG13+HJ13+HM13+HP13+HS13+HV13+HY13+IB13+IE13+IH13+IK13+IN13+IQ13+IT13+IW13+IZ13+JC13+JF13</f>
        <v>38391.299999999988</v>
      </c>
      <c r="C13" s="52">
        <f t="shared" ref="C13:C34" si="96">F13+I13+L13+O13+R13+U13+X13+AA13+AD13+AG13+AJ13+AM13+AP13+AS13+AV13+AY13+BB13+BE13+BH13+BK13+BN13+BQ13+BT13+BW13+BZ13+CC13+CF13+CI13+CL13+CO13+CR13+CU13+CX13+DA13+DD13+DG13+DJ13+DM13+DP13+DS13+DV13+DY13+EB13+EE13+EH13+EK13+EN13+EQ13+ET13+EW13+EZ13+FC13+FF13+FI13+FL13+FO13+FR13+FU13+FX13+GA13+GD13+GG13+GJ13+GM13+GP13+GS13+GV13+GY13+HB13+HE13+HH13+HK13+HN13+HQ13+HT13+HW13+HZ13+IC13+IF13+II13+IL13+IO13+IR13+IU13+IX13+JA13+JD13+JG13</f>
        <v>9179.5</v>
      </c>
      <c r="D13" s="22">
        <f t="shared" si="1"/>
        <v>23.910365108761628</v>
      </c>
      <c r="E13" s="52">
        <v>3201.8</v>
      </c>
      <c r="F13" s="52">
        <v>358.1</v>
      </c>
      <c r="G13" s="52">
        <f t="shared" si="7"/>
        <v>11.184333812230621</v>
      </c>
      <c r="H13" s="52"/>
      <c r="I13" s="52"/>
      <c r="J13" s="52"/>
      <c r="K13" s="52">
        <v>17509.599999999999</v>
      </c>
      <c r="L13" s="52">
        <v>3891.1</v>
      </c>
      <c r="M13" s="22">
        <f t="shared" si="60"/>
        <v>22.222666422990816</v>
      </c>
      <c r="N13" s="52">
        <v>4200.3999999999996</v>
      </c>
      <c r="O13" s="52">
        <v>0</v>
      </c>
      <c r="P13" s="52">
        <v>0</v>
      </c>
      <c r="Q13" s="52"/>
      <c r="R13" s="52"/>
      <c r="S13" s="52"/>
      <c r="T13" s="52">
        <v>450.2</v>
      </c>
      <c r="U13" s="52">
        <v>0</v>
      </c>
      <c r="V13" s="22">
        <f t="shared" si="57"/>
        <v>0</v>
      </c>
      <c r="W13" s="8">
        <v>0</v>
      </c>
      <c r="X13" s="8">
        <v>0</v>
      </c>
      <c r="Y13" s="8"/>
      <c r="Z13" s="52">
        <v>0</v>
      </c>
      <c r="AA13" s="52">
        <v>0</v>
      </c>
      <c r="AB13" s="52"/>
      <c r="AC13" s="52">
        <v>0</v>
      </c>
      <c r="AD13" s="52">
        <v>0</v>
      </c>
      <c r="AE13" s="22"/>
      <c r="AF13" s="52">
        <v>0</v>
      </c>
      <c r="AG13" s="52">
        <v>0</v>
      </c>
      <c r="AH13" s="52"/>
      <c r="AI13" s="8"/>
      <c r="AJ13" s="8"/>
      <c r="AK13" s="22"/>
      <c r="AL13" s="52">
        <v>0</v>
      </c>
      <c r="AM13" s="52">
        <v>0</v>
      </c>
      <c r="AN13" s="52"/>
      <c r="AO13" s="52">
        <v>2805.2</v>
      </c>
      <c r="AP13" s="52">
        <v>2805.2</v>
      </c>
      <c r="AQ13" s="52"/>
      <c r="AR13" s="52">
        <v>0</v>
      </c>
      <c r="AS13" s="52">
        <v>0</v>
      </c>
      <c r="AT13" s="52"/>
      <c r="AU13" s="52">
        <v>0</v>
      </c>
      <c r="AV13" s="52">
        <v>0</v>
      </c>
      <c r="AW13" s="52"/>
      <c r="AX13" s="52">
        <v>0</v>
      </c>
      <c r="AY13" s="52">
        <v>0</v>
      </c>
      <c r="AZ13" s="52"/>
      <c r="BA13" s="52"/>
      <c r="BB13" s="52"/>
      <c r="BC13" s="52"/>
      <c r="BD13" s="52"/>
      <c r="BE13" s="52"/>
      <c r="BF13" s="21"/>
      <c r="BG13" s="52"/>
      <c r="BH13" s="52"/>
      <c r="BI13" s="52"/>
      <c r="BJ13" s="52"/>
      <c r="BK13" s="52"/>
      <c r="BL13" s="22"/>
      <c r="BM13" s="52"/>
      <c r="BN13" s="52"/>
      <c r="BO13" s="21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21"/>
      <c r="CB13" s="52"/>
      <c r="CC13" s="52"/>
      <c r="CD13" s="21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21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21"/>
      <c r="DX13" s="52"/>
      <c r="DY13" s="52"/>
      <c r="DZ13" s="21"/>
      <c r="EA13" s="52"/>
      <c r="EB13" s="52"/>
      <c r="EC13" s="21"/>
      <c r="ED13" s="52"/>
      <c r="EE13" s="52"/>
      <c r="EF13" s="21"/>
      <c r="EG13" s="52"/>
      <c r="EH13" s="52"/>
      <c r="EI13" s="21"/>
      <c r="EJ13" s="52"/>
      <c r="EK13" s="52"/>
      <c r="EL13" s="21"/>
      <c r="EM13" s="52"/>
      <c r="EN13" s="52"/>
      <c r="EO13" s="22"/>
      <c r="EP13" s="52"/>
      <c r="EQ13" s="52"/>
      <c r="ER13" s="21"/>
      <c r="ES13" s="52"/>
      <c r="ET13" s="52"/>
      <c r="EU13" s="22"/>
      <c r="EV13" s="52"/>
      <c r="EW13" s="52"/>
      <c r="EX13" s="22"/>
      <c r="EY13" s="52"/>
      <c r="EZ13" s="52"/>
      <c r="FA13" s="21"/>
      <c r="FB13" s="52"/>
      <c r="FC13" s="52"/>
      <c r="FD13" s="21"/>
      <c r="FE13" s="54">
        <v>1013.3</v>
      </c>
      <c r="FF13" s="52">
        <v>559</v>
      </c>
      <c r="FG13" s="22">
        <f t="shared" si="81"/>
        <v>55.166288364748837</v>
      </c>
      <c r="FH13" s="52">
        <v>6.6</v>
      </c>
      <c r="FI13" s="52">
        <v>6.6</v>
      </c>
      <c r="FJ13" s="22">
        <f t="shared" si="31"/>
        <v>100</v>
      </c>
      <c r="FK13" s="52">
        <v>1911.3</v>
      </c>
      <c r="FL13" s="52">
        <v>324.60000000000002</v>
      </c>
      <c r="FM13" s="22">
        <f t="shared" si="82"/>
        <v>16.983205148328366</v>
      </c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>
        <v>1013.2</v>
      </c>
      <c r="GA13" s="8">
        <v>0</v>
      </c>
      <c r="GB13" s="22">
        <f t="shared" si="83"/>
        <v>0</v>
      </c>
      <c r="GC13" s="8"/>
      <c r="GD13" s="8"/>
      <c r="GE13" s="21"/>
      <c r="GF13" s="8"/>
      <c r="GG13" s="8"/>
      <c r="GH13" s="8"/>
      <c r="GI13" s="8"/>
      <c r="GJ13" s="8"/>
      <c r="GK13" s="22"/>
      <c r="GL13" s="8"/>
      <c r="GM13" s="8"/>
      <c r="GN13" s="21"/>
      <c r="GO13" s="8"/>
      <c r="GP13" s="8"/>
      <c r="GQ13" s="22"/>
      <c r="GR13" s="52">
        <v>1742</v>
      </c>
      <c r="GS13" s="52">
        <v>871</v>
      </c>
      <c r="GT13" s="22">
        <f t="shared" si="40"/>
        <v>50</v>
      </c>
      <c r="GU13" s="52">
        <v>384.2</v>
      </c>
      <c r="GV13" s="52">
        <v>192</v>
      </c>
      <c r="GW13" s="22">
        <f t="shared" si="41"/>
        <v>49.973971889640808</v>
      </c>
      <c r="GX13" s="52"/>
      <c r="GY13" s="52"/>
      <c r="GZ13" s="22"/>
      <c r="HA13" s="52">
        <v>171.9</v>
      </c>
      <c r="HB13" s="52">
        <v>171.9</v>
      </c>
      <c r="HC13" s="22">
        <f t="shared" si="43"/>
        <v>100</v>
      </c>
      <c r="HD13" s="52"/>
      <c r="HE13" s="52"/>
      <c r="HF13" s="21"/>
      <c r="HG13" s="52">
        <v>3981.6</v>
      </c>
      <c r="HH13" s="52">
        <v>0</v>
      </c>
      <c r="HI13" s="21">
        <f t="shared" si="88"/>
        <v>0</v>
      </c>
      <c r="HJ13" s="52"/>
      <c r="HK13" s="52"/>
      <c r="HL13" s="52"/>
      <c r="HM13" s="52"/>
      <c r="HN13" s="52"/>
      <c r="HO13" s="52"/>
      <c r="HP13" s="8"/>
      <c r="HQ13" s="8"/>
      <c r="HR13" s="22"/>
      <c r="HS13" s="52"/>
      <c r="HT13" s="52"/>
      <c r="HU13" s="21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52"/>
      <c r="II13" s="52"/>
      <c r="IJ13" s="52"/>
      <c r="IK13" s="8"/>
      <c r="IL13" s="8"/>
      <c r="IM13" s="8"/>
      <c r="IN13" s="8"/>
      <c r="IO13" s="8"/>
      <c r="IP13" s="8"/>
      <c r="IQ13" s="8"/>
      <c r="IR13" s="8"/>
      <c r="IS13" s="8"/>
      <c r="IT13" s="52"/>
      <c r="IU13" s="52"/>
      <c r="IV13" s="21"/>
      <c r="IW13" s="52"/>
      <c r="IX13" s="52"/>
      <c r="IY13" s="21"/>
      <c r="IZ13" s="52"/>
      <c r="JA13" s="52"/>
      <c r="JB13" s="52"/>
      <c r="JC13" s="52"/>
      <c r="JD13" s="52"/>
      <c r="JE13" s="52"/>
      <c r="JF13" s="52"/>
      <c r="JG13" s="52"/>
      <c r="JH13" s="52"/>
    </row>
    <row r="14" spans="1:268" s="53" customFormat="1" ht="18" customHeight="1">
      <c r="A14" s="52" t="s">
        <v>30</v>
      </c>
      <c r="B14" s="52">
        <f t="shared" si="95"/>
        <v>86418.800000000017</v>
      </c>
      <c r="C14" s="52">
        <f t="shared" si="96"/>
        <v>19618.5</v>
      </c>
      <c r="D14" s="22">
        <f t="shared" si="1"/>
        <v>22.701657509708532</v>
      </c>
      <c r="E14" s="52">
        <v>4111.1000000000004</v>
      </c>
      <c r="F14" s="52">
        <v>0</v>
      </c>
      <c r="G14" s="52">
        <f t="shared" si="7"/>
        <v>0</v>
      </c>
      <c r="H14" s="52"/>
      <c r="I14" s="52"/>
      <c r="J14" s="52"/>
      <c r="K14" s="52">
        <v>31803.4</v>
      </c>
      <c r="L14" s="52">
        <v>10597.8</v>
      </c>
      <c r="M14" s="22">
        <f t="shared" si="60"/>
        <v>33.322852273656274</v>
      </c>
      <c r="N14" s="52">
        <v>4656.3</v>
      </c>
      <c r="O14" s="52">
        <v>1415.8</v>
      </c>
      <c r="P14" s="52">
        <v>30.40611644438717</v>
      </c>
      <c r="Q14" s="52"/>
      <c r="R14" s="52"/>
      <c r="S14" s="52"/>
      <c r="T14" s="52">
        <v>103.4</v>
      </c>
      <c r="U14" s="52">
        <v>0</v>
      </c>
      <c r="V14" s="22">
        <f t="shared" si="57"/>
        <v>0</v>
      </c>
      <c r="W14" s="8">
        <v>0</v>
      </c>
      <c r="X14" s="8">
        <v>0</v>
      </c>
      <c r="Y14" s="8"/>
      <c r="Z14" s="52">
        <v>0</v>
      </c>
      <c r="AA14" s="52">
        <v>0</v>
      </c>
      <c r="AB14" s="52"/>
      <c r="AC14" s="52">
        <v>0</v>
      </c>
      <c r="AD14" s="52">
        <v>0</v>
      </c>
      <c r="AE14" s="22"/>
      <c r="AF14" s="52">
        <v>0</v>
      </c>
      <c r="AG14" s="52">
        <v>0</v>
      </c>
      <c r="AH14" s="52"/>
      <c r="AI14" s="8">
        <v>5126.2</v>
      </c>
      <c r="AJ14" s="8">
        <v>0</v>
      </c>
      <c r="AK14" s="22">
        <f t="shared" ref="AK14:AK22" si="97">AJ14/AI14*100</f>
        <v>0</v>
      </c>
      <c r="AL14" s="52">
        <v>0</v>
      </c>
      <c r="AM14" s="52">
        <v>0</v>
      </c>
      <c r="AN14" s="52"/>
      <c r="AO14" s="52">
        <v>2514.8000000000002</v>
      </c>
      <c r="AP14" s="52">
        <v>813.9</v>
      </c>
      <c r="AQ14" s="52"/>
      <c r="AR14" s="52">
        <v>0</v>
      </c>
      <c r="AS14" s="52">
        <v>0</v>
      </c>
      <c r="AT14" s="52"/>
      <c r="AU14" s="52">
        <v>0</v>
      </c>
      <c r="AV14" s="52">
        <v>0</v>
      </c>
      <c r="AW14" s="52"/>
      <c r="AX14" s="52">
        <v>0</v>
      </c>
      <c r="AY14" s="52">
        <v>0</v>
      </c>
      <c r="AZ14" s="52"/>
      <c r="BA14" s="52">
        <v>15000</v>
      </c>
      <c r="BB14" s="52">
        <v>0</v>
      </c>
      <c r="BC14" s="52">
        <v>0</v>
      </c>
      <c r="BD14" s="52"/>
      <c r="BE14" s="52"/>
      <c r="BF14" s="21"/>
      <c r="BG14" s="52"/>
      <c r="BH14" s="52"/>
      <c r="BI14" s="52"/>
      <c r="BJ14" s="52"/>
      <c r="BK14" s="52"/>
      <c r="BL14" s="22"/>
      <c r="BM14" s="52"/>
      <c r="BN14" s="52"/>
      <c r="BO14" s="21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21"/>
      <c r="CB14" s="52"/>
      <c r="CC14" s="52"/>
      <c r="CD14" s="21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21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21"/>
      <c r="DX14" s="52">
        <v>13424.5</v>
      </c>
      <c r="DY14" s="52">
        <v>4156.3</v>
      </c>
      <c r="DZ14" s="22">
        <f t="shared" si="70"/>
        <v>30.960557190211929</v>
      </c>
      <c r="EA14" s="52"/>
      <c r="EB14" s="52"/>
      <c r="EC14" s="21"/>
      <c r="ED14" s="52"/>
      <c r="EE14" s="52"/>
      <c r="EF14" s="21"/>
      <c r="EG14" s="52"/>
      <c r="EH14" s="52"/>
      <c r="EI14" s="21"/>
      <c r="EJ14" s="52"/>
      <c r="EK14" s="52"/>
      <c r="EL14" s="21"/>
      <c r="EM14" s="52"/>
      <c r="EN14" s="52"/>
      <c r="EO14" s="22"/>
      <c r="EP14" s="52"/>
      <c r="EQ14" s="52"/>
      <c r="ER14" s="21"/>
      <c r="ES14" s="52"/>
      <c r="ET14" s="52"/>
      <c r="EU14" s="22"/>
      <c r="EV14" s="52"/>
      <c r="EW14" s="52"/>
      <c r="EX14" s="22"/>
      <c r="EY14" s="52"/>
      <c r="EZ14" s="52"/>
      <c r="FA14" s="21"/>
      <c r="FB14" s="52"/>
      <c r="FC14" s="52"/>
      <c r="FD14" s="21"/>
      <c r="FE14" s="54">
        <v>1263.3</v>
      </c>
      <c r="FF14" s="52">
        <v>800.7</v>
      </c>
      <c r="FG14" s="22">
        <f t="shared" si="81"/>
        <v>63.38161956779863</v>
      </c>
      <c r="FH14" s="52">
        <v>7</v>
      </c>
      <c r="FI14" s="52">
        <v>0</v>
      </c>
      <c r="FJ14" s="22">
        <f t="shared" si="31"/>
        <v>0</v>
      </c>
      <c r="FK14" s="52">
        <v>1987.2</v>
      </c>
      <c r="FL14" s="52">
        <v>0</v>
      </c>
      <c r="FM14" s="22">
        <f t="shared" si="82"/>
        <v>0</v>
      </c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>
        <v>2026.4</v>
      </c>
      <c r="GA14" s="8">
        <v>0</v>
      </c>
      <c r="GB14" s="22">
        <f t="shared" si="83"/>
        <v>0</v>
      </c>
      <c r="GC14" s="8"/>
      <c r="GD14" s="8"/>
      <c r="GE14" s="21"/>
      <c r="GF14" s="8"/>
      <c r="GG14" s="8"/>
      <c r="GH14" s="8"/>
      <c r="GI14" s="8"/>
      <c r="GJ14" s="8"/>
      <c r="GK14" s="22"/>
      <c r="GL14" s="8"/>
      <c r="GM14" s="8"/>
      <c r="GN14" s="21"/>
      <c r="GO14" s="8">
        <v>525</v>
      </c>
      <c r="GP14" s="8">
        <v>0</v>
      </c>
      <c r="GQ14" s="22">
        <f t="shared" si="86"/>
        <v>0</v>
      </c>
      <c r="GR14" s="52">
        <v>2567.1</v>
      </c>
      <c r="GS14" s="52">
        <v>1283.5</v>
      </c>
      <c r="GT14" s="22">
        <f t="shared" si="40"/>
        <v>49.998052276888323</v>
      </c>
      <c r="GU14" s="52">
        <v>725.6</v>
      </c>
      <c r="GV14" s="52">
        <v>363</v>
      </c>
      <c r="GW14" s="22">
        <f t="shared" si="41"/>
        <v>50.027563395810361</v>
      </c>
      <c r="GX14" s="52"/>
      <c r="GY14" s="52"/>
      <c r="GZ14" s="22"/>
      <c r="HA14" s="52">
        <v>292.5</v>
      </c>
      <c r="HB14" s="52">
        <v>187.5</v>
      </c>
      <c r="HC14" s="22">
        <f t="shared" si="43"/>
        <v>64.102564102564102</v>
      </c>
      <c r="HD14" s="52"/>
      <c r="HE14" s="52"/>
      <c r="HF14" s="21"/>
      <c r="HG14" s="52"/>
      <c r="HH14" s="52"/>
      <c r="HI14" s="21"/>
      <c r="HJ14" s="52"/>
      <c r="HK14" s="52"/>
      <c r="HL14" s="52"/>
      <c r="HM14" s="52"/>
      <c r="HN14" s="52"/>
      <c r="HO14" s="52"/>
      <c r="HP14" s="8">
        <v>285</v>
      </c>
      <c r="HQ14" s="8">
        <v>0</v>
      </c>
      <c r="HR14" s="22">
        <f t="shared" si="46"/>
        <v>0</v>
      </c>
      <c r="HS14" s="52"/>
      <c r="HT14" s="52"/>
      <c r="HU14" s="21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52"/>
      <c r="II14" s="52"/>
      <c r="IJ14" s="52"/>
      <c r="IK14" s="8"/>
      <c r="IL14" s="8"/>
      <c r="IM14" s="8"/>
      <c r="IN14" s="8"/>
      <c r="IO14" s="8"/>
      <c r="IP14" s="8"/>
      <c r="IQ14" s="8"/>
      <c r="IR14" s="8"/>
      <c r="IS14" s="8"/>
      <c r="IT14" s="52"/>
      <c r="IU14" s="52"/>
      <c r="IV14" s="21"/>
      <c r="IW14" s="52"/>
      <c r="IX14" s="52"/>
      <c r="IY14" s="21"/>
      <c r="IZ14" s="52"/>
      <c r="JA14" s="52"/>
      <c r="JB14" s="52"/>
      <c r="JC14" s="52"/>
      <c r="JD14" s="52"/>
      <c r="JE14" s="52"/>
      <c r="JF14" s="52"/>
      <c r="JG14" s="52"/>
      <c r="JH14" s="52"/>
    </row>
    <row r="15" spans="1:268" s="53" customFormat="1" ht="18" customHeight="1">
      <c r="A15" s="52" t="s">
        <v>31</v>
      </c>
      <c r="B15" s="52">
        <f t="shared" si="95"/>
        <v>137613.19999999998</v>
      </c>
      <c r="C15" s="52">
        <f t="shared" si="96"/>
        <v>14032.800000000003</v>
      </c>
      <c r="D15" s="22">
        <f t="shared" si="1"/>
        <v>10.197277586743136</v>
      </c>
      <c r="E15" s="52">
        <v>7428.3</v>
      </c>
      <c r="F15" s="52">
        <v>1586.4</v>
      </c>
      <c r="G15" s="52">
        <f t="shared" si="7"/>
        <v>21.356164936795768</v>
      </c>
      <c r="H15" s="52"/>
      <c r="I15" s="52"/>
      <c r="J15" s="52"/>
      <c r="K15" s="52">
        <v>17013.7</v>
      </c>
      <c r="L15" s="52">
        <v>4082</v>
      </c>
      <c r="M15" s="22">
        <f t="shared" si="60"/>
        <v>23.992429630239158</v>
      </c>
      <c r="N15" s="52">
        <v>4917.1000000000004</v>
      </c>
      <c r="O15" s="52">
        <v>1108.5</v>
      </c>
      <c r="P15" s="52">
        <v>22.543775802810597</v>
      </c>
      <c r="Q15" s="52"/>
      <c r="R15" s="52"/>
      <c r="S15" s="52"/>
      <c r="T15" s="52">
        <v>1396.1</v>
      </c>
      <c r="U15" s="52">
        <v>0</v>
      </c>
      <c r="V15" s="22">
        <f t="shared" si="57"/>
        <v>0</v>
      </c>
      <c r="W15" s="8">
        <v>0</v>
      </c>
      <c r="X15" s="8">
        <v>0</v>
      </c>
      <c r="Y15" s="8"/>
      <c r="Z15" s="52">
        <v>0</v>
      </c>
      <c r="AA15" s="52">
        <v>0</v>
      </c>
      <c r="AB15" s="52"/>
      <c r="AC15" s="52">
        <v>0</v>
      </c>
      <c r="AD15" s="52">
        <v>0</v>
      </c>
      <c r="AE15" s="22"/>
      <c r="AF15" s="52">
        <v>0</v>
      </c>
      <c r="AG15" s="52">
        <v>0</v>
      </c>
      <c r="AH15" s="52"/>
      <c r="AI15" s="8">
        <v>1331.8</v>
      </c>
      <c r="AJ15" s="8">
        <v>0</v>
      </c>
      <c r="AK15" s="22">
        <f t="shared" si="97"/>
        <v>0</v>
      </c>
      <c r="AL15" s="52">
        <v>0</v>
      </c>
      <c r="AM15" s="52">
        <v>0</v>
      </c>
      <c r="AN15" s="52"/>
      <c r="AO15" s="52">
        <v>2048.6999999999998</v>
      </c>
      <c r="AP15" s="52">
        <v>1704.2</v>
      </c>
      <c r="AQ15" s="52"/>
      <c r="AR15" s="52">
        <v>899</v>
      </c>
      <c r="AS15" s="52">
        <v>0</v>
      </c>
      <c r="AT15" s="52"/>
      <c r="AU15" s="52">
        <v>0</v>
      </c>
      <c r="AV15" s="52">
        <v>0</v>
      </c>
      <c r="AW15" s="52"/>
      <c r="AX15" s="52">
        <v>0</v>
      </c>
      <c r="AY15" s="52">
        <v>0</v>
      </c>
      <c r="AZ15" s="52"/>
      <c r="BA15" s="52"/>
      <c r="BB15" s="52"/>
      <c r="BC15" s="52"/>
      <c r="BD15" s="52"/>
      <c r="BE15" s="52"/>
      <c r="BF15" s="21"/>
      <c r="BG15" s="52"/>
      <c r="BH15" s="52"/>
      <c r="BI15" s="52"/>
      <c r="BJ15" s="52"/>
      <c r="BK15" s="52"/>
      <c r="BL15" s="22"/>
      <c r="BM15" s="52"/>
      <c r="BN15" s="52"/>
      <c r="BO15" s="21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21"/>
      <c r="CB15" s="52"/>
      <c r="CC15" s="52"/>
      <c r="CD15" s="21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21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>
        <v>7569.7</v>
      </c>
      <c r="DV15" s="52">
        <v>0</v>
      </c>
      <c r="DW15" s="22">
        <f t="shared" si="68"/>
        <v>0</v>
      </c>
      <c r="DX15" s="52"/>
      <c r="DY15" s="52"/>
      <c r="DZ15" s="52"/>
      <c r="EA15" s="52">
        <v>11229.9</v>
      </c>
      <c r="EB15" s="52">
        <v>723.2</v>
      </c>
      <c r="EC15" s="22">
        <f t="shared" si="71"/>
        <v>6.4399504893186954</v>
      </c>
      <c r="ED15" s="52">
        <v>62160.6</v>
      </c>
      <c r="EE15" s="52">
        <v>0</v>
      </c>
      <c r="EF15" s="22">
        <f t="shared" si="72"/>
        <v>0</v>
      </c>
      <c r="EG15" s="52"/>
      <c r="EH15" s="52"/>
      <c r="EI15" s="21"/>
      <c r="EJ15" s="52"/>
      <c r="EK15" s="52"/>
      <c r="EL15" s="21"/>
      <c r="EM15" s="52"/>
      <c r="EN15" s="52"/>
      <c r="EO15" s="22"/>
      <c r="EP15" s="52"/>
      <c r="EQ15" s="52"/>
      <c r="ER15" s="21"/>
      <c r="ES15" s="52"/>
      <c r="ET15" s="52"/>
      <c r="EU15" s="22"/>
      <c r="EV15" s="52"/>
      <c r="EW15" s="52"/>
      <c r="EX15" s="22"/>
      <c r="EY15" s="52"/>
      <c r="EZ15" s="52"/>
      <c r="FA15" s="21"/>
      <c r="FB15" s="52"/>
      <c r="FC15" s="52"/>
      <c r="FD15" s="21"/>
      <c r="FE15" s="54">
        <v>3527.8</v>
      </c>
      <c r="FF15" s="52">
        <v>1067.5999999999999</v>
      </c>
      <c r="FG15" s="22">
        <f t="shared" si="81"/>
        <v>30.26248653551788</v>
      </c>
      <c r="FH15" s="52">
        <v>15.3</v>
      </c>
      <c r="FI15" s="52">
        <v>15.3</v>
      </c>
      <c r="FJ15" s="22">
        <f t="shared" si="31"/>
        <v>100</v>
      </c>
      <c r="FK15" s="52">
        <v>3539.4</v>
      </c>
      <c r="FL15" s="52">
        <v>332.7</v>
      </c>
      <c r="FM15" s="22">
        <f t="shared" si="82"/>
        <v>9.3998982878453976</v>
      </c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>
        <v>1013.2</v>
      </c>
      <c r="GA15" s="8">
        <v>0</v>
      </c>
      <c r="GB15" s="22">
        <f t="shared" si="83"/>
        <v>0</v>
      </c>
      <c r="GC15" s="8">
        <v>7350.6</v>
      </c>
      <c r="GD15" s="8">
        <v>0</v>
      </c>
      <c r="GE15" s="22">
        <v>0</v>
      </c>
      <c r="GF15" s="8"/>
      <c r="GG15" s="8"/>
      <c r="GH15" s="8"/>
      <c r="GI15" s="8"/>
      <c r="GJ15" s="8"/>
      <c r="GK15" s="22"/>
      <c r="GL15" s="8">
        <v>28.1</v>
      </c>
      <c r="GM15" s="8">
        <v>28.1</v>
      </c>
      <c r="GN15" s="22">
        <f t="shared" si="85"/>
        <v>100</v>
      </c>
      <c r="GO15" s="8">
        <v>150</v>
      </c>
      <c r="GP15" s="8">
        <v>150</v>
      </c>
      <c r="GQ15" s="22">
        <f t="shared" si="86"/>
        <v>100</v>
      </c>
      <c r="GR15" s="52">
        <v>3824.5</v>
      </c>
      <c r="GS15" s="52">
        <v>1912.2</v>
      </c>
      <c r="GT15" s="22">
        <f t="shared" si="40"/>
        <v>49.99869263956073</v>
      </c>
      <c r="GU15" s="52">
        <v>1166.9000000000001</v>
      </c>
      <c r="GV15" s="52">
        <v>582</v>
      </c>
      <c r="GW15" s="22">
        <f t="shared" si="41"/>
        <v>49.875739137886704</v>
      </c>
      <c r="GX15" s="52"/>
      <c r="GY15" s="52"/>
      <c r="GZ15" s="22"/>
      <c r="HA15" s="52">
        <v>765</v>
      </c>
      <c r="HB15" s="52">
        <v>740.6</v>
      </c>
      <c r="HC15" s="22">
        <f t="shared" si="43"/>
        <v>96.810457516339881</v>
      </c>
      <c r="HD15" s="52"/>
      <c r="HE15" s="52"/>
      <c r="HF15" s="21"/>
      <c r="HG15" s="52"/>
      <c r="HH15" s="52"/>
      <c r="HI15" s="21"/>
      <c r="HJ15" s="52"/>
      <c r="HK15" s="52"/>
      <c r="HL15" s="52"/>
      <c r="HM15" s="52"/>
      <c r="HN15" s="52"/>
      <c r="HO15" s="52"/>
      <c r="HP15" s="8">
        <v>237.5</v>
      </c>
      <c r="HQ15" s="8">
        <v>0</v>
      </c>
      <c r="HR15" s="22">
        <f t="shared" si="46"/>
        <v>0</v>
      </c>
      <c r="HS15" s="52"/>
      <c r="HT15" s="52"/>
      <c r="HU15" s="21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52"/>
      <c r="II15" s="52"/>
      <c r="IJ15" s="52"/>
      <c r="IK15" s="8"/>
      <c r="IL15" s="8"/>
      <c r="IM15" s="8"/>
      <c r="IN15" s="8"/>
      <c r="IO15" s="8"/>
      <c r="IP15" s="8"/>
      <c r="IQ15" s="8"/>
      <c r="IR15" s="8"/>
      <c r="IS15" s="8"/>
      <c r="IT15" s="52"/>
      <c r="IU15" s="52"/>
      <c r="IV15" s="21"/>
      <c r="IW15" s="52"/>
      <c r="IX15" s="52"/>
      <c r="IY15" s="21"/>
      <c r="IZ15" s="52"/>
      <c r="JA15" s="52"/>
      <c r="JB15" s="52"/>
      <c r="JC15" s="52"/>
      <c r="JD15" s="52"/>
      <c r="JE15" s="52"/>
      <c r="JF15" s="52"/>
      <c r="JG15" s="52"/>
      <c r="JH15" s="52"/>
    </row>
    <row r="16" spans="1:268" s="53" customFormat="1" ht="18" customHeight="1">
      <c r="A16" s="52" t="s">
        <v>32</v>
      </c>
      <c r="B16" s="52">
        <f t="shared" si="95"/>
        <v>65288.700000000004</v>
      </c>
      <c r="C16" s="52">
        <f t="shared" si="96"/>
        <v>14601.400000000001</v>
      </c>
      <c r="D16" s="22">
        <f t="shared" si="1"/>
        <v>22.364360141954119</v>
      </c>
      <c r="E16" s="52">
        <v>10030.5</v>
      </c>
      <c r="F16" s="52">
        <v>2858.4</v>
      </c>
      <c r="G16" s="52">
        <f t="shared" si="7"/>
        <v>28.497083894122927</v>
      </c>
      <c r="H16" s="52"/>
      <c r="I16" s="52"/>
      <c r="J16" s="52"/>
      <c r="K16" s="52">
        <v>26023.5</v>
      </c>
      <c r="L16" s="52">
        <v>3460.8</v>
      </c>
      <c r="M16" s="22">
        <f t="shared" si="60"/>
        <v>13.298749207447116</v>
      </c>
      <c r="N16" s="52">
        <v>6050.5</v>
      </c>
      <c r="O16" s="52">
        <v>1413.8</v>
      </c>
      <c r="P16" s="52">
        <v>23.366663912073381</v>
      </c>
      <c r="Q16" s="52"/>
      <c r="R16" s="52"/>
      <c r="S16" s="52"/>
      <c r="T16" s="52">
        <v>1755.1</v>
      </c>
      <c r="U16" s="52">
        <v>0</v>
      </c>
      <c r="V16" s="22">
        <f t="shared" si="57"/>
        <v>0</v>
      </c>
      <c r="W16" s="8">
        <v>0</v>
      </c>
      <c r="X16" s="8">
        <v>0</v>
      </c>
      <c r="Y16" s="8"/>
      <c r="Z16" s="52">
        <v>0</v>
      </c>
      <c r="AA16" s="52">
        <v>0</v>
      </c>
      <c r="AB16" s="52"/>
      <c r="AC16" s="52">
        <v>0</v>
      </c>
      <c r="AD16" s="52">
        <v>0</v>
      </c>
      <c r="AE16" s="22"/>
      <c r="AF16" s="52">
        <v>0</v>
      </c>
      <c r="AG16" s="52">
        <v>0</v>
      </c>
      <c r="AH16" s="52"/>
      <c r="AI16" s="8">
        <v>1566.5</v>
      </c>
      <c r="AJ16" s="8">
        <v>0</v>
      </c>
      <c r="AK16" s="22">
        <f t="shared" si="97"/>
        <v>0</v>
      </c>
      <c r="AL16" s="52">
        <v>0</v>
      </c>
      <c r="AM16" s="52">
        <v>0</v>
      </c>
      <c r="AN16" s="52"/>
      <c r="AO16" s="52">
        <v>2307.4</v>
      </c>
      <c r="AP16" s="52">
        <v>351.4</v>
      </c>
      <c r="AQ16" s="52"/>
      <c r="AR16" s="52">
        <v>0</v>
      </c>
      <c r="AS16" s="52">
        <v>0</v>
      </c>
      <c r="AT16" s="52"/>
      <c r="AU16" s="52">
        <v>0</v>
      </c>
      <c r="AV16" s="52">
        <v>0</v>
      </c>
      <c r="AW16" s="52"/>
      <c r="AX16" s="52">
        <v>0</v>
      </c>
      <c r="AY16" s="52">
        <v>0</v>
      </c>
      <c r="AZ16" s="52"/>
      <c r="BA16" s="52"/>
      <c r="BB16" s="52"/>
      <c r="BC16" s="52"/>
      <c r="BD16" s="52"/>
      <c r="BE16" s="52"/>
      <c r="BF16" s="21"/>
      <c r="BG16" s="52"/>
      <c r="BH16" s="52"/>
      <c r="BI16" s="52"/>
      <c r="BJ16" s="52">
        <v>235.6</v>
      </c>
      <c r="BK16" s="52">
        <v>0</v>
      </c>
      <c r="BL16" s="22">
        <f t="shared" si="62"/>
        <v>0</v>
      </c>
      <c r="BM16" s="52"/>
      <c r="BN16" s="52"/>
      <c r="BO16" s="21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21"/>
      <c r="CB16" s="52"/>
      <c r="CC16" s="52"/>
      <c r="CD16" s="21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21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2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21"/>
      <c r="EJ16" s="52"/>
      <c r="EK16" s="52"/>
      <c r="EL16" s="21"/>
      <c r="EM16" s="52"/>
      <c r="EN16" s="52"/>
      <c r="EO16" s="22"/>
      <c r="EP16" s="52"/>
      <c r="EQ16" s="52"/>
      <c r="ER16" s="21"/>
      <c r="ES16" s="52"/>
      <c r="ET16" s="52"/>
      <c r="EU16" s="22"/>
      <c r="EV16" s="52"/>
      <c r="EW16" s="52"/>
      <c r="EX16" s="22"/>
      <c r="EY16" s="52"/>
      <c r="EZ16" s="52"/>
      <c r="FA16" s="21"/>
      <c r="FB16" s="52"/>
      <c r="FC16" s="52"/>
      <c r="FD16" s="21"/>
      <c r="FE16" s="54">
        <v>3511.8</v>
      </c>
      <c r="FF16" s="52">
        <v>2410.9</v>
      </c>
      <c r="FG16" s="22">
        <f t="shared" si="81"/>
        <v>68.651403838487383</v>
      </c>
      <c r="FH16" s="52">
        <v>14.3</v>
      </c>
      <c r="FI16" s="52">
        <v>14.3</v>
      </c>
      <c r="FJ16" s="22">
        <f t="shared" si="31"/>
        <v>100</v>
      </c>
      <c r="FK16" s="52">
        <v>2373.5</v>
      </c>
      <c r="FL16" s="52">
        <v>0</v>
      </c>
      <c r="FM16" s="22">
        <f t="shared" si="82"/>
        <v>0</v>
      </c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>
        <v>2026.4</v>
      </c>
      <c r="GA16" s="8">
        <v>0</v>
      </c>
      <c r="GB16" s="22">
        <f t="shared" si="83"/>
        <v>0</v>
      </c>
      <c r="GC16" s="8"/>
      <c r="GD16" s="8"/>
      <c r="GE16" s="22"/>
      <c r="GF16" s="8"/>
      <c r="GG16" s="8"/>
      <c r="GH16" s="8"/>
      <c r="GI16" s="8"/>
      <c r="GJ16" s="8"/>
      <c r="GK16" s="22"/>
      <c r="GL16" s="8"/>
      <c r="GM16" s="8"/>
      <c r="GN16" s="21"/>
      <c r="GO16" s="8">
        <v>225</v>
      </c>
      <c r="GP16" s="8">
        <v>225</v>
      </c>
      <c r="GQ16" s="22">
        <f t="shared" si="86"/>
        <v>100</v>
      </c>
      <c r="GR16" s="52">
        <v>5450.6</v>
      </c>
      <c r="GS16" s="52">
        <v>2725.3</v>
      </c>
      <c r="GT16" s="22">
        <f t="shared" si="40"/>
        <v>50</v>
      </c>
      <c r="GU16" s="52">
        <v>1057.8</v>
      </c>
      <c r="GV16" s="52">
        <v>528.9</v>
      </c>
      <c r="GW16" s="22">
        <f t="shared" si="41"/>
        <v>50</v>
      </c>
      <c r="GX16" s="52">
        <v>2047.6</v>
      </c>
      <c r="GY16" s="52">
        <v>0</v>
      </c>
      <c r="GZ16" s="22">
        <f t="shared" si="42"/>
        <v>0</v>
      </c>
      <c r="HA16" s="52">
        <v>612.6</v>
      </c>
      <c r="HB16" s="52">
        <v>612.6</v>
      </c>
      <c r="HC16" s="22">
        <f t="shared" si="43"/>
        <v>100</v>
      </c>
      <c r="HD16" s="52"/>
      <c r="HE16" s="52"/>
      <c r="HF16" s="21"/>
      <c r="HG16" s="52"/>
      <c r="HH16" s="52"/>
      <c r="HI16" s="21"/>
      <c r="HJ16" s="52"/>
      <c r="HK16" s="52"/>
      <c r="HL16" s="52"/>
      <c r="HM16" s="52"/>
      <c r="HN16" s="52"/>
      <c r="HO16" s="52"/>
      <c r="HP16" s="8"/>
      <c r="HQ16" s="8"/>
      <c r="HR16" s="22"/>
      <c r="HS16" s="52"/>
      <c r="HT16" s="52"/>
      <c r="HU16" s="21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52"/>
      <c r="II16" s="52"/>
      <c r="IJ16" s="52"/>
      <c r="IK16" s="8"/>
      <c r="IL16" s="8"/>
      <c r="IM16" s="8"/>
      <c r="IN16" s="8"/>
      <c r="IO16" s="8"/>
      <c r="IP16" s="8"/>
      <c r="IQ16" s="8"/>
      <c r="IR16" s="8"/>
      <c r="IS16" s="8"/>
      <c r="IT16" s="52"/>
      <c r="IU16" s="52"/>
      <c r="IV16" s="21"/>
      <c r="IW16" s="52"/>
      <c r="IX16" s="52"/>
      <c r="IY16" s="21"/>
      <c r="IZ16" s="52"/>
      <c r="JA16" s="52"/>
      <c r="JB16" s="52"/>
      <c r="JC16" s="52"/>
      <c r="JD16" s="52"/>
      <c r="JE16" s="52"/>
      <c r="JF16" s="52"/>
      <c r="JG16" s="52"/>
      <c r="JH16" s="52"/>
    </row>
    <row r="17" spans="1:268" s="53" customFormat="1" ht="18" customHeight="1">
      <c r="A17" s="52" t="s">
        <v>33</v>
      </c>
      <c r="B17" s="52">
        <f t="shared" si="95"/>
        <v>105910.39999999999</v>
      </c>
      <c r="C17" s="52">
        <f t="shared" si="96"/>
        <v>8938.4000000000015</v>
      </c>
      <c r="D17" s="22">
        <f t="shared" si="1"/>
        <v>8.4395866694866619</v>
      </c>
      <c r="E17" s="52">
        <v>11315.3</v>
      </c>
      <c r="F17" s="52">
        <v>1193.8</v>
      </c>
      <c r="G17" s="52">
        <f t="shared" si="7"/>
        <v>10.550316827658127</v>
      </c>
      <c r="H17" s="52">
        <v>17025.5</v>
      </c>
      <c r="I17" s="52">
        <v>0</v>
      </c>
      <c r="J17" s="52">
        <v>0</v>
      </c>
      <c r="K17" s="52">
        <v>19521.2</v>
      </c>
      <c r="L17" s="52">
        <v>2624.5</v>
      </c>
      <c r="M17" s="22">
        <f t="shared" si="60"/>
        <v>13.444357928815851</v>
      </c>
      <c r="N17" s="52">
        <v>3447.3</v>
      </c>
      <c r="O17" s="52">
        <v>642.1</v>
      </c>
      <c r="P17" s="52">
        <v>18.626171206451424</v>
      </c>
      <c r="Q17" s="52"/>
      <c r="R17" s="52"/>
      <c r="S17" s="52"/>
      <c r="T17" s="52">
        <v>1357.8</v>
      </c>
      <c r="U17" s="52">
        <v>0</v>
      </c>
      <c r="V17" s="22">
        <f t="shared" si="57"/>
        <v>0</v>
      </c>
      <c r="W17" s="8">
        <v>0</v>
      </c>
      <c r="X17" s="8">
        <v>0</v>
      </c>
      <c r="Y17" s="8"/>
      <c r="Z17" s="52">
        <v>0</v>
      </c>
      <c r="AA17" s="52">
        <v>0</v>
      </c>
      <c r="AB17" s="52"/>
      <c r="AC17" s="52">
        <v>0</v>
      </c>
      <c r="AD17" s="52">
        <v>0</v>
      </c>
      <c r="AE17" s="22"/>
      <c r="AF17" s="52">
        <v>0</v>
      </c>
      <c r="AG17" s="52">
        <v>0</v>
      </c>
      <c r="AH17" s="52"/>
      <c r="AI17" s="8">
        <v>522.5</v>
      </c>
      <c r="AJ17" s="8">
        <v>0</v>
      </c>
      <c r="AK17" s="22">
        <f t="shared" si="97"/>
        <v>0</v>
      </c>
      <c r="AL17" s="52">
        <v>0</v>
      </c>
      <c r="AM17" s="52">
        <v>0</v>
      </c>
      <c r="AN17" s="52"/>
      <c r="AO17" s="52">
        <v>1426.6</v>
      </c>
      <c r="AP17" s="52">
        <v>662.9</v>
      </c>
      <c r="AQ17" s="52"/>
      <c r="AR17" s="52">
        <v>0</v>
      </c>
      <c r="AS17" s="52">
        <v>0</v>
      </c>
      <c r="AT17" s="52"/>
      <c r="AU17" s="52">
        <v>0</v>
      </c>
      <c r="AV17" s="52">
        <v>0</v>
      </c>
      <c r="AW17" s="52"/>
      <c r="AX17" s="52">
        <v>0</v>
      </c>
      <c r="AY17" s="52">
        <v>0</v>
      </c>
      <c r="AZ17" s="52"/>
      <c r="BA17" s="52"/>
      <c r="BB17" s="52"/>
      <c r="BC17" s="52"/>
      <c r="BD17" s="52">
        <v>8880.1</v>
      </c>
      <c r="BE17" s="52">
        <v>0</v>
      </c>
      <c r="BF17" s="22">
        <f t="shared" si="61"/>
        <v>0</v>
      </c>
      <c r="BG17" s="52"/>
      <c r="BH17" s="52"/>
      <c r="BI17" s="52"/>
      <c r="BJ17" s="52"/>
      <c r="BK17" s="52"/>
      <c r="BL17" s="52"/>
      <c r="BM17" s="52"/>
      <c r="BN17" s="52"/>
      <c r="BO17" s="21"/>
      <c r="BP17" s="52"/>
      <c r="BQ17" s="52"/>
      <c r="BR17" s="52"/>
      <c r="BS17" s="52"/>
      <c r="BT17" s="52"/>
      <c r="BU17" s="52"/>
      <c r="BV17" s="52"/>
      <c r="BW17" s="52"/>
      <c r="BX17" s="52"/>
      <c r="BY17" s="52">
        <v>590.1</v>
      </c>
      <c r="BZ17" s="52">
        <v>0</v>
      </c>
      <c r="CA17" s="22">
        <f t="shared" si="65"/>
        <v>0</v>
      </c>
      <c r="CB17" s="52">
        <v>9286.2000000000007</v>
      </c>
      <c r="CC17" s="52">
        <v>0</v>
      </c>
      <c r="CD17" s="22">
        <f t="shared" si="66"/>
        <v>0</v>
      </c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21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22"/>
      <c r="DX17" s="52"/>
      <c r="DY17" s="52"/>
      <c r="DZ17" s="52"/>
      <c r="EA17" s="52"/>
      <c r="EB17" s="52"/>
      <c r="EC17" s="52"/>
      <c r="ED17" s="52"/>
      <c r="EE17" s="52"/>
      <c r="EF17" s="52"/>
      <c r="EG17" s="52">
        <v>14074</v>
      </c>
      <c r="EH17" s="52">
        <v>0</v>
      </c>
      <c r="EI17" s="22">
        <f t="shared" si="73"/>
        <v>0</v>
      </c>
      <c r="EJ17" s="52"/>
      <c r="EK17" s="52"/>
      <c r="EL17" s="21"/>
      <c r="EM17" s="52"/>
      <c r="EN17" s="52"/>
      <c r="EO17" s="22"/>
      <c r="EP17" s="52"/>
      <c r="EQ17" s="52"/>
      <c r="ER17" s="21"/>
      <c r="ES17" s="52"/>
      <c r="ET17" s="52"/>
      <c r="EU17" s="22"/>
      <c r="EV17" s="52"/>
      <c r="EW17" s="52"/>
      <c r="EX17" s="22"/>
      <c r="EY17" s="52"/>
      <c r="EZ17" s="52"/>
      <c r="FA17" s="21"/>
      <c r="FB17" s="52"/>
      <c r="FC17" s="52"/>
      <c r="FD17" s="21"/>
      <c r="FE17" s="54">
        <v>2876.4</v>
      </c>
      <c r="FF17" s="52">
        <v>1540.9</v>
      </c>
      <c r="FG17" s="22">
        <f t="shared" si="81"/>
        <v>53.570435266305104</v>
      </c>
      <c r="FH17" s="52">
        <v>10.4</v>
      </c>
      <c r="FI17" s="52">
        <v>0</v>
      </c>
      <c r="FJ17" s="22">
        <f t="shared" si="31"/>
        <v>0</v>
      </c>
      <c r="FK17" s="52">
        <v>1112.2</v>
      </c>
      <c r="FL17" s="52">
        <v>0</v>
      </c>
      <c r="FM17" s="22">
        <f t="shared" si="82"/>
        <v>0</v>
      </c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>
        <v>2026.6</v>
      </c>
      <c r="GA17" s="8">
        <v>0</v>
      </c>
      <c r="GB17" s="22">
        <f t="shared" si="83"/>
        <v>0</v>
      </c>
      <c r="GC17" s="8">
        <v>5712.3</v>
      </c>
      <c r="GD17" s="8">
        <v>0</v>
      </c>
      <c r="GE17" s="22">
        <v>0</v>
      </c>
      <c r="GF17" s="8"/>
      <c r="GG17" s="8"/>
      <c r="GH17" s="8"/>
      <c r="GI17" s="8"/>
      <c r="GJ17" s="8"/>
      <c r="GK17" s="22"/>
      <c r="GL17" s="8"/>
      <c r="GM17" s="8"/>
      <c r="GN17" s="21"/>
      <c r="GO17" s="8">
        <v>375</v>
      </c>
      <c r="GP17" s="8">
        <v>375</v>
      </c>
      <c r="GQ17" s="22">
        <f t="shared" si="86"/>
        <v>100</v>
      </c>
      <c r="GR17" s="52">
        <v>3156.5</v>
      </c>
      <c r="GS17" s="52">
        <v>1315</v>
      </c>
      <c r="GT17" s="22">
        <f t="shared" si="40"/>
        <v>41.660066529383812</v>
      </c>
      <c r="GU17" s="52">
        <v>816.7</v>
      </c>
      <c r="GV17" s="52">
        <v>340.5</v>
      </c>
      <c r="GW17" s="22">
        <f t="shared" si="41"/>
        <v>41.692175829557975</v>
      </c>
      <c r="GX17" s="52">
        <v>1678.7</v>
      </c>
      <c r="GY17" s="52">
        <v>0</v>
      </c>
      <c r="GZ17" s="22">
        <f t="shared" si="42"/>
        <v>0</v>
      </c>
      <c r="HA17" s="52">
        <v>490</v>
      </c>
      <c r="HB17" s="52">
        <v>243.7</v>
      </c>
      <c r="HC17" s="22">
        <f t="shared" si="43"/>
        <v>49.734693877551017</v>
      </c>
      <c r="HD17" s="52"/>
      <c r="HE17" s="52"/>
      <c r="HF17" s="21"/>
      <c r="HG17" s="52"/>
      <c r="HH17" s="52"/>
      <c r="HI17" s="21"/>
      <c r="HJ17" s="52"/>
      <c r="HK17" s="52"/>
      <c r="HL17" s="52"/>
      <c r="HM17" s="52"/>
      <c r="HN17" s="52"/>
      <c r="HO17" s="52"/>
      <c r="HP17" s="8">
        <v>209</v>
      </c>
      <c r="HQ17" s="8">
        <v>0</v>
      </c>
      <c r="HR17" s="22">
        <f t="shared" si="46"/>
        <v>0</v>
      </c>
      <c r="HS17" s="52"/>
      <c r="HT17" s="52"/>
      <c r="HU17" s="21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52"/>
      <c r="II17" s="52"/>
      <c r="IJ17" s="52"/>
      <c r="IK17" s="8"/>
      <c r="IL17" s="8"/>
      <c r="IM17" s="8"/>
      <c r="IN17" s="8"/>
      <c r="IO17" s="8"/>
      <c r="IP17" s="8"/>
      <c r="IQ17" s="8"/>
      <c r="IR17" s="8"/>
      <c r="IS17" s="8"/>
      <c r="IT17" s="52"/>
      <c r="IU17" s="52"/>
      <c r="IV17" s="21"/>
      <c r="IW17" s="52"/>
      <c r="IX17" s="52"/>
      <c r="IY17" s="21"/>
      <c r="IZ17" s="52"/>
      <c r="JA17" s="52"/>
      <c r="JB17" s="52"/>
      <c r="JC17" s="52"/>
      <c r="JD17" s="52"/>
      <c r="JE17" s="52"/>
      <c r="JF17" s="52"/>
      <c r="JG17" s="52"/>
      <c r="JH17" s="52"/>
    </row>
    <row r="18" spans="1:268" s="53" customFormat="1" ht="18" customHeight="1">
      <c r="A18" s="52" t="s">
        <v>34</v>
      </c>
      <c r="B18" s="52">
        <f t="shared" si="95"/>
        <v>95857.299999999988</v>
      </c>
      <c r="C18" s="52">
        <f t="shared" si="96"/>
        <v>17984.800000000003</v>
      </c>
      <c r="D18" s="22">
        <f t="shared" si="1"/>
        <v>18.762055680683687</v>
      </c>
      <c r="E18" s="52">
        <v>4002.3</v>
      </c>
      <c r="F18" s="52">
        <v>0</v>
      </c>
      <c r="G18" s="52">
        <f t="shared" si="7"/>
        <v>0</v>
      </c>
      <c r="H18" s="52">
        <v>18774.099999999999</v>
      </c>
      <c r="I18" s="52">
        <v>0</v>
      </c>
      <c r="J18" s="52">
        <v>0</v>
      </c>
      <c r="K18" s="52">
        <v>29168.400000000001</v>
      </c>
      <c r="L18" s="52">
        <v>11933</v>
      </c>
      <c r="M18" s="22">
        <f t="shared" si="60"/>
        <v>40.910711591996815</v>
      </c>
      <c r="N18" s="52">
        <v>7311.2</v>
      </c>
      <c r="O18" s="52">
        <v>1325.7</v>
      </c>
      <c r="P18" s="52">
        <v>18.132454316664845</v>
      </c>
      <c r="Q18" s="52"/>
      <c r="R18" s="52"/>
      <c r="S18" s="52"/>
      <c r="T18" s="52">
        <v>856.9</v>
      </c>
      <c r="U18" s="52">
        <v>0</v>
      </c>
      <c r="V18" s="22">
        <f t="shared" si="57"/>
        <v>0</v>
      </c>
      <c r="W18" s="8">
        <v>0</v>
      </c>
      <c r="X18" s="8">
        <v>0</v>
      </c>
      <c r="Y18" s="8"/>
      <c r="Z18" s="52">
        <v>0</v>
      </c>
      <c r="AA18" s="52">
        <v>0</v>
      </c>
      <c r="AB18" s="52"/>
      <c r="AC18" s="52">
        <v>0</v>
      </c>
      <c r="AD18" s="52">
        <v>0</v>
      </c>
      <c r="AE18" s="22"/>
      <c r="AF18" s="52">
        <v>0</v>
      </c>
      <c r="AG18" s="52">
        <v>0</v>
      </c>
      <c r="AH18" s="52"/>
      <c r="AI18" s="8">
        <v>808.7</v>
      </c>
      <c r="AJ18" s="8">
        <v>0</v>
      </c>
      <c r="AK18" s="22">
        <f t="shared" si="97"/>
        <v>0</v>
      </c>
      <c r="AL18" s="52">
        <v>0</v>
      </c>
      <c r="AM18" s="52">
        <v>0</v>
      </c>
      <c r="AN18" s="52"/>
      <c r="AO18" s="52">
        <v>2349.1999999999998</v>
      </c>
      <c r="AP18" s="52">
        <v>68.599999999999994</v>
      </c>
      <c r="AQ18" s="52"/>
      <c r="AR18" s="52">
        <v>0</v>
      </c>
      <c r="AS18" s="52">
        <v>0</v>
      </c>
      <c r="AT18" s="52"/>
      <c r="AU18" s="52">
        <v>0</v>
      </c>
      <c r="AV18" s="52">
        <v>0</v>
      </c>
      <c r="AW18" s="52"/>
      <c r="AX18" s="52">
        <v>0</v>
      </c>
      <c r="AY18" s="52">
        <v>0</v>
      </c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21"/>
      <c r="BP18" s="52"/>
      <c r="BQ18" s="52"/>
      <c r="BR18" s="52"/>
      <c r="BS18" s="52"/>
      <c r="BT18" s="52"/>
      <c r="BU18" s="52"/>
      <c r="BV18" s="52"/>
      <c r="BW18" s="52"/>
      <c r="BX18" s="52"/>
      <c r="BY18" s="52">
        <v>3234.1</v>
      </c>
      <c r="BZ18" s="52">
        <v>0</v>
      </c>
      <c r="CA18" s="22">
        <f t="shared" si="65"/>
        <v>0</v>
      </c>
      <c r="CB18" s="52"/>
      <c r="CC18" s="52"/>
      <c r="CD18" s="21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21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2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21"/>
      <c r="EM18" s="52"/>
      <c r="EN18" s="52"/>
      <c r="EO18" s="22"/>
      <c r="EP18" s="52"/>
      <c r="EQ18" s="52"/>
      <c r="ER18" s="21"/>
      <c r="ES18" s="52"/>
      <c r="ET18" s="52"/>
      <c r="EU18" s="22"/>
      <c r="EV18" s="52"/>
      <c r="EW18" s="52"/>
      <c r="EX18" s="22"/>
      <c r="EY18" s="52"/>
      <c r="EZ18" s="52"/>
      <c r="FA18" s="21"/>
      <c r="FB18" s="52">
        <v>12211.7</v>
      </c>
      <c r="FC18" s="52">
        <v>0</v>
      </c>
      <c r="FD18" s="22">
        <f t="shared" si="80"/>
        <v>0</v>
      </c>
      <c r="FE18" s="54">
        <v>2564.6</v>
      </c>
      <c r="FF18" s="52">
        <v>1516.6</v>
      </c>
      <c r="FG18" s="22">
        <f t="shared" si="81"/>
        <v>59.135927630039774</v>
      </c>
      <c r="FH18" s="52">
        <v>15.9</v>
      </c>
      <c r="FI18" s="52">
        <v>15.9</v>
      </c>
      <c r="FJ18" s="22">
        <f t="shared" si="31"/>
        <v>100</v>
      </c>
      <c r="FK18" s="52">
        <v>2645</v>
      </c>
      <c r="FL18" s="52">
        <v>394.6</v>
      </c>
      <c r="FM18" s="22">
        <f t="shared" si="82"/>
        <v>14.918714555765597</v>
      </c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>
        <v>3039.9</v>
      </c>
      <c r="GA18" s="8">
        <v>0</v>
      </c>
      <c r="GB18" s="22">
        <f t="shared" si="83"/>
        <v>0</v>
      </c>
      <c r="GC18" s="8"/>
      <c r="GD18" s="8"/>
      <c r="GE18" s="22"/>
      <c r="GF18" s="8"/>
      <c r="GG18" s="8"/>
      <c r="GH18" s="8"/>
      <c r="GI18" s="8"/>
      <c r="GJ18" s="8"/>
      <c r="GK18" s="22"/>
      <c r="GL18" s="8"/>
      <c r="GM18" s="8"/>
      <c r="GN18" s="21"/>
      <c r="GO18" s="8"/>
      <c r="GP18" s="8"/>
      <c r="GQ18" s="22"/>
      <c r="GR18" s="52">
        <v>3999.6</v>
      </c>
      <c r="GS18" s="52">
        <v>1999.8</v>
      </c>
      <c r="GT18" s="22">
        <f t="shared" si="40"/>
        <v>50</v>
      </c>
      <c r="GU18" s="52">
        <v>1217.4000000000001</v>
      </c>
      <c r="GV18" s="52">
        <v>608.70000000000005</v>
      </c>
      <c r="GW18" s="22">
        <f t="shared" si="41"/>
        <v>50</v>
      </c>
      <c r="GX18" s="52">
        <v>2920.8</v>
      </c>
      <c r="GY18" s="52">
        <v>0</v>
      </c>
      <c r="GZ18" s="22">
        <f t="shared" si="42"/>
        <v>0</v>
      </c>
      <c r="HA18" s="52">
        <v>642.5</v>
      </c>
      <c r="HB18" s="52">
        <v>121.9</v>
      </c>
      <c r="HC18" s="22">
        <f t="shared" si="43"/>
        <v>18.972762645914397</v>
      </c>
      <c r="HD18" s="52"/>
      <c r="HE18" s="52"/>
      <c r="HF18" s="21"/>
      <c r="HG18" s="52"/>
      <c r="HH18" s="52"/>
      <c r="HI18" s="21"/>
      <c r="HJ18" s="52"/>
      <c r="HK18" s="52"/>
      <c r="HL18" s="52"/>
      <c r="HM18" s="52"/>
      <c r="HN18" s="52"/>
      <c r="HO18" s="52"/>
      <c r="HP18" s="8">
        <v>95</v>
      </c>
      <c r="HQ18" s="8">
        <v>0</v>
      </c>
      <c r="HR18" s="22">
        <f t="shared" si="46"/>
        <v>0</v>
      </c>
      <c r="HS18" s="52"/>
      <c r="HT18" s="52"/>
      <c r="HU18" s="21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52"/>
      <c r="II18" s="52"/>
      <c r="IJ18" s="52"/>
      <c r="IK18" s="8"/>
      <c r="IL18" s="8"/>
      <c r="IM18" s="8"/>
      <c r="IN18" s="8"/>
      <c r="IO18" s="8"/>
      <c r="IP18" s="8"/>
      <c r="IQ18" s="8"/>
      <c r="IR18" s="8"/>
      <c r="IS18" s="8"/>
      <c r="IT18" s="52"/>
      <c r="IU18" s="52"/>
      <c r="IV18" s="21"/>
      <c r="IW18" s="52"/>
      <c r="IX18" s="52"/>
      <c r="IY18" s="21"/>
      <c r="IZ18" s="52"/>
      <c r="JA18" s="52"/>
      <c r="JB18" s="52"/>
      <c r="JC18" s="52"/>
      <c r="JD18" s="52"/>
      <c r="JE18" s="52"/>
      <c r="JF18" s="52"/>
      <c r="JG18" s="52"/>
      <c r="JH18" s="52"/>
    </row>
    <row r="19" spans="1:268" s="53" customFormat="1" ht="18" customHeight="1">
      <c r="A19" s="52" t="s">
        <v>35</v>
      </c>
      <c r="B19" s="52">
        <f t="shared" si="95"/>
        <v>49952.6</v>
      </c>
      <c r="C19" s="52">
        <f t="shared" si="96"/>
        <v>8832.1</v>
      </c>
      <c r="D19" s="22">
        <f t="shared" si="1"/>
        <v>17.680961551550872</v>
      </c>
      <c r="E19" s="52">
        <v>5774.1</v>
      </c>
      <c r="F19" s="52">
        <v>2369</v>
      </c>
      <c r="G19" s="52">
        <f t="shared" si="7"/>
        <v>41.028039001749192</v>
      </c>
      <c r="H19" s="52"/>
      <c r="I19" s="52"/>
      <c r="J19" s="52"/>
      <c r="K19" s="52">
        <v>19152.900000000001</v>
      </c>
      <c r="L19" s="52">
        <v>2350.1999999999998</v>
      </c>
      <c r="M19" s="22">
        <f t="shared" si="60"/>
        <v>12.27072662625503</v>
      </c>
      <c r="N19" s="52">
        <v>4089.7</v>
      </c>
      <c r="O19" s="52">
        <v>1535.9</v>
      </c>
      <c r="P19" s="52">
        <v>37.555321906252296</v>
      </c>
      <c r="Q19" s="52"/>
      <c r="R19" s="52"/>
      <c r="S19" s="52"/>
      <c r="T19" s="52">
        <v>1615.8</v>
      </c>
      <c r="U19" s="52">
        <v>0</v>
      </c>
      <c r="V19" s="22">
        <f t="shared" si="57"/>
        <v>0</v>
      </c>
      <c r="W19" s="8">
        <v>0</v>
      </c>
      <c r="X19" s="8">
        <v>0</v>
      </c>
      <c r="Y19" s="8"/>
      <c r="Z19" s="52">
        <v>0</v>
      </c>
      <c r="AA19" s="52">
        <v>0</v>
      </c>
      <c r="AB19" s="52"/>
      <c r="AC19" s="52">
        <v>0</v>
      </c>
      <c r="AD19" s="52">
        <v>0</v>
      </c>
      <c r="AE19" s="22"/>
      <c r="AF19" s="52">
        <v>0</v>
      </c>
      <c r="AG19" s="52">
        <v>0</v>
      </c>
      <c r="AH19" s="52"/>
      <c r="AI19" s="8">
        <v>270</v>
      </c>
      <c r="AJ19" s="8">
        <v>0</v>
      </c>
      <c r="AK19" s="22">
        <f t="shared" si="97"/>
        <v>0</v>
      </c>
      <c r="AL19" s="52">
        <v>0</v>
      </c>
      <c r="AM19" s="52">
        <v>0</v>
      </c>
      <c r="AN19" s="52"/>
      <c r="AO19" s="52">
        <v>2123.6999999999998</v>
      </c>
      <c r="AP19" s="52">
        <v>0</v>
      </c>
      <c r="AQ19" s="52"/>
      <c r="AR19" s="52">
        <v>0</v>
      </c>
      <c r="AS19" s="52">
        <v>0</v>
      </c>
      <c r="AT19" s="52"/>
      <c r="AU19" s="52">
        <v>0</v>
      </c>
      <c r="AV19" s="52">
        <v>0</v>
      </c>
      <c r="AW19" s="52"/>
      <c r="AX19" s="52">
        <v>0</v>
      </c>
      <c r="AY19" s="52">
        <v>0</v>
      </c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21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21"/>
      <c r="CB19" s="52"/>
      <c r="CC19" s="52"/>
      <c r="CD19" s="21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21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2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21"/>
      <c r="EM19" s="52"/>
      <c r="EN19" s="52"/>
      <c r="EO19" s="22"/>
      <c r="EP19" s="52"/>
      <c r="EQ19" s="52"/>
      <c r="ER19" s="21"/>
      <c r="ES19" s="52"/>
      <c r="ET19" s="52"/>
      <c r="EU19" s="22"/>
      <c r="EV19" s="52"/>
      <c r="EW19" s="52"/>
      <c r="EX19" s="22"/>
      <c r="EY19" s="52"/>
      <c r="EZ19" s="52"/>
      <c r="FA19" s="21"/>
      <c r="FB19" s="52">
        <v>0</v>
      </c>
      <c r="FC19" s="52"/>
      <c r="FD19" s="52"/>
      <c r="FE19" s="54">
        <v>1924.1</v>
      </c>
      <c r="FF19" s="52">
        <v>482.6</v>
      </c>
      <c r="FG19" s="22">
        <f t="shared" si="81"/>
        <v>25.08185645236734</v>
      </c>
      <c r="FH19" s="52">
        <v>8.6</v>
      </c>
      <c r="FI19" s="52">
        <v>3.4</v>
      </c>
      <c r="FJ19" s="22">
        <f t="shared" si="31"/>
        <v>39.534883720930232</v>
      </c>
      <c r="FK19" s="52">
        <v>1945.7</v>
      </c>
      <c r="FL19" s="52">
        <v>0</v>
      </c>
      <c r="FM19" s="22">
        <f t="shared" si="82"/>
        <v>0</v>
      </c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>
        <v>1013.3</v>
      </c>
      <c r="GA19" s="8">
        <v>0</v>
      </c>
      <c r="GB19" s="22">
        <f t="shared" si="83"/>
        <v>0</v>
      </c>
      <c r="GC19" s="8">
        <v>6407.5</v>
      </c>
      <c r="GD19" s="8">
        <v>0</v>
      </c>
      <c r="GE19" s="22">
        <v>0</v>
      </c>
      <c r="GF19" s="8"/>
      <c r="GG19" s="8"/>
      <c r="GH19" s="8"/>
      <c r="GI19" s="8"/>
      <c r="GJ19" s="8"/>
      <c r="GK19" s="22"/>
      <c r="GL19" s="8"/>
      <c r="GM19" s="8"/>
      <c r="GN19" s="21"/>
      <c r="GO19" s="8">
        <v>225</v>
      </c>
      <c r="GP19" s="8">
        <v>225</v>
      </c>
      <c r="GQ19" s="22">
        <f t="shared" si="86"/>
        <v>100</v>
      </c>
      <c r="GR19" s="52">
        <v>2901.6</v>
      </c>
      <c r="GS19" s="52">
        <v>1450.8</v>
      </c>
      <c r="GT19" s="22">
        <f t="shared" si="40"/>
        <v>50</v>
      </c>
      <c r="GU19" s="52">
        <v>830.3</v>
      </c>
      <c r="GV19" s="52">
        <v>415.2</v>
      </c>
      <c r="GW19" s="22">
        <f t="shared" si="41"/>
        <v>50.006021919788033</v>
      </c>
      <c r="GX19" s="52">
        <v>1343.8</v>
      </c>
      <c r="GY19" s="52">
        <v>0</v>
      </c>
      <c r="GZ19" s="22">
        <f t="shared" si="42"/>
        <v>0</v>
      </c>
      <c r="HA19" s="52">
        <v>292.5</v>
      </c>
      <c r="HB19" s="52">
        <v>0</v>
      </c>
      <c r="HC19" s="22">
        <f t="shared" si="43"/>
        <v>0</v>
      </c>
      <c r="HD19" s="52"/>
      <c r="HE19" s="52"/>
      <c r="HF19" s="21"/>
      <c r="HG19" s="52"/>
      <c r="HH19" s="52"/>
      <c r="HI19" s="21"/>
      <c r="HJ19" s="52"/>
      <c r="HK19" s="52"/>
      <c r="HL19" s="52"/>
      <c r="HM19" s="52"/>
      <c r="HN19" s="52"/>
      <c r="HO19" s="52"/>
      <c r="HP19" s="8">
        <v>34</v>
      </c>
      <c r="HQ19" s="8">
        <v>0</v>
      </c>
      <c r="HR19" s="22">
        <f t="shared" si="46"/>
        <v>0</v>
      </c>
      <c r="HS19" s="52"/>
      <c r="HT19" s="52"/>
      <c r="HU19" s="21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52"/>
      <c r="II19" s="52"/>
      <c r="IJ19" s="52"/>
      <c r="IK19" s="8"/>
      <c r="IL19" s="8"/>
      <c r="IM19" s="8"/>
      <c r="IN19" s="8"/>
      <c r="IO19" s="8"/>
      <c r="IP19" s="8"/>
      <c r="IQ19" s="8"/>
      <c r="IR19" s="8"/>
      <c r="IS19" s="8"/>
      <c r="IT19" s="52"/>
      <c r="IU19" s="52"/>
      <c r="IV19" s="21"/>
      <c r="IW19" s="52"/>
      <c r="IX19" s="52"/>
      <c r="IY19" s="21"/>
      <c r="IZ19" s="52"/>
      <c r="JA19" s="52"/>
      <c r="JB19" s="52"/>
      <c r="JC19" s="52"/>
      <c r="JD19" s="52"/>
      <c r="JE19" s="52"/>
      <c r="JF19" s="52"/>
      <c r="JG19" s="52"/>
      <c r="JH19" s="52"/>
    </row>
    <row r="20" spans="1:268" s="53" customFormat="1" ht="18" customHeight="1">
      <c r="A20" s="52" t="s">
        <v>36</v>
      </c>
      <c r="B20" s="52">
        <f t="shared" si="95"/>
        <v>155639.5</v>
      </c>
      <c r="C20" s="52">
        <f t="shared" si="96"/>
        <v>13674.300000000001</v>
      </c>
      <c r="D20" s="22">
        <f t="shared" si="1"/>
        <v>8.7858801910825992</v>
      </c>
      <c r="E20" s="52">
        <v>3285.1</v>
      </c>
      <c r="F20" s="52">
        <v>636.70000000000005</v>
      </c>
      <c r="G20" s="52">
        <f t="shared" si="7"/>
        <v>19.381449575355393</v>
      </c>
      <c r="H20" s="52">
        <v>2783.9</v>
      </c>
      <c r="I20" s="52">
        <v>0</v>
      </c>
      <c r="J20" s="52">
        <v>0</v>
      </c>
      <c r="K20" s="52">
        <v>16376.3</v>
      </c>
      <c r="L20" s="52">
        <v>5295</v>
      </c>
      <c r="M20" s="22">
        <f t="shared" si="60"/>
        <v>32.333310943253366</v>
      </c>
      <c r="N20" s="52">
        <v>2779</v>
      </c>
      <c r="O20" s="52">
        <v>265.60000000000002</v>
      </c>
      <c r="P20" s="52">
        <v>9.5573947463116227</v>
      </c>
      <c r="Q20" s="52"/>
      <c r="R20" s="52"/>
      <c r="S20" s="52"/>
      <c r="T20" s="52">
        <v>724.6</v>
      </c>
      <c r="U20" s="52">
        <v>0</v>
      </c>
      <c r="V20" s="22">
        <f t="shared" si="57"/>
        <v>0</v>
      </c>
      <c r="W20" s="8">
        <v>0</v>
      </c>
      <c r="X20" s="8">
        <v>0</v>
      </c>
      <c r="Y20" s="8"/>
      <c r="Z20" s="52">
        <v>0</v>
      </c>
      <c r="AA20" s="52">
        <v>0</v>
      </c>
      <c r="AB20" s="52"/>
      <c r="AC20" s="52">
        <v>0</v>
      </c>
      <c r="AD20" s="52">
        <v>0</v>
      </c>
      <c r="AE20" s="22"/>
      <c r="AF20" s="52">
        <v>0</v>
      </c>
      <c r="AG20" s="52">
        <v>0</v>
      </c>
      <c r="AH20" s="52"/>
      <c r="AI20" s="8">
        <v>402.1</v>
      </c>
      <c r="AJ20" s="8">
        <v>0</v>
      </c>
      <c r="AK20" s="22">
        <f t="shared" si="97"/>
        <v>0</v>
      </c>
      <c r="AL20" s="52">
        <v>0</v>
      </c>
      <c r="AM20" s="52">
        <v>0</v>
      </c>
      <c r="AN20" s="52"/>
      <c r="AO20" s="52">
        <v>2966</v>
      </c>
      <c r="AP20" s="52">
        <v>1163.5999999999999</v>
      </c>
      <c r="AQ20" s="52"/>
      <c r="AR20" s="52">
        <v>0</v>
      </c>
      <c r="AS20" s="52">
        <v>0</v>
      </c>
      <c r="AT20" s="52"/>
      <c r="AU20" s="52">
        <v>11280.8</v>
      </c>
      <c r="AV20" s="52">
        <v>0</v>
      </c>
      <c r="AW20" s="52"/>
      <c r="AX20" s="52">
        <v>0</v>
      </c>
      <c r="AY20" s="52">
        <v>0</v>
      </c>
      <c r="AZ20" s="52"/>
      <c r="BA20" s="52">
        <v>15000</v>
      </c>
      <c r="BB20" s="52">
        <v>0</v>
      </c>
      <c r="BC20" s="52">
        <v>0</v>
      </c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21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21"/>
      <c r="CB20" s="52"/>
      <c r="CC20" s="52"/>
      <c r="CD20" s="21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21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2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>
        <v>14219.6</v>
      </c>
      <c r="EK20" s="52">
        <v>1253.5</v>
      </c>
      <c r="EL20" s="22">
        <f t="shared" si="74"/>
        <v>8.8152971954204062</v>
      </c>
      <c r="EM20" s="52"/>
      <c r="EN20" s="52"/>
      <c r="EO20" s="22"/>
      <c r="EP20" s="52"/>
      <c r="EQ20" s="52"/>
      <c r="ER20" s="21"/>
      <c r="ES20" s="52"/>
      <c r="ET20" s="52"/>
      <c r="EU20" s="22"/>
      <c r="EV20" s="52"/>
      <c r="EW20" s="52"/>
      <c r="EX20" s="22"/>
      <c r="EY20" s="52"/>
      <c r="EZ20" s="52"/>
      <c r="FA20" s="21"/>
      <c r="FB20" s="52">
        <v>0</v>
      </c>
      <c r="FC20" s="52"/>
      <c r="FD20" s="52"/>
      <c r="FE20" s="54">
        <v>3061.7</v>
      </c>
      <c r="FF20" s="52">
        <v>1236.2</v>
      </c>
      <c r="FG20" s="22">
        <f t="shared" si="81"/>
        <v>40.376261554038614</v>
      </c>
      <c r="FH20" s="52">
        <v>11.1</v>
      </c>
      <c r="FI20" s="52">
        <v>11.1</v>
      </c>
      <c r="FJ20" s="22">
        <f t="shared" si="31"/>
        <v>100</v>
      </c>
      <c r="FK20" s="52">
        <v>1983.7</v>
      </c>
      <c r="FL20" s="52">
        <v>0</v>
      </c>
      <c r="FM20" s="22">
        <f t="shared" si="82"/>
        <v>0</v>
      </c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>
        <v>1013.3</v>
      </c>
      <c r="GA20" s="8">
        <v>0</v>
      </c>
      <c r="GB20" s="22">
        <f t="shared" si="83"/>
        <v>0</v>
      </c>
      <c r="GC20" s="8"/>
      <c r="GD20" s="8"/>
      <c r="GE20" s="22"/>
      <c r="GF20" s="8"/>
      <c r="GG20" s="8"/>
      <c r="GH20" s="8"/>
      <c r="GI20" s="8"/>
      <c r="GJ20" s="8"/>
      <c r="GK20" s="22"/>
      <c r="GL20" s="8"/>
      <c r="GM20" s="8"/>
      <c r="GN20" s="21"/>
      <c r="GO20" s="8"/>
      <c r="GP20" s="8"/>
      <c r="GQ20" s="22"/>
      <c r="GR20" s="52">
        <v>3057.9</v>
      </c>
      <c r="GS20" s="52">
        <v>3057.9</v>
      </c>
      <c r="GT20" s="22">
        <f t="shared" si="40"/>
        <v>100</v>
      </c>
      <c r="GU20" s="52">
        <v>900.1</v>
      </c>
      <c r="GV20" s="52">
        <v>450</v>
      </c>
      <c r="GW20" s="22">
        <f t="shared" si="41"/>
        <v>49.994445061659817</v>
      </c>
      <c r="GX20" s="52">
        <v>1644.9</v>
      </c>
      <c r="GY20" s="52">
        <v>0</v>
      </c>
      <c r="GZ20" s="22">
        <f t="shared" si="42"/>
        <v>0</v>
      </c>
      <c r="HA20" s="52">
        <v>635</v>
      </c>
      <c r="HB20" s="52">
        <v>304.7</v>
      </c>
      <c r="HC20" s="22">
        <f t="shared" si="43"/>
        <v>47.984251968503933</v>
      </c>
      <c r="HD20" s="52">
        <v>62088.800000000003</v>
      </c>
      <c r="HE20" s="52">
        <v>0</v>
      </c>
      <c r="HF20" s="22">
        <f t="shared" si="87"/>
        <v>0</v>
      </c>
      <c r="HG20" s="52">
        <v>11425.6</v>
      </c>
      <c r="HH20" s="52">
        <v>0</v>
      </c>
      <c r="HI20" s="21">
        <f t="shared" si="88"/>
        <v>0</v>
      </c>
      <c r="HJ20" s="52"/>
      <c r="HK20" s="52"/>
      <c r="HL20" s="52"/>
      <c r="HM20" s="52"/>
      <c r="HN20" s="52"/>
      <c r="HO20" s="52"/>
      <c r="HP20" s="8"/>
      <c r="HQ20" s="8"/>
      <c r="HR20" s="22"/>
      <c r="HS20" s="52"/>
      <c r="HT20" s="52"/>
      <c r="HU20" s="21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52"/>
      <c r="II20" s="52"/>
      <c r="IJ20" s="52"/>
      <c r="IK20" s="8"/>
      <c r="IL20" s="8"/>
      <c r="IM20" s="8"/>
      <c r="IN20" s="8"/>
      <c r="IO20" s="8"/>
      <c r="IP20" s="8"/>
      <c r="IQ20" s="8"/>
      <c r="IR20" s="8"/>
      <c r="IS20" s="8"/>
      <c r="IT20" s="52"/>
      <c r="IU20" s="52"/>
      <c r="IV20" s="21"/>
      <c r="IW20" s="52"/>
      <c r="IX20" s="52"/>
      <c r="IY20" s="21"/>
      <c r="IZ20" s="52"/>
      <c r="JA20" s="52"/>
      <c r="JB20" s="52"/>
      <c r="JC20" s="52"/>
      <c r="JD20" s="52"/>
      <c r="JE20" s="52"/>
      <c r="JF20" s="52"/>
      <c r="JG20" s="52"/>
      <c r="JH20" s="52"/>
    </row>
    <row r="21" spans="1:268" s="53" customFormat="1" ht="18" customHeight="1">
      <c r="A21" s="52" t="s">
        <v>37</v>
      </c>
      <c r="B21" s="52">
        <f t="shared" si="95"/>
        <v>41571.999999999993</v>
      </c>
      <c r="C21" s="52">
        <f t="shared" si="96"/>
        <v>9710.6</v>
      </c>
      <c r="D21" s="22">
        <f t="shared" si="1"/>
        <v>23.358510535937654</v>
      </c>
      <c r="E21" s="52">
        <v>1707.6</v>
      </c>
      <c r="F21" s="52">
        <v>583.6</v>
      </c>
      <c r="G21" s="52">
        <f t="shared" si="7"/>
        <v>34.176622159756384</v>
      </c>
      <c r="H21" s="52"/>
      <c r="I21" s="52"/>
      <c r="J21" s="52"/>
      <c r="K21" s="52">
        <v>22552.799999999999</v>
      </c>
      <c r="L21" s="52">
        <v>5780</v>
      </c>
      <c r="M21" s="22">
        <f t="shared" si="60"/>
        <v>25.628746763151362</v>
      </c>
      <c r="N21" s="52">
        <v>2735.1</v>
      </c>
      <c r="O21" s="52">
        <v>805.1</v>
      </c>
      <c r="P21" s="52">
        <v>29.435852436839603</v>
      </c>
      <c r="Q21" s="52"/>
      <c r="R21" s="52"/>
      <c r="S21" s="52"/>
      <c r="T21" s="52">
        <v>1095.5</v>
      </c>
      <c r="U21" s="52">
        <v>0</v>
      </c>
      <c r="V21" s="22">
        <f t="shared" si="57"/>
        <v>0</v>
      </c>
      <c r="W21" s="8">
        <v>0</v>
      </c>
      <c r="X21" s="8">
        <v>0</v>
      </c>
      <c r="Y21" s="8"/>
      <c r="Z21" s="52">
        <v>0</v>
      </c>
      <c r="AA21" s="52">
        <v>0</v>
      </c>
      <c r="AB21" s="52"/>
      <c r="AC21" s="52">
        <v>0</v>
      </c>
      <c r="AD21" s="52">
        <v>0</v>
      </c>
      <c r="AE21" s="22"/>
      <c r="AF21" s="52">
        <v>0</v>
      </c>
      <c r="AG21" s="52">
        <v>0</v>
      </c>
      <c r="AH21" s="52"/>
      <c r="AI21" s="8">
        <v>4539.3</v>
      </c>
      <c r="AJ21" s="8">
        <v>0</v>
      </c>
      <c r="AK21" s="22">
        <f t="shared" si="97"/>
        <v>0</v>
      </c>
      <c r="AL21" s="52">
        <v>0</v>
      </c>
      <c r="AM21" s="52">
        <v>0</v>
      </c>
      <c r="AN21" s="52"/>
      <c r="AO21" s="52">
        <v>140.19999999999999</v>
      </c>
      <c r="AP21" s="52">
        <v>52.6</v>
      </c>
      <c r="AQ21" s="52"/>
      <c r="AR21" s="52">
        <v>0</v>
      </c>
      <c r="AS21" s="52">
        <v>0</v>
      </c>
      <c r="AT21" s="52"/>
      <c r="AU21" s="52">
        <v>0</v>
      </c>
      <c r="AV21" s="52">
        <v>0</v>
      </c>
      <c r="AW21" s="52"/>
      <c r="AX21" s="52">
        <v>0</v>
      </c>
      <c r="AY21" s="52">
        <v>0</v>
      </c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21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21"/>
      <c r="CB21" s="52"/>
      <c r="CC21" s="52"/>
      <c r="CD21" s="21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21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2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22"/>
      <c r="EP21" s="52"/>
      <c r="EQ21" s="52"/>
      <c r="ER21" s="21"/>
      <c r="ES21" s="52"/>
      <c r="ET21" s="52"/>
      <c r="EU21" s="22"/>
      <c r="EV21" s="52"/>
      <c r="EW21" s="52"/>
      <c r="EX21" s="22"/>
      <c r="EY21" s="52"/>
      <c r="EZ21" s="52"/>
      <c r="FA21" s="21"/>
      <c r="FB21" s="52">
        <v>0</v>
      </c>
      <c r="FC21" s="52"/>
      <c r="FD21" s="52"/>
      <c r="FE21" s="54">
        <v>2135</v>
      </c>
      <c r="FF21" s="52">
        <v>1112.0999999999999</v>
      </c>
      <c r="FG21" s="22">
        <f t="shared" si="81"/>
        <v>52.08899297423887</v>
      </c>
      <c r="FH21" s="52">
        <v>6.3</v>
      </c>
      <c r="FI21" s="52">
        <v>6.3</v>
      </c>
      <c r="FJ21" s="22">
        <f t="shared" si="31"/>
        <v>100</v>
      </c>
      <c r="FK21" s="52">
        <v>1078.0999999999999</v>
      </c>
      <c r="FL21" s="52">
        <v>0</v>
      </c>
      <c r="FM21" s="22">
        <f t="shared" si="82"/>
        <v>0</v>
      </c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>
        <v>1013.3</v>
      </c>
      <c r="GA21" s="8">
        <v>0</v>
      </c>
      <c r="GB21" s="22">
        <f t="shared" si="83"/>
        <v>0</v>
      </c>
      <c r="GC21" s="8"/>
      <c r="GD21" s="8"/>
      <c r="GE21" s="22"/>
      <c r="GF21" s="8"/>
      <c r="GG21" s="8"/>
      <c r="GH21" s="8"/>
      <c r="GI21" s="8"/>
      <c r="GJ21" s="8"/>
      <c r="GK21" s="22"/>
      <c r="GL21" s="8"/>
      <c r="GM21" s="8"/>
      <c r="GN21" s="21"/>
      <c r="GO21" s="8"/>
      <c r="GP21" s="8"/>
      <c r="GQ21" s="22"/>
      <c r="GR21" s="52">
        <v>2007.9</v>
      </c>
      <c r="GS21" s="52">
        <v>1003.9</v>
      </c>
      <c r="GT21" s="22">
        <f t="shared" si="40"/>
        <v>49.997509836147216</v>
      </c>
      <c r="GU21" s="52">
        <v>490.2</v>
      </c>
      <c r="GV21" s="52">
        <v>245.1</v>
      </c>
      <c r="GW21" s="22">
        <f t="shared" si="41"/>
        <v>50</v>
      </c>
      <c r="GX21" s="52">
        <v>1678.7</v>
      </c>
      <c r="GY21" s="52">
        <v>0</v>
      </c>
      <c r="GZ21" s="22">
        <f t="shared" si="42"/>
        <v>0</v>
      </c>
      <c r="HA21" s="52">
        <v>290</v>
      </c>
      <c r="HB21" s="52">
        <v>121.9</v>
      </c>
      <c r="HC21" s="22">
        <f t="shared" si="43"/>
        <v>42.03448275862069</v>
      </c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8">
        <v>102</v>
      </c>
      <c r="HQ21" s="8">
        <v>0</v>
      </c>
      <c r="HR21" s="22">
        <f t="shared" si="46"/>
        <v>0</v>
      </c>
      <c r="HS21" s="52"/>
      <c r="HT21" s="52"/>
      <c r="HU21" s="21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52"/>
      <c r="II21" s="52"/>
      <c r="IJ21" s="52"/>
      <c r="IK21" s="8"/>
      <c r="IL21" s="8"/>
      <c r="IM21" s="8"/>
      <c r="IN21" s="8"/>
      <c r="IO21" s="8"/>
      <c r="IP21" s="8"/>
      <c r="IQ21" s="8"/>
      <c r="IR21" s="8"/>
      <c r="IS21" s="8"/>
      <c r="IT21" s="52"/>
      <c r="IU21" s="52"/>
      <c r="IV21" s="21"/>
      <c r="IW21" s="52"/>
      <c r="IX21" s="52"/>
      <c r="IY21" s="21"/>
      <c r="IZ21" s="52"/>
      <c r="JA21" s="52"/>
      <c r="JB21" s="52"/>
      <c r="JC21" s="52"/>
      <c r="JD21" s="52"/>
      <c r="JE21" s="52"/>
      <c r="JF21" s="52"/>
      <c r="JG21" s="52"/>
      <c r="JH21" s="52"/>
    </row>
    <row r="22" spans="1:268" s="53" customFormat="1" ht="18" customHeight="1">
      <c r="A22" s="52" t="s">
        <v>38</v>
      </c>
      <c r="B22" s="52">
        <f t="shared" si="95"/>
        <v>47529.200000000004</v>
      </c>
      <c r="C22" s="52">
        <f t="shared" si="96"/>
        <v>11139.199999999999</v>
      </c>
      <c r="D22" s="22">
        <f t="shared" si="1"/>
        <v>23.436540063792357</v>
      </c>
      <c r="E22" s="52">
        <v>741.8</v>
      </c>
      <c r="F22" s="52">
        <v>573</v>
      </c>
      <c r="G22" s="52">
        <f t="shared" si="7"/>
        <v>77.244540307360481</v>
      </c>
      <c r="H22" s="52"/>
      <c r="I22" s="52"/>
      <c r="J22" s="52"/>
      <c r="K22" s="52">
        <v>19209.5</v>
      </c>
      <c r="L22" s="52">
        <v>5808</v>
      </c>
      <c r="M22" s="22">
        <f t="shared" si="60"/>
        <v>30.235039954189336</v>
      </c>
      <c r="N22" s="52">
        <v>3554.8</v>
      </c>
      <c r="O22" s="52">
        <v>1312.2</v>
      </c>
      <c r="P22" s="52">
        <v>36.913469112186334</v>
      </c>
      <c r="Q22" s="52"/>
      <c r="R22" s="52"/>
      <c r="S22" s="52"/>
      <c r="T22" s="52">
        <v>351.2</v>
      </c>
      <c r="U22" s="52">
        <v>0</v>
      </c>
      <c r="V22" s="22">
        <f t="shared" si="57"/>
        <v>0</v>
      </c>
      <c r="W22" s="8">
        <v>0</v>
      </c>
      <c r="X22" s="8">
        <v>0</v>
      </c>
      <c r="Y22" s="8"/>
      <c r="Z22" s="52">
        <v>0</v>
      </c>
      <c r="AA22" s="52">
        <v>0</v>
      </c>
      <c r="AB22" s="52"/>
      <c r="AC22" s="52">
        <v>0</v>
      </c>
      <c r="AD22" s="52">
        <v>0</v>
      </c>
      <c r="AE22" s="22"/>
      <c r="AF22" s="52">
        <v>0</v>
      </c>
      <c r="AG22" s="52">
        <v>0</v>
      </c>
      <c r="AH22" s="52"/>
      <c r="AI22" s="8">
        <v>3028.1</v>
      </c>
      <c r="AJ22" s="8">
        <v>866.6</v>
      </c>
      <c r="AK22" s="22">
        <f t="shared" si="97"/>
        <v>28.618605726363068</v>
      </c>
      <c r="AL22" s="52">
        <v>0</v>
      </c>
      <c r="AM22" s="52">
        <v>0</v>
      </c>
      <c r="AN22" s="52"/>
      <c r="AO22" s="52">
        <v>1316.2</v>
      </c>
      <c r="AP22" s="52">
        <v>489.9</v>
      </c>
      <c r="AQ22" s="52"/>
      <c r="AR22" s="52">
        <v>0</v>
      </c>
      <c r="AS22" s="52">
        <v>0</v>
      </c>
      <c r="AT22" s="52"/>
      <c r="AU22" s="52">
        <v>0</v>
      </c>
      <c r="AV22" s="52">
        <v>0</v>
      </c>
      <c r="AW22" s="52"/>
      <c r="AX22" s="52">
        <v>0</v>
      </c>
      <c r="AY22" s="52">
        <v>0</v>
      </c>
      <c r="AZ22" s="52"/>
      <c r="BA22" s="52">
        <v>13000</v>
      </c>
      <c r="BB22" s="52">
        <v>0</v>
      </c>
      <c r="BC22" s="52">
        <v>0</v>
      </c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21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21"/>
      <c r="CB22" s="52"/>
      <c r="CC22" s="52"/>
      <c r="CD22" s="21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21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2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22"/>
      <c r="EP22" s="52"/>
      <c r="EQ22" s="52"/>
      <c r="ER22" s="21"/>
      <c r="ES22" s="52"/>
      <c r="ET22" s="52"/>
      <c r="EU22" s="22"/>
      <c r="EV22" s="52"/>
      <c r="EW22" s="52"/>
      <c r="EX22" s="22"/>
      <c r="EY22" s="52"/>
      <c r="EZ22" s="52"/>
      <c r="FA22" s="21"/>
      <c r="FB22" s="52">
        <v>0</v>
      </c>
      <c r="FC22" s="52"/>
      <c r="FD22" s="52"/>
      <c r="FE22" s="54">
        <v>1485.6</v>
      </c>
      <c r="FF22" s="52">
        <v>520.5</v>
      </c>
      <c r="FG22" s="22">
        <f t="shared" si="81"/>
        <v>35.03634894991923</v>
      </c>
      <c r="FH22" s="52">
        <v>6.4</v>
      </c>
      <c r="FI22" s="52">
        <v>6.4</v>
      </c>
      <c r="FJ22" s="22">
        <f t="shared" si="31"/>
        <v>100</v>
      </c>
      <c r="FK22" s="52">
        <v>431.5</v>
      </c>
      <c r="FL22" s="52">
        <v>0</v>
      </c>
      <c r="FM22" s="22">
        <f t="shared" si="82"/>
        <v>0</v>
      </c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22"/>
      <c r="GC22" s="8"/>
      <c r="GD22" s="8"/>
      <c r="GE22" s="22"/>
      <c r="GF22" s="8"/>
      <c r="GG22" s="8"/>
      <c r="GH22" s="8"/>
      <c r="GI22" s="8"/>
      <c r="GJ22" s="8"/>
      <c r="GK22" s="22"/>
      <c r="GL22" s="8">
        <v>14.2</v>
      </c>
      <c r="GM22" s="8">
        <v>14.2</v>
      </c>
      <c r="GN22" s="22">
        <f t="shared" si="85"/>
        <v>100</v>
      </c>
      <c r="GO22" s="8">
        <v>150</v>
      </c>
      <c r="GP22" s="8">
        <v>150</v>
      </c>
      <c r="GQ22" s="22">
        <f t="shared" si="86"/>
        <v>100</v>
      </c>
      <c r="GR22" s="52">
        <v>2149.3000000000002</v>
      </c>
      <c r="GS22" s="52">
        <v>1074.5999999999999</v>
      </c>
      <c r="GT22" s="22">
        <f t="shared" si="40"/>
        <v>49.99767366119201</v>
      </c>
      <c r="GU22" s="52">
        <v>403.8</v>
      </c>
      <c r="GV22" s="52">
        <v>201.9</v>
      </c>
      <c r="GW22" s="22">
        <f t="shared" si="41"/>
        <v>50</v>
      </c>
      <c r="GX22" s="52">
        <v>1174.3</v>
      </c>
      <c r="GY22" s="52">
        <v>0</v>
      </c>
      <c r="GZ22" s="22">
        <f t="shared" si="42"/>
        <v>0</v>
      </c>
      <c r="HA22" s="52">
        <v>417.5</v>
      </c>
      <c r="HB22" s="52">
        <v>121.9</v>
      </c>
      <c r="HC22" s="22">
        <f t="shared" si="43"/>
        <v>29.197604790419163</v>
      </c>
      <c r="HD22" s="52"/>
      <c r="HE22" s="52"/>
      <c r="HF22" s="52"/>
      <c r="HG22" s="52"/>
      <c r="HH22" s="52"/>
      <c r="HI22" s="52"/>
      <c r="HJ22" s="52"/>
      <c r="HK22" s="52"/>
      <c r="HL22" s="52"/>
      <c r="HM22" s="52"/>
      <c r="HN22" s="52"/>
      <c r="HO22" s="52"/>
      <c r="HP22" s="8">
        <v>95</v>
      </c>
      <c r="HQ22" s="8">
        <v>0</v>
      </c>
      <c r="HR22" s="22">
        <f t="shared" si="46"/>
        <v>0</v>
      </c>
      <c r="HS22" s="52"/>
      <c r="HT22" s="52"/>
      <c r="HU22" s="21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52"/>
      <c r="II22" s="52"/>
      <c r="IJ22" s="52"/>
      <c r="IK22" s="8"/>
      <c r="IL22" s="8"/>
      <c r="IM22" s="8"/>
      <c r="IN22" s="8"/>
      <c r="IO22" s="8"/>
      <c r="IP22" s="8"/>
      <c r="IQ22" s="8"/>
      <c r="IR22" s="8"/>
      <c r="IS22" s="8"/>
      <c r="IT22" s="52"/>
      <c r="IU22" s="52"/>
      <c r="IV22" s="21"/>
      <c r="IW22" s="52"/>
      <c r="IX22" s="52"/>
      <c r="IY22" s="21"/>
      <c r="IZ22" s="52"/>
      <c r="JA22" s="52"/>
      <c r="JB22" s="52"/>
      <c r="JC22" s="52"/>
      <c r="JD22" s="52"/>
      <c r="JE22" s="52"/>
      <c r="JF22" s="52"/>
      <c r="JG22" s="52"/>
      <c r="JH22" s="52"/>
    </row>
    <row r="23" spans="1:268" s="53" customFormat="1" ht="18" customHeight="1">
      <c r="A23" s="52" t="s">
        <v>39</v>
      </c>
      <c r="B23" s="52">
        <f t="shared" si="95"/>
        <v>108956.60000000002</v>
      </c>
      <c r="C23" s="52">
        <f t="shared" si="96"/>
        <v>19473.700000000004</v>
      </c>
      <c r="D23" s="22">
        <f t="shared" si="1"/>
        <v>17.872896180681117</v>
      </c>
      <c r="E23" s="52">
        <v>5257.1</v>
      </c>
      <c r="F23" s="52">
        <v>0</v>
      </c>
      <c r="G23" s="52">
        <f t="shared" si="7"/>
        <v>0</v>
      </c>
      <c r="H23" s="52">
        <v>17817.400000000001</v>
      </c>
      <c r="I23" s="52">
        <v>0</v>
      </c>
      <c r="J23" s="52">
        <v>0</v>
      </c>
      <c r="K23" s="52">
        <v>30443.4</v>
      </c>
      <c r="L23" s="52">
        <v>13876.4</v>
      </c>
      <c r="M23" s="22">
        <f t="shared" si="60"/>
        <v>45.58097978543789</v>
      </c>
      <c r="N23" s="52">
        <v>4924.7</v>
      </c>
      <c r="O23" s="52">
        <v>1636.8</v>
      </c>
      <c r="P23" s="52">
        <v>33.236542327451417</v>
      </c>
      <c r="Q23" s="52"/>
      <c r="R23" s="52"/>
      <c r="S23" s="52"/>
      <c r="T23" s="52">
        <v>1091</v>
      </c>
      <c r="U23" s="52">
        <v>0</v>
      </c>
      <c r="V23" s="22">
        <f t="shared" si="57"/>
        <v>0</v>
      </c>
      <c r="W23" s="8">
        <v>0</v>
      </c>
      <c r="X23" s="8">
        <v>0</v>
      </c>
      <c r="Y23" s="8"/>
      <c r="Z23" s="52">
        <v>0</v>
      </c>
      <c r="AA23" s="52">
        <v>0</v>
      </c>
      <c r="AB23" s="52"/>
      <c r="AC23" s="52">
        <v>0</v>
      </c>
      <c r="AD23" s="52">
        <v>0</v>
      </c>
      <c r="AE23" s="22"/>
      <c r="AF23" s="52">
        <v>0</v>
      </c>
      <c r="AG23" s="52">
        <v>0</v>
      </c>
      <c r="AH23" s="52"/>
      <c r="AI23" s="8"/>
      <c r="AJ23" s="8"/>
      <c r="AK23" s="22"/>
      <c r="AL23" s="52">
        <v>0</v>
      </c>
      <c r="AM23" s="52">
        <v>0</v>
      </c>
      <c r="AN23" s="52"/>
      <c r="AO23" s="52">
        <v>1163.8</v>
      </c>
      <c r="AP23" s="52">
        <v>1163.8</v>
      </c>
      <c r="AQ23" s="52"/>
      <c r="AR23" s="52">
        <v>0</v>
      </c>
      <c r="AS23" s="52">
        <v>0</v>
      </c>
      <c r="AT23" s="52"/>
      <c r="AU23" s="52">
        <v>0</v>
      </c>
      <c r="AV23" s="52">
        <v>0</v>
      </c>
      <c r="AW23" s="52"/>
      <c r="AX23" s="52">
        <v>0</v>
      </c>
      <c r="AY23" s="52">
        <v>0</v>
      </c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21"/>
      <c r="BP23" s="52"/>
      <c r="BQ23" s="52"/>
      <c r="BR23" s="52"/>
      <c r="BS23" s="52"/>
      <c r="BT23" s="52"/>
      <c r="BU23" s="52"/>
      <c r="BV23" s="52"/>
      <c r="BW23" s="52"/>
      <c r="BX23" s="52"/>
      <c r="BY23" s="52">
        <v>6349.7</v>
      </c>
      <c r="BZ23" s="52">
        <v>0</v>
      </c>
      <c r="CA23" s="22">
        <f t="shared" si="65"/>
        <v>0</v>
      </c>
      <c r="CB23" s="52">
        <v>8346.7999999999993</v>
      </c>
      <c r="CC23" s="52">
        <v>0</v>
      </c>
      <c r="CD23" s="22">
        <f t="shared" si="66"/>
        <v>0</v>
      </c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21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2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22"/>
      <c r="EP23" s="52"/>
      <c r="EQ23" s="52"/>
      <c r="ER23" s="21"/>
      <c r="ES23" s="52"/>
      <c r="ET23" s="52"/>
      <c r="EU23" s="22"/>
      <c r="EV23" s="52"/>
      <c r="EW23" s="52"/>
      <c r="EX23" s="22"/>
      <c r="EY23" s="52"/>
      <c r="EZ23" s="52"/>
      <c r="FA23" s="21"/>
      <c r="FB23" s="52">
        <v>0</v>
      </c>
      <c r="FC23" s="52"/>
      <c r="FD23" s="52"/>
      <c r="FE23" s="54">
        <v>1631.7</v>
      </c>
      <c r="FF23" s="52">
        <v>698.4</v>
      </c>
      <c r="FG23" s="22">
        <f t="shared" si="81"/>
        <v>42.801985659128519</v>
      </c>
      <c r="FH23" s="52">
        <v>9.9</v>
      </c>
      <c r="FI23" s="52">
        <v>0</v>
      </c>
      <c r="FJ23" s="22">
        <f t="shared" si="31"/>
        <v>0</v>
      </c>
      <c r="FK23" s="52">
        <v>3489.1</v>
      </c>
      <c r="FL23" s="52">
        <v>0</v>
      </c>
      <c r="FM23" s="22">
        <f t="shared" si="82"/>
        <v>0</v>
      </c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>
        <v>1013.3</v>
      </c>
      <c r="GA23" s="8">
        <v>0</v>
      </c>
      <c r="GB23" s="22">
        <f t="shared" si="83"/>
        <v>0</v>
      </c>
      <c r="GC23" s="8">
        <v>7093.4</v>
      </c>
      <c r="GD23" s="8">
        <v>0</v>
      </c>
      <c r="GE23" s="22">
        <v>0</v>
      </c>
      <c r="GF23" s="8"/>
      <c r="GG23" s="8"/>
      <c r="GH23" s="8"/>
      <c r="GI23" s="8"/>
      <c r="GJ23" s="8"/>
      <c r="GK23" s="22"/>
      <c r="GL23" s="8"/>
      <c r="GM23" s="8"/>
      <c r="GN23" s="8"/>
      <c r="GO23" s="8">
        <v>150</v>
      </c>
      <c r="GP23" s="8">
        <v>0</v>
      </c>
      <c r="GQ23" s="22">
        <f t="shared" si="86"/>
        <v>0</v>
      </c>
      <c r="GR23" s="52">
        <v>2905.8</v>
      </c>
      <c r="GS23" s="52">
        <v>1452.9</v>
      </c>
      <c r="GT23" s="22">
        <f t="shared" si="40"/>
        <v>50</v>
      </c>
      <c r="GU23" s="52">
        <v>665.8</v>
      </c>
      <c r="GV23" s="52">
        <v>332.9</v>
      </c>
      <c r="GW23" s="22">
        <f t="shared" si="41"/>
        <v>50</v>
      </c>
      <c r="GX23" s="52">
        <v>2199.1</v>
      </c>
      <c r="GY23" s="52">
        <v>0</v>
      </c>
      <c r="GZ23" s="22">
        <f t="shared" si="42"/>
        <v>0</v>
      </c>
      <c r="HA23" s="52">
        <v>367.5</v>
      </c>
      <c r="HB23" s="52">
        <v>312.5</v>
      </c>
      <c r="HC23" s="22">
        <f t="shared" si="43"/>
        <v>85.034013605442169</v>
      </c>
      <c r="HD23" s="52"/>
      <c r="HE23" s="52"/>
      <c r="HF23" s="52"/>
      <c r="HG23" s="52"/>
      <c r="HH23" s="52"/>
      <c r="HI23" s="52"/>
      <c r="HJ23" s="52"/>
      <c r="HK23" s="52"/>
      <c r="HL23" s="52"/>
      <c r="HM23" s="52"/>
      <c r="HN23" s="52"/>
      <c r="HO23" s="52"/>
      <c r="HP23" s="8"/>
      <c r="HQ23" s="8"/>
      <c r="HR23" s="22"/>
      <c r="HS23" s="52"/>
      <c r="HT23" s="52"/>
      <c r="HU23" s="21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52"/>
      <c r="II23" s="52"/>
      <c r="IJ23" s="52"/>
      <c r="IK23" s="8"/>
      <c r="IL23" s="8"/>
      <c r="IM23" s="8"/>
      <c r="IN23" s="8"/>
      <c r="IO23" s="8"/>
      <c r="IP23" s="8"/>
      <c r="IQ23" s="8"/>
      <c r="IR23" s="8"/>
      <c r="IS23" s="8"/>
      <c r="IT23" s="52"/>
      <c r="IU23" s="52"/>
      <c r="IV23" s="21"/>
      <c r="IW23" s="52">
        <v>14037.1</v>
      </c>
      <c r="IX23" s="52">
        <v>0</v>
      </c>
      <c r="IY23" s="22">
        <f t="shared" si="93"/>
        <v>0</v>
      </c>
      <c r="IZ23" s="52"/>
      <c r="JA23" s="52"/>
      <c r="JB23" s="52"/>
      <c r="JC23" s="52"/>
      <c r="JD23" s="52"/>
      <c r="JE23" s="52"/>
      <c r="JF23" s="52"/>
      <c r="JG23" s="52"/>
      <c r="JH23" s="52"/>
    </row>
    <row r="24" spans="1:268" s="53" customFormat="1" ht="18" customHeight="1">
      <c r="A24" s="52" t="s">
        <v>40</v>
      </c>
      <c r="B24" s="52">
        <f t="shared" si="95"/>
        <v>207529.40000000002</v>
      </c>
      <c r="C24" s="52">
        <f t="shared" si="96"/>
        <v>15721.2</v>
      </c>
      <c r="D24" s="22">
        <f t="shared" si="1"/>
        <v>7.5754085927102368</v>
      </c>
      <c r="E24" s="52">
        <v>12273.8</v>
      </c>
      <c r="F24" s="52">
        <v>0</v>
      </c>
      <c r="G24" s="52">
        <f t="shared" si="7"/>
        <v>0</v>
      </c>
      <c r="H24" s="52"/>
      <c r="I24" s="52"/>
      <c r="J24" s="52"/>
      <c r="K24" s="52">
        <v>30301.7</v>
      </c>
      <c r="L24" s="52">
        <v>10236.299999999999</v>
      </c>
      <c r="M24" s="22">
        <f t="shared" si="60"/>
        <v>33.781272997884606</v>
      </c>
      <c r="N24" s="52">
        <v>5980.8</v>
      </c>
      <c r="O24" s="52">
        <v>1594.2</v>
      </c>
      <c r="P24" s="52">
        <v>26.655296950240771</v>
      </c>
      <c r="Q24" s="52"/>
      <c r="R24" s="52"/>
      <c r="S24" s="52"/>
      <c r="T24" s="52">
        <v>469</v>
      </c>
      <c r="U24" s="52">
        <v>0</v>
      </c>
      <c r="V24" s="22">
        <f t="shared" si="57"/>
        <v>0</v>
      </c>
      <c r="W24" s="8">
        <v>0</v>
      </c>
      <c r="X24" s="8">
        <v>0</v>
      </c>
      <c r="Y24" s="8"/>
      <c r="Z24" s="52">
        <v>0</v>
      </c>
      <c r="AA24" s="52">
        <v>0</v>
      </c>
      <c r="AB24" s="52"/>
      <c r="AC24" s="52">
        <v>99457.7</v>
      </c>
      <c r="AD24" s="52">
        <v>0</v>
      </c>
      <c r="AE24" s="22">
        <f t="shared" si="10"/>
        <v>0</v>
      </c>
      <c r="AF24" s="52">
        <v>0</v>
      </c>
      <c r="AG24" s="52">
        <v>0</v>
      </c>
      <c r="AH24" s="52"/>
      <c r="AI24" s="8">
        <v>7643</v>
      </c>
      <c r="AJ24" s="8">
        <v>0</v>
      </c>
      <c r="AK24" s="22">
        <f t="shared" ref="AK24:AK32" si="98">AJ24/AI24*100</f>
        <v>0</v>
      </c>
      <c r="AL24" s="52">
        <v>0</v>
      </c>
      <c r="AM24" s="52">
        <v>0</v>
      </c>
      <c r="AN24" s="52"/>
      <c r="AO24" s="52">
        <v>836.5</v>
      </c>
      <c r="AP24" s="52">
        <v>63.4</v>
      </c>
      <c r="AQ24" s="52"/>
      <c r="AR24" s="52">
        <v>0</v>
      </c>
      <c r="AS24" s="52">
        <v>0</v>
      </c>
      <c r="AT24" s="52"/>
      <c r="AU24" s="52">
        <v>0</v>
      </c>
      <c r="AV24" s="52">
        <v>0</v>
      </c>
      <c r="AW24" s="52"/>
      <c r="AX24" s="52">
        <v>0</v>
      </c>
      <c r="AY24" s="52">
        <v>0</v>
      </c>
      <c r="AZ24" s="52"/>
      <c r="BA24" s="52">
        <v>5000</v>
      </c>
      <c r="BB24" s="52">
        <v>0</v>
      </c>
      <c r="BC24" s="52">
        <v>0</v>
      </c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21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21"/>
      <c r="CB24" s="52">
        <v>5685.1</v>
      </c>
      <c r="CC24" s="52">
        <v>0</v>
      </c>
      <c r="CD24" s="22">
        <f t="shared" si="66"/>
        <v>0</v>
      </c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21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2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>
        <v>23919.4</v>
      </c>
      <c r="EN24" s="52">
        <v>0</v>
      </c>
      <c r="EO24" s="22">
        <f t="shared" si="75"/>
        <v>0</v>
      </c>
      <c r="EP24" s="52"/>
      <c r="EQ24" s="52"/>
      <c r="ER24" s="21"/>
      <c r="ES24" s="52"/>
      <c r="ET24" s="52"/>
      <c r="EU24" s="22"/>
      <c r="EV24" s="52"/>
      <c r="EW24" s="52"/>
      <c r="EX24" s="22"/>
      <c r="EY24" s="52"/>
      <c r="EZ24" s="52"/>
      <c r="FA24" s="21"/>
      <c r="FB24" s="52">
        <v>0</v>
      </c>
      <c r="FC24" s="52"/>
      <c r="FD24" s="52"/>
      <c r="FE24" s="54">
        <v>3321.9</v>
      </c>
      <c r="FF24" s="52">
        <v>1246.5999999999999</v>
      </c>
      <c r="FG24" s="22">
        <f t="shared" si="81"/>
        <v>37.526716638068571</v>
      </c>
      <c r="FH24" s="52">
        <v>14.6</v>
      </c>
      <c r="FI24" s="52">
        <v>14.6</v>
      </c>
      <c r="FJ24" s="22">
        <f t="shared" si="31"/>
        <v>100</v>
      </c>
      <c r="FK24" s="52">
        <v>1943.7</v>
      </c>
      <c r="FL24" s="52">
        <v>0</v>
      </c>
      <c r="FM24" s="22">
        <f t="shared" si="82"/>
        <v>0</v>
      </c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>
        <v>3039.9</v>
      </c>
      <c r="GA24" s="8">
        <v>0</v>
      </c>
      <c r="GB24" s="22">
        <f t="shared" si="83"/>
        <v>0</v>
      </c>
      <c r="GC24" s="8"/>
      <c r="GD24" s="8"/>
      <c r="GE24" s="22"/>
      <c r="GF24" s="8"/>
      <c r="GG24" s="8"/>
      <c r="GH24" s="8"/>
      <c r="GI24" s="8"/>
      <c r="GJ24" s="8"/>
      <c r="GK24" s="22"/>
      <c r="GL24" s="8"/>
      <c r="GM24" s="8"/>
      <c r="GN24" s="8"/>
      <c r="GO24" s="8"/>
      <c r="GP24" s="8"/>
      <c r="GQ24" s="22"/>
      <c r="GR24" s="52">
        <v>4030.1</v>
      </c>
      <c r="GS24" s="52">
        <v>2015</v>
      </c>
      <c r="GT24" s="22">
        <f t="shared" si="40"/>
        <v>49.998759335996631</v>
      </c>
      <c r="GU24" s="52">
        <v>954.5</v>
      </c>
      <c r="GV24" s="52">
        <v>238.6</v>
      </c>
      <c r="GW24" s="22">
        <f t="shared" si="41"/>
        <v>24.997380827658457</v>
      </c>
      <c r="GX24" s="52">
        <v>2217.1</v>
      </c>
      <c r="GY24" s="52">
        <v>0</v>
      </c>
      <c r="GZ24" s="22">
        <f t="shared" si="42"/>
        <v>0</v>
      </c>
      <c r="HA24" s="52">
        <v>352.5</v>
      </c>
      <c r="HB24" s="52">
        <v>312.5</v>
      </c>
      <c r="HC24" s="22">
        <f t="shared" si="43"/>
        <v>88.652482269503537</v>
      </c>
      <c r="HD24" s="52"/>
      <c r="HE24" s="52"/>
      <c r="HF24" s="52"/>
      <c r="HG24" s="52"/>
      <c r="HH24" s="52"/>
      <c r="HI24" s="52"/>
      <c r="HJ24" s="52"/>
      <c r="HK24" s="52"/>
      <c r="HL24" s="52"/>
      <c r="HM24" s="52"/>
      <c r="HN24" s="52"/>
      <c r="HO24" s="52"/>
      <c r="HP24" s="8">
        <v>88.1</v>
      </c>
      <c r="HQ24" s="8">
        <v>0</v>
      </c>
      <c r="HR24" s="22">
        <f t="shared" si="46"/>
        <v>0</v>
      </c>
      <c r="HS24" s="52"/>
      <c r="HT24" s="52"/>
      <c r="HU24" s="21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52"/>
      <c r="II24" s="52"/>
      <c r="IJ24" s="52"/>
      <c r="IK24" s="8"/>
      <c r="IL24" s="8"/>
      <c r="IM24" s="8"/>
      <c r="IN24" s="8"/>
      <c r="IO24" s="8"/>
      <c r="IP24" s="8"/>
      <c r="IQ24" s="8"/>
      <c r="IR24" s="8"/>
      <c r="IS24" s="8"/>
      <c r="IT24" s="52"/>
      <c r="IU24" s="52"/>
      <c r="IV24" s="21"/>
      <c r="IW24" s="52"/>
      <c r="IX24" s="52"/>
      <c r="IY24" s="52"/>
      <c r="IZ24" s="52"/>
      <c r="JA24" s="52"/>
      <c r="JB24" s="52"/>
      <c r="JC24" s="52"/>
      <c r="JD24" s="52"/>
      <c r="JE24" s="52"/>
      <c r="JF24" s="52"/>
      <c r="JG24" s="52"/>
      <c r="JH24" s="52"/>
    </row>
    <row r="25" spans="1:268" s="53" customFormat="1" ht="18" customHeight="1">
      <c r="A25" s="52" t="s">
        <v>41</v>
      </c>
      <c r="B25" s="52">
        <f t="shared" si="95"/>
        <v>52823</v>
      </c>
      <c r="C25" s="52">
        <f t="shared" si="96"/>
        <v>12133.7</v>
      </c>
      <c r="D25" s="22">
        <f t="shared" si="1"/>
        <v>22.970486341177139</v>
      </c>
      <c r="E25" s="52">
        <v>4269.1000000000004</v>
      </c>
      <c r="F25" s="52">
        <v>976.3</v>
      </c>
      <c r="G25" s="52">
        <f t="shared" si="7"/>
        <v>22.868988779836496</v>
      </c>
      <c r="H25" s="52"/>
      <c r="I25" s="52"/>
      <c r="J25" s="52"/>
      <c r="K25" s="52">
        <v>12353</v>
      </c>
      <c r="L25" s="52">
        <v>2682.1</v>
      </c>
      <c r="M25" s="22">
        <f t="shared" si="60"/>
        <v>21.712134704120455</v>
      </c>
      <c r="N25" s="52">
        <v>2463.8000000000002</v>
      </c>
      <c r="O25" s="52">
        <v>370.5</v>
      </c>
      <c r="P25" s="52">
        <v>15.0377465703385</v>
      </c>
      <c r="Q25" s="52"/>
      <c r="R25" s="52"/>
      <c r="S25" s="52"/>
      <c r="T25" s="52">
        <v>1026</v>
      </c>
      <c r="U25" s="52">
        <v>0</v>
      </c>
      <c r="V25" s="22">
        <f t="shared" si="57"/>
        <v>0</v>
      </c>
      <c r="W25" s="8">
        <v>0</v>
      </c>
      <c r="X25" s="8">
        <v>0</v>
      </c>
      <c r="Y25" s="8"/>
      <c r="Z25" s="52">
        <v>0</v>
      </c>
      <c r="AA25" s="52">
        <v>0</v>
      </c>
      <c r="AB25" s="52"/>
      <c r="AC25" s="52">
        <v>0</v>
      </c>
      <c r="AD25" s="52">
        <v>0</v>
      </c>
      <c r="AE25" s="22"/>
      <c r="AF25" s="52">
        <v>0</v>
      </c>
      <c r="AG25" s="52">
        <v>0</v>
      </c>
      <c r="AH25" s="52"/>
      <c r="AI25" s="8">
        <v>666</v>
      </c>
      <c r="AJ25" s="8">
        <v>0</v>
      </c>
      <c r="AK25" s="22">
        <f t="shared" si="98"/>
        <v>0</v>
      </c>
      <c r="AL25" s="52">
        <v>0</v>
      </c>
      <c r="AM25" s="52">
        <v>0</v>
      </c>
      <c r="AN25" s="52"/>
      <c r="AO25" s="52">
        <v>2411.8000000000002</v>
      </c>
      <c r="AP25" s="52">
        <v>0</v>
      </c>
      <c r="AQ25" s="52"/>
      <c r="AR25" s="52">
        <v>0</v>
      </c>
      <c r="AS25" s="52">
        <v>0</v>
      </c>
      <c r="AT25" s="52"/>
      <c r="AU25" s="52">
        <v>0</v>
      </c>
      <c r="AV25" s="52">
        <v>0</v>
      </c>
      <c r="AW25" s="52"/>
      <c r="AX25" s="52">
        <v>0</v>
      </c>
      <c r="AY25" s="52">
        <v>0</v>
      </c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21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21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21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2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21"/>
      <c r="ES25" s="52"/>
      <c r="ET25" s="52"/>
      <c r="EU25" s="22"/>
      <c r="EV25" s="52">
        <v>10000</v>
      </c>
      <c r="EW25" s="52">
        <v>5005</v>
      </c>
      <c r="EX25" s="22">
        <f t="shared" si="78"/>
        <v>50.05</v>
      </c>
      <c r="EY25" s="52"/>
      <c r="EZ25" s="52"/>
      <c r="FA25" s="21"/>
      <c r="FB25" s="52">
        <v>0</v>
      </c>
      <c r="FC25" s="52"/>
      <c r="FD25" s="52"/>
      <c r="FE25" s="54">
        <v>1758.3</v>
      </c>
      <c r="FF25" s="52">
        <v>961.6</v>
      </c>
      <c r="FG25" s="22">
        <f t="shared" si="81"/>
        <v>54.68918842063357</v>
      </c>
      <c r="FH25" s="52">
        <v>5.6</v>
      </c>
      <c r="FI25" s="52">
        <v>5.6</v>
      </c>
      <c r="FJ25" s="22">
        <f t="shared" si="31"/>
        <v>100</v>
      </c>
      <c r="FK25" s="52">
        <v>1983.7</v>
      </c>
      <c r="FL25" s="52">
        <v>397</v>
      </c>
      <c r="FM25" s="22">
        <f t="shared" si="82"/>
        <v>20.01310682058779</v>
      </c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>
        <v>1013.3</v>
      </c>
      <c r="GA25" s="8">
        <v>0</v>
      </c>
      <c r="GB25" s="22">
        <f t="shared" si="83"/>
        <v>0</v>
      </c>
      <c r="GC25" s="8">
        <v>3241.8</v>
      </c>
      <c r="GD25" s="8">
        <v>0</v>
      </c>
      <c r="GE25" s="22">
        <v>0</v>
      </c>
      <c r="GF25" s="8"/>
      <c r="GG25" s="8"/>
      <c r="GH25" s="8"/>
      <c r="GI25" s="8"/>
      <c r="GJ25" s="8"/>
      <c r="GK25" s="22"/>
      <c r="GL25" s="8"/>
      <c r="GM25" s="8"/>
      <c r="GN25" s="8"/>
      <c r="GO25" s="8">
        <v>375</v>
      </c>
      <c r="GP25" s="8">
        <v>375</v>
      </c>
      <c r="GQ25" s="22">
        <f t="shared" si="86"/>
        <v>100</v>
      </c>
      <c r="GR25" s="52">
        <v>2062.3000000000002</v>
      </c>
      <c r="GS25" s="52">
        <v>1031.0999999999999</v>
      </c>
      <c r="GT25" s="22">
        <f t="shared" si="40"/>
        <v>49.997575522474897</v>
      </c>
      <c r="GU25" s="52">
        <v>415.6</v>
      </c>
      <c r="GV25" s="52">
        <v>207.6</v>
      </c>
      <c r="GW25" s="22">
        <f t="shared" si="41"/>
        <v>49.951876804619822</v>
      </c>
      <c r="GX25" s="52"/>
      <c r="GY25" s="52"/>
      <c r="GZ25" s="22"/>
      <c r="HA25" s="52">
        <v>267.5</v>
      </c>
      <c r="HB25" s="52">
        <v>121.9</v>
      </c>
      <c r="HC25" s="22">
        <f t="shared" si="43"/>
        <v>45.570093457943926</v>
      </c>
      <c r="HD25" s="52"/>
      <c r="HE25" s="52"/>
      <c r="HF25" s="52"/>
      <c r="HG25" s="52"/>
      <c r="HH25" s="52"/>
      <c r="HI25" s="52"/>
      <c r="HJ25" s="52"/>
      <c r="HK25" s="52"/>
      <c r="HL25" s="52"/>
      <c r="HM25" s="52"/>
      <c r="HN25" s="52"/>
      <c r="HO25" s="52"/>
      <c r="HP25" s="8">
        <v>10.199999999999999</v>
      </c>
      <c r="HQ25" s="8">
        <v>0</v>
      </c>
      <c r="HR25" s="22">
        <f t="shared" si="46"/>
        <v>0</v>
      </c>
      <c r="HS25" s="52"/>
      <c r="HT25" s="52"/>
      <c r="HU25" s="21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52"/>
      <c r="II25" s="52"/>
      <c r="IJ25" s="52"/>
      <c r="IK25" s="8"/>
      <c r="IL25" s="8"/>
      <c r="IM25" s="8"/>
      <c r="IN25" s="8"/>
      <c r="IO25" s="8"/>
      <c r="IP25" s="8"/>
      <c r="IQ25" s="8"/>
      <c r="IR25" s="8"/>
      <c r="IS25" s="8"/>
      <c r="IT25" s="52">
        <v>8500</v>
      </c>
      <c r="IU25" s="52">
        <v>0</v>
      </c>
      <c r="IV25" s="22">
        <f t="shared" si="92"/>
        <v>0</v>
      </c>
      <c r="IW25" s="52"/>
      <c r="IX25" s="52"/>
      <c r="IY25" s="52"/>
      <c r="IZ25" s="52"/>
      <c r="JA25" s="52"/>
      <c r="JB25" s="52"/>
      <c r="JC25" s="52"/>
      <c r="JD25" s="52"/>
      <c r="JE25" s="52"/>
      <c r="JF25" s="52"/>
      <c r="JG25" s="52"/>
      <c r="JH25" s="52"/>
    </row>
    <row r="26" spans="1:268" s="53" customFormat="1" ht="18" customHeight="1">
      <c r="A26" s="52" t="s">
        <v>42</v>
      </c>
      <c r="B26" s="52">
        <f t="shared" si="95"/>
        <v>82958.500000000029</v>
      </c>
      <c r="C26" s="52">
        <f t="shared" si="96"/>
        <v>14181.199999999999</v>
      </c>
      <c r="D26" s="22">
        <f t="shared" si="1"/>
        <v>17.094330297678955</v>
      </c>
      <c r="E26" s="52">
        <v>4468</v>
      </c>
      <c r="F26" s="52">
        <v>0</v>
      </c>
      <c r="G26" s="52">
        <f t="shared" si="7"/>
        <v>0</v>
      </c>
      <c r="H26" s="52"/>
      <c r="I26" s="52"/>
      <c r="J26" s="52"/>
      <c r="K26" s="52">
        <v>24720.2</v>
      </c>
      <c r="L26" s="52">
        <v>8714.4</v>
      </c>
      <c r="M26" s="22">
        <f t="shared" si="60"/>
        <v>35.252141972961383</v>
      </c>
      <c r="N26" s="52">
        <v>7029.4</v>
      </c>
      <c r="O26" s="52">
        <v>1707.4</v>
      </c>
      <c r="P26" s="52">
        <v>24.289413036674539</v>
      </c>
      <c r="Q26" s="52"/>
      <c r="R26" s="52"/>
      <c r="S26" s="52"/>
      <c r="T26" s="52">
        <v>1117.9000000000001</v>
      </c>
      <c r="U26" s="52">
        <v>0</v>
      </c>
      <c r="V26" s="22">
        <f t="shared" si="57"/>
        <v>0</v>
      </c>
      <c r="W26" s="8">
        <v>0</v>
      </c>
      <c r="X26" s="8">
        <v>0</v>
      </c>
      <c r="Y26" s="8"/>
      <c r="Z26" s="52">
        <v>0</v>
      </c>
      <c r="AA26" s="52">
        <v>0</v>
      </c>
      <c r="AB26" s="52"/>
      <c r="AC26" s="52">
        <v>0</v>
      </c>
      <c r="AD26" s="52">
        <v>0</v>
      </c>
      <c r="AE26" s="22"/>
      <c r="AF26" s="52">
        <v>0</v>
      </c>
      <c r="AG26" s="52">
        <v>0</v>
      </c>
      <c r="AH26" s="52"/>
      <c r="AI26" s="8">
        <v>1853.6</v>
      </c>
      <c r="AJ26" s="8">
        <v>886.8</v>
      </c>
      <c r="AK26" s="22">
        <f t="shared" si="98"/>
        <v>47.842037116961592</v>
      </c>
      <c r="AL26" s="52">
        <v>0</v>
      </c>
      <c r="AM26" s="52">
        <v>0</v>
      </c>
      <c r="AN26" s="52"/>
      <c r="AO26" s="52">
        <v>1896.9</v>
      </c>
      <c r="AP26" s="52">
        <v>309.60000000000002</v>
      </c>
      <c r="AQ26" s="52"/>
      <c r="AR26" s="52">
        <v>0</v>
      </c>
      <c r="AS26" s="52">
        <v>0</v>
      </c>
      <c r="AT26" s="52"/>
      <c r="AU26" s="52">
        <v>6424</v>
      </c>
      <c r="AV26" s="52">
        <v>0</v>
      </c>
      <c r="AW26" s="52"/>
      <c r="AX26" s="52">
        <v>10745.9</v>
      </c>
      <c r="AY26" s="52">
        <v>0</v>
      </c>
      <c r="AZ26" s="52"/>
      <c r="BA26" s="52">
        <v>4000</v>
      </c>
      <c r="BB26" s="52">
        <v>0</v>
      </c>
      <c r="BC26" s="52">
        <v>0</v>
      </c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21"/>
      <c r="BP26" s="52"/>
      <c r="BQ26" s="52"/>
      <c r="BR26" s="52"/>
      <c r="BS26" s="52"/>
      <c r="BT26" s="52"/>
      <c r="BU26" s="52"/>
      <c r="BV26" s="52"/>
      <c r="BW26" s="52"/>
      <c r="BX26" s="52"/>
      <c r="BY26" s="52">
        <v>2713.3</v>
      </c>
      <c r="BZ26" s="52">
        <v>0</v>
      </c>
      <c r="CA26" s="22">
        <f t="shared" si="65"/>
        <v>0</v>
      </c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21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2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21"/>
      <c r="ES26" s="52"/>
      <c r="ET26" s="52"/>
      <c r="EU26" s="22"/>
      <c r="EV26" s="52"/>
      <c r="EW26" s="52"/>
      <c r="EX26" s="52"/>
      <c r="EY26" s="52"/>
      <c r="EZ26" s="52"/>
      <c r="FA26" s="21"/>
      <c r="FB26" s="52">
        <v>0</v>
      </c>
      <c r="FC26" s="52"/>
      <c r="FD26" s="52"/>
      <c r="FE26" s="54">
        <v>2026</v>
      </c>
      <c r="FF26" s="52">
        <v>607.79999999999995</v>
      </c>
      <c r="FG26" s="22">
        <f t="shared" si="81"/>
        <v>30</v>
      </c>
      <c r="FH26" s="52">
        <v>10.1</v>
      </c>
      <c r="FI26" s="52">
        <v>0</v>
      </c>
      <c r="FJ26" s="22">
        <f t="shared" si="31"/>
        <v>0</v>
      </c>
      <c r="FK26" s="52">
        <v>2219.3000000000002</v>
      </c>
      <c r="FL26" s="52">
        <v>0</v>
      </c>
      <c r="FM26" s="22">
        <f t="shared" si="82"/>
        <v>0</v>
      </c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>
        <v>2026.6</v>
      </c>
      <c r="GA26" s="8">
        <v>0</v>
      </c>
      <c r="GB26" s="22">
        <f t="shared" si="83"/>
        <v>0</v>
      </c>
      <c r="GC26" s="8">
        <v>5986.8</v>
      </c>
      <c r="GD26" s="8">
        <v>0</v>
      </c>
      <c r="GE26" s="22">
        <v>0</v>
      </c>
      <c r="GF26" s="8"/>
      <c r="GG26" s="8"/>
      <c r="GH26" s="8"/>
      <c r="GI26" s="8"/>
      <c r="GJ26" s="8"/>
      <c r="GK26" s="22"/>
      <c r="GL26" s="8"/>
      <c r="GM26" s="8"/>
      <c r="GN26" s="8"/>
      <c r="GO26" s="8"/>
      <c r="GP26" s="8"/>
      <c r="GQ26" s="22"/>
      <c r="GR26" s="52">
        <v>2587.9</v>
      </c>
      <c r="GS26" s="52">
        <v>1293.9000000000001</v>
      </c>
      <c r="GT26" s="22">
        <f t="shared" si="40"/>
        <v>49.998067931527494</v>
      </c>
      <c r="GU26" s="52">
        <v>836.1</v>
      </c>
      <c r="GV26" s="52">
        <v>417.6</v>
      </c>
      <c r="GW26" s="22">
        <f t="shared" si="41"/>
        <v>49.946178686759957</v>
      </c>
      <c r="GX26" s="52">
        <v>1746.5</v>
      </c>
      <c r="GY26" s="52">
        <v>0</v>
      </c>
      <c r="GZ26" s="22">
        <f t="shared" si="42"/>
        <v>0</v>
      </c>
      <c r="HA26" s="52">
        <v>550</v>
      </c>
      <c r="HB26" s="52">
        <v>243.7</v>
      </c>
      <c r="HC26" s="22">
        <f t="shared" si="43"/>
        <v>44.309090909090912</v>
      </c>
      <c r="HD26" s="52"/>
      <c r="HE26" s="52"/>
      <c r="HF26" s="52"/>
      <c r="HG26" s="52"/>
      <c r="HH26" s="52"/>
      <c r="HI26" s="52"/>
      <c r="HJ26" s="52"/>
      <c r="HK26" s="52"/>
      <c r="HL26" s="52"/>
      <c r="HM26" s="52"/>
      <c r="HN26" s="52"/>
      <c r="HO26" s="52"/>
      <c r="HP26" s="8"/>
      <c r="HQ26" s="8"/>
      <c r="HR26" s="22"/>
      <c r="HS26" s="52"/>
      <c r="HT26" s="52"/>
      <c r="HU26" s="21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52"/>
      <c r="II26" s="52"/>
      <c r="IJ26" s="52"/>
      <c r="IK26" s="8"/>
      <c r="IL26" s="8"/>
      <c r="IM26" s="8"/>
      <c r="IN26" s="8"/>
      <c r="IO26" s="8"/>
      <c r="IP26" s="8"/>
      <c r="IQ26" s="8"/>
      <c r="IR26" s="8"/>
      <c r="IS26" s="8"/>
      <c r="IT26" s="52"/>
      <c r="IU26" s="52"/>
      <c r="IV26" s="52"/>
      <c r="IW26" s="52"/>
      <c r="IX26" s="52"/>
      <c r="IY26" s="52"/>
      <c r="IZ26" s="52"/>
      <c r="JA26" s="52"/>
      <c r="JB26" s="52"/>
      <c r="JC26" s="52"/>
      <c r="JD26" s="52"/>
      <c r="JE26" s="52"/>
      <c r="JF26" s="52"/>
      <c r="JG26" s="52"/>
      <c r="JH26" s="52"/>
    </row>
    <row r="27" spans="1:268" s="53" customFormat="1" ht="18" customHeight="1">
      <c r="A27" s="52" t="s">
        <v>43</v>
      </c>
      <c r="B27" s="52">
        <f t="shared" si="95"/>
        <v>140737.79999999999</v>
      </c>
      <c r="C27" s="52">
        <f t="shared" si="96"/>
        <v>47945.899999999994</v>
      </c>
      <c r="D27" s="22">
        <f t="shared" si="1"/>
        <v>34.0675355164</v>
      </c>
      <c r="E27" s="52">
        <v>11593.9</v>
      </c>
      <c r="F27" s="52">
        <v>0</v>
      </c>
      <c r="G27" s="52">
        <f t="shared" si="7"/>
        <v>0</v>
      </c>
      <c r="H27" s="52"/>
      <c r="I27" s="52"/>
      <c r="J27" s="52"/>
      <c r="K27" s="52">
        <v>38730.699999999997</v>
      </c>
      <c r="L27" s="52">
        <v>9615.4</v>
      </c>
      <c r="M27" s="22">
        <f t="shared" si="60"/>
        <v>24.826300583258242</v>
      </c>
      <c r="N27" s="52">
        <v>5744.4</v>
      </c>
      <c r="O27" s="52">
        <v>2339.1999999999998</v>
      </c>
      <c r="P27" s="52">
        <v>40.72139823132094</v>
      </c>
      <c r="Q27" s="52"/>
      <c r="R27" s="52"/>
      <c r="S27" s="52"/>
      <c r="T27" s="52">
        <v>4558.8999999999996</v>
      </c>
      <c r="U27" s="52">
        <v>0</v>
      </c>
      <c r="V27" s="22">
        <f t="shared" si="57"/>
        <v>0</v>
      </c>
      <c r="W27" s="8">
        <v>0</v>
      </c>
      <c r="X27" s="8">
        <v>0</v>
      </c>
      <c r="Y27" s="8"/>
      <c r="Z27" s="52">
        <v>0</v>
      </c>
      <c r="AA27" s="52">
        <v>0</v>
      </c>
      <c r="AB27" s="52"/>
      <c r="AC27" s="52">
        <v>0</v>
      </c>
      <c r="AD27" s="52">
        <v>0</v>
      </c>
      <c r="AE27" s="22"/>
      <c r="AF27" s="52">
        <v>0</v>
      </c>
      <c r="AG27" s="52">
        <v>0</v>
      </c>
      <c r="AH27" s="52"/>
      <c r="AI27" s="8">
        <v>1472.9</v>
      </c>
      <c r="AJ27" s="8">
        <v>0</v>
      </c>
      <c r="AK27" s="22">
        <f t="shared" si="98"/>
        <v>0</v>
      </c>
      <c r="AL27" s="52">
        <v>0</v>
      </c>
      <c r="AM27" s="52">
        <v>0</v>
      </c>
      <c r="AN27" s="52"/>
      <c r="AO27" s="52">
        <v>2494.1999999999998</v>
      </c>
      <c r="AP27" s="52">
        <v>967.6</v>
      </c>
      <c r="AQ27" s="52"/>
      <c r="AR27" s="52">
        <v>0</v>
      </c>
      <c r="AS27" s="52">
        <v>0</v>
      </c>
      <c r="AT27" s="52"/>
      <c r="AU27" s="52">
        <v>0</v>
      </c>
      <c r="AV27" s="52">
        <v>0</v>
      </c>
      <c r="AW27" s="52"/>
      <c r="AX27" s="52">
        <v>0</v>
      </c>
      <c r="AY27" s="52">
        <v>0</v>
      </c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>
        <v>21478.1</v>
      </c>
      <c r="BN27" s="52">
        <v>707.7</v>
      </c>
      <c r="BO27" s="22">
        <f t="shared" si="64"/>
        <v>3.2949841932014472</v>
      </c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21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>
        <v>5672.6</v>
      </c>
      <c r="DD27" s="52">
        <v>0</v>
      </c>
      <c r="DE27" s="22">
        <f t="shared" si="67"/>
        <v>0</v>
      </c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>
        <v>2698.9</v>
      </c>
      <c r="DV27" s="52">
        <v>0</v>
      </c>
      <c r="DW27" s="22">
        <f t="shared" si="68"/>
        <v>0</v>
      </c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>
        <v>31782.9</v>
      </c>
      <c r="EQ27" s="52">
        <v>29143.3</v>
      </c>
      <c r="ER27" s="22">
        <f t="shared" si="76"/>
        <v>91.694905121936628</v>
      </c>
      <c r="ES27" s="52"/>
      <c r="ET27" s="52"/>
      <c r="EU27" s="22"/>
      <c r="EV27" s="52"/>
      <c r="EW27" s="52"/>
      <c r="EX27" s="52"/>
      <c r="EY27" s="52"/>
      <c r="EZ27" s="52"/>
      <c r="FA27" s="21"/>
      <c r="FB27" s="52">
        <v>0</v>
      </c>
      <c r="FC27" s="52"/>
      <c r="FD27" s="52"/>
      <c r="FE27" s="54">
        <v>2938.5</v>
      </c>
      <c r="FF27" s="52">
        <v>1790.3</v>
      </c>
      <c r="FG27" s="22">
        <f t="shared" si="81"/>
        <v>60.925642334524412</v>
      </c>
      <c r="FH27" s="52">
        <v>16</v>
      </c>
      <c r="FI27" s="52">
        <v>16</v>
      </c>
      <c r="FJ27" s="22">
        <f t="shared" si="31"/>
        <v>100</v>
      </c>
      <c r="FK27" s="52">
        <v>1997.2</v>
      </c>
      <c r="FL27" s="52">
        <v>0</v>
      </c>
      <c r="FM27" s="22">
        <f t="shared" si="82"/>
        <v>0</v>
      </c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>
        <v>1013.3</v>
      </c>
      <c r="GA27" s="8">
        <v>0</v>
      </c>
      <c r="GB27" s="22">
        <f t="shared" si="83"/>
        <v>0</v>
      </c>
      <c r="GC27" s="8"/>
      <c r="GD27" s="8"/>
      <c r="GE27" s="22"/>
      <c r="GF27" s="8"/>
      <c r="GG27" s="8"/>
      <c r="GH27" s="8"/>
      <c r="GI27" s="8"/>
      <c r="GJ27" s="8"/>
      <c r="GK27" s="22"/>
      <c r="GL27" s="8"/>
      <c r="GM27" s="8"/>
      <c r="GN27" s="8"/>
      <c r="GO27" s="8"/>
      <c r="GP27" s="8"/>
      <c r="GQ27" s="22"/>
      <c r="GR27" s="52">
        <v>4350.1000000000004</v>
      </c>
      <c r="GS27" s="52">
        <v>2175</v>
      </c>
      <c r="GT27" s="22">
        <f t="shared" si="40"/>
        <v>49.998850601135601</v>
      </c>
      <c r="GU27" s="52">
        <v>920.4</v>
      </c>
      <c r="GV27" s="52">
        <v>460.2</v>
      </c>
      <c r="GW27" s="22">
        <f t="shared" si="41"/>
        <v>50</v>
      </c>
      <c r="GX27" s="52">
        <v>2452.3000000000002</v>
      </c>
      <c r="GY27" s="52">
        <v>0</v>
      </c>
      <c r="GZ27" s="22">
        <f t="shared" si="42"/>
        <v>0</v>
      </c>
      <c r="HA27" s="52">
        <v>780</v>
      </c>
      <c r="HB27" s="52">
        <v>731.2</v>
      </c>
      <c r="HC27" s="22">
        <f t="shared" si="43"/>
        <v>93.743589743589752</v>
      </c>
      <c r="HD27" s="52"/>
      <c r="HE27" s="52"/>
      <c r="HF27" s="52"/>
      <c r="HG27" s="52"/>
      <c r="HH27" s="52"/>
      <c r="HI27" s="52"/>
      <c r="HJ27" s="52"/>
      <c r="HK27" s="52"/>
      <c r="HL27" s="52"/>
      <c r="HM27" s="52"/>
      <c r="HN27" s="52"/>
      <c r="HO27" s="52"/>
      <c r="HP27" s="8">
        <v>42.5</v>
      </c>
      <c r="HQ27" s="8">
        <v>0</v>
      </c>
      <c r="HR27" s="22">
        <f t="shared" si="46"/>
        <v>0</v>
      </c>
      <c r="HS27" s="52"/>
      <c r="HT27" s="52"/>
      <c r="HU27" s="21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52"/>
      <c r="II27" s="52"/>
      <c r="IJ27" s="52"/>
      <c r="IK27" s="8"/>
      <c r="IL27" s="8"/>
      <c r="IM27" s="8"/>
      <c r="IN27" s="8"/>
      <c r="IO27" s="8"/>
      <c r="IP27" s="8"/>
      <c r="IQ27" s="8"/>
      <c r="IR27" s="8"/>
      <c r="IS27" s="8"/>
      <c r="IT27" s="52"/>
      <c r="IU27" s="52"/>
      <c r="IV27" s="52"/>
      <c r="IW27" s="52"/>
      <c r="IX27" s="52"/>
      <c r="IY27" s="52"/>
      <c r="IZ27" s="52"/>
      <c r="JA27" s="52"/>
      <c r="JB27" s="52"/>
      <c r="JC27" s="52"/>
      <c r="JD27" s="52"/>
      <c r="JE27" s="52"/>
      <c r="JF27" s="52"/>
      <c r="JG27" s="52"/>
      <c r="JH27" s="52"/>
    </row>
    <row r="28" spans="1:268" s="53" customFormat="1" ht="18" customHeight="1">
      <c r="A28" s="52" t="s">
        <v>44</v>
      </c>
      <c r="B28" s="52">
        <f t="shared" si="95"/>
        <v>445870.9</v>
      </c>
      <c r="C28" s="52">
        <f t="shared" si="96"/>
        <v>28090.799999999999</v>
      </c>
      <c r="D28" s="22">
        <f t="shared" si="1"/>
        <v>6.3002093206800431</v>
      </c>
      <c r="E28" s="52">
        <v>12732.7</v>
      </c>
      <c r="F28" s="52">
        <v>0</v>
      </c>
      <c r="G28" s="52">
        <f t="shared" si="7"/>
        <v>0</v>
      </c>
      <c r="H28" s="52">
        <v>11715.1</v>
      </c>
      <c r="I28" s="52">
        <v>0</v>
      </c>
      <c r="J28" s="52">
        <v>0</v>
      </c>
      <c r="K28" s="52">
        <v>42442.3</v>
      </c>
      <c r="L28" s="52">
        <v>15081.5</v>
      </c>
      <c r="M28" s="22">
        <f t="shared" si="60"/>
        <v>35.534125153443611</v>
      </c>
      <c r="N28" s="52">
        <v>9185.6</v>
      </c>
      <c r="O28" s="52">
        <v>0</v>
      </c>
      <c r="P28" s="52">
        <v>0</v>
      </c>
      <c r="Q28" s="52"/>
      <c r="R28" s="52"/>
      <c r="S28" s="52"/>
      <c r="T28" s="52">
        <v>4978.2</v>
      </c>
      <c r="U28" s="52">
        <v>0</v>
      </c>
      <c r="V28" s="22">
        <f t="shared" si="57"/>
        <v>0</v>
      </c>
      <c r="W28" s="8">
        <v>0</v>
      </c>
      <c r="X28" s="8">
        <v>0</v>
      </c>
      <c r="Y28" s="8"/>
      <c r="Z28" s="52">
        <v>0</v>
      </c>
      <c r="AA28" s="52">
        <v>0</v>
      </c>
      <c r="AB28" s="52"/>
      <c r="AC28" s="52">
        <v>201444.5</v>
      </c>
      <c r="AD28" s="52">
        <v>5073.5</v>
      </c>
      <c r="AE28" s="22">
        <f t="shared" si="10"/>
        <v>2.5185597025483446</v>
      </c>
      <c r="AF28" s="52">
        <v>0</v>
      </c>
      <c r="AG28" s="52">
        <v>0</v>
      </c>
      <c r="AH28" s="52"/>
      <c r="AI28" s="8">
        <v>4217.7</v>
      </c>
      <c r="AJ28" s="8">
        <v>497.2</v>
      </c>
      <c r="AK28" s="22">
        <f t="shared" si="98"/>
        <v>11.788415487113831</v>
      </c>
      <c r="AL28" s="52">
        <v>0</v>
      </c>
      <c r="AM28" s="52">
        <v>0</v>
      </c>
      <c r="AN28" s="52"/>
      <c r="AO28" s="52">
        <v>4364.7</v>
      </c>
      <c r="AP28" s="52">
        <v>520.20000000000005</v>
      </c>
      <c r="AQ28" s="52"/>
      <c r="AR28" s="52">
        <v>0</v>
      </c>
      <c r="AS28" s="52">
        <v>0</v>
      </c>
      <c r="AT28" s="52"/>
      <c r="AU28" s="52">
        <v>0</v>
      </c>
      <c r="AV28" s="52">
        <v>0</v>
      </c>
      <c r="AW28" s="52"/>
      <c r="AX28" s="52">
        <v>0</v>
      </c>
      <c r="AY28" s="52">
        <v>0</v>
      </c>
      <c r="AZ28" s="52"/>
      <c r="BA28" s="52">
        <v>10000</v>
      </c>
      <c r="BB28" s="52">
        <v>0</v>
      </c>
      <c r="BC28" s="52">
        <v>0</v>
      </c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21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22"/>
      <c r="EV28" s="52"/>
      <c r="EW28" s="52"/>
      <c r="EX28" s="52"/>
      <c r="EY28" s="52">
        <v>7308</v>
      </c>
      <c r="EZ28" s="52">
        <v>0</v>
      </c>
      <c r="FA28" s="22">
        <f t="shared" si="79"/>
        <v>0</v>
      </c>
      <c r="FB28" s="52">
        <v>0</v>
      </c>
      <c r="FC28" s="52"/>
      <c r="FD28" s="52"/>
      <c r="FE28" s="54">
        <v>3871</v>
      </c>
      <c r="FF28" s="52">
        <v>2019.4</v>
      </c>
      <c r="FG28" s="22">
        <f t="shared" si="81"/>
        <v>52.167398605011627</v>
      </c>
      <c r="FH28" s="52">
        <v>27.6</v>
      </c>
      <c r="FI28" s="52">
        <v>13.7</v>
      </c>
      <c r="FJ28" s="22">
        <f t="shared" si="31"/>
        <v>49.637681159420282</v>
      </c>
      <c r="FK28" s="52">
        <v>315.2</v>
      </c>
      <c r="FL28" s="52">
        <v>0</v>
      </c>
      <c r="FM28" s="22">
        <f t="shared" si="82"/>
        <v>0</v>
      </c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>
        <v>3039.9</v>
      </c>
      <c r="GA28" s="8">
        <v>0</v>
      </c>
      <c r="GB28" s="22">
        <f t="shared" si="83"/>
        <v>0</v>
      </c>
      <c r="GC28" s="8">
        <v>17350.400000000001</v>
      </c>
      <c r="GD28" s="8">
        <v>0</v>
      </c>
      <c r="GE28" s="22">
        <v>0</v>
      </c>
      <c r="GF28" s="8"/>
      <c r="GG28" s="8"/>
      <c r="GH28" s="8"/>
      <c r="GI28" s="8">
        <v>38799.599999999999</v>
      </c>
      <c r="GJ28" s="8">
        <v>0</v>
      </c>
      <c r="GK28" s="22">
        <f t="shared" si="39"/>
        <v>0</v>
      </c>
      <c r="GL28" s="8"/>
      <c r="GM28" s="8"/>
      <c r="GN28" s="8"/>
      <c r="GO28" s="8">
        <v>150</v>
      </c>
      <c r="GP28" s="8">
        <v>150</v>
      </c>
      <c r="GQ28" s="22">
        <f t="shared" si="86"/>
        <v>100</v>
      </c>
      <c r="GR28" s="52">
        <v>6627.3</v>
      </c>
      <c r="GS28" s="52">
        <v>3313.6</v>
      </c>
      <c r="GT28" s="22">
        <f t="shared" si="40"/>
        <v>49.99924554494288</v>
      </c>
      <c r="GU28" s="52">
        <v>1785.6</v>
      </c>
      <c r="GV28" s="52">
        <v>507.6</v>
      </c>
      <c r="GW28" s="22">
        <f t="shared" si="41"/>
        <v>28.427419354838712</v>
      </c>
      <c r="GX28" s="52">
        <v>2484.1999999999998</v>
      </c>
      <c r="GY28" s="52">
        <v>0</v>
      </c>
      <c r="GZ28" s="22">
        <f t="shared" si="42"/>
        <v>0</v>
      </c>
      <c r="HA28" s="52">
        <v>1387.5</v>
      </c>
      <c r="HB28" s="52">
        <v>914.1</v>
      </c>
      <c r="HC28" s="22">
        <f t="shared" si="43"/>
        <v>65.881081081081078</v>
      </c>
      <c r="HD28" s="52"/>
      <c r="HE28" s="52"/>
      <c r="HF28" s="52"/>
      <c r="HG28" s="52"/>
      <c r="HH28" s="52"/>
      <c r="HI28" s="52"/>
      <c r="HJ28" s="52"/>
      <c r="HK28" s="52"/>
      <c r="HL28" s="52"/>
      <c r="HM28" s="52"/>
      <c r="HN28" s="52"/>
      <c r="HO28" s="52"/>
      <c r="HP28" s="8">
        <v>280.5</v>
      </c>
      <c r="HQ28" s="8">
        <v>0</v>
      </c>
      <c r="HR28" s="22">
        <f t="shared" si="46"/>
        <v>0</v>
      </c>
      <c r="HS28" s="52">
        <v>61363.3</v>
      </c>
      <c r="HT28" s="52">
        <v>0</v>
      </c>
      <c r="HU28" s="22">
        <f t="shared" si="90"/>
        <v>0</v>
      </c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52"/>
      <c r="II28" s="52"/>
      <c r="IJ28" s="52"/>
      <c r="IK28" s="8"/>
      <c r="IL28" s="8"/>
      <c r="IM28" s="8"/>
      <c r="IN28" s="8"/>
      <c r="IO28" s="8"/>
      <c r="IP28" s="8"/>
      <c r="IQ28" s="8"/>
      <c r="IR28" s="8"/>
      <c r="IS28" s="8"/>
      <c r="IT28" s="52"/>
      <c r="IU28" s="52"/>
      <c r="IV28" s="52"/>
      <c r="IW28" s="52"/>
      <c r="IX28" s="52"/>
      <c r="IY28" s="52"/>
      <c r="IZ28" s="52"/>
      <c r="JA28" s="52"/>
      <c r="JB28" s="52"/>
      <c r="JC28" s="52"/>
      <c r="JD28" s="52"/>
      <c r="JE28" s="52"/>
      <c r="JF28" s="52"/>
      <c r="JG28" s="52"/>
      <c r="JH28" s="52"/>
    </row>
    <row r="29" spans="1:268" s="53" customFormat="1" ht="18" customHeight="1">
      <c r="A29" s="52" t="s">
        <v>45</v>
      </c>
      <c r="B29" s="52">
        <f t="shared" si="95"/>
        <v>69418.000000000015</v>
      </c>
      <c r="C29" s="52">
        <f t="shared" si="96"/>
        <v>11067.1</v>
      </c>
      <c r="D29" s="22">
        <f t="shared" si="1"/>
        <v>15.942694978247715</v>
      </c>
      <c r="E29" s="52">
        <v>2409</v>
      </c>
      <c r="F29" s="52">
        <v>2334.5</v>
      </c>
      <c r="G29" s="52">
        <f t="shared" si="7"/>
        <v>96.907430469074313</v>
      </c>
      <c r="H29" s="52">
        <v>37263.199999999997</v>
      </c>
      <c r="I29" s="52">
        <v>0</v>
      </c>
      <c r="J29" s="52">
        <v>0</v>
      </c>
      <c r="K29" s="52">
        <v>17410.400000000001</v>
      </c>
      <c r="L29" s="52">
        <v>3302.5</v>
      </c>
      <c r="M29" s="22">
        <f t="shared" si="60"/>
        <v>18.968547534806781</v>
      </c>
      <c r="N29" s="52">
        <v>1609.2</v>
      </c>
      <c r="O29" s="52">
        <v>584</v>
      </c>
      <c r="P29" s="52">
        <v>36.291324881928908</v>
      </c>
      <c r="Q29" s="52"/>
      <c r="R29" s="52"/>
      <c r="S29" s="52"/>
      <c r="T29" s="52">
        <v>501.1</v>
      </c>
      <c r="U29" s="52">
        <v>0</v>
      </c>
      <c r="V29" s="22">
        <f t="shared" si="57"/>
        <v>0</v>
      </c>
      <c r="W29" s="8">
        <v>0</v>
      </c>
      <c r="X29" s="8">
        <v>0</v>
      </c>
      <c r="Y29" s="8"/>
      <c r="Z29" s="52">
        <v>0</v>
      </c>
      <c r="AA29" s="52">
        <v>0</v>
      </c>
      <c r="AB29" s="52"/>
      <c r="AC29" s="52">
        <v>0</v>
      </c>
      <c r="AD29" s="52">
        <v>0</v>
      </c>
      <c r="AE29" s="22"/>
      <c r="AF29" s="52">
        <v>0</v>
      </c>
      <c r="AG29" s="52">
        <v>0</v>
      </c>
      <c r="AH29" s="52"/>
      <c r="AI29" s="8">
        <v>1364.9</v>
      </c>
      <c r="AJ29" s="8">
        <v>921.7</v>
      </c>
      <c r="AK29" s="22">
        <f t="shared" si="98"/>
        <v>67.528756685471464</v>
      </c>
      <c r="AL29" s="52">
        <v>0</v>
      </c>
      <c r="AM29" s="52">
        <v>0</v>
      </c>
      <c r="AN29" s="52"/>
      <c r="AO29" s="52">
        <v>1235.4000000000001</v>
      </c>
      <c r="AP29" s="52">
        <v>789.9</v>
      </c>
      <c r="AQ29" s="52"/>
      <c r="AR29" s="52">
        <v>0</v>
      </c>
      <c r="AS29" s="52">
        <v>0</v>
      </c>
      <c r="AT29" s="52"/>
      <c r="AU29" s="52">
        <v>0</v>
      </c>
      <c r="AV29" s="52">
        <v>0</v>
      </c>
      <c r="AW29" s="52"/>
      <c r="AX29" s="52">
        <v>0</v>
      </c>
      <c r="AY29" s="52">
        <v>0</v>
      </c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21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22"/>
      <c r="EV29" s="52"/>
      <c r="EW29" s="52"/>
      <c r="EX29" s="52"/>
      <c r="EY29" s="52"/>
      <c r="EZ29" s="52"/>
      <c r="FA29" s="52"/>
      <c r="FB29" s="52">
        <v>0</v>
      </c>
      <c r="FC29" s="52"/>
      <c r="FD29" s="52"/>
      <c r="FE29" s="54">
        <v>1662.9</v>
      </c>
      <c r="FF29" s="52">
        <v>811.9</v>
      </c>
      <c r="FG29" s="22">
        <f t="shared" si="81"/>
        <v>48.824343015214382</v>
      </c>
      <c r="FH29" s="52">
        <v>5.6</v>
      </c>
      <c r="FI29" s="52">
        <v>5.6</v>
      </c>
      <c r="FJ29" s="22">
        <f t="shared" si="31"/>
        <v>100</v>
      </c>
      <c r="FK29" s="52">
        <v>1491</v>
      </c>
      <c r="FL29" s="52">
        <v>868.6</v>
      </c>
      <c r="FM29" s="22">
        <f t="shared" si="82"/>
        <v>58.256203890006709</v>
      </c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>
        <v>1013.3</v>
      </c>
      <c r="GA29" s="8">
        <v>0</v>
      </c>
      <c r="GB29" s="22">
        <f t="shared" si="83"/>
        <v>0</v>
      </c>
      <c r="GC29" s="8"/>
      <c r="GD29" s="8"/>
      <c r="GE29" s="22"/>
      <c r="GF29" s="8"/>
      <c r="GG29" s="8"/>
      <c r="GH29" s="8"/>
      <c r="GI29" s="8"/>
      <c r="GJ29" s="8"/>
      <c r="GK29" s="8"/>
      <c r="GL29" s="8"/>
      <c r="GM29" s="8"/>
      <c r="GN29" s="8"/>
      <c r="GO29" s="8">
        <v>375</v>
      </c>
      <c r="GP29" s="8">
        <v>375</v>
      </c>
      <c r="GQ29" s="22">
        <f t="shared" si="86"/>
        <v>100</v>
      </c>
      <c r="GR29" s="52">
        <v>1291.8</v>
      </c>
      <c r="GS29" s="52">
        <v>645.9</v>
      </c>
      <c r="GT29" s="22">
        <f t="shared" si="40"/>
        <v>50</v>
      </c>
      <c r="GU29" s="52">
        <v>201.8</v>
      </c>
      <c r="GV29" s="52">
        <v>101.4</v>
      </c>
      <c r="GW29" s="22">
        <f t="shared" si="41"/>
        <v>50.247770069375619</v>
      </c>
      <c r="GX29" s="52">
        <v>1242.0999999999999</v>
      </c>
      <c r="GY29" s="52">
        <v>0</v>
      </c>
      <c r="GZ29" s="22">
        <f t="shared" si="42"/>
        <v>0</v>
      </c>
      <c r="HA29" s="52">
        <v>326.10000000000002</v>
      </c>
      <c r="HB29" s="52">
        <v>326.10000000000002</v>
      </c>
      <c r="HC29" s="22">
        <f t="shared" si="43"/>
        <v>100</v>
      </c>
      <c r="HD29" s="52"/>
      <c r="HE29" s="52"/>
      <c r="HF29" s="52"/>
      <c r="HG29" s="52"/>
      <c r="HH29" s="52"/>
      <c r="HI29" s="52"/>
      <c r="HJ29" s="52"/>
      <c r="HK29" s="52"/>
      <c r="HL29" s="52"/>
      <c r="HM29" s="52"/>
      <c r="HN29" s="52"/>
      <c r="HO29" s="52"/>
      <c r="HP29" s="8">
        <v>15.2</v>
      </c>
      <c r="HQ29" s="8">
        <v>0</v>
      </c>
      <c r="HR29" s="22">
        <f t="shared" si="46"/>
        <v>0</v>
      </c>
      <c r="HS29" s="52"/>
      <c r="HT29" s="52"/>
      <c r="HU29" s="52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52"/>
      <c r="II29" s="52"/>
      <c r="IJ29" s="52"/>
      <c r="IK29" s="8"/>
      <c r="IL29" s="8"/>
      <c r="IM29" s="8"/>
      <c r="IN29" s="8"/>
      <c r="IO29" s="8"/>
      <c r="IP29" s="8"/>
      <c r="IQ29" s="8"/>
      <c r="IR29" s="8"/>
      <c r="IS29" s="8"/>
      <c r="IT29" s="52"/>
      <c r="IU29" s="52"/>
      <c r="IV29" s="52"/>
      <c r="IW29" s="52"/>
      <c r="IX29" s="52"/>
      <c r="IY29" s="52"/>
      <c r="IZ29" s="52"/>
      <c r="JA29" s="52"/>
      <c r="JB29" s="52"/>
      <c r="JC29" s="52"/>
      <c r="JD29" s="52"/>
      <c r="JE29" s="52"/>
      <c r="JF29" s="52"/>
      <c r="JG29" s="52"/>
      <c r="JH29" s="52"/>
    </row>
    <row r="30" spans="1:268" s="53" customFormat="1" ht="18" customHeight="1">
      <c r="A30" s="52" t="s">
        <v>46</v>
      </c>
      <c r="B30" s="52">
        <f t="shared" si="95"/>
        <v>38079.199999999997</v>
      </c>
      <c r="C30" s="52">
        <f t="shared" si="96"/>
        <v>6646</v>
      </c>
      <c r="D30" s="22">
        <f t="shared" si="1"/>
        <v>17.453097754154502</v>
      </c>
      <c r="E30" s="52">
        <v>2935</v>
      </c>
      <c r="F30" s="52">
        <v>498.8</v>
      </c>
      <c r="G30" s="52">
        <f t="shared" si="7"/>
        <v>16.994889267461669</v>
      </c>
      <c r="H30" s="52"/>
      <c r="I30" s="52"/>
      <c r="J30" s="52"/>
      <c r="K30" s="52">
        <v>18246.2</v>
      </c>
      <c r="L30" s="52">
        <v>2295.6999999999998</v>
      </c>
      <c r="M30" s="22">
        <f t="shared" si="60"/>
        <v>12.581797853799696</v>
      </c>
      <c r="N30" s="52">
        <v>2682</v>
      </c>
      <c r="O30" s="52">
        <v>722.3</v>
      </c>
      <c r="P30" s="52">
        <v>26.931394481730052</v>
      </c>
      <c r="Q30" s="52"/>
      <c r="R30" s="52"/>
      <c r="S30" s="52"/>
      <c r="T30" s="52">
        <v>434.6</v>
      </c>
      <c r="U30" s="52">
        <v>0</v>
      </c>
      <c r="V30" s="22">
        <f t="shared" si="57"/>
        <v>0</v>
      </c>
      <c r="W30" s="8">
        <v>0</v>
      </c>
      <c r="X30" s="8">
        <v>0</v>
      </c>
      <c r="Y30" s="8"/>
      <c r="Z30" s="52">
        <v>0</v>
      </c>
      <c r="AA30" s="52">
        <v>0</v>
      </c>
      <c r="AB30" s="52"/>
      <c r="AC30" s="52">
        <v>0</v>
      </c>
      <c r="AD30" s="52">
        <v>0</v>
      </c>
      <c r="AE30" s="22"/>
      <c r="AF30" s="52">
        <v>0</v>
      </c>
      <c r="AG30" s="52">
        <v>0</v>
      </c>
      <c r="AH30" s="52"/>
      <c r="AI30" s="8">
        <v>6799.2</v>
      </c>
      <c r="AJ30" s="8">
        <v>0</v>
      </c>
      <c r="AK30" s="22">
        <f t="shared" si="98"/>
        <v>0</v>
      </c>
      <c r="AL30" s="52">
        <v>0</v>
      </c>
      <c r="AM30" s="52">
        <v>0</v>
      </c>
      <c r="AN30" s="52"/>
      <c r="AO30" s="52">
        <v>1147.3</v>
      </c>
      <c r="AP30" s="52">
        <v>595.4</v>
      </c>
      <c r="AQ30" s="52"/>
      <c r="AR30" s="52">
        <v>0</v>
      </c>
      <c r="AS30" s="52">
        <v>0</v>
      </c>
      <c r="AT30" s="52"/>
      <c r="AU30" s="52">
        <v>0</v>
      </c>
      <c r="AV30" s="52">
        <v>0</v>
      </c>
      <c r="AW30" s="52"/>
      <c r="AX30" s="52">
        <v>0</v>
      </c>
      <c r="AY30" s="52">
        <v>0</v>
      </c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21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H30" s="52"/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2"/>
      <c r="EU30" s="22"/>
      <c r="EV30" s="52"/>
      <c r="EW30" s="52"/>
      <c r="EX30" s="52"/>
      <c r="EY30" s="52"/>
      <c r="EZ30" s="52"/>
      <c r="FA30" s="52"/>
      <c r="FB30" s="52">
        <v>0</v>
      </c>
      <c r="FC30" s="52"/>
      <c r="FD30" s="52"/>
      <c r="FE30" s="54">
        <v>801.3</v>
      </c>
      <c r="FF30" s="52">
        <v>492.9</v>
      </c>
      <c r="FG30" s="22">
        <f t="shared" si="81"/>
        <v>61.512542119056533</v>
      </c>
      <c r="FH30" s="52">
        <v>4</v>
      </c>
      <c r="FI30" s="52">
        <v>0</v>
      </c>
      <c r="FJ30" s="22">
        <f t="shared" si="31"/>
        <v>0</v>
      </c>
      <c r="FK30" s="52">
        <v>1781.9</v>
      </c>
      <c r="FL30" s="52">
        <v>821.6</v>
      </c>
      <c r="FM30" s="22">
        <f t="shared" si="82"/>
        <v>46.108086873561923</v>
      </c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22"/>
      <c r="GC30" s="8"/>
      <c r="GD30" s="8"/>
      <c r="GE30" s="22"/>
      <c r="GF30" s="8"/>
      <c r="GG30" s="8"/>
      <c r="GH30" s="8"/>
      <c r="GI30" s="8"/>
      <c r="GJ30" s="8"/>
      <c r="GK30" s="8"/>
      <c r="GL30" s="8"/>
      <c r="GM30" s="8"/>
      <c r="GN30" s="8"/>
      <c r="GO30" s="8">
        <v>225</v>
      </c>
      <c r="GP30" s="8">
        <v>225</v>
      </c>
      <c r="GQ30" s="22">
        <f t="shared" si="86"/>
        <v>100</v>
      </c>
      <c r="GR30" s="52">
        <v>1464.6</v>
      </c>
      <c r="GS30" s="52">
        <v>721</v>
      </c>
      <c r="GT30" s="22">
        <f t="shared" si="40"/>
        <v>49.228458282124812</v>
      </c>
      <c r="GU30" s="52">
        <v>296.60000000000002</v>
      </c>
      <c r="GV30" s="52">
        <v>148.30000000000001</v>
      </c>
      <c r="GW30" s="22">
        <f t="shared" si="41"/>
        <v>50</v>
      </c>
      <c r="GX30" s="52">
        <v>941</v>
      </c>
      <c r="GY30" s="52">
        <v>0</v>
      </c>
      <c r="GZ30" s="22">
        <f t="shared" si="42"/>
        <v>0</v>
      </c>
      <c r="HA30" s="52">
        <v>187.5</v>
      </c>
      <c r="HB30" s="52">
        <v>125</v>
      </c>
      <c r="HC30" s="22">
        <f t="shared" si="43"/>
        <v>66.666666666666657</v>
      </c>
      <c r="HD30" s="52"/>
      <c r="HE30" s="52"/>
      <c r="HF30" s="52"/>
      <c r="HG30" s="52"/>
      <c r="HH30" s="52"/>
      <c r="HI30" s="52"/>
      <c r="HJ30" s="52"/>
      <c r="HK30" s="52"/>
      <c r="HL30" s="52"/>
      <c r="HM30" s="52"/>
      <c r="HN30" s="52"/>
      <c r="HO30" s="52"/>
      <c r="HP30" s="8">
        <v>133</v>
      </c>
      <c r="HQ30" s="8">
        <v>0</v>
      </c>
      <c r="HR30" s="22">
        <f t="shared" si="46"/>
        <v>0</v>
      </c>
      <c r="HS30" s="52"/>
      <c r="HT30" s="52"/>
      <c r="HU30" s="52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52"/>
      <c r="II30" s="52"/>
      <c r="IJ30" s="52"/>
      <c r="IK30" s="8"/>
      <c r="IL30" s="8"/>
      <c r="IM30" s="8"/>
      <c r="IN30" s="8"/>
      <c r="IO30" s="8"/>
      <c r="IP30" s="8"/>
      <c r="IQ30" s="8"/>
      <c r="IR30" s="8"/>
      <c r="IS30" s="8"/>
      <c r="IT30" s="52"/>
      <c r="IU30" s="52"/>
      <c r="IV30" s="52"/>
      <c r="IW30" s="52"/>
      <c r="IX30" s="52"/>
      <c r="IY30" s="52"/>
      <c r="IZ30" s="52"/>
      <c r="JA30" s="52"/>
      <c r="JB30" s="52"/>
      <c r="JC30" s="52"/>
      <c r="JD30" s="52"/>
      <c r="JE30" s="52"/>
      <c r="JF30" s="52"/>
      <c r="JG30" s="52"/>
      <c r="JH30" s="52"/>
    </row>
    <row r="31" spans="1:268" s="53" customFormat="1" ht="18" customHeight="1">
      <c r="A31" s="52" t="s">
        <v>47</v>
      </c>
      <c r="B31" s="52">
        <f t="shared" si="95"/>
        <v>253175.2</v>
      </c>
      <c r="C31" s="52">
        <f t="shared" si="96"/>
        <v>25701.800000000003</v>
      </c>
      <c r="D31" s="22">
        <f t="shared" si="1"/>
        <v>10.151784218991434</v>
      </c>
      <c r="E31" s="52">
        <v>7128.7</v>
      </c>
      <c r="F31" s="52">
        <v>0</v>
      </c>
      <c r="G31" s="52">
        <f t="shared" si="7"/>
        <v>0</v>
      </c>
      <c r="H31" s="52">
        <v>2934.4</v>
      </c>
      <c r="I31" s="52">
        <v>0</v>
      </c>
      <c r="J31" s="52">
        <v>0</v>
      </c>
      <c r="K31" s="52">
        <v>32823.300000000003</v>
      </c>
      <c r="L31" s="52">
        <v>11524.4</v>
      </c>
      <c r="M31" s="22">
        <f t="shared" si="60"/>
        <v>35.110424606910328</v>
      </c>
      <c r="N31" s="52">
        <v>3360.9</v>
      </c>
      <c r="O31" s="52">
        <v>1134.2</v>
      </c>
      <c r="P31" s="52">
        <v>33.74691302924812</v>
      </c>
      <c r="Q31" s="52"/>
      <c r="R31" s="52"/>
      <c r="S31" s="52"/>
      <c r="T31" s="52">
        <v>1140</v>
      </c>
      <c r="U31" s="52">
        <v>0</v>
      </c>
      <c r="V31" s="22">
        <f t="shared" si="57"/>
        <v>0</v>
      </c>
      <c r="W31" s="8">
        <v>0</v>
      </c>
      <c r="X31" s="8">
        <v>0</v>
      </c>
      <c r="Y31" s="8"/>
      <c r="Z31" s="52">
        <v>0</v>
      </c>
      <c r="AA31" s="52">
        <v>0</v>
      </c>
      <c r="AB31" s="52"/>
      <c r="AC31" s="52">
        <v>0</v>
      </c>
      <c r="AD31" s="52">
        <v>0</v>
      </c>
      <c r="AE31" s="22"/>
      <c r="AF31" s="52">
        <v>0</v>
      </c>
      <c r="AG31" s="52">
        <v>0</v>
      </c>
      <c r="AH31" s="52"/>
      <c r="AI31" s="8">
        <v>3027.6</v>
      </c>
      <c r="AJ31" s="8">
        <v>0</v>
      </c>
      <c r="AK31" s="22">
        <f t="shared" si="98"/>
        <v>0</v>
      </c>
      <c r="AL31" s="52">
        <v>0</v>
      </c>
      <c r="AM31" s="52">
        <v>0</v>
      </c>
      <c r="AN31" s="52"/>
      <c r="AO31" s="52">
        <v>5132.5</v>
      </c>
      <c r="AP31" s="52">
        <v>0</v>
      </c>
      <c r="AQ31" s="52"/>
      <c r="AR31" s="52">
        <v>0</v>
      </c>
      <c r="AS31" s="52">
        <v>0</v>
      </c>
      <c r="AT31" s="52"/>
      <c r="AU31" s="52">
        <v>0</v>
      </c>
      <c r="AV31" s="52">
        <v>0</v>
      </c>
      <c r="AW31" s="52"/>
      <c r="AX31" s="52">
        <v>0</v>
      </c>
      <c r="AY31" s="52">
        <v>0</v>
      </c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21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>
        <v>185454.7</v>
      </c>
      <c r="ET31" s="52">
        <v>9225.4</v>
      </c>
      <c r="EU31" s="22">
        <f t="shared" si="77"/>
        <v>4.9744762467599903</v>
      </c>
      <c r="EV31" s="52"/>
      <c r="EW31" s="52"/>
      <c r="EX31" s="52"/>
      <c r="EY31" s="52"/>
      <c r="EZ31" s="52"/>
      <c r="FA31" s="52"/>
      <c r="FB31" s="52">
        <v>0</v>
      </c>
      <c r="FC31" s="52"/>
      <c r="FD31" s="52"/>
      <c r="FE31" s="54">
        <v>1946.9</v>
      </c>
      <c r="FF31" s="52">
        <v>1047.7</v>
      </c>
      <c r="FG31" s="22">
        <f t="shared" si="81"/>
        <v>53.813755200575272</v>
      </c>
      <c r="FH31" s="52">
        <v>11.6</v>
      </c>
      <c r="FI31" s="52">
        <v>5.7</v>
      </c>
      <c r="FJ31" s="22">
        <f t="shared" si="31"/>
        <v>49.137931034482762</v>
      </c>
      <c r="FK31" s="52">
        <v>2024.5</v>
      </c>
      <c r="FL31" s="52">
        <v>0</v>
      </c>
      <c r="FM31" s="22">
        <f t="shared" si="82"/>
        <v>0</v>
      </c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>
        <v>1013.3</v>
      </c>
      <c r="GA31" s="8">
        <v>0</v>
      </c>
      <c r="GB31" s="22">
        <f t="shared" si="83"/>
        <v>0</v>
      </c>
      <c r="GC31" s="8"/>
      <c r="GD31" s="8"/>
      <c r="GE31" s="22"/>
      <c r="GF31" s="8"/>
      <c r="GG31" s="8"/>
      <c r="GH31" s="8"/>
      <c r="GI31" s="8"/>
      <c r="GJ31" s="8"/>
      <c r="GK31" s="8"/>
      <c r="GL31" s="8"/>
      <c r="GM31" s="8"/>
      <c r="GN31" s="8"/>
      <c r="GO31" s="8">
        <v>375</v>
      </c>
      <c r="GP31" s="8">
        <v>375</v>
      </c>
      <c r="GQ31" s="22">
        <f t="shared" si="86"/>
        <v>100</v>
      </c>
      <c r="GR31" s="52">
        <v>3294.7</v>
      </c>
      <c r="GS31" s="52">
        <v>1647.3</v>
      </c>
      <c r="GT31" s="22">
        <f t="shared" si="40"/>
        <v>49.998482411145176</v>
      </c>
      <c r="GU31" s="52">
        <v>1046.9000000000001</v>
      </c>
      <c r="GV31" s="52">
        <v>498.4</v>
      </c>
      <c r="GW31" s="22">
        <f t="shared" si="41"/>
        <v>47.607221320087874</v>
      </c>
      <c r="GX31" s="52">
        <v>1846.2</v>
      </c>
      <c r="GY31" s="52">
        <v>0</v>
      </c>
      <c r="GZ31" s="22">
        <f t="shared" si="42"/>
        <v>0</v>
      </c>
      <c r="HA31" s="52">
        <v>557.5</v>
      </c>
      <c r="HB31" s="52">
        <v>243.7</v>
      </c>
      <c r="HC31" s="22">
        <f t="shared" si="43"/>
        <v>43.713004484304932</v>
      </c>
      <c r="HD31" s="52"/>
      <c r="HE31" s="52"/>
      <c r="HF31" s="52"/>
      <c r="HG31" s="52"/>
      <c r="HH31" s="52"/>
      <c r="HI31" s="52"/>
      <c r="HJ31" s="52"/>
      <c r="HK31" s="52"/>
      <c r="HL31" s="52"/>
      <c r="HM31" s="52"/>
      <c r="HN31" s="52"/>
      <c r="HO31" s="52"/>
      <c r="HP31" s="8">
        <v>56.5</v>
      </c>
      <c r="HQ31" s="8">
        <v>0</v>
      </c>
      <c r="HR31" s="22">
        <f t="shared" si="46"/>
        <v>0</v>
      </c>
      <c r="HS31" s="52"/>
      <c r="HT31" s="52"/>
      <c r="HU31" s="52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52"/>
      <c r="II31" s="52"/>
      <c r="IJ31" s="52"/>
      <c r="IK31" s="8"/>
      <c r="IL31" s="8"/>
      <c r="IM31" s="8"/>
      <c r="IN31" s="8"/>
      <c r="IO31" s="8"/>
      <c r="IP31" s="8"/>
      <c r="IQ31" s="8"/>
      <c r="IR31" s="8"/>
      <c r="IS31" s="8"/>
      <c r="IT31" s="52"/>
      <c r="IU31" s="52"/>
      <c r="IV31" s="52"/>
      <c r="IW31" s="52"/>
      <c r="IX31" s="52"/>
      <c r="IY31" s="52"/>
      <c r="IZ31" s="52"/>
      <c r="JA31" s="52"/>
      <c r="JB31" s="52"/>
      <c r="JC31" s="52"/>
      <c r="JD31" s="52"/>
      <c r="JE31" s="52"/>
      <c r="JF31" s="52"/>
      <c r="JG31" s="52"/>
      <c r="JH31" s="52"/>
    </row>
    <row r="32" spans="1:268" s="53" customFormat="1" ht="18" customHeight="1">
      <c r="A32" s="52" t="s">
        <v>48</v>
      </c>
      <c r="B32" s="52">
        <f t="shared" si="95"/>
        <v>47343.1</v>
      </c>
      <c r="C32" s="52">
        <f t="shared" si="96"/>
        <v>15809.5</v>
      </c>
      <c r="D32" s="22">
        <f t="shared" si="1"/>
        <v>33.393461771620366</v>
      </c>
      <c r="E32" s="52">
        <v>6937.4</v>
      </c>
      <c r="F32" s="52">
        <v>0</v>
      </c>
      <c r="G32" s="52">
        <f t="shared" si="7"/>
        <v>0</v>
      </c>
      <c r="H32" s="52"/>
      <c r="I32" s="52"/>
      <c r="J32" s="52"/>
      <c r="K32" s="52">
        <v>19436.2</v>
      </c>
      <c r="L32" s="52">
        <v>11444.9</v>
      </c>
      <c r="M32" s="22">
        <f t="shared" si="60"/>
        <v>58.884452722239942</v>
      </c>
      <c r="N32" s="52">
        <v>2773</v>
      </c>
      <c r="O32" s="52">
        <v>349.5</v>
      </c>
      <c r="P32" s="52">
        <v>12.603678326721962</v>
      </c>
      <c r="Q32" s="52"/>
      <c r="R32" s="52"/>
      <c r="S32" s="52"/>
      <c r="T32" s="52">
        <v>386.9</v>
      </c>
      <c r="U32" s="52">
        <v>0</v>
      </c>
      <c r="V32" s="22">
        <f t="shared" si="57"/>
        <v>0</v>
      </c>
      <c r="W32" s="8">
        <v>0</v>
      </c>
      <c r="X32" s="8">
        <v>0</v>
      </c>
      <c r="Y32" s="8"/>
      <c r="Z32" s="52">
        <v>0</v>
      </c>
      <c r="AA32" s="52">
        <v>0</v>
      </c>
      <c r="AB32" s="52"/>
      <c r="AC32" s="52">
        <v>0</v>
      </c>
      <c r="AD32" s="52">
        <v>0</v>
      </c>
      <c r="AE32" s="22"/>
      <c r="AF32" s="52">
        <v>0</v>
      </c>
      <c r="AG32" s="52">
        <v>0</v>
      </c>
      <c r="AH32" s="52"/>
      <c r="AI32" s="8">
        <v>1644.9</v>
      </c>
      <c r="AJ32" s="8">
        <v>936</v>
      </c>
      <c r="AK32" s="22">
        <f t="shared" si="98"/>
        <v>56.903155207003465</v>
      </c>
      <c r="AL32" s="52">
        <v>0</v>
      </c>
      <c r="AM32" s="52">
        <v>0</v>
      </c>
      <c r="AN32" s="52"/>
      <c r="AO32" s="52">
        <v>718</v>
      </c>
      <c r="AP32" s="52">
        <v>334</v>
      </c>
      <c r="AQ32" s="52"/>
      <c r="AR32" s="52">
        <v>0</v>
      </c>
      <c r="AS32" s="52">
        <v>0</v>
      </c>
      <c r="AT32" s="52"/>
      <c r="AU32" s="52">
        <v>0</v>
      </c>
      <c r="AV32" s="52">
        <v>0</v>
      </c>
      <c r="AW32" s="52"/>
      <c r="AX32" s="52">
        <v>0</v>
      </c>
      <c r="AY32" s="52">
        <v>0</v>
      </c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21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  <c r="EP32" s="52"/>
      <c r="EQ32" s="52"/>
      <c r="ER32" s="52"/>
      <c r="ES32" s="52"/>
      <c r="ET32" s="52"/>
      <c r="EU32" s="52"/>
      <c r="EV32" s="52"/>
      <c r="EW32" s="52"/>
      <c r="EX32" s="52"/>
      <c r="EY32" s="52"/>
      <c r="EZ32" s="52"/>
      <c r="FA32" s="52"/>
      <c r="FB32" s="52">
        <v>0</v>
      </c>
      <c r="FC32" s="52"/>
      <c r="FD32" s="52"/>
      <c r="FE32" s="54">
        <v>2957.8</v>
      </c>
      <c r="FF32" s="52">
        <v>983.2</v>
      </c>
      <c r="FG32" s="22">
        <f t="shared" si="81"/>
        <v>33.240922307120158</v>
      </c>
      <c r="FH32" s="52">
        <v>7.7</v>
      </c>
      <c r="FI32" s="52">
        <v>0</v>
      </c>
      <c r="FJ32" s="22">
        <f t="shared" si="31"/>
        <v>0</v>
      </c>
      <c r="FK32" s="52">
        <v>1586.7</v>
      </c>
      <c r="FL32" s="52">
        <v>0</v>
      </c>
      <c r="FM32" s="22">
        <f t="shared" si="82"/>
        <v>0</v>
      </c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>
        <v>2026.5</v>
      </c>
      <c r="GA32" s="8">
        <v>0</v>
      </c>
      <c r="GB32" s="22">
        <f t="shared" si="83"/>
        <v>0</v>
      </c>
      <c r="GC32" s="8">
        <v>3713.7</v>
      </c>
      <c r="GD32" s="8">
        <v>0</v>
      </c>
      <c r="GE32" s="22">
        <v>0</v>
      </c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52">
        <v>2962.8</v>
      </c>
      <c r="GS32" s="52">
        <v>1418.4</v>
      </c>
      <c r="GT32" s="22">
        <f t="shared" si="40"/>
        <v>47.873633049817741</v>
      </c>
      <c r="GU32" s="52">
        <v>442.5</v>
      </c>
      <c r="GV32" s="52">
        <v>156</v>
      </c>
      <c r="GW32" s="22">
        <f t="shared" si="41"/>
        <v>35.254237288135592</v>
      </c>
      <c r="GX32" s="52">
        <v>1343.8</v>
      </c>
      <c r="GY32" s="52">
        <v>0</v>
      </c>
      <c r="GZ32" s="22">
        <f t="shared" si="42"/>
        <v>0</v>
      </c>
      <c r="HA32" s="52">
        <v>315</v>
      </c>
      <c r="HB32" s="52">
        <v>187.5</v>
      </c>
      <c r="HC32" s="22">
        <f t="shared" si="43"/>
        <v>59.523809523809526</v>
      </c>
      <c r="HD32" s="52"/>
      <c r="HE32" s="52"/>
      <c r="HF32" s="52"/>
      <c r="HG32" s="52"/>
      <c r="HH32" s="52"/>
      <c r="HI32" s="52"/>
      <c r="HJ32" s="52"/>
      <c r="HK32" s="52"/>
      <c r="HL32" s="52"/>
      <c r="HM32" s="52"/>
      <c r="HN32" s="52"/>
      <c r="HO32" s="52"/>
      <c r="HP32" s="8">
        <v>90.2</v>
      </c>
      <c r="HQ32" s="8">
        <v>0</v>
      </c>
      <c r="HR32" s="22">
        <f t="shared" si="46"/>
        <v>0</v>
      </c>
      <c r="HS32" s="52"/>
      <c r="HT32" s="52"/>
      <c r="HU32" s="52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52"/>
      <c r="II32" s="52"/>
      <c r="IJ32" s="52"/>
      <c r="IK32" s="8"/>
      <c r="IL32" s="8"/>
      <c r="IM32" s="8"/>
      <c r="IN32" s="8"/>
      <c r="IO32" s="8"/>
      <c r="IP32" s="8"/>
      <c r="IQ32" s="8"/>
      <c r="IR32" s="8"/>
      <c r="IS32" s="8"/>
      <c r="IT32" s="52"/>
      <c r="IU32" s="52"/>
      <c r="IV32" s="52"/>
      <c r="IW32" s="52"/>
      <c r="IX32" s="52"/>
      <c r="IY32" s="52"/>
      <c r="IZ32" s="52"/>
      <c r="JA32" s="52"/>
      <c r="JB32" s="52"/>
      <c r="JC32" s="52"/>
      <c r="JD32" s="52"/>
      <c r="JE32" s="52"/>
      <c r="JF32" s="52"/>
      <c r="JG32" s="52"/>
      <c r="JH32" s="52"/>
    </row>
    <row r="33" spans="1:268" s="53" customFormat="1" ht="18" customHeight="1">
      <c r="A33" s="52" t="s">
        <v>49</v>
      </c>
      <c r="B33" s="52">
        <f t="shared" si="95"/>
        <v>41066.299999999996</v>
      </c>
      <c r="C33" s="52">
        <f t="shared" si="96"/>
        <v>11256.600000000002</v>
      </c>
      <c r="D33" s="22">
        <f t="shared" si="1"/>
        <v>27.410796687308093</v>
      </c>
      <c r="E33" s="52">
        <v>2668.2</v>
      </c>
      <c r="F33" s="52">
        <v>0</v>
      </c>
      <c r="G33" s="52">
        <f t="shared" si="7"/>
        <v>0</v>
      </c>
      <c r="H33" s="52"/>
      <c r="I33" s="52"/>
      <c r="J33" s="52"/>
      <c r="K33" s="52">
        <v>14761.3</v>
      </c>
      <c r="L33" s="52">
        <v>6401.2</v>
      </c>
      <c r="M33" s="22">
        <f t="shared" si="60"/>
        <v>43.364744297588963</v>
      </c>
      <c r="N33" s="52">
        <v>2604.8000000000002</v>
      </c>
      <c r="O33" s="52">
        <v>1269.4000000000001</v>
      </c>
      <c r="P33" s="52">
        <v>48.733108108108105</v>
      </c>
      <c r="Q33" s="52"/>
      <c r="R33" s="52"/>
      <c r="S33" s="52"/>
      <c r="T33" s="52">
        <v>320.2</v>
      </c>
      <c r="U33" s="52">
        <v>0</v>
      </c>
      <c r="V33" s="22">
        <f t="shared" si="57"/>
        <v>0</v>
      </c>
      <c r="W33" s="8">
        <v>0</v>
      </c>
      <c r="X33" s="8">
        <v>0</v>
      </c>
      <c r="Y33" s="8"/>
      <c r="Z33" s="52">
        <v>0</v>
      </c>
      <c r="AA33" s="52">
        <v>0</v>
      </c>
      <c r="AB33" s="52"/>
      <c r="AC33" s="52">
        <v>0</v>
      </c>
      <c r="AD33" s="52">
        <v>0</v>
      </c>
      <c r="AE33" s="22"/>
      <c r="AF33" s="52">
        <v>0</v>
      </c>
      <c r="AG33" s="52">
        <v>0</v>
      </c>
      <c r="AH33" s="52"/>
      <c r="AI33" s="8"/>
      <c r="AJ33" s="8"/>
      <c r="AK33" s="8"/>
      <c r="AL33" s="52">
        <v>0</v>
      </c>
      <c r="AM33" s="52">
        <v>0</v>
      </c>
      <c r="AN33" s="52"/>
      <c r="AO33" s="52">
        <v>7880.1</v>
      </c>
      <c r="AP33" s="52">
        <v>0</v>
      </c>
      <c r="AQ33" s="52"/>
      <c r="AR33" s="52">
        <v>0</v>
      </c>
      <c r="AS33" s="52">
        <v>0</v>
      </c>
      <c r="AT33" s="52"/>
      <c r="AU33" s="52">
        <v>0</v>
      </c>
      <c r="AV33" s="52">
        <v>0</v>
      </c>
      <c r="AW33" s="52"/>
      <c r="AX33" s="52">
        <v>0</v>
      </c>
      <c r="AY33" s="52">
        <v>0</v>
      </c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21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>
        <v>0</v>
      </c>
      <c r="FC33" s="52"/>
      <c r="FD33" s="52"/>
      <c r="FE33" s="54">
        <v>2240.5</v>
      </c>
      <c r="FF33" s="52">
        <v>1314.7</v>
      </c>
      <c r="FG33" s="22">
        <f t="shared" si="81"/>
        <v>58.678866324481149</v>
      </c>
      <c r="FH33" s="52">
        <v>6.6</v>
      </c>
      <c r="FI33" s="52">
        <v>0</v>
      </c>
      <c r="FJ33" s="22">
        <f t="shared" si="31"/>
        <v>0</v>
      </c>
      <c r="FK33" s="52">
        <v>1372.5</v>
      </c>
      <c r="FL33" s="52">
        <v>649.20000000000005</v>
      </c>
      <c r="FM33" s="22">
        <f t="shared" si="82"/>
        <v>47.300546448087431</v>
      </c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>
        <v>1013.2</v>
      </c>
      <c r="GA33" s="8">
        <v>0</v>
      </c>
      <c r="GB33" s="22">
        <f t="shared" si="83"/>
        <v>0</v>
      </c>
      <c r="GC33" s="8">
        <v>3394</v>
      </c>
      <c r="GD33" s="8">
        <v>0</v>
      </c>
      <c r="GE33" s="22">
        <v>0</v>
      </c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52">
        <v>2454.5</v>
      </c>
      <c r="GS33" s="52">
        <v>1227.2</v>
      </c>
      <c r="GT33" s="22">
        <f t="shared" si="40"/>
        <v>49.997962925239356</v>
      </c>
      <c r="GU33" s="52">
        <v>501.9</v>
      </c>
      <c r="GV33" s="52">
        <v>209</v>
      </c>
      <c r="GW33" s="22">
        <f t="shared" si="41"/>
        <v>41.641761307033278</v>
      </c>
      <c r="GX33" s="52">
        <v>1276</v>
      </c>
      <c r="GY33" s="52">
        <v>0</v>
      </c>
      <c r="GZ33" s="22">
        <f t="shared" si="42"/>
        <v>0</v>
      </c>
      <c r="HA33" s="52">
        <v>287.5</v>
      </c>
      <c r="HB33" s="52">
        <v>185.9</v>
      </c>
      <c r="HC33" s="22">
        <f t="shared" si="43"/>
        <v>64.660869565217396</v>
      </c>
      <c r="HD33" s="52"/>
      <c r="HE33" s="52"/>
      <c r="HF33" s="52"/>
      <c r="HG33" s="52"/>
      <c r="HH33" s="52"/>
      <c r="HI33" s="52"/>
      <c r="HJ33" s="52"/>
      <c r="HK33" s="52"/>
      <c r="HL33" s="52"/>
      <c r="HM33" s="52"/>
      <c r="HN33" s="52"/>
      <c r="HO33" s="52"/>
      <c r="HP33" s="8">
        <v>285</v>
      </c>
      <c r="HQ33" s="8">
        <v>0</v>
      </c>
      <c r="HR33" s="22">
        <f t="shared" si="46"/>
        <v>0</v>
      </c>
      <c r="HS33" s="52"/>
      <c r="HT33" s="52"/>
      <c r="HU33" s="52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52"/>
      <c r="II33" s="52"/>
      <c r="IJ33" s="52"/>
      <c r="IK33" s="8"/>
      <c r="IL33" s="8"/>
      <c r="IM33" s="8"/>
      <c r="IN33" s="8"/>
      <c r="IO33" s="8"/>
      <c r="IP33" s="8"/>
      <c r="IQ33" s="8"/>
      <c r="IR33" s="8"/>
      <c r="IS33" s="8"/>
      <c r="IT33" s="52"/>
      <c r="IU33" s="52"/>
      <c r="IV33" s="52"/>
      <c r="IW33" s="52"/>
      <c r="IX33" s="52"/>
      <c r="IY33" s="52"/>
      <c r="IZ33" s="52"/>
      <c r="JA33" s="52"/>
      <c r="JB33" s="52"/>
      <c r="JC33" s="52"/>
      <c r="JD33" s="52"/>
      <c r="JE33" s="52"/>
      <c r="JF33" s="52"/>
      <c r="JG33" s="52"/>
      <c r="JH33" s="52"/>
    </row>
    <row r="34" spans="1:268" s="56" customFormat="1" ht="31.5">
      <c r="A34" s="57" t="s">
        <v>231</v>
      </c>
      <c r="B34" s="8">
        <f t="shared" si="95"/>
        <v>276588.09999999998</v>
      </c>
      <c r="C34" s="8">
        <f t="shared" si="96"/>
        <v>0</v>
      </c>
      <c r="D34" s="5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1"/>
      <c r="X34" s="11"/>
      <c r="Y34" s="11"/>
      <c r="Z34" s="18"/>
      <c r="AA34" s="18"/>
      <c r="AB34" s="18"/>
      <c r="AC34" s="18"/>
      <c r="AD34" s="18"/>
      <c r="AE34" s="18"/>
      <c r="AF34" s="18">
        <v>4843.5</v>
      </c>
      <c r="AG34" s="18"/>
      <c r="AH34" s="18"/>
      <c r="AI34" s="11">
        <v>117.8</v>
      </c>
      <c r="AJ34" s="11"/>
      <c r="AK34" s="11"/>
      <c r="AL34" s="18">
        <v>1316</v>
      </c>
      <c r="AM34" s="18"/>
      <c r="AN34" s="18"/>
      <c r="AO34" s="18">
        <v>20.8</v>
      </c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8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1"/>
      <c r="HQ34" s="11"/>
      <c r="HR34" s="11"/>
      <c r="HS34" s="18"/>
      <c r="HT34" s="18"/>
      <c r="HU34" s="18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8"/>
      <c r="II34" s="18"/>
      <c r="IJ34" s="18"/>
      <c r="IK34" s="11"/>
      <c r="IL34" s="11"/>
      <c r="IM34" s="11"/>
      <c r="IN34" s="11"/>
      <c r="IO34" s="11"/>
      <c r="IP34" s="11"/>
      <c r="IQ34" s="11"/>
      <c r="IR34" s="11"/>
      <c r="IS34" s="11"/>
      <c r="IT34" s="18"/>
      <c r="IU34" s="18"/>
      <c r="IV34" s="18"/>
      <c r="IW34" s="18"/>
      <c r="IX34" s="18"/>
      <c r="IY34" s="18"/>
      <c r="IZ34" s="18">
        <v>50000</v>
      </c>
      <c r="JA34" s="18"/>
      <c r="JB34" s="18"/>
      <c r="JC34" s="18">
        <v>83000</v>
      </c>
      <c r="JD34" s="18"/>
      <c r="JE34" s="18"/>
      <c r="JF34" s="18">
        <v>137290</v>
      </c>
      <c r="JG34" s="18"/>
      <c r="JH34" s="18"/>
    </row>
    <row r="35" spans="1:268" s="38" customFormat="1">
      <c r="A35" s="37"/>
      <c r="B35" s="37"/>
      <c r="C35" s="37"/>
      <c r="D35" s="37"/>
      <c r="E35" s="39"/>
      <c r="F35" s="39"/>
      <c r="G35" s="39"/>
      <c r="H35" s="7"/>
      <c r="I35" s="7"/>
      <c r="J35" s="7"/>
      <c r="K35" s="7"/>
      <c r="L35" s="7"/>
      <c r="M35" s="7"/>
      <c r="N35" s="7"/>
      <c r="O35" s="7"/>
      <c r="P35" s="7"/>
      <c r="Q35" s="37"/>
      <c r="R35" s="37"/>
      <c r="S35" s="37"/>
      <c r="T35" s="7"/>
      <c r="U35" s="7"/>
      <c r="V35" s="7"/>
      <c r="W35" s="7"/>
      <c r="X35" s="7"/>
      <c r="Y35" s="7"/>
      <c r="Z35" s="40"/>
      <c r="AA35" s="40"/>
      <c r="AB35" s="40"/>
      <c r="AC35" s="40"/>
      <c r="AD35" s="40"/>
      <c r="AE35" s="40"/>
      <c r="AF35" s="40"/>
      <c r="AG35" s="40"/>
      <c r="AH35" s="40"/>
      <c r="AI35" s="7"/>
      <c r="AJ35" s="7"/>
      <c r="AK35" s="7"/>
      <c r="AL35" s="40"/>
      <c r="AM35" s="40"/>
      <c r="AN35" s="40"/>
      <c r="AO35" s="42"/>
      <c r="AP35" s="42"/>
      <c r="AQ35" s="42"/>
      <c r="AR35" s="40"/>
      <c r="AS35" s="40"/>
      <c r="AT35" s="40"/>
      <c r="AU35" s="37"/>
      <c r="AV35" s="37"/>
      <c r="AW35" s="37"/>
      <c r="AX35" s="40"/>
      <c r="AY35" s="40"/>
      <c r="AZ35" s="40"/>
      <c r="BA35" s="37"/>
      <c r="BB35" s="37"/>
      <c r="BC35" s="37"/>
      <c r="BD35" s="7"/>
      <c r="BE35" s="7"/>
      <c r="BF35" s="7"/>
      <c r="BG35" s="40"/>
      <c r="BH35" s="40"/>
      <c r="BI35" s="40"/>
      <c r="BJ35" s="40"/>
      <c r="BK35" s="40"/>
      <c r="BL35" s="40"/>
      <c r="BM35" s="37"/>
      <c r="BN35" s="37"/>
      <c r="BO35" s="37"/>
      <c r="BP35" s="40"/>
      <c r="BQ35" s="40"/>
      <c r="BR35" s="40"/>
      <c r="BS35" s="40"/>
      <c r="BT35" s="40"/>
      <c r="BU35" s="40"/>
      <c r="BV35" s="40"/>
      <c r="BW35" s="40"/>
      <c r="BX35" s="40"/>
      <c r="BY35" s="43"/>
      <c r="BZ35" s="43"/>
      <c r="CA35" s="43"/>
      <c r="CB35" s="43"/>
      <c r="CC35" s="43"/>
      <c r="CD35" s="43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40"/>
      <c r="DJ35" s="40"/>
      <c r="DK35" s="40"/>
      <c r="DL35" s="40"/>
      <c r="DM35" s="40"/>
      <c r="DN35" s="40"/>
      <c r="DO35" s="44"/>
      <c r="DP35" s="44"/>
      <c r="DQ35" s="44"/>
      <c r="DR35" s="7"/>
      <c r="DS35" s="7"/>
      <c r="DT35" s="7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  <c r="EO35" s="41"/>
      <c r="EP35" s="41"/>
      <c r="EQ35" s="41"/>
      <c r="ER35" s="41"/>
      <c r="ES35" s="40"/>
      <c r="ET35" s="40"/>
      <c r="EU35" s="40"/>
      <c r="EV35" s="41"/>
      <c r="EW35" s="41"/>
      <c r="EX35" s="41"/>
      <c r="EY35" s="41"/>
      <c r="EZ35" s="41"/>
      <c r="FA35" s="41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45"/>
      <c r="GR35" s="37"/>
      <c r="GS35" s="37"/>
      <c r="GT35" s="37"/>
      <c r="GU35" s="37"/>
      <c r="GV35" s="37"/>
      <c r="GW35" s="37"/>
      <c r="GX35" s="37"/>
      <c r="GY35" s="37"/>
      <c r="GZ35" s="37"/>
      <c r="HA35" s="40"/>
      <c r="HB35" s="40"/>
      <c r="HC35" s="40"/>
      <c r="HD35" s="41"/>
      <c r="HE35" s="41"/>
      <c r="HF35" s="41"/>
      <c r="HG35" s="41"/>
      <c r="HH35" s="41"/>
      <c r="HI35" s="41"/>
      <c r="HJ35" s="41"/>
      <c r="HK35" s="41"/>
      <c r="HL35" s="41"/>
      <c r="HM35" s="41"/>
      <c r="HN35" s="41"/>
      <c r="HO35" s="41"/>
      <c r="HP35" s="7"/>
      <c r="HQ35" s="7"/>
      <c r="HR35" s="7"/>
      <c r="HS35" s="41"/>
      <c r="HT35" s="41"/>
      <c r="HU35" s="41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41"/>
      <c r="II35" s="41"/>
      <c r="IJ35" s="41"/>
      <c r="IK35" s="7"/>
      <c r="IL35" s="7"/>
      <c r="IM35" s="7"/>
      <c r="IN35" s="7"/>
      <c r="IO35" s="7"/>
      <c r="IP35" s="7"/>
      <c r="IQ35" s="7"/>
      <c r="IR35" s="7"/>
      <c r="IS35" s="7"/>
      <c r="IT35" s="41"/>
      <c r="IU35" s="41"/>
      <c r="IV35" s="41"/>
      <c r="IW35" s="41"/>
      <c r="IX35" s="41"/>
      <c r="IY35" s="41"/>
      <c r="IZ35" s="41"/>
      <c r="JA35" s="41"/>
      <c r="JB35" s="41"/>
      <c r="JC35" s="41"/>
      <c r="JD35" s="41"/>
      <c r="JE35" s="41"/>
      <c r="JF35" s="41"/>
      <c r="JG35" s="41"/>
      <c r="JH35" s="41"/>
    </row>
    <row r="36" spans="1:268" s="37" customFormat="1">
      <c r="E36" s="39"/>
      <c r="F36" s="39"/>
      <c r="G36" s="39"/>
      <c r="H36" s="7"/>
      <c r="I36" s="7"/>
      <c r="J36" s="7"/>
      <c r="K36" s="7"/>
      <c r="L36" s="7"/>
      <c r="M36" s="7"/>
      <c r="N36" s="7"/>
      <c r="O36" s="7"/>
      <c r="P36" s="7"/>
      <c r="T36" s="7"/>
      <c r="U36" s="7"/>
      <c r="V36" s="7"/>
      <c r="W36" s="7"/>
      <c r="X36" s="7"/>
      <c r="Y36" s="7"/>
      <c r="Z36" s="40"/>
      <c r="AA36" s="40"/>
      <c r="AB36" s="40"/>
      <c r="AC36" s="40"/>
      <c r="AD36" s="40"/>
      <c r="AE36" s="40"/>
      <c r="AF36" s="40"/>
      <c r="AG36" s="40"/>
      <c r="AH36" s="40"/>
      <c r="AI36" s="7"/>
      <c r="AJ36" s="7"/>
      <c r="AK36" s="7"/>
      <c r="AL36" s="40"/>
      <c r="AM36" s="40"/>
      <c r="AN36" s="40"/>
      <c r="AO36" s="42"/>
      <c r="AP36" s="42"/>
      <c r="AQ36" s="42"/>
      <c r="AR36" s="40"/>
      <c r="AS36" s="40"/>
      <c r="AT36" s="40"/>
      <c r="AX36" s="40"/>
      <c r="AY36" s="40"/>
      <c r="AZ36" s="40"/>
      <c r="BD36" s="7"/>
      <c r="BE36" s="7"/>
      <c r="BF36" s="7"/>
      <c r="BG36" s="40"/>
      <c r="BH36" s="40"/>
      <c r="BI36" s="40"/>
      <c r="BJ36" s="40"/>
      <c r="BK36" s="40"/>
      <c r="BL36" s="40"/>
      <c r="BP36" s="40"/>
      <c r="BQ36" s="40"/>
      <c r="BR36" s="40"/>
      <c r="BS36" s="40"/>
      <c r="BT36" s="40"/>
      <c r="BU36" s="40"/>
      <c r="BV36" s="40"/>
      <c r="BW36" s="40"/>
      <c r="BX36" s="40"/>
      <c r="BY36" s="43"/>
      <c r="BZ36" s="43"/>
      <c r="CA36" s="43"/>
      <c r="CB36" s="43"/>
      <c r="CC36" s="43"/>
      <c r="CD36" s="43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40"/>
      <c r="DJ36" s="40"/>
      <c r="DK36" s="40"/>
      <c r="DL36" s="40"/>
      <c r="DM36" s="40"/>
      <c r="DN36" s="40"/>
      <c r="DO36" s="44"/>
      <c r="DP36" s="44"/>
      <c r="DQ36" s="44"/>
      <c r="DR36" s="7"/>
      <c r="DS36" s="7"/>
      <c r="DT36" s="7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  <c r="EO36" s="41"/>
      <c r="EP36" s="41"/>
      <c r="EQ36" s="41"/>
      <c r="ER36" s="41"/>
      <c r="ES36" s="40"/>
      <c r="ET36" s="40"/>
      <c r="EU36" s="40"/>
      <c r="EV36" s="41"/>
      <c r="EW36" s="41"/>
      <c r="EX36" s="41"/>
      <c r="EY36" s="41"/>
      <c r="EZ36" s="41"/>
      <c r="FA36" s="41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45"/>
      <c r="HA36" s="40"/>
      <c r="HB36" s="40"/>
      <c r="HC36" s="40"/>
      <c r="HD36" s="41"/>
      <c r="HE36" s="41"/>
      <c r="HF36" s="41"/>
      <c r="HG36" s="41"/>
      <c r="HH36" s="41"/>
      <c r="HI36" s="41"/>
      <c r="HJ36" s="41"/>
      <c r="HK36" s="41"/>
      <c r="HL36" s="41"/>
      <c r="HM36" s="41"/>
      <c r="HN36" s="41"/>
      <c r="HO36" s="41"/>
      <c r="HP36" s="7"/>
      <c r="HQ36" s="7"/>
      <c r="HR36" s="7"/>
      <c r="HS36" s="41"/>
      <c r="HT36" s="41"/>
      <c r="HU36" s="41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41"/>
      <c r="II36" s="41"/>
      <c r="IJ36" s="41"/>
      <c r="IK36" s="7"/>
      <c r="IL36" s="7"/>
      <c r="IM36" s="7"/>
      <c r="IN36" s="7"/>
      <c r="IO36" s="7"/>
      <c r="IP36" s="7"/>
      <c r="IQ36" s="7"/>
      <c r="IR36" s="7"/>
      <c r="IS36" s="7"/>
      <c r="IT36" s="41"/>
      <c r="IU36" s="41"/>
      <c r="IV36" s="41"/>
      <c r="IW36" s="41"/>
      <c r="IX36" s="41"/>
      <c r="IY36" s="41"/>
      <c r="IZ36" s="41"/>
      <c r="JA36" s="41"/>
      <c r="JB36" s="41"/>
      <c r="JC36" s="41"/>
      <c r="JD36" s="41"/>
      <c r="JE36" s="41"/>
      <c r="JF36" s="41"/>
      <c r="JG36" s="41"/>
      <c r="JH36" s="41"/>
    </row>
  </sheetData>
  <mergeCells count="92">
    <mergeCell ref="EM3:EO3"/>
    <mergeCell ref="CQ3:CS3"/>
    <mergeCell ref="CT3:CV3"/>
    <mergeCell ref="CW3:CY3"/>
    <mergeCell ref="CZ3:DB3"/>
    <mergeCell ref="DC3:DE3"/>
    <mergeCell ref="EA3:EC3"/>
    <mergeCell ref="ED3:EF3"/>
    <mergeCell ref="EG3:EI3"/>
    <mergeCell ref="EJ3:EL3"/>
    <mergeCell ref="DX3:DZ3"/>
    <mergeCell ref="DF3:DH3"/>
    <mergeCell ref="DI3:DK3"/>
    <mergeCell ref="DL3:DN3"/>
    <mergeCell ref="DO3:DQ3"/>
    <mergeCell ref="DR3:DT3"/>
    <mergeCell ref="B3:D3"/>
    <mergeCell ref="A3:A4"/>
    <mergeCell ref="Z3:AB3"/>
    <mergeCell ref="AC3:AE3"/>
    <mergeCell ref="AF3:AH3"/>
    <mergeCell ref="T3:V3"/>
    <mergeCell ref="W3:Y3"/>
    <mergeCell ref="E3:G3"/>
    <mergeCell ref="H3:J3"/>
    <mergeCell ref="K3:M3"/>
    <mergeCell ref="N3:P3"/>
    <mergeCell ref="Q3:S3"/>
    <mergeCell ref="IK3:IM3"/>
    <mergeCell ref="GO3:GQ3"/>
    <mergeCell ref="GR3:GT3"/>
    <mergeCell ref="GU3:GW3"/>
    <mergeCell ref="GX3:GZ3"/>
    <mergeCell ref="HA3:HC3"/>
    <mergeCell ref="HD3:HF3"/>
    <mergeCell ref="HG3:HI3"/>
    <mergeCell ref="HJ3:HL3"/>
    <mergeCell ref="HM3:HO3"/>
    <mergeCell ref="HP3:HR3"/>
    <mergeCell ref="BD3:BF3"/>
    <mergeCell ref="CN3:CP3"/>
    <mergeCell ref="BY3:CA3"/>
    <mergeCell ref="BS3:BU3"/>
    <mergeCell ref="BV3:BX3"/>
    <mergeCell ref="DU3:DW3"/>
    <mergeCell ref="AI3:AK3"/>
    <mergeCell ref="AL3:AN3"/>
    <mergeCell ref="AO3:AQ3"/>
    <mergeCell ref="AR3:AT3"/>
    <mergeCell ref="AU3:AW3"/>
    <mergeCell ref="AX3:AZ3"/>
    <mergeCell ref="CB3:CD3"/>
    <mergeCell ref="CE3:CG3"/>
    <mergeCell ref="CH3:CJ3"/>
    <mergeCell ref="CK3:CM3"/>
    <mergeCell ref="BG3:BI3"/>
    <mergeCell ref="BJ3:BL3"/>
    <mergeCell ref="BM3:BO3"/>
    <mergeCell ref="BP3:BR3"/>
    <mergeCell ref="BA3:BC3"/>
    <mergeCell ref="IZ3:JB3"/>
    <mergeCell ref="JC3:JE3"/>
    <mergeCell ref="EP3:ER3"/>
    <mergeCell ref="ES3:EU3"/>
    <mergeCell ref="EV3:EX3"/>
    <mergeCell ref="EY3:FA3"/>
    <mergeCell ref="FB3:FD3"/>
    <mergeCell ref="FE3:FG3"/>
    <mergeCell ref="FW3:FY3"/>
    <mergeCell ref="GC3:GE3"/>
    <mergeCell ref="GF3:GH3"/>
    <mergeCell ref="FZ3:GB3"/>
    <mergeCell ref="IQ3:IS3"/>
    <mergeCell ref="IT3:IV3"/>
    <mergeCell ref="IW3:IY3"/>
    <mergeCell ref="IN3:IP3"/>
    <mergeCell ref="X2:Y2"/>
    <mergeCell ref="B1:Y1"/>
    <mergeCell ref="JF3:JH3"/>
    <mergeCell ref="HS3:HU3"/>
    <mergeCell ref="HV3:HX3"/>
    <mergeCell ref="HY3:IA3"/>
    <mergeCell ref="IB3:ID3"/>
    <mergeCell ref="IE3:IG3"/>
    <mergeCell ref="IH3:IJ3"/>
    <mergeCell ref="GI3:GK3"/>
    <mergeCell ref="GL3:GN3"/>
    <mergeCell ref="FN3:FP3"/>
    <mergeCell ref="FQ3:FS3"/>
    <mergeCell ref="FH3:FJ3"/>
    <mergeCell ref="FK3:FM3"/>
    <mergeCell ref="FT3:FV3"/>
  </mergeCells>
  <printOptions gridLines="1"/>
  <pageMargins left="0" right="0" top="0.19685039370078741" bottom="0" header="0.31496062992125984" footer="0.31496062992125984"/>
  <pageSetup paperSize="9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6"/>
  <sheetViews>
    <sheetView view="pageBreakPreview" zoomScale="85" zoomScaleNormal="80" zoomScaleSheetLayoutView="85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A3" sqref="A3:A4"/>
    </sheetView>
  </sheetViews>
  <sheetFormatPr defaultColWidth="22.28515625" defaultRowHeight="12.75"/>
  <cols>
    <col min="1" max="1" width="22.85546875" style="37" customWidth="1"/>
    <col min="2" max="2" width="15.28515625" style="37" customWidth="1"/>
    <col min="3" max="4" width="14.140625" style="37" customWidth="1"/>
    <col min="5" max="16" width="14" style="37" customWidth="1"/>
    <col min="17" max="17" width="14" style="40" customWidth="1"/>
    <col min="18" max="18" width="11.28515625" style="40" customWidth="1"/>
    <col min="19" max="19" width="11.5703125" style="40" customWidth="1"/>
    <col min="20" max="20" width="14" style="40" customWidth="1"/>
    <col min="21" max="21" width="12.85546875" style="40" customWidth="1"/>
    <col min="22" max="22" width="11.5703125" style="40" customWidth="1"/>
    <col min="23" max="24" width="14" style="37" customWidth="1"/>
    <col min="25" max="25" width="12.28515625" style="37" customWidth="1"/>
    <col min="26" max="28" width="14" style="37" customWidth="1"/>
    <col min="29" max="34" width="14" style="40" customWidth="1"/>
    <col min="35" max="39" width="14" style="37" customWidth="1"/>
    <col min="40" max="40" width="12.85546875" style="37" customWidth="1"/>
    <col min="41" max="42" width="14" style="40" customWidth="1"/>
    <col min="43" max="43" width="12.85546875" style="40" customWidth="1"/>
    <col min="44" max="45" width="14" style="37" customWidth="1"/>
    <col min="46" max="46" width="13.140625" style="37" customWidth="1"/>
    <col min="47" max="47" width="14" style="40" customWidth="1"/>
    <col min="48" max="48" width="12.28515625" style="40" customWidth="1"/>
    <col min="49" max="49" width="12.42578125" style="40" customWidth="1"/>
    <col min="50" max="58" width="14" style="37" customWidth="1"/>
    <col min="59" max="61" width="14" style="40" customWidth="1"/>
    <col min="62" max="64" width="14" style="37" customWidth="1"/>
    <col min="65" max="67" width="14" style="40" customWidth="1"/>
    <col min="68" max="70" width="14" style="37" customWidth="1"/>
    <col min="71" max="16384" width="22.28515625" style="3"/>
  </cols>
  <sheetData>
    <row r="1" spans="1:70" s="5" customFormat="1" ht="55.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62" t="s">
        <v>386</v>
      </c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70" s="36" customFormat="1" ht="23.2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72" t="s">
        <v>79</v>
      </c>
      <c r="Y2" s="72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</row>
    <row r="3" spans="1:70" ht="177" customHeight="1">
      <c r="A3" s="88" t="s">
        <v>0</v>
      </c>
      <c r="B3" s="88" t="s">
        <v>378</v>
      </c>
      <c r="C3" s="88"/>
      <c r="D3" s="88"/>
      <c r="E3" s="79" t="s">
        <v>14</v>
      </c>
      <c r="F3" s="80"/>
      <c r="G3" s="81"/>
      <c r="H3" s="79" t="s">
        <v>15</v>
      </c>
      <c r="I3" s="80"/>
      <c r="J3" s="81"/>
      <c r="K3" s="79" t="s">
        <v>221</v>
      </c>
      <c r="L3" s="80"/>
      <c r="M3" s="81"/>
      <c r="N3" s="92" t="s">
        <v>360</v>
      </c>
      <c r="O3" s="93"/>
      <c r="P3" s="94"/>
      <c r="Q3" s="79" t="s">
        <v>16</v>
      </c>
      <c r="R3" s="80"/>
      <c r="S3" s="81"/>
      <c r="T3" s="79" t="s">
        <v>17</v>
      </c>
      <c r="U3" s="80"/>
      <c r="V3" s="81"/>
      <c r="W3" s="89" t="s">
        <v>384</v>
      </c>
      <c r="X3" s="90"/>
      <c r="Y3" s="91"/>
      <c r="Z3" s="79" t="s">
        <v>369</v>
      </c>
      <c r="AA3" s="80"/>
      <c r="AB3" s="81"/>
      <c r="AC3" s="79" t="s">
        <v>368</v>
      </c>
      <c r="AD3" s="80"/>
      <c r="AE3" s="81"/>
      <c r="AF3" s="79" t="s">
        <v>361</v>
      </c>
      <c r="AG3" s="80"/>
      <c r="AH3" s="81"/>
      <c r="AI3" s="79" t="s">
        <v>362</v>
      </c>
      <c r="AJ3" s="80"/>
      <c r="AK3" s="81"/>
      <c r="AL3" s="79" t="s">
        <v>18</v>
      </c>
      <c r="AM3" s="80"/>
      <c r="AN3" s="81"/>
      <c r="AO3" s="79" t="s">
        <v>370</v>
      </c>
      <c r="AP3" s="80"/>
      <c r="AQ3" s="81"/>
      <c r="AR3" s="79" t="s">
        <v>19</v>
      </c>
      <c r="AS3" s="80"/>
      <c r="AT3" s="81"/>
      <c r="AU3" s="79" t="s">
        <v>20</v>
      </c>
      <c r="AV3" s="80"/>
      <c r="AW3" s="81"/>
      <c r="AX3" s="79" t="s">
        <v>371</v>
      </c>
      <c r="AY3" s="80"/>
      <c r="AZ3" s="81"/>
      <c r="BA3" s="79" t="s">
        <v>21</v>
      </c>
      <c r="BB3" s="80"/>
      <c r="BC3" s="81"/>
      <c r="BD3" s="79" t="s">
        <v>22</v>
      </c>
      <c r="BE3" s="80"/>
      <c r="BF3" s="81"/>
      <c r="BG3" s="79" t="s">
        <v>372</v>
      </c>
      <c r="BH3" s="80"/>
      <c r="BI3" s="81"/>
      <c r="BJ3" s="79" t="s">
        <v>23</v>
      </c>
      <c r="BK3" s="80"/>
      <c r="BL3" s="81"/>
      <c r="BM3" s="79" t="s">
        <v>58</v>
      </c>
      <c r="BN3" s="80"/>
      <c r="BO3" s="81"/>
      <c r="BP3" s="89" t="s">
        <v>373</v>
      </c>
      <c r="BQ3" s="90"/>
      <c r="BR3" s="91"/>
    </row>
    <row r="4" spans="1:70" ht="53.25" customHeight="1">
      <c r="A4" s="88"/>
      <c r="B4" s="48" t="s">
        <v>225</v>
      </c>
      <c r="C4" s="48" t="s">
        <v>375</v>
      </c>
      <c r="D4" s="48" t="s">
        <v>376</v>
      </c>
      <c r="E4" s="49" t="s">
        <v>225</v>
      </c>
      <c r="F4" s="49" t="s">
        <v>375</v>
      </c>
      <c r="G4" s="50" t="s">
        <v>376</v>
      </c>
      <c r="H4" s="49" t="s">
        <v>225</v>
      </c>
      <c r="I4" s="49" t="s">
        <v>375</v>
      </c>
      <c r="J4" s="50" t="s">
        <v>376</v>
      </c>
      <c r="K4" s="49" t="s">
        <v>225</v>
      </c>
      <c r="L4" s="49" t="s">
        <v>375</v>
      </c>
      <c r="M4" s="50" t="s">
        <v>376</v>
      </c>
      <c r="N4" s="49" t="s">
        <v>225</v>
      </c>
      <c r="O4" s="49" t="s">
        <v>375</v>
      </c>
      <c r="P4" s="50" t="s">
        <v>376</v>
      </c>
      <c r="Q4" s="49" t="s">
        <v>225</v>
      </c>
      <c r="R4" s="49" t="s">
        <v>375</v>
      </c>
      <c r="S4" s="50" t="s">
        <v>376</v>
      </c>
      <c r="T4" s="49" t="s">
        <v>225</v>
      </c>
      <c r="U4" s="49" t="s">
        <v>375</v>
      </c>
      <c r="V4" s="50" t="s">
        <v>376</v>
      </c>
      <c r="W4" s="49" t="s">
        <v>225</v>
      </c>
      <c r="X4" s="49" t="s">
        <v>375</v>
      </c>
      <c r="Y4" s="50" t="s">
        <v>376</v>
      </c>
      <c r="Z4" s="49" t="s">
        <v>225</v>
      </c>
      <c r="AA4" s="49" t="s">
        <v>375</v>
      </c>
      <c r="AB4" s="50" t="s">
        <v>376</v>
      </c>
      <c r="AC4" s="49" t="s">
        <v>225</v>
      </c>
      <c r="AD4" s="49" t="s">
        <v>375</v>
      </c>
      <c r="AE4" s="50" t="s">
        <v>376</v>
      </c>
      <c r="AF4" s="49" t="s">
        <v>225</v>
      </c>
      <c r="AG4" s="49" t="s">
        <v>375</v>
      </c>
      <c r="AH4" s="50" t="s">
        <v>376</v>
      </c>
      <c r="AI4" s="49" t="s">
        <v>225</v>
      </c>
      <c r="AJ4" s="49" t="s">
        <v>375</v>
      </c>
      <c r="AK4" s="50" t="s">
        <v>376</v>
      </c>
      <c r="AL4" s="49" t="s">
        <v>225</v>
      </c>
      <c r="AM4" s="49" t="s">
        <v>375</v>
      </c>
      <c r="AN4" s="50" t="s">
        <v>376</v>
      </c>
      <c r="AO4" s="49" t="s">
        <v>225</v>
      </c>
      <c r="AP4" s="49" t="s">
        <v>375</v>
      </c>
      <c r="AQ4" s="50" t="s">
        <v>376</v>
      </c>
      <c r="AR4" s="49" t="s">
        <v>225</v>
      </c>
      <c r="AS4" s="49" t="s">
        <v>375</v>
      </c>
      <c r="AT4" s="50" t="s">
        <v>376</v>
      </c>
      <c r="AU4" s="49" t="s">
        <v>225</v>
      </c>
      <c r="AV4" s="49" t="s">
        <v>375</v>
      </c>
      <c r="AW4" s="50" t="s">
        <v>376</v>
      </c>
      <c r="AX4" s="49" t="s">
        <v>225</v>
      </c>
      <c r="AY4" s="49" t="s">
        <v>375</v>
      </c>
      <c r="AZ4" s="50" t="s">
        <v>376</v>
      </c>
      <c r="BA4" s="49" t="s">
        <v>225</v>
      </c>
      <c r="BB4" s="49" t="s">
        <v>375</v>
      </c>
      <c r="BC4" s="50" t="s">
        <v>376</v>
      </c>
      <c r="BD4" s="49" t="s">
        <v>225</v>
      </c>
      <c r="BE4" s="49" t="s">
        <v>375</v>
      </c>
      <c r="BF4" s="50" t="s">
        <v>376</v>
      </c>
      <c r="BG4" s="49" t="s">
        <v>225</v>
      </c>
      <c r="BH4" s="49" t="s">
        <v>375</v>
      </c>
      <c r="BI4" s="50" t="s">
        <v>376</v>
      </c>
      <c r="BJ4" s="49" t="s">
        <v>225</v>
      </c>
      <c r="BK4" s="49" t="s">
        <v>375</v>
      </c>
      <c r="BL4" s="50" t="s">
        <v>376</v>
      </c>
      <c r="BM4" s="49" t="s">
        <v>225</v>
      </c>
      <c r="BN4" s="49" t="s">
        <v>375</v>
      </c>
      <c r="BO4" s="50" t="s">
        <v>376</v>
      </c>
      <c r="BP4" s="49" t="s">
        <v>225</v>
      </c>
      <c r="BQ4" s="49" t="s">
        <v>375</v>
      </c>
      <c r="BR4" s="50" t="s">
        <v>376</v>
      </c>
    </row>
    <row r="5" spans="1:70" ht="26.25" customHeight="1">
      <c r="A5" s="51" t="s">
        <v>453</v>
      </c>
      <c r="B5" s="21">
        <f>B6+B12+B34</f>
        <v>10163093.300000001</v>
      </c>
      <c r="C5" s="21">
        <f t="shared" ref="C5" si="0">C6+C12+C34</f>
        <v>5713061.0999999996</v>
      </c>
      <c r="D5" s="21">
        <f>C5/B5*100</f>
        <v>56.213801559806583</v>
      </c>
      <c r="E5" s="21">
        <f t="shared" ref="E5:BE5" si="1">E6+E12+E34</f>
        <v>85215.099999999991</v>
      </c>
      <c r="F5" s="21">
        <f t="shared" si="1"/>
        <v>37095.500000000007</v>
      </c>
      <c r="G5" s="21">
        <f>F5/E5*100</f>
        <v>43.531604140580733</v>
      </c>
      <c r="H5" s="21">
        <f t="shared" si="1"/>
        <v>21729.4</v>
      </c>
      <c r="I5" s="21">
        <f t="shared" si="1"/>
        <v>7518.4000000000015</v>
      </c>
      <c r="J5" s="21">
        <f>I5/H5*100</f>
        <v>34.600127016852753</v>
      </c>
      <c r="K5" s="21">
        <f t="shared" si="1"/>
        <v>30184.300000000003</v>
      </c>
      <c r="L5" s="21">
        <f t="shared" si="1"/>
        <v>10616.5</v>
      </c>
      <c r="M5" s="21">
        <f>L5/K5*100</f>
        <v>35.17225842573788</v>
      </c>
      <c r="N5" s="21">
        <f t="shared" si="1"/>
        <v>126</v>
      </c>
      <c r="O5" s="21">
        <f t="shared" si="1"/>
        <v>30.3</v>
      </c>
      <c r="P5" s="21">
        <f>O5/N5*100</f>
        <v>24.047619047619047</v>
      </c>
      <c r="Q5" s="21">
        <f t="shared" si="1"/>
        <v>27303.699999999993</v>
      </c>
      <c r="R5" s="21">
        <f t="shared" si="1"/>
        <v>11684.100000000002</v>
      </c>
      <c r="S5" s="21">
        <f>R5/Q5*100</f>
        <v>42.793101301288857</v>
      </c>
      <c r="T5" s="21">
        <f t="shared" si="1"/>
        <v>106113.19999999998</v>
      </c>
      <c r="U5" s="21">
        <f t="shared" si="1"/>
        <v>15818.400000000001</v>
      </c>
      <c r="V5" s="21">
        <f>U5/T5*100</f>
        <v>14.907099211031241</v>
      </c>
      <c r="W5" s="21">
        <f t="shared" si="1"/>
        <v>61669.899999999994</v>
      </c>
      <c r="X5" s="21">
        <f t="shared" si="1"/>
        <v>0</v>
      </c>
      <c r="Y5" s="21">
        <f>X5/W5*100</f>
        <v>0</v>
      </c>
      <c r="Z5" s="21">
        <f t="shared" si="1"/>
        <v>5867.3000000000011</v>
      </c>
      <c r="AA5" s="21">
        <f t="shared" si="1"/>
        <v>3757.2999999999997</v>
      </c>
      <c r="AB5" s="21">
        <f>AA5/Z5*100</f>
        <v>64.037973173350593</v>
      </c>
      <c r="AC5" s="21">
        <f t="shared" si="1"/>
        <v>3593274.8999999994</v>
      </c>
      <c r="AD5" s="21">
        <f t="shared" si="1"/>
        <v>1949403.7999999998</v>
      </c>
      <c r="AE5" s="21">
        <f>AD5/AC5*100</f>
        <v>54.251451788450701</v>
      </c>
      <c r="AF5" s="21">
        <f t="shared" si="1"/>
        <v>5674410.4000000004</v>
      </c>
      <c r="AG5" s="21">
        <f t="shared" si="1"/>
        <v>3405377.8999999994</v>
      </c>
      <c r="AH5" s="21">
        <f>AG5/AF5*100</f>
        <v>60.0128940268402</v>
      </c>
      <c r="AI5" s="21">
        <f t="shared" si="1"/>
        <v>60778.7</v>
      </c>
      <c r="AJ5" s="21">
        <f t="shared" si="1"/>
        <v>25536.199999999997</v>
      </c>
      <c r="AK5" s="21">
        <f>AJ5/AI5*100</f>
        <v>42.015048034920127</v>
      </c>
      <c r="AL5" s="21">
        <f t="shared" si="1"/>
        <v>215.8</v>
      </c>
      <c r="AM5" s="21">
        <f t="shared" si="1"/>
        <v>47.9</v>
      </c>
      <c r="AN5" s="21">
        <f>AM5/AL5*100</f>
        <v>22.196478220574605</v>
      </c>
      <c r="AO5" s="21">
        <f t="shared" si="1"/>
        <v>16000</v>
      </c>
      <c r="AP5" s="21">
        <f t="shared" si="1"/>
        <v>7302.9</v>
      </c>
      <c r="AQ5" s="21">
        <f>AP5/AO5*100</f>
        <v>45.643124999999998</v>
      </c>
      <c r="AR5" s="21">
        <f t="shared" si="1"/>
        <v>430290.4</v>
      </c>
      <c r="AS5" s="21">
        <f t="shared" si="1"/>
        <v>218813.79999999996</v>
      </c>
      <c r="AT5" s="21">
        <f>AS5/AR5*100</f>
        <v>50.852586997060577</v>
      </c>
      <c r="AU5" s="21">
        <f t="shared" si="1"/>
        <v>2047.6</v>
      </c>
      <c r="AV5" s="21">
        <f t="shared" si="1"/>
        <v>0</v>
      </c>
      <c r="AW5" s="21">
        <f>AV5/AU5*100</f>
        <v>0</v>
      </c>
      <c r="AX5" s="21">
        <f t="shared" si="1"/>
        <v>1953.0999999999997</v>
      </c>
      <c r="AY5" s="21">
        <f t="shared" si="1"/>
        <v>727.3</v>
      </c>
      <c r="AZ5" s="21">
        <f>AY5/AX5*100</f>
        <v>37.238236649429119</v>
      </c>
      <c r="BA5" s="21">
        <f t="shared" si="1"/>
        <v>1765.8</v>
      </c>
      <c r="BB5" s="21">
        <f t="shared" si="1"/>
        <v>167.6</v>
      </c>
      <c r="BC5" s="21">
        <f>BB5/BA5*100</f>
        <v>9.4914486351795233</v>
      </c>
      <c r="BD5" s="21">
        <f t="shared" si="1"/>
        <v>11250</v>
      </c>
      <c r="BE5" s="21">
        <f t="shared" si="1"/>
        <v>4800</v>
      </c>
      <c r="BF5" s="21">
        <f>BE5/BD5*100</f>
        <v>42.666666666666671</v>
      </c>
      <c r="BG5" s="21">
        <f t="shared" ref="BG5:BQ5" si="2">BG6+BG12+BG34</f>
        <v>26506.999999999996</v>
      </c>
      <c r="BH5" s="21">
        <f t="shared" si="2"/>
        <v>12834.4</v>
      </c>
      <c r="BI5" s="21">
        <f>BH5/BG5*100</f>
        <v>48.41890821292489</v>
      </c>
      <c r="BJ5" s="21">
        <f t="shared" si="2"/>
        <v>2386.3000000000002</v>
      </c>
      <c r="BK5" s="21">
        <f t="shared" si="2"/>
        <v>0</v>
      </c>
      <c r="BL5" s="21">
        <f>BK5/BJ5*100</f>
        <v>0</v>
      </c>
      <c r="BM5" s="21">
        <f t="shared" si="2"/>
        <v>3984.4</v>
      </c>
      <c r="BN5" s="21">
        <f t="shared" si="2"/>
        <v>1528.8000000000002</v>
      </c>
      <c r="BO5" s="21">
        <f>BN5/BM5*100</f>
        <v>38.36964160224877</v>
      </c>
      <c r="BP5" s="21">
        <f t="shared" si="2"/>
        <v>20</v>
      </c>
      <c r="BQ5" s="21">
        <f t="shared" si="2"/>
        <v>0</v>
      </c>
      <c r="BR5" s="21">
        <f>BQ5/BP5*100</f>
        <v>0</v>
      </c>
    </row>
    <row r="6" spans="1:70" ht="26.25" customHeight="1">
      <c r="A6" s="51" t="s">
        <v>229</v>
      </c>
      <c r="B6" s="21">
        <f>SUM(B7:B11)</f>
        <v>5470639.4000000004</v>
      </c>
      <c r="C6" s="21">
        <f>SUM(C7:C11)</f>
        <v>3112684.3</v>
      </c>
      <c r="D6" s="21">
        <f t="shared" ref="D6:D33" si="3">C6/B6*100</f>
        <v>56.897998065820232</v>
      </c>
      <c r="E6" s="21">
        <f t="shared" ref="E6:BG6" si="4">SUM(E7:E11)</f>
        <v>987.4</v>
      </c>
      <c r="F6" s="21">
        <f t="shared" si="4"/>
        <v>455.3</v>
      </c>
      <c r="G6" s="21">
        <f t="shared" ref="G6:G33" si="5">F6/E6*100</f>
        <v>46.110998582134904</v>
      </c>
      <c r="H6" s="21">
        <f t="shared" si="4"/>
        <v>176.7</v>
      </c>
      <c r="I6" s="21">
        <f t="shared" si="4"/>
        <v>48.5</v>
      </c>
      <c r="J6" s="21">
        <f t="shared" ref="J6:J33" si="6">I6/H6*100</f>
        <v>27.447651386530847</v>
      </c>
      <c r="K6" s="21">
        <f t="shared" si="4"/>
        <v>19972.400000000001</v>
      </c>
      <c r="L6" s="21">
        <f t="shared" si="4"/>
        <v>6758.9000000000005</v>
      </c>
      <c r="M6" s="21">
        <f t="shared" ref="M6:M33" si="7">L6/K6*100</f>
        <v>33.841200857182912</v>
      </c>
      <c r="N6" s="21">
        <f t="shared" si="4"/>
        <v>78.900000000000006</v>
      </c>
      <c r="O6" s="21">
        <f t="shared" si="4"/>
        <v>22.3</v>
      </c>
      <c r="P6" s="21">
        <f t="shared" ref="P6:P33" si="8">O6/N6*100</f>
        <v>28.263624841571612</v>
      </c>
      <c r="Q6" s="21">
        <f t="shared" si="4"/>
        <v>13175.099999999999</v>
      </c>
      <c r="R6" s="21">
        <f t="shared" si="4"/>
        <v>5411.3</v>
      </c>
      <c r="S6" s="21">
        <f t="shared" ref="S6:S33" si="9">R6/Q6*100</f>
        <v>41.072174025244593</v>
      </c>
      <c r="T6" s="21">
        <f t="shared" si="4"/>
        <v>47610.2</v>
      </c>
      <c r="U6" s="21">
        <f t="shared" si="4"/>
        <v>4778.3999999999996</v>
      </c>
      <c r="V6" s="21">
        <f t="shared" ref="V6:V33" si="10">U6/T6*100</f>
        <v>10.036504782588604</v>
      </c>
      <c r="W6" s="21">
        <f t="shared" si="4"/>
        <v>20121.5</v>
      </c>
      <c r="X6" s="21">
        <f t="shared" si="4"/>
        <v>0</v>
      </c>
      <c r="Y6" s="21">
        <f t="shared" ref="Y6:Y33" si="11">X6/W6*100</f>
        <v>0</v>
      </c>
      <c r="Z6" s="21">
        <f t="shared" si="4"/>
        <v>2758.8</v>
      </c>
      <c r="AA6" s="21">
        <f t="shared" si="4"/>
        <v>1721.3</v>
      </c>
      <c r="AB6" s="21">
        <f t="shared" ref="AB6:AB33" si="12">AA6/Z6*100</f>
        <v>62.393069450485719</v>
      </c>
      <c r="AC6" s="21">
        <f t="shared" si="4"/>
        <v>2702873.0999999996</v>
      </c>
      <c r="AD6" s="21">
        <f t="shared" si="4"/>
        <v>1453256.4999999998</v>
      </c>
      <c r="AE6" s="21">
        <f t="shared" ref="AE6:AE33" si="13">AD6/AC6*100</f>
        <v>53.767100645605595</v>
      </c>
      <c r="AF6" s="21">
        <f t="shared" si="4"/>
        <v>2616565.3000000003</v>
      </c>
      <c r="AG6" s="21">
        <f t="shared" si="4"/>
        <v>1621605.2</v>
      </c>
      <c r="AH6" s="21">
        <f t="shared" ref="AH6:AH33" si="14">AG6/AF6*100</f>
        <v>61.974574072353548</v>
      </c>
      <c r="AI6" s="21">
        <f t="shared" si="4"/>
        <v>28160.6</v>
      </c>
      <c r="AJ6" s="21">
        <f t="shared" si="4"/>
        <v>12031.6</v>
      </c>
      <c r="AK6" s="21">
        <f t="shared" ref="AK6:AK33" si="15">AJ6/AI6*100</f>
        <v>42.724941940157528</v>
      </c>
      <c r="AL6" s="21">
        <f t="shared" si="4"/>
        <v>209.9</v>
      </c>
      <c r="AM6" s="21">
        <f t="shared" si="4"/>
        <v>46.6</v>
      </c>
      <c r="AN6" s="21">
        <f t="shared" ref="AN6:AN33" si="16">AM6/AL6*100</f>
        <v>22.201048118151501</v>
      </c>
      <c r="AO6" s="21">
        <f t="shared" si="4"/>
        <v>6316.2</v>
      </c>
      <c r="AP6" s="21">
        <f t="shared" si="4"/>
        <v>2892.5</v>
      </c>
      <c r="AQ6" s="21">
        <f t="shared" ref="AQ6:AQ33" si="17">AP6/AO6*100</f>
        <v>45.794939995566956</v>
      </c>
      <c r="AR6" s="21">
        <f t="shared" si="4"/>
        <v>0</v>
      </c>
      <c r="AS6" s="21">
        <f t="shared" si="4"/>
        <v>0</v>
      </c>
      <c r="AT6" s="21">
        <v>0</v>
      </c>
      <c r="AU6" s="21">
        <f t="shared" si="4"/>
        <v>499.9</v>
      </c>
      <c r="AV6" s="21">
        <f t="shared" si="4"/>
        <v>0</v>
      </c>
      <c r="AW6" s="21">
        <f t="shared" ref="AW6:AW30" si="18">AV6/AU6*100</f>
        <v>0</v>
      </c>
      <c r="AX6" s="21">
        <f t="shared" si="4"/>
        <v>693.2</v>
      </c>
      <c r="AY6" s="21">
        <f t="shared" si="4"/>
        <v>238.5</v>
      </c>
      <c r="AZ6" s="21">
        <f t="shared" ref="AZ6:AZ33" si="19">AY6/AX6*100</f>
        <v>34.405654933641081</v>
      </c>
      <c r="BA6" s="21">
        <f t="shared" si="4"/>
        <v>689.09999999999991</v>
      </c>
      <c r="BB6" s="21">
        <f t="shared" si="4"/>
        <v>106</v>
      </c>
      <c r="BC6" s="21">
        <f t="shared" ref="BC6:BC33" si="20">BB6/BA6*100</f>
        <v>15.382382818168628</v>
      </c>
      <c r="BD6" s="21">
        <f t="shared" si="4"/>
        <v>5175</v>
      </c>
      <c r="BE6" s="21">
        <f t="shared" si="4"/>
        <v>2700</v>
      </c>
      <c r="BF6" s="21">
        <f t="shared" ref="BF6:BF30" si="21">BE6/BD6*100</f>
        <v>52.173913043478258</v>
      </c>
      <c r="BG6" s="21">
        <f t="shared" si="4"/>
        <v>0</v>
      </c>
      <c r="BH6" s="21">
        <f t="shared" ref="BH6:BQ6" si="22">SUM(BH7:BH11)</f>
        <v>0</v>
      </c>
      <c r="BI6" s="21">
        <v>0</v>
      </c>
      <c r="BJ6" s="21">
        <f t="shared" si="22"/>
        <v>2386.3000000000002</v>
      </c>
      <c r="BK6" s="21">
        <f t="shared" si="22"/>
        <v>0</v>
      </c>
      <c r="BL6" s="21">
        <f t="shared" ref="BL6:BL10" si="23">BK6/BJ6*100</f>
        <v>0</v>
      </c>
      <c r="BM6" s="21">
        <f t="shared" si="22"/>
        <v>2169.8000000000002</v>
      </c>
      <c r="BN6" s="21">
        <f t="shared" si="22"/>
        <v>611.4</v>
      </c>
      <c r="BO6" s="21">
        <f t="shared" ref="BO6:BO33" si="24">BN6/BM6*100</f>
        <v>28.177712231542074</v>
      </c>
      <c r="BP6" s="21">
        <f t="shared" si="22"/>
        <v>20</v>
      </c>
      <c r="BQ6" s="21">
        <f t="shared" si="22"/>
        <v>0</v>
      </c>
      <c r="BR6" s="21">
        <f t="shared" ref="BR6:BR11" si="25">BQ6/BP6*100</f>
        <v>0</v>
      </c>
    </row>
    <row r="7" spans="1:70" s="53" customFormat="1" ht="18" customHeight="1">
      <c r="A7" s="52" t="s">
        <v>50</v>
      </c>
      <c r="B7" s="52">
        <f>E7+H7+K7+N7+Q7+T7+W7+Z7+AC7+AF7+AI7+AL7+AO7+AR7+AU7+AX7+BA7+BD7+BG7+BJ7+BM7+BP7</f>
        <v>224372.69999999998</v>
      </c>
      <c r="C7" s="52">
        <f>F7+I7+L7+O7+R7+U7+X7+AA7+AD7+AG7+AJ7+AM7+AP7+AS7+AV7+AY7+BB7+BE7+BH7+BK7+BN7+BQ7</f>
        <v>131101.90000000002</v>
      </c>
      <c r="D7" s="22">
        <f t="shared" si="3"/>
        <v>58.430415108433444</v>
      </c>
      <c r="E7" s="52"/>
      <c r="F7" s="52"/>
      <c r="G7" s="22"/>
      <c r="H7" s="52"/>
      <c r="I7" s="52"/>
      <c r="J7" s="22"/>
      <c r="K7" s="52">
        <v>1159.9000000000001</v>
      </c>
      <c r="L7" s="52">
        <v>127.6</v>
      </c>
      <c r="M7" s="22">
        <f t="shared" si="7"/>
        <v>11.000948357617036</v>
      </c>
      <c r="N7" s="52">
        <v>1.4</v>
      </c>
      <c r="O7" s="52">
        <v>0.7</v>
      </c>
      <c r="P7" s="22">
        <f t="shared" si="8"/>
        <v>50</v>
      </c>
      <c r="Q7" s="52">
        <v>570.4</v>
      </c>
      <c r="R7" s="52">
        <v>190.7</v>
      </c>
      <c r="S7" s="22">
        <f t="shared" si="9"/>
        <v>33.432678821879378</v>
      </c>
      <c r="T7" s="52">
        <v>1911.4</v>
      </c>
      <c r="U7" s="52">
        <v>0</v>
      </c>
      <c r="V7" s="22">
        <f t="shared" si="10"/>
        <v>0</v>
      </c>
      <c r="W7" s="52"/>
      <c r="X7" s="52"/>
      <c r="Y7" s="22"/>
      <c r="Z7" s="52">
        <v>166.4</v>
      </c>
      <c r="AA7" s="52">
        <v>99.3</v>
      </c>
      <c r="AB7" s="22">
        <f t="shared" si="12"/>
        <v>59.675480769230774</v>
      </c>
      <c r="AC7" s="52">
        <v>93740.3</v>
      </c>
      <c r="AD7" s="52">
        <v>52505.1</v>
      </c>
      <c r="AE7" s="22">
        <f t="shared" si="13"/>
        <v>56.011235295811936</v>
      </c>
      <c r="AF7" s="52">
        <v>122350.8</v>
      </c>
      <c r="AG7" s="52">
        <v>76036.3</v>
      </c>
      <c r="AH7" s="22">
        <f t="shared" si="14"/>
        <v>62.146140442073118</v>
      </c>
      <c r="AI7" s="52">
        <v>3094.6</v>
      </c>
      <c r="AJ7" s="52">
        <v>1301.4000000000001</v>
      </c>
      <c r="AK7" s="22">
        <f t="shared" si="15"/>
        <v>42.05390034253216</v>
      </c>
      <c r="AL7" s="52">
        <v>1.3</v>
      </c>
      <c r="AM7" s="52">
        <v>0.1</v>
      </c>
      <c r="AN7" s="22">
        <f t="shared" si="16"/>
        <v>7.6923076923076925</v>
      </c>
      <c r="AO7" s="52">
        <v>613.5</v>
      </c>
      <c r="AP7" s="52">
        <v>219.3</v>
      </c>
      <c r="AQ7" s="22">
        <f t="shared" si="17"/>
        <v>35.745721271393641</v>
      </c>
      <c r="AR7" s="52"/>
      <c r="AS7" s="52"/>
      <c r="AT7" s="22"/>
      <c r="AU7" s="52"/>
      <c r="AV7" s="52"/>
      <c r="AW7" s="22"/>
      <c r="AX7" s="52">
        <v>82.1</v>
      </c>
      <c r="AY7" s="52">
        <v>21.4</v>
      </c>
      <c r="AZ7" s="22">
        <f t="shared" si="19"/>
        <v>26.065773447015832</v>
      </c>
      <c r="BA7" s="52">
        <v>18.3</v>
      </c>
      <c r="BB7" s="52">
        <v>0</v>
      </c>
      <c r="BC7" s="22">
        <f t="shared" si="20"/>
        <v>0</v>
      </c>
      <c r="BD7" s="52">
        <v>600</v>
      </c>
      <c r="BE7" s="52">
        <v>600</v>
      </c>
      <c r="BF7" s="22">
        <f t="shared" si="21"/>
        <v>100</v>
      </c>
      <c r="BG7" s="52"/>
      <c r="BH7" s="52"/>
      <c r="BI7" s="22"/>
      <c r="BJ7" s="52"/>
      <c r="BK7" s="52"/>
      <c r="BL7" s="21"/>
      <c r="BM7" s="52">
        <v>61.8</v>
      </c>
      <c r="BN7" s="52">
        <v>0</v>
      </c>
      <c r="BO7" s="22">
        <f t="shared" si="24"/>
        <v>0</v>
      </c>
      <c r="BP7" s="52">
        <v>0.5</v>
      </c>
      <c r="BQ7" s="52">
        <v>0</v>
      </c>
      <c r="BR7" s="22">
        <f t="shared" si="25"/>
        <v>0</v>
      </c>
    </row>
    <row r="8" spans="1:70" s="53" customFormat="1" ht="18" customHeight="1">
      <c r="A8" s="52" t="s">
        <v>51</v>
      </c>
      <c r="B8" s="52">
        <f t="shared" ref="B8:B34" si="26">E8+H8+K8+N8+Q8+T8+W8+Z8+AC8+AF8+AI8+AL8+AO8+AR8+AU8+AX8+BA8+BD8+BG8+BJ8+BM8+BP8</f>
        <v>341328</v>
      </c>
      <c r="C8" s="52">
        <f t="shared" ref="C8:C34" si="27">F8+I8+L8+O8+R8+U8+X8+AA8+AD8+AG8+AJ8+AM8+AP8+AS8+AV8+AY8+BB8+BE8+BH8+BK8+BN8+BQ8</f>
        <v>202266.60000000003</v>
      </c>
      <c r="D8" s="22">
        <f t="shared" si="3"/>
        <v>59.258718886232607</v>
      </c>
      <c r="E8" s="52"/>
      <c r="F8" s="52"/>
      <c r="G8" s="22"/>
      <c r="H8" s="52"/>
      <c r="I8" s="52"/>
      <c r="J8" s="22"/>
      <c r="K8" s="52">
        <v>1720.7</v>
      </c>
      <c r="L8" s="52">
        <v>517.6</v>
      </c>
      <c r="M8" s="22">
        <f t="shared" si="7"/>
        <v>30.080781077468473</v>
      </c>
      <c r="N8" s="52">
        <v>3.4</v>
      </c>
      <c r="O8" s="52">
        <v>0.9</v>
      </c>
      <c r="P8" s="22">
        <f t="shared" si="8"/>
        <v>26.47058823529412</v>
      </c>
      <c r="Q8" s="52">
        <v>876.8</v>
      </c>
      <c r="R8" s="52">
        <v>440.6</v>
      </c>
      <c r="S8" s="22">
        <f t="shared" si="9"/>
        <v>50.250912408759127</v>
      </c>
      <c r="T8" s="52">
        <v>4778.3999999999996</v>
      </c>
      <c r="U8" s="52">
        <v>4778.3999999999996</v>
      </c>
      <c r="V8" s="22">
        <f t="shared" si="10"/>
        <v>100</v>
      </c>
      <c r="W8" s="52">
        <v>3649</v>
      </c>
      <c r="X8" s="52">
        <v>0</v>
      </c>
      <c r="Y8" s="22">
        <f t="shared" si="11"/>
        <v>0</v>
      </c>
      <c r="Z8" s="52">
        <v>265.7</v>
      </c>
      <c r="AA8" s="52">
        <v>131.6</v>
      </c>
      <c r="AB8" s="22">
        <f t="shared" si="12"/>
        <v>49.529544599171999</v>
      </c>
      <c r="AC8" s="52">
        <v>144174.70000000001</v>
      </c>
      <c r="AD8" s="52">
        <v>81831.3</v>
      </c>
      <c r="AE8" s="22">
        <f t="shared" si="13"/>
        <v>56.758432651498495</v>
      </c>
      <c r="AF8" s="52">
        <v>179398.2</v>
      </c>
      <c r="AG8" s="52">
        <v>111888.8</v>
      </c>
      <c r="AH8" s="22">
        <f t="shared" si="14"/>
        <v>62.368964683034719</v>
      </c>
      <c r="AI8" s="52">
        <v>5404.9</v>
      </c>
      <c r="AJ8" s="52">
        <v>2248.6</v>
      </c>
      <c r="AK8" s="22">
        <f t="shared" si="15"/>
        <v>41.602989879553739</v>
      </c>
      <c r="AL8" s="52">
        <v>1.1000000000000001</v>
      </c>
      <c r="AM8" s="52">
        <v>0.6</v>
      </c>
      <c r="AN8" s="22">
        <f t="shared" si="16"/>
        <v>54.54545454545454</v>
      </c>
      <c r="AO8" s="52">
        <v>613.5</v>
      </c>
      <c r="AP8" s="52">
        <v>306.60000000000002</v>
      </c>
      <c r="AQ8" s="22">
        <f t="shared" si="17"/>
        <v>49.975550122249388</v>
      </c>
      <c r="AR8" s="52"/>
      <c r="AS8" s="52"/>
      <c r="AT8" s="22"/>
      <c r="AU8" s="52"/>
      <c r="AV8" s="52"/>
      <c r="AW8" s="22"/>
      <c r="AX8" s="52">
        <v>82.1</v>
      </c>
      <c r="AY8" s="52">
        <v>31.5</v>
      </c>
      <c r="AZ8" s="22">
        <f t="shared" si="19"/>
        <v>38.367844092570039</v>
      </c>
      <c r="BA8" s="52">
        <v>84.8</v>
      </c>
      <c r="BB8" s="52">
        <v>0</v>
      </c>
      <c r="BC8" s="22">
        <f t="shared" si="20"/>
        <v>0</v>
      </c>
      <c r="BD8" s="52"/>
      <c r="BE8" s="52"/>
      <c r="BF8" s="22"/>
      <c r="BG8" s="52"/>
      <c r="BH8" s="52"/>
      <c r="BI8" s="22"/>
      <c r="BJ8" s="52"/>
      <c r="BK8" s="52"/>
      <c r="BL8" s="21"/>
      <c r="BM8" s="52">
        <v>271.89999999999998</v>
      </c>
      <c r="BN8" s="52">
        <v>90.1</v>
      </c>
      <c r="BO8" s="22">
        <f t="shared" si="24"/>
        <v>33.137182787789634</v>
      </c>
      <c r="BP8" s="52">
        <v>2.8</v>
      </c>
      <c r="BQ8" s="52">
        <v>0</v>
      </c>
      <c r="BR8" s="22">
        <f t="shared" si="25"/>
        <v>0</v>
      </c>
    </row>
    <row r="9" spans="1:70" s="53" customFormat="1" ht="18" customHeight="1">
      <c r="A9" s="52" t="s">
        <v>52</v>
      </c>
      <c r="B9" s="52">
        <f t="shared" si="26"/>
        <v>968810.3</v>
      </c>
      <c r="C9" s="52">
        <f t="shared" si="27"/>
        <v>534976.19999999995</v>
      </c>
      <c r="D9" s="22">
        <f t="shared" si="3"/>
        <v>55.219912505059035</v>
      </c>
      <c r="E9" s="52"/>
      <c r="F9" s="52"/>
      <c r="G9" s="22"/>
      <c r="H9" s="52"/>
      <c r="I9" s="52"/>
      <c r="J9" s="22"/>
      <c r="K9" s="52">
        <v>4876.1000000000004</v>
      </c>
      <c r="L9" s="52">
        <v>1639.6</v>
      </c>
      <c r="M9" s="22">
        <f t="shared" si="7"/>
        <v>33.625233280695632</v>
      </c>
      <c r="N9" s="52">
        <v>11</v>
      </c>
      <c r="O9" s="52">
        <v>5.8</v>
      </c>
      <c r="P9" s="22">
        <f t="shared" si="8"/>
        <v>52.72727272727272</v>
      </c>
      <c r="Q9" s="52">
        <v>2171.1999999999998</v>
      </c>
      <c r="R9" s="52">
        <v>1082.8</v>
      </c>
      <c r="S9" s="22">
        <f t="shared" si="9"/>
        <v>49.871039056742816</v>
      </c>
      <c r="T9" s="52">
        <v>6255.6</v>
      </c>
      <c r="U9" s="52">
        <v>0</v>
      </c>
      <c r="V9" s="22">
        <f t="shared" si="10"/>
        <v>0</v>
      </c>
      <c r="W9" s="52">
        <v>3765.4</v>
      </c>
      <c r="X9" s="52">
        <v>0</v>
      </c>
      <c r="Y9" s="22">
        <f t="shared" si="11"/>
        <v>0</v>
      </c>
      <c r="Z9" s="52">
        <v>382.6</v>
      </c>
      <c r="AA9" s="52">
        <v>265.3</v>
      </c>
      <c r="AB9" s="22">
        <f t="shared" si="12"/>
        <v>69.341348667015154</v>
      </c>
      <c r="AC9" s="52">
        <v>496805.2</v>
      </c>
      <c r="AD9" s="52">
        <v>267578.2</v>
      </c>
      <c r="AE9" s="22">
        <f t="shared" si="13"/>
        <v>53.859782466045047</v>
      </c>
      <c r="AF9" s="52">
        <v>447642.8</v>
      </c>
      <c r="AG9" s="52">
        <v>261451.3</v>
      </c>
      <c r="AH9" s="22">
        <f t="shared" si="14"/>
        <v>58.406233720278756</v>
      </c>
      <c r="AI9" s="52">
        <v>4477.8999999999996</v>
      </c>
      <c r="AJ9" s="52">
        <v>2070</v>
      </c>
      <c r="AK9" s="22">
        <f t="shared" si="15"/>
        <v>46.227026061323393</v>
      </c>
      <c r="AL9" s="52">
        <v>8</v>
      </c>
      <c r="AM9" s="52">
        <v>2</v>
      </c>
      <c r="AN9" s="22">
        <f t="shared" si="16"/>
        <v>25</v>
      </c>
      <c r="AO9" s="52">
        <v>920</v>
      </c>
      <c r="AP9" s="52">
        <v>459.7</v>
      </c>
      <c r="AQ9" s="22">
        <f t="shared" si="17"/>
        <v>49.967391304347828</v>
      </c>
      <c r="AR9" s="52"/>
      <c r="AS9" s="52"/>
      <c r="AT9" s="22"/>
      <c r="AU9" s="52">
        <v>100</v>
      </c>
      <c r="AV9" s="52">
        <v>0</v>
      </c>
      <c r="AW9" s="22">
        <f t="shared" si="18"/>
        <v>0</v>
      </c>
      <c r="AX9" s="52">
        <v>136.9</v>
      </c>
      <c r="AY9" s="52">
        <v>23.5</v>
      </c>
      <c r="AZ9" s="22">
        <f t="shared" si="19"/>
        <v>17.165814463111758</v>
      </c>
      <c r="BA9" s="52">
        <v>286.2</v>
      </c>
      <c r="BB9" s="52">
        <v>0</v>
      </c>
      <c r="BC9" s="22">
        <f t="shared" si="20"/>
        <v>0</v>
      </c>
      <c r="BD9" s="52">
        <v>600</v>
      </c>
      <c r="BE9" s="52">
        <v>300</v>
      </c>
      <c r="BF9" s="22">
        <f t="shared" si="21"/>
        <v>50</v>
      </c>
      <c r="BG9" s="52"/>
      <c r="BH9" s="52"/>
      <c r="BI9" s="22"/>
      <c r="BJ9" s="52"/>
      <c r="BK9" s="52"/>
      <c r="BL9" s="21"/>
      <c r="BM9" s="52">
        <v>370.8</v>
      </c>
      <c r="BN9" s="52">
        <v>98</v>
      </c>
      <c r="BO9" s="22">
        <f t="shared" si="24"/>
        <v>26.429341963322546</v>
      </c>
      <c r="BP9" s="52">
        <v>0.6</v>
      </c>
      <c r="BQ9" s="52">
        <v>0</v>
      </c>
      <c r="BR9" s="22">
        <f t="shared" si="25"/>
        <v>0</v>
      </c>
    </row>
    <row r="10" spans="1:70" s="53" customFormat="1" ht="18" customHeight="1">
      <c r="A10" s="52" t="s">
        <v>54</v>
      </c>
      <c r="B10" s="52">
        <f t="shared" si="26"/>
        <v>3716812.9999999995</v>
      </c>
      <c r="C10" s="52">
        <f t="shared" si="27"/>
        <v>2127169.8000000003</v>
      </c>
      <c r="D10" s="22">
        <f t="shared" si="3"/>
        <v>57.231014850626075</v>
      </c>
      <c r="E10" s="52">
        <v>987.4</v>
      </c>
      <c r="F10" s="52">
        <v>455.3</v>
      </c>
      <c r="G10" s="22">
        <f t="shared" si="5"/>
        <v>46.110998582134904</v>
      </c>
      <c r="H10" s="52">
        <v>176.7</v>
      </c>
      <c r="I10" s="52">
        <v>48.5</v>
      </c>
      <c r="J10" s="22">
        <f t="shared" si="6"/>
        <v>27.447651386530847</v>
      </c>
      <c r="K10" s="52">
        <v>11587.7</v>
      </c>
      <c r="L10" s="52">
        <v>4217.1000000000004</v>
      </c>
      <c r="M10" s="22">
        <f t="shared" si="7"/>
        <v>36.392899367432705</v>
      </c>
      <c r="N10" s="52">
        <v>59.7</v>
      </c>
      <c r="O10" s="52">
        <v>14.9</v>
      </c>
      <c r="P10" s="22">
        <f t="shared" si="8"/>
        <v>24.958123953098827</v>
      </c>
      <c r="Q10" s="52">
        <v>8722.7999999999993</v>
      </c>
      <c r="R10" s="52">
        <v>3488.9</v>
      </c>
      <c r="S10" s="22">
        <f t="shared" si="9"/>
        <v>39.997477874077134</v>
      </c>
      <c r="T10" s="52">
        <v>31797.8</v>
      </c>
      <c r="U10" s="52">
        <v>0</v>
      </c>
      <c r="V10" s="22">
        <f t="shared" si="10"/>
        <v>0</v>
      </c>
      <c r="W10" s="52">
        <v>12707.1</v>
      </c>
      <c r="X10" s="52">
        <v>0</v>
      </c>
      <c r="Y10" s="22">
        <f t="shared" si="11"/>
        <v>0</v>
      </c>
      <c r="Z10" s="52">
        <v>1777.3</v>
      </c>
      <c r="AA10" s="52">
        <v>1142.0999999999999</v>
      </c>
      <c r="AB10" s="22">
        <f t="shared" si="12"/>
        <v>64.26039498115118</v>
      </c>
      <c r="AC10" s="52">
        <v>1864871.6</v>
      </c>
      <c r="AD10" s="52">
        <v>996447.7</v>
      </c>
      <c r="AE10" s="22">
        <f t="shared" si="13"/>
        <v>53.432509777080625</v>
      </c>
      <c r="AF10" s="52">
        <v>1759921.6</v>
      </c>
      <c r="AG10" s="52">
        <v>1111883.1000000001</v>
      </c>
      <c r="AH10" s="22">
        <f t="shared" si="14"/>
        <v>63.177990428664557</v>
      </c>
      <c r="AI10" s="52">
        <v>12849.4</v>
      </c>
      <c r="AJ10" s="52">
        <v>5336.6</v>
      </c>
      <c r="AK10" s="22">
        <f t="shared" si="15"/>
        <v>41.531900322194041</v>
      </c>
      <c r="AL10" s="52">
        <v>199</v>
      </c>
      <c r="AM10" s="52">
        <v>43.9</v>
      </c>
      <c r="AN10" s="22">
        <f t="shared" si="16"/>
        <v>22.060301507537687</v>
      </c>
      <c r="AO10" s="52">
        <v>3555.7</v>
      </c>
      <c r="AP10" s="52">
        <v>1648.2</v>
      </c>
      <c r="AQ10" s="22">
        <f t="shared" si="17"/>
        <v>46.353741879236161</v>
      </c>
      <c r="AR10" s="52"/>
      <c r="AS10" s="52"/>
      <c r="AT10" s="22"/>
      <c r="AU10" s="52">
        <v>287.39999999999998</v>
      </c>
      <c r="AV10" s="52">
        <v>0</v>
      </c>
      <c r="AW10" s="22">
        <f t="shared" si="18"/>
        <v>0</v>
      </c>
      <c r="AX10" s="52">
        <v>310</v>
      </c>
      <c r="AY10" s="52">
        <v>132.5</v>
      </c>
      <c r="AZ10" s="22">
        <f t="shared" si="19"/>
        <v>42.741935483870968</v>
      </c>
      <c r="BA10" s="52">
        <v>178.4</v>
      </c>
      <c r="BB10" s="52">
        <v>87.7</v>
      </c>
      <c r="BC10" s="22">
        <f t="shared" si="20"/>
        <v>49.159192825112108</v>
      </c>
      <c r="BD10" s="52">
        <v>3075</v>
      </c>
      <c r="BE10" s="52">
        <v>1800</v>
      </c>
      <c r="BF10" s="22">
        <f t="shared" si="21"/>
        <v>58.536585365853654</v>
      </c>
      <c r="BG10" s="52"/>
      <c r="BH10" s="52"/>
      <c r="BI10" s="22"/>
      <c r="BJ10" s="52">
        <v>2386.3000000000002</v>
      </c>
      <c r="BK10" s="52">
        <v>0</v>
      </c>
      <c r="BL10" s="22">
        <f t="shared" si="23"/>
        <v>0</v>
      </c>
      <c r="BM10" s="52">
        <v>1348.3</v>
      </c>
      <c r="BN10" s="52">
        <v>423.3</v>
      </c>
      <c r="BO10" s="22">
        <f t="shared" si="24"/>
        <v>31.395090113476233</v>
      </c>
      <c r="BP10" s="52">
        <v>13.8</v>
      </c>
      <c r="BQ10" s="52">
        <v>0</v>
      </c>
      <c r="BR10" s="22">
        <f t="shared" si="25"/>
        <v>0</v>
      </c>
    </row>
    <row r="11" spans="1:70" s="53" customFormat="1" ht="18" customHeight="1">
      <c r="A11" s="52" t="s">
        <v>53</v>
      </c>
      <c r="B11" s="52">
        <f t="shared" si="26"/>
        <v>219315.39999999997</v>
      </c>
      <c r="C11" s="52">
        <f t="shared" si="27"/>
        <v>117169.8</v>
      </c>
      <c r="D11" s="22">
        <f t="shared" si="3"/>
        <v>53.42524966327035</v>
      </c>
      <c r="E11" s="52"/>
      <c r="F11" s="52"/>
      <c r="G11" s="22"/>
      <c r="H11" s="52"/>
      <c r="I11" s="52"/>
      <c r="J11" s="22"/>
      <c r="K11" s="52">
        <v>628</v>
      </c>
      <c r="L11" s="52">
        <v>257</v>
      </c>
      <c r="M11" s="22">
        <f t="shared" si="7"/>
        <v>40.923566878980893</v>
      </c>
      <c r="N11" s="52">
        <v>3.4</v>
      </c>
      <c r="O11" s="52">
        <v>0</v>
      </c>
      <c r="P11" s="22">
        <f t="shared" si="8"/>
        <v>0</v>
      </c>
      <c r="Q11" s="52">
        <v>833.9</v>
      </c>
      <c r="R11" s="52">
        <v>208.3</v>
      </c>
      <c r="S11" s="22">
        <f t="shared" si="9"/>
        <v>24.979014270296201</v>
      </c>
      <c r="T11" s="52">
        <v>2867</v>
      </c>
      <c r="U11" s="52">
        <v>0</v>
      </c>
      <c r="V11" s="22">
        <f t="shared" si="10"/>
        <v>0</v>
      </c>
      <c r="W11" s="52"/>
      <c r="X11" s="52"/>
      <c r="Y11" s="22"/>
      <c r="Z11" s="52">
        <v>166.8</v>
      </c>
      <c r="AA11" s="52">
        <v>83</v>
      </c>
      <c r="AB11" s="22">
        <f t="shared" si="12"/>
        <v>49.76019184652278</v>
      </c>
      <c r="AC11" s="52">
        <v>103281.3</v>
      </c>
      <c r="AD11" s="52">
        <v>54894.2</v>
      </c>
      <c r="AE11" s="22">
        <f t="shared" si="13"/>
        <v>53.150183043784303</v>
      </c>
      <c r="AF11" s="52">
        <v>107251.9</v>
      </c>
      <c r="AG11" s="52">
        <v>60345.7</v>
      </c>
      <c r="AH11" s="22">
        <f t="shared" si="14"/>
        <v>56.265390170244068</v>
      </c>
      <c r="AI11" s="52">
        <v>2333.8000000000002</v>
      </c>
      <c r="AJ11" s="52">
        <v>1075</v>
      </c>
      <c r="AK11" s="22">
        <f t="shared" si="15"/>
        <v>46.062216128202927</v>
      </c>
      <c r="AL11" s="52">
        <v>0.5</v>
      </c>
      <c r="AM11" s="52">
        <v>0</v>
      </c>
      <c r="AN11" s="22">
        <f t="shared" si="16"/>
        <v>0</v>
      </c>
      <c r="AO11" s="52">
        <v>613.5</v>
      </c>
      <c r="AP11" s="52">
        <v>258.7</v>
      </c>
      <c r="AQ11" s="22">
        <f t="shared" si="17"/>
        <v>42.167889160554196</v>
      </c>
      <c r="AR11" s="52"/>
      <c r="AS11" s="52"/>
      <c r="AT11" s="22"/>
      <c r="AU11" s="52">
        <v>112.5</v>
      </c>
      <c r="AV11" s="52">
        <v>0</v>
      </c>
      <c r="AW11" s="22">
        <f t="shared" si="18"/>
        <v>0</v>
      </c>
      <c r="AX11" s="52">
        <v>82.1</v>
      </c>
      <c r="AY11" s="52">
        <v>29.6</v>
      </c>
      <c r="AZ11" s="22">
        <f t="shared" si="19"/>
        <v>36.05359317904994</v>
      </c>
      <c r="BA11" s="52">
        <v>121.4</v>
      </c>
      <c r="BB11" s="52">
        <v>18.3</v>
      </c>
      <c r="BC11" s="22">
        <f t="shared" si="20"/>
        <v>15.074135090609555</v>
      </c>
      <c r="BD11" s="52">
        <v>900</v>
      </c>
      <c r="BE11" s="52">
        <v>0</v>
      </c>
      <c r="BF11" s="22">
        <f t="shared" si="21"/>
        <v>0</v>
      </c>
      <c r="BG11" s="52"/>
      <c r="BH11" s="52"/>
      <c r="BI11" s="22"/>
      <c r="BJ11" s="52"/>
      <c r="BK11" s="52"/>
      <c r="BL11" s="52"/>
      <c r="BM11" s="52">
        <v>117</v>
      </c>
      <c r="BN11" s="52">
        <v>0</v>
      </c>
      <c r="BO11" s="22">
        <f t="shared" si="24"/>
        <v>0</v>
      </c>
      <c r="BP11" s="52">
        <v>2.2999999999999998</v>
      </c>
      <c r="BQ11" s="52">
        <v>0</v>
      </c>
      <c r="BR11" s="22">
        <f t="shared" si="25"/>
        <v>0</v>
      </c>
    </row>
    <row r="12" spans="1:70" s="9" customFormat="1" ht="33" customHeight="1">
      <c r="A12" s="51" t="s">
        <v>230</v>
      </c>
      <c r="B12" s="18">
        <f>SUM(B13:B33)</f>
        <v>4692453.8999999994</v>
      </c>
      <c r="C12" s="18">
        <f>SUM(C13:C33)</f>
        <v>2600376.8000000003</v>
      </c>
      <c r="D12" s="21">
        <f t="shared" si="3"/>
        <v>55.416139517108533</v>
      </c>
      <c r="E12" s="18">
        <f t="shared" ref="E12:BG12" si="28">SUM(E13:E33)</f>
        <v>84227.7</v>
      </c>
      <c r="F12" s="18">
        <f t="shared" si="28"/>
        <v>36640.200000000004</v>
      </c>
      <c r="G12" s="21">
        <f t="shared" si="5"/>
        <v>43.501365940183575</v>
      </c>
      <c r="H12" s="18">
        <f t="shared" si="28"/>
        <v>21552.7</v>
      </c>
      <c r="I12" s="18">
        <f t="shared" si="28"/>
        <v>7469.9000000000015</v>
      </c>
      <c r="J12" s="21">
        <f t="shared" si="6"/>
        <v>34.658766651046044</v>
      </c>
      <c r="K12" s="18">
        <f t="shared" si="28"/>
        <v>10211.9</v>
      </c>
      <c r="L12" s="18">
        <f t="shared" si="28"/>
        <v>3857.5999999999995</v>
      </c>
      <c r="M12" s="21">
        <f t="shared" si="7"/>
        <v>37.775536384022558</v>
      </c>
      <c r="N12" s="18">
        <f t="shared" si="28"/>
        <v>47.1</v>
      </c>
      <c r="O12" s="18">
        <f t="shared" si="28"/>
        <v>8</v>
      </c>
      <c r="P12" s="21">
        <f t="shared" si="8"/>
        <v>16.985138004246284</v>
      </c>
      <c r="Q12" s="18">
        <f t="shared" si="28"/>
        <v>14128.599999999995</v>
      </c>
      <c r="R12" s="18">
        <f t="shared" si="28"/>
        <v>6272.8000000000011</v>
      </c>
      <c r="S12" s="21">
        <f t="shared" si="9"/>
        <v>44.397887971915146</v>
      </c>
      <c r="T12" s="18">
        <f t="shared" si="28"/>
        <v>58502.999999999993</v>
      </c>
      <c r="U12" s="18">
        <f t="shared" si="28"/>
        <v>11040.000000000002</v>
      </c>
      <c r="V12" s="21">
        <f t="shared" si="10"/>
        <v>18.870827137069899</v>
      </c>
      <c r="W12" s="18">
        <f t="shared" si="28"/>
        <v>41548.399999999994</v>
      </c>
      <c r="X12" s="18">
        <f t="shared" si="28"/>
        <v>0</v>
      </c>
      <c r="Y12" s="21">
        <f t="shared" si="11"/>
        <v>0</v>
      </c>
      <c r="Z12" s="18">
        <f t="shared" si="28"/>
        <v>3108.5000000000009</v>
      </c>
      <c r="AA12" s="18">
        <f t="shared" si="28"/>
        <v>2035.9999999999998</v>
      </c>
      <c r="AB12" s="21">
        <f t="shared" si="12"/>
        <v>65.497828534663</v>
      </c>
      <c r="AC12" s="18">
        <f t="shared" si="28"/>
        <v>890401.79999999993</v>
      </c>
      <c r="AD12" s="18">
        <f t="shared" si="28"/>
        <v>496147.30000000005</v>
      </c>
      <c r="AE12" s="21">
        <f t="shared" si="13"/>
        <v>55.721731469994793</v>
      </c>
      <c r="AF12" s="18">
        <f t="shared" si="28"/>
        <v>3057845.1</v>
      </c>
      <c r="AG12" s="18">
        <f t="shared" si="28"/>
        <v>1783772.6999999997</v>
      </c>
      <c r="AH12" s="21">
        <f t="shared" si="14"/>
        <v>58.334305423122956</v>
      </c>
      <c r="AI12" s="18">
        <f t="shared" si="28"/>
        <v>32618.099999999995</v>
      </c>
      <c r="AJ12" s="18">
        <f t="shared" si="28"/>
        <v>13504.599999999999</v>
      </c>
      <c r="AK12" s="21">
        <f t="shared" si="15"/>
        <v>41.402166281910965</v>
      </c>
      <c r="AL12" s="18">
        <f t="shared" si="28"/>
        <v>5.8999999999999995</v>
      </c>
      <c r="AM12" s="18">
        <f t="shared" si="28"/>
        <v>1.3</v>
      </c>
      <c r="AN12" s="21">
        <f t="shared" si="16"/>
        <v>22.033898305084747</v>
      </c>
      <c r="AO12" s="18">
        <f t="shared" si="28"/>
        <v>9683.7999999999993</v>
      </c>
      <c r="AP12" s="18">
        <f t="shared" si="28"/>
        <v>4410.3999999999996</v>
      </c>
      <c r="AQ12" s="21">
        <f t="shared" si="17"/>
        <v>45.544104587042277</v>
      </c>
      <c r="AR12" s="18">
        <f t="shared" si="28"/>
        <v>430290.4</v>
      </c>
      <c r="AS12" s="18">
        <f t="shared" si="28"/>
        <v>218813.79999999996</v>
      </c>
      <c r="AT12" s="21">
        <f t="shared" ref="AT12:AT33" si="29">AS12/AR12*100</f>
        <v>50.852586997060577</v>
      </c>
      <c r="AU12" s="18">
        <f t="shared" si="28"/>
        <v>1547.7</v>
      </c>
      <c r="AV12" s="18">
        <f t="shared" si="28"/>
        <v>0</v>
      </c>
      <c r="AW12" s="21">
        <f t="shared" si="18"/>
        <v>0</v>
      </c>
      <c r="AX12" s="18">
        <f t="shared" si="28"/>
        <v>1259.8999999999996</v>
      </c>
      <c r="AY12" s="18">
        <f t="shared" si="28"/>
        <v>488.79999999999995</v>
      </c>
      <c r="AZ12" s="21">
        <f t="shared" si="19"/>
        <v>38.796729899198354</v>
      </c>
      <c r="BA12" s="18">
        <f t="shared" si="28"/>
        <v>1076.7</v>
      </c>
      <c r="BB12" s="18">
        <f t="shared" si="28"/>
        <v>61.6</v>
      </c>
      <c r="BC12" s="21">
        <f t="shared" si="20"/>
        <v>5.721185102628402</v>
      </c>
      <c r="BD12" s="18">
        <f t="shared" si="28"/>
        <v>6075</v>
      </c>
      <c r="BE12" s="18">
        <f t="shared" si="28"/>
        <v>2100</v>
      </c>
      <c r="BF12" s="21">
        <f t="shared" si="21"/>
        <v>34.567901234567898</v>
      </c>
      <c r="BG12" s="18">
        <f t="shared" si="28"/>
        <v>26506.999999999996</v>
      </c>
      <c r="BH12" s="18">
        <f t="shared" ref="BH12:BR12" si="30">SUM(BH13:BH33)</f>
        <v>12834.4</v>
      </c>
      <c r="BI12" s="21">
        <f t="shared" ref="BI12:BI33" si="31">BH12/BG12*100</f>
        <v>48.41890821292489</v>
      </c>
      <c r="BJ12" s="18">
        <f t="shared" si="30"/>
        <v>0</v>
      </c>
      <c r="BK12" s="18">
        <f t="shared" si="30"/>
        <v>0</v>
      </c>
      <c r="BL12" s="18">
        <f t="shared" si="30"/>
        <v>0</v>
      </c>
      <c r="BM12" s="18">
        <f t="shared" si="30"/>
        <v>1814.6</v>
      </c>
      <c r="BN12" s="18">
        <f t="shared" si="30"/>
        <v>917.40000000000009</v>
      </c>
      <c r="BO12" s="21">
        <f t="shared" si="24"/>
        <v>50.556596495095341</v>
      </c>
      <c r="BP12" s="18">
        <f t="shared" si="30"/>
        <v>0</v>
      </c>
      <c r="BQ12" s="18">
        <f t="shared" si="30"/>
        <v>0</v>
      </c>
      <c r="BR12" s="18">
        <f t="shared" si="30"/>
        <v>0</v>
      </c>
    </row>
    <row r="13" spans="1:70" s="53" customFormat="1" ht="18" customHeight="1">
      <c r="A13" s="52" t="s">
        <v>29</v>
      </c>
      <c r="B13" s="52">
        <f t="shared" si="26"/>
        <v>142063.39999999997</v>
      </c>
      <c r="C13" s="52">
        <f t="shared" si="27"/>
        <v>78308.5</v>
      </c>
      <c r="D13" s="22">
        <f t="shared" si="3"/>
        <v>55.122220079204084</v>
      </c>
      <c r="E13" s="52">
        <v>2076.1999999999998</v>
      </c>
      <c r="F13" s="52">
        <v>1040.2</v>
      </c>
      <c r="G13" s="22">
        <f t="shared" si="5"/>
        <v>50.101146325016863</v>
      </c>
      <c r="H13" s="52">
        <v>508.1</v>
      </c>
      <c r="I13" s="52">
        <v>185.2</v>
      </c>
      <c r="J13" s="22">
        <f t="shared" si="6"/>
        <v>36.449517811454434</v>
      </c>
      <c r="K13" s="52">
        <v>102.5</v>
      </c>
      <c r="L13" s="52">
        <v>56.3</v>
      </c>
      <c r="M13" s="22">
        <f t="shared" si="7"/>
        <v>54.926829268292678</v>
      </c>
      <c r="N13" s="52">
        <v>1.2</v>
      </c>
      <c r="O13" s="52">
        <v>0</v>
      </c>
      <c r="P13" s="22">
        <f t="shared" si="8"/>
        <v>0</v>
      </c>
      <c r="Q13" s="52">
        <v>306.5</v>
      </c>
      <c r="R13" s="52">
        <v>138.5</v>
      </c>
      <c r="S13" s="22">
        <f t="shared" si="9"/>
        <v>45.187601957585642</v>
      </c>
      <c r="T13" s="52">
        <v>1857.2</v>
      </c>
      <c r="U13" s="52">
        <v>1857.2</v>
      </c>
      <c r="V13" s="22">
        <f t="shared" si="10"/>
        <v>100</v>
      </c>
      <c r="W13" s="52">
        <v>5111.8</v>
      </c>
      <c r="X13" s="52">
        <v>0</v>
      </c>
      <c r="Y13" s="22">
        <f t="shared" si="11"/>
        <v>0</v>
      </c>
      <c r="Z13" s="52">
        <v>99.3</v>
      </c>
      <c r="AA13" s="52">
        <v>49</v>
      </c>
      <c r="AB13" s="22">
        <f t="shared" si="12"/>
        <v>49.345417925478351</v>
      </c>
      <c r="AC13" s="52">
        <v>8636.6</v>
      </c>
      <c r="AD13" s="52">
        <v>4587.5</v>
      </c>
      <c r="AE13" s="22">
        <f t="shared" si="13"/>
        <v>53.116967325104781</v>
      </c>
      <c r="AF13" s="52">
        <v>108344.9</v>
      </c>
      <c r="AG13" s="52">
        <v>63091.6</v>
      </c>
      <c r="AH13" s="22">
        <f t="shared" si="14"/>
        <v>58.232182594658354</v>
      </c>
      <c r="AI13" s="52"/>
      <c r="AJ13" s="52"/>
      <c r="AK13" s="22"/>
      <c r="AL13" s="52">
        <v>0.2</v>
      </c>
      <c r="AM13" s="52">
        <v>0</v>
      </c>
      <c r="AN13" s="22">
        <f t="shared" si="16"/>
        <v>0</v>
      </c>
      <c r="AO13" s="52">
        <v>306.5</v>
      </c>
      <c r="AP13" s="52">
        <v>123.2</v>
      </c>
      <c r="AQ13" s="22">
        <f t="shared" si="17"/>
        <v>40.195758564437192</v>
      </c>
      <c r="AR13" s="52">
        <v>13186.6</v>
      </c>
      <c r="AS13" s="52">
        <v>6593.4</v>
      </c>
      <c r="AT13" s="22">
        <f t="shared" si="29"/>
        <v>50.000758345593255</v>
      </c>
      <c r="AU13" s="52"/>
      <c r="AV13" s="52"/>
      <c r="AW13" s="22"/>
      <c r="AX13" s="52">
        <v>54.8</v>
      </c>
      <c r="AY13" s="52">
        <v>4.8</v>
      </c>
      <c r="AZ13" s="22">
        <f t="shared" si="19"/>
        <v>8.7591240875912408</v>
      </c>
      <c r="BA13" s="52">
        <v>9.6999999999999993</v>
      </c>
      <c r="BB13" s="52">
        <v>0</v>
      </c>
      <c r="BC13" s="22">
        <f t="shared" si="20"/>
        <v>0</v>
      </c>
      <c r="BD13" s="52">
        <v>300</v>
      </c>
      <c r="BE13" s="52">
        <v>0</v>
      </c>
      <c r="BF13" s="22">
        <f t="shared" si="21"/>
        <v>0</v>
      </c>
      <c r="BG13" s="52">
        <v>1140</v>
      </c>
      <c r="BH13" s="52">
        <v>569</v>
      </c>
      <c r="BI13" s="22">
        <f t="shared" si="31"/>
        <v>49.912280701754383</v>
      </c>
      <c r="BJ13" s="52"/>
      <c r="BK13" s="52"/>
      <c r="BL13" s="52"/>
      <c r="BM13" s="52">
        <v>21.3</v>
      </c>
      <c r="BN13" s="52">
        <v>12.6</v>
      </c>
      <c r="BO13" s="22">
        <f t="shared" si="24"/>
        <v>59.154929577464785</v>
      </c>
      <c r="BP13" s="52"/>
      <c r="BQ13" s="52"/>
      <c r="BR13" s="52"/>
    </row>
    <row r="14" spans="1:70" s="53" customFormat="1" ht="18" customHeight="1">
      <c r="A14" s="52" t="s">
        <v>30</v>
      </c>
      <c r="B14" s="52">
        <f t="shared" si="26"/>
        <v>154920.6</v>
      </c>
      <c r="C14" s="52">
        <f t="shared" si="27"/>
        <v>86346.799999999988</v>
      </c>
      <c r="D14" s="22">
        <f t="shared" si="3"/>
        <v>55.736164202823893</v>
      </c>
      <c r="E14" s="52">
        <v>3050</v>
      </c>
      <c r="F14" s="52">
        <v>1513.4</v>
      </c>
      <c r="G14" s="22">
        <f t="shared" si="5"/>
        <v>49.619672131147546</v>
      </c>
      <c r="H14" s="52">
        <v>942.5</v>
      </c>
      <c r="I14" s="52">
        <v>354.5</v>
      </c>
      <c r="J14" s="22">
        <f t="shared" si="6"/>
        <v>37.612732095490713</v>
      </c>
      <c r="K14" s="52">
        <v>479</v>
      </c>
      <c r="L14" s="52">
        <v>206.5</v>
      </c>
      <c r="M14" s="22">
        <f t="shared" si="7"/>
        <v>43.110647181628394</v>
      </c>
      <c r="N14" s="52">
        <v>1.2</v>
      </c>
      <c r="O14" s="52">
        <v>0</v>
      </c>
      <c r="P14" s="22">
        <f t="shared" si="8"/>
        <v>0</v>
      </c>
      <c r="Q14" s="52">
        <v>570.4</v>
      </c>
      <c r="R14" s="52">
        <v>273.3</v>
      </c>
      <c r="S14" s="22">
        <f t="shared" si="9"/>
        <v>47.913744740532962</v>
      </c>
      <c r="T14" s="52">
        <v>2785.9</v>
      </c>
      <c r="U14" s="52">
        <v>0</v>
      </c>
      <c r="V14" s="22">
        <f t="shared" si="10"/>
        <v>0</v>
      </c>
      <c r="W14" s="52">
        <v>3365.6</v>
      </c>
      <c r="X14" s="52">
        <v>0</v>
      </c>
      <c r="Y14" s="22">
        <f t="shared" si="11"/>
        <v>0</v>
      </c>
      <c r="Z14" s="52">
        <v>165.5</v>
      </c>
      <c r="AA14" s="52">
        <v>165.5</v>
      </c>
      <c r="AB14" s="22">
        <f t="shared" si="12"/>
        <v>100</v>
      </c>
      <c r="AC14" s="52">
        <v>18474.3</v>
      </c>
      <c r="AD14" s="52">
        <v>10588.1</v>
      </c>
      <c r="AE14" s="22">
        <f t="shared" si="13"/>
        <v>57.31259100480127</v>
      </c>
      <c r="AF14" s="52">
        <v>107726.3</v>
      </c>
      <c r="AG14" s="52">
        <v>64783.7</v>
      </c>
      <c r="AH14" s="22">
        <f t="shared" si="14"/>
        <v>60.137310944495447</v>
      </c>
      <c r="AI14" s="52">
        <v>1533.7</v>
      </c>
      <c r="AJ14" s="52">
        <v>700.5</v>
      </c>
      <c r="AK14" s="22">
        <f t="shared" si="15"/>
        <v>45.673860598552515</v>
      </c>
      <c r="AL14" s="52">
        <v>0.1</v>
      </c>
      <c r="AM14" s="52">
        <v>0</v>
      </c>
      <c r="AN14" s="22">
        <f t="shared" si="16"/>
        <v>0</v>
      </c>
      <c r="AO14" s="52">
        <v>306.5</v>
      </c>
      <c r="AP14" s="52">
        <v>147.19999999999999</v>
      </c>
      <c r="AQ14" s="22">
        <f t="shared" si="17"/>
        <v>48.026101141924954</v>
      </c>
      <c r="AR14" s="52">
        <v>13995.5</v>
      </c>
      <c r="AS14" s="52">
        <v>6997.8</v>
      </c>
      <c r="AT14" s="22">
        <f t="shared" si="29"/>
        <v>50.000357257689977</v>
      </c>
      <c r="AU14" s="52"/>
      <c r="AV14" s="52"/>
      <c r="AW14" s="22"/>
      <c r="AX14" s="52">
        <v>54.8</v>
      </c>
      <c r="AY14" s="52">
        <v>27.4</v>
      </c>
      <c r="AZ14" s="22">
        <f t="shared" si="19"/>
        <v>50</v>
      </c>
      <c r="BA14" s="52">
        <v>119.9</v>
      </c>
      <c r="BB14" s="52">
        <v>0</v>
      </c>
      <c r="BC14" s="22">
        <f t="shared" si="20"/>
        <v>0</v>
      </c>
      <c r="BD14" s="52"/>
      <c r="BE14" s="52"/>
      <c r="BF14" s="22"/>
      <c r="BG14" s="52">
        <v>1282.5</v>
      </c>
      <c r="BH14" s="52">
        <v>588.9</v>
      </c>
      <c r="BI14" s="22">
        <f t="shared" si="31"/>
        <v>45.918128654970758</v>
      </c>
      <c r="BJ14" s="52"/>
      <c r="BK14" s="52"/>
      <c r="BL14" s="52"/>
      <c r="BM14" s="52">
        <v>66.900000000000006</v>
      </c>
      <c r="BN14" s="52">
        <v>0</v>
      </c>
      <c r="BO14" s="22">
        <f t="shared" si="24"/>
        <v>0</v>
      </c>
      <c r="BP14" s="52"/>
      <c r="BQ14" s="52"/>
      <c r="BR14" s="52"/>
    </row>
    <row r="15" spans="1:70" s="53" customFormat="1" ht="18" customHeight="1">
      <c r="A15" s="52" t="s">
        <v>31</v>
      </c>
      <c r="B15" s="52">
        <f t="shared" si="26"/>
        <v>415084.69999999995</v>
      </c>
      <c r="C15" s="52">
        <f t="shared" si="27"/>
        <v>234969.59999999998</v>
      </c>
      <c r="D15" s="22">
        <f t="shared" si="3"/>
        <v>56.60762731076332</v>
      </c>
      <c r="E15" s="52">
        <v>8275.6</v>
      </c>
      <c r="F15" s="52">
        <v>3332.8</v>
      </c>
      <c r="G15" s="22">
        <f t="shared" si="5"/>
        <v>40.272608632606698</v>
      </c>
      <c r="H15" s="52">
        <v>1605.2</v>
      </c>
      <c r="I15" s="52">
        <v>549.20000000000005</v>
      </c>
      <c r="J15" s="22">
        <f t="shared" si="6"/>
        <v>34.213805133316718</v>
      </c>
      <c r="K15" s="52">
        <v>906.6</v>
      </c>
      <c r="L15" s="52">
        <v>309.39999999999998</v>
      </c>
      <c r="M15" s="22">
        <f t="shared" si="7"/>
        <v>34.127509375689385</v>
      </c>
      <c r="N15" s="52">
        <v>1.5</v>
      </c>
      <c r="O15" s="52">
        <v>0.7</v>
      </c>
      <c r="P15" s="22">
        <f t="shared" si="8"/>
        <v>46.666666666666664</v>
      </c>
      <c r="Q15" s="52">
        <v>833.9</v>
      </c>
      <c r="R15" s="52">
        <v>389.5</v>
      </c>
      <c r="S15" s="22">
        <f t="shared" si="9"/>
        <v>46.708238397889431</v>
      </c>
      <c r="T15" s="52">
        <v>1857.3</v>
      </c>
      <c r="U15" s="52">
        <v>0</v>
      </c>
      <c r="V15" s="22">
        <f t="shared" si="10"/>
        <v>0</v>
      </c>
      <c r="W15" s="52">
        <v>7255.6</v>
      </c>
      <c r="X15" s="52">
        <v>0</v>
      </c>
      <c r="Y15" s="22">
        <f t="shared" si="11"/>
        <v>0</v>
      </c>
      <c r="Z15" s="52">
        <v>66.2</v>
      </c>
      <c r="AA15" s="52">
        <v>32.700000000000003</v>
      </c>
      <c r="AB15" s="22">
        <f t="shared" si="12"/>
        <v>49.395770392749242</v>
      </c>
      <c r="AC15" s="52">
        <v>73555.399999999994</v>
      </c>
      <c r="AD15" s="52">
        <v>45318.8</v>
      </c>
      <c r="AE15" s="22">
        <f t="shared" si="13"/>
        <v>61.611791928260885</v>
      </c>
      <c r="AF15" s="52">
        <v>282457</v>
      </c>
      <c r="AG15" s="52">
        <v>166249.9</v>
      </c>
      <c r="AH15" s="22">
        <f t="shared" si="14"/>
        <v>58.858481113939462</v>
      </c>
      <c r="AI15" s="52">
        <v>2560.9</v>
      </c>
      <c r="AJ15" s="52">
        <v>1064.5999999999999</v>
      </c>
      <c r="AK15" s="22">
        <f t="shared" si="15"/>
        <v>41.571322581904795</v>
      </c>
      <c r="AL15" s="52">
        <v>0.3</v>
      </c>
      <c r="AM15" s="52">
        <v>0.1</v>
      </c>
      <c r="AN15" s="22">
        <f t="shared" si="16"/>
        <v>33.333333333333336</v>
      </c>
      <c r="AO15" s="52">
        <v>613.5</v>
      </c>
      <c r="AP15" s="52">
        <v>299.10000000000002</v>
      </c>
      <c r="AQ15" s="22">
        <f t="shared" si="17"/>
        <v>48.753056234718827</v>
      </c>
      <c r="AR15" s="52">
        <v>30250.6</v>
      </c>
      <c r="AS15" s="52">
        <v>15125.4</v>
      </c>
      <c r="AT15" s="22">
        <f t="shared" si="29"/>
        <v>50.000330571955601</v>
      </c>
      <c r="AU15" s="52">
        <v>300</v>
      </c>
      <c r="AV15" s="52">
        <v>0</v>
      </c>
      <c r="AW15" s="22">
        <f t="shared" si="18"/>
        <v>0</v>
      </c>
      <c r="AX15" s="52">
        <v>82.1</v>
      </c>
      <c r="AY15" s="52">
        <v>32.799999999999997</v>
      </c>
      <c r="AZ15" s="22">
        <f t="shared" si="19"/>
        <v>39.951278928136418</v>
      </c>
      <c r="BA15" s="52">
        <v>244.4</v>
      </c>
      <c r="BB15" s="52">
        <v>42.5</v>
      </c>
      <c r="BC15" s="22">
        <f t="shared" si="20"/>
        <v>17.389525368248773</v>
      </c>
      <c r="BD15" s="52">
        <v>2175</v>
      </c>
      <c r="BE15" s="52">
        <v>1200</v>
      </c>
      <c r="BF15" s="22">
        <f t="shared" si="21"/>
        <v>55.172413793103445</v>
      </c>
      <c r="BG15" s="52">
        <v>1924</v>
      </c>
      <c r="BH15" s="52">
        <v>953.3</v>
      </c>
      <c r="BI15" s="22">
        <f t="shared" si="31"/>
        <v>49.547817047817041</v>
      </c>
      <c r="BJ15" s="52"/>
      <c r="BK15" s="52"/>
      <c r="BL15" s="52"/>
      <c r="BM15" s="52">
        <v>119.6</v>
      </c>
      <c r="BN15" s="52">
        <v>68.8</v>
      </c>
      <c r="BO15" s="22">
        <f t="shared" si="24"/>
        <v>57.525083612040127</v>
      </c>
      <c r="BP15" s="52"/>
      <c r="BQ15" s="52"/>
      <c r="BR15" s="52"/>
    </row>
    <row r="16" spans="1:70" s="53" customFormat="1" ht="18" customHeight="1">
      <c r="A16" s="52" t="s">
        <v>32</v>
      </c>
      <c r="B16" s="52">
        <f t="shared" si="26"/>
        <v>304508.40000000002</v>
      </c>
      <c r="C16" s="52">
        <f t="shared" si="27"/>
        <v>160379.89999999997</v>
      </c>
      <c r="D16" s="22">
        <f t="shared" si="3"/>
        <v>52.668464975022019</v>
      </c>
      <c r="E16" s="52">
        <v>6247.7</v>
      </c>
      <c r="F16" s="52">
        <v>2518.8000000000002</v>
      </c>
      <c r="G16" s="22">
        <f t="shared" si="5"/>
        <v>40.315636154104716</v>
      </c>
      <c r="H16" s="52">
        <v>1943.9</v>
      </c>
      <c r="I16" s="52">
        <v>589.20000000000005</v>
      </c>
      <c r="J16" s="22">
        <f t="shared" si="6"/>
        <v>30.310201142034053</v>
      </c>
      <c r="K16" s="52">
        <v>519.9</v>
      </c>
      <c r="L16" s="52">
        <v>260.60000000000002</v>
      </c>
      <c r="M16" s="22">
        <f t="shared" si="7"/>
        <v>50.125024043085219</v>
      </c>
      <c r="N16" s="52">
        <v>3</v>
      </c>
      <c r="O16" s="52">
        <v>0</v>
      </c>
      <c r="P16" s="22">
        <f t="shared" si="8"/>
        <v>0</v>
      </c>
      <c r="Q16" s="52">
        <v>1097.7</v>
      </c>
      <c r="R16" s="52">
        <v>477.3</v>
      </c>
      <c r="S16" s="22">
        <f t="shared" si="9"/>
        <v>43.481825635419511</v>
      </c>
      <c r="T16" s="52">
        <v>2785.9</v>
      </c>
      <c r="U16" s="52">
        <v>0</v>
      </c>
      <c r="V16" s="22">
        <f t="shared" si="10"/>
        <v>0</v>
      </c>
      <c r="W16" s="52">
        <v>6473.6</v>
      </c>
      <c r="X16" s="52">
        <v>0</v>
      </c>
      <c r="Y16" s="22">
        <f t="shared" si="11"/>
        <v>0</v>
      </c>
      <c r="Z16" s="52">
        <v>149.6</v>
      </c>
      <c r="AA16" s="52">
        <v>132.80000000000001</v>
      </c>
      <c r="AB16" s="22">
        <f t="shared" si="12"/>
        <v>88.770053475935839</v>
      </c>
      <c r="AC16" s="52">
        <v>56546.2</v>
      </c>
      <c r="AD16" s="52">
        <v>30818.6</v>
      </c>
      <c r="AE16" s="22">
        <f t="shared" si="13"/>
        <v>54.50162875666269</v>
      </c>
      <c r="AF16" s="52">
        <v>196611</v>
      </c>
      <c r="AG16" s="52">
        <v>110106</v>
      </c>
      <c r="AH16" s="22">
        <f t="shared" si="14"/>
        <v>56.001953095198132</v>
      </c>
      <c r="AI16" s="52">
        <v>2366.5</v>
      </c>
      <c r="AJ16" s="52">
        <v>813</v>
      </c>
      <c r="AK16" s="22">
        <f t="shared" si="15"/>
        <v>34.354532009296427</v>
      </c>
      <c r="AL16" s="52">
        <v>0.2</v>
      </c>
      <c r="AM16" s="52">
        <v>0</v>
      </c>
      <c r="AN16" s="22">
        <f t="shared" si="16"/>
        <v>0</v>
      </c>
      <c r="AO16" s="52">
        <v>613.5</v>
      </c>
      <c r="AP16" s="52">
        <v>293.39999999999998</v>
      </c>
      <c r="AQ16" s="22">
        <f t="shared" si="17"/>
        <v>47.823960880195592</v>
      </c>
      <c r="AR16" s="52">
        <v>27178.799999999999</v>
      </c>
      <c r="AS16" s="52">
        <v>13589.4</v>
      </c>
      <c r="AT16" s="22">
        <f t="shared" si="29"/>
        <v>50</v>
      </c>
      <c r="AU16" s="52"/>
      <c r="AV16" s="52"/>
      <c r="AW16" s="22"/>
      <c r="AX16" s="52">
        <v>68.400000000000006</v>
      </c>
      <c r="AY16" s="52">
        <v>21.9</v>
      </c>
      <c r="AZ16" s="22">
        <f t="shared" si="19"/>
        <v>32.017543859649116</v>
      </c>
      <c r="BA16" s="52">
        <v>41.1</v>
      </c>
      <c r="BB16" s="52">
        <v>0</v>
      </c>
      <c r="BC16" s="22">
        <f t="shared" si="20"/>
        <v>0</v>
      </c>
      <c r="BD16" s="52"/>
      <c r="BE16" s="52"/>
      <c r="BF16" s="22"/>
      <c r="BG16" s="52">
        <v>1710</v>
      </c>
      <c r="BH16" s="52">
        <v>758.9</v>
      </c>
      <c r="BI16" s="22">
        <f t="shared" si="31"/>
        <v>44.380116959064324</v>
      </c>
      <c r="BJ16" s="52"/>
      <c r="BK16" s="52"/>
      <c r="BL16" s="52"/>
      <c r="BM16" s="52">
        <v>151.4</v>
      </c>
      <c r="BN16" s="52">
        <v>0</v>
      </c>
      <c r="BO16" s="22">
        <f t="shared" si="24"/>
        <v>0</v>
      </c>
      <c r="BP16" s="52"/>
      <c r="BQ16" s="52"/>
      <c r="BR16" s="52"/>
    </row>
    <row r="17" spans="1:70" s="53" customFormat="1" ht="18" customHeight="1">
      <c r="A17" s="52" t="s">
        <v>33</v>
      </c>
      <c r="B17" s="52">
        <f t="shared" si="26"/>
        <v>217375.09999999995</v>
      </c>
      <c r="C17" s="52">
        <f t="shared" si="27"/>
        <v>129994.90000000001</v>
      </c>
      <c r="D17" s="22">
        <f t="shared" si="3"/>
        <v>59.80211164940237</v>
      </c>
      <c r="E17" s="52">
        <v>4462.2</v>
      </c>
      <c r="F17" s="52">
        <v>2206</v>
      </c>
      <c r="G17" s="22">
        <f t="shared" si="5"/>
        <v>49.437497198691233</v>
      </c>
      <c r="H17" s="52">
        <v>1200.2</v>
      </c>
      <c r="I17" s="52">
        <v>397.9</v>
      </c>
      <c r="J17" s="22">
        <f t="shared" si="6"/>
        <v>33.152807865355769</v>
      </c>
      <c r="K17" s="52">
        <v>387.6</v>
      </c>
      <c r="L17" s="52">
        <v>136.69999999999999</v>
      </c>
      <c r="M17" s="22">
        <f t="shared" si="7"/>
        <v>35.268317853457162</v>
      </c>
      <c r="N17" s="52">
        <v>1.3</v>
      </c>
      <c r="O17" s="52">
        <v>0</v>
      </c>
      <c r="P17" s="22">
        <f t="shared" si="8"/>
        <v>0</v>
      </c>
      <c r="Q17" s="52">
        <v>570.4</v>
      </c>
      <c r="R17" s="52">
        <v>304.60000000000002</v>
      </c>
      <c r="S17" s="22">
        <f t="shared" si="9"/>
        <v>53.401122019635352</v>
      </c>
      <c r="T17" s="52">
        <v>3714.5</v>
      </c>
      <c r="U17" s="52">
        <v>3611.2</v>
      </c>
      <c r="V17" s="22">
        <f t="shared" si="10"/>
        <v>97.219006595773322</v>
      </c>
      <c r="W17" s="52"/>
      <c r="X17" s="52"/>
      <c r="Y17" s="22"/>
      <c r="Z17" s="52">
        <v>83.8</v>
      </c>
      <c r="AA17" s="52">
        <v>50.3</v>
      </c>
      <c r="AB17" s="22">
        <f t="shared" si="12"/>
        <v>60.023866348448685</v>
      </c>
      <c r="AC17" s="52">
        <v>48620.800000000003</v>
      </c>
      <c r="AD17" s="52">
        <v>29111</v>
      </c>
      <c r="AE17" s="22">
        <f t="shared" si="13"/>
        <v>59.873552060023691</v>
      </c>
      <c r="AF17" s="52">
        <v>134353.29999999999</v>
      </c>
      <c r="AG17" s="52">
        <v>82404.600000000006</v>
      </c>
      <c r="AH17" s="22">
        <f t="shared" si="14"/>
        <v>61.334258257891705</v>
      </c>
      <c r="AI17" s="52">
        <v>1627</v>
      </c>
      <c r="AJ17" s="52">
        <v>645.79999999999995</v>
      </c>
      <c r="AK17" s="22">
        <f t="shared" si="15"/>
        <v>39.692685925015361</v>
      </c>
      <c r="AL17" s="52">
        <v>0.5</v>
      </c>
      <c r="AM17" s="52">
        <v>0</v>
      </c>
      <c r="AN17" s="22">
        <f t="shared" si="16"/>
        <v>0</v>
      </c>
      <c r="AO17" s="52">
        <v>613.5</v>
      </c>
      <c r="AP17" s="52">
        <v>306.60000000000002</v>
      </c>
      <c r="AQ17" s="22">
        <f t="shared" si="17"/>
        <v>49.975550122249388</v>
      </c>
      <c r="AR17" s="52">
        <v>20584</v>
      </c>
      <c r="AS17" s="52">
        <v>10291.799999999999</v>
      </c>
      <c r="AT17" s="22">
        <f t="shared" si="29"/>
        <v>49.999028371550715</v>
      </c>
      <c r="AU17" s="52"/>
      <c r="AV17" s="52"/>
      <c r="AW17" s="22"/>
      <c r="AX17" s="52">
        <v>54.8</v>
      </c>
      <c r="AY17" s="52">
        <v>27.4</v>
      </c>
      <c r="AZ17" s="22">
        <f t="shared" si="19"/>
        <v>50</v>
      </c>
      <c r="BA17" s="52">
        <v>69.400000000000006</v>
      </c>
      <c r="BB17" s="52">
        <v>0</v>
      </c>
      <c r="BC17" s="22">
        <f t="shared" si="20"/>
        <v>0</v>
      </c>
      <c r="BD17" s="52"/>
      <c r="BE17" s="52"/>
      <c r="BF17" s="22"/>
      <c r="BG17" s="52">
        <v>926.5</v>
      </c>
      <c r="BH17" s="52">
        <v>395.7</v>
      </c>
      <c r="BI17" s="22">
        <f t="shared" si="31"/>
        <v>42.709120345385863</v>
      </c>
      <c r="BJ17" s="52"/>
      <c r="BK17" s="52"/>
      <c r="BL17" s="52"/>
      <c r="BM17" s="52">
        <v>105.3</v>
      </c>
      <c r="BN17" s="52">
        <v>105.3</v>
      </c>
      <c r="BO17" s="22">
        <f t="shared" si="24"/>
        <v>100</v>
      </c>
      <c r="BP17" s="52"/>
      <c r="BQ17" s="52"/>
      <c r="BR17" s="52"/>
    </row>
    <row r="18" spans="1:70" s="53" customFormat="1" ht="18" customHeight="1">
      <c r="A18" s="52" t="s">
        <v>34</v>
      </c>
      <c r="B18" s="52">
        <f t="shared" si="26"/>
        <v>353787.1</v>
      </c>
      <c r="C18" s="52">
        <f t="shared" si="27"/>
        <v>192572.10000000003</v>
      </c>
      <c r="D18" s="22">
        <f t="shared" si="3"/>
        <v>54.431634166423834</v>
      </c>
      <c r="E18" s="52">
        <v>6076.8</v>
      </c>
      <c r="F18" s="52">
        <v>2864.8</v>
      </c>
      <c r="G18" s="22">
        <f t="shared" si="5"/>
        <v>47.143233280674039</v>
      </c>
      <c r="H18" s="52">
        <v>1664.1</v>
      </c>
      <c r="I18" s="52">
        <v>566.9</v>
      </c>
      <c r="J18" s="22">
        <f t="shared" si="6"/>
        <v>34.066462352022114</v>
      </c>
      <c r="K18" s="52">
        <v>1139.2</v>
      </c>
      <c r="L18" s="52">
        <v>340.6</v>
      </c>
      <c r="M18" s="22">
        <f t="shared" si="7"/>
        <v>29.898174157303369</v>
      </c>
      <c r="N18" s="52">
        <v>3.6</v>
      </c>
      <c r="O18" s="52">
        <v>0</v>
      </c>
      <c r="P18" s="22">
        <f t="shared" si="8"/>
        <v>0</v>
      </c>
      <c r="Q18" s="52">
        <v>833.9</v>
      </c>
      <c r="R18" s="52">
        <v>347.5</v>
      </c>
      <c r="S18" s="22">
        <f t="shared" si="9"/>
        <v>41.671663268977099</v>
      </c>
      <c r="T18" s="52">
        <v>5571.7</v>
      </c>
      <c r="U18" s="52">
        <v>0</v>
      </c>
      <c r="V18" s="22">
        <f t="shared" si="10"/>
        <v>0</v>
      </c>
      <c r="W18" s="52">
        <v>5169.3</v>
      </c>
      <c r="X18" s="52">
        <v>0</v>
      </c>
      <c r="Y18" s="22">
        <f t="shared" si="11"/>
        <v>0</v>
      </c>
      <c r="Z18" s="52">
        <v>181.1</v>
      </c>
      <c r="AA18" s="52">
        <v>181.1</v>
      </c>
      <c r="AB18" s="22">
        <f t="shared" si="12"/>
        <v>100</v>
      </c>
      <c r="AC18" s="52">
        <v>69413.899999999994</v>
      </c>
      <c r="AD18" s="52">
        <v>39759.599999999999</v>
      </c>
      <c r="AE18" s="22">
        <f t="shared" si="13"/>
        <v>57.279017603102552</v>
      </c>
      <c r="AF18" s="52">
        <v>229104.8</v>
      </c>
      <c r="AG18" s="52">
        <v>131383.4</v>
      </c>
      <c r="AH18" s="22">
        <f t="shared" si="14"/>
        <v>57.346419629793878</v>
      </c>
      <c r="AI18" s="52"/>
      <c r="AJ18" s="52"/>
      <c r="AK18" s="22"/>
      <c r="AL18" s="52">
        <v>0.2</v>
      </c>
      <c r="AM18" s="52">
        <v>0</v>
      </c>
      <c r="AN18" s="22">
        <f t="shared" si="16"/>
        <v>0</v>
      </c>
      <c r="AO18" s="52">
        <v>613.5</v>
      </c>
      <c r="AP18" s="52">
        <v>280.7</v>
      </c>
      <c r="AQ18" s="22">
        <f t="shared" si="17"/>
        <v>45.753871230643846</v>
      </c>
      <c r="AR18" s="52">
        <v>31550.7</v>
      </c>
      <c r="AS18" s="52">
        <v>15775.2</v>
      </c>
      <c r="AT18" s="22">
        <f t="shared" si="29"/>
        <v>49.999524574732099</v>
      </c>
      <c r="AU18" s="52"/>
      <c r="AV18" s="52"/>
      <c r="AW18" s="22"/>
      <c r="AX18" s="52">
        <v>54.8</v>
      </c>
      <c r="AY18" s="52">
        <v>20.2</v>
      </c>
      <c r="AZ18" s="22">
        <f t="shared" si="19"/>
        <v>36.861313868613138</v>
      </c>
      <c r="BA18" s="52">
        <v>52</v>
      </c>
      <c r="BB18" s="52">
        <v>0</v>
      </c>
      <c r="BC18" s="22">
        <f t="shared" si="20"/>
        <v>0</v>
      </c>
      <c r="BD18" s="52"/>
      <c r="BE18" s="52"/>
      <c r="BF18" s="22"/>
      <c r="BG18" s="52">
        <v>2209</v>
      </c>
      <c r="BH18" s="52">
        <v>992.1</v>
      </c>
      <c r="BI18" s="22">
        <f t="shared" si="31"/>
        <v>44.911724762335901</v>
      </c>
      <c r="BJ18" s="52"/>
      <c r="BK18" s="52"/>
      <c r="BL18" s="52"/>
      <c r="BM18" s="52">
        <v>148.5</v>
      </c>
      <c r="BN18" s="52">
        <v>60</v>
      </c>
      <c r="BO18" s="22">
        <f t="shared" si="24"/>
        <v>40.404040404040401</v>
      </c>
      <c r="BP18" s="52"/>
      <c r="BQ18" s="52"/>
      <c r="BR18" s="52"/>
    </row>
    <row r="19" spans="1:70" s="53" customFormat="1" ht="18" customHeight="1">
      <c r="A19" s="52" t="s">
        <v>35</v>
      </c>
      <c r="B19" s="52">
        <f t="shared" si="26"/>
        <v>165406.99999999994</v>
      </c>
      <c r="C19" s="52">
        <f t="shared" si="27"/>
        <v>95304.300000000017</v>
      </c>
      <c r="D19" s="22">
        <f t="shared" si="3"/>
        <v>57.618057276898838</v>
      </c>
      <c r="E19" s="52">
        <v>1658.5</v>
      </c>
      <c r="F19" s="52">
        <v>761.7</v>
      </c>
      <c r="G19" s="22">
        <f t="shared" si="5"/>
        <v>45.927042508290626</v>
      </c>
      <c r="H19" s="52">
        <v>714.3</v>
      </c>
      <c r="I19" s="52">
        <v>247.4</v>
      </c>
      <c r="J19" s="22">
        <f t="shared" si="6"/>
        <v>34.635307293854126</v>
      </c>
      <c r="K19" s="52">
        <v>344.4</v>
      </c>
      <c r="L19" s="52">
        <v>142.4</v>
      </c>
      <c r="M19" s="22">
        <f t="shared" si="7"/>
        <v>41.347270615563303</v>
      </c>
      <c r="N19" s="52">
        <v>2</v>
      </c>
      <c r="O19" s="52">
        <v>1.1000000000000001</v>
      </c>
      <c r="P19" s="22">
        <f t="shared" si="8"/>
        <v>55.000000000000007</v>
      </c>
      <c r="Q19" s="52">
        <v>833.9</v>
      </c>
      <c r="R19" s="52">
        <v>400.4</v>
      </c>
      <c r="S19" s="22">
        <f t="shared" si="9"/>
        <v>48.015349562297637</v>
      </c>
      <c r="T19" s="52">
        <v>1857.2</v>
      </c>
      <c r="U19" s="52">
        <v>0</v>
      </c>
      <c r="V19" s="22">
        <f t="shared" si="10"/>
        <v>0</v>
      </c>
      <c r="W19" s="52"/>
      <c r="X19" s="52"/>
      <c r="Y19" s="22"/>
      <c r="Z19" s="52">
        <v>216.6</v>
      </c>
      <c r="AA19" s="52">
        <v>116.1</v>
      </c>
      <c r="AB19" s="22">
        <f t="shared" si="12"/>
        <v>53.601108033240997</v>
      </c>
      <c r="AC19" s="52">
        <v>35879.199999999997</v>
      </c>
      <c r="AD19" s="52">
        <v>20349.2</v>
      </c>
      <c r="AE19" s="22">
        <f t="shared" si="13"/>
        <v>56.715868804209691</v>
      </c>
      <c r="AF19" s="52">
        <v>104093.7</v>
      </c>
      <c r="AG19" s="52">
        <v>63341.8</v>
      </c>
      <c r="AH19" s="22">
        <f t="shared" si="14"/>
        <v>60.850752735276018</v>
      </c>
      <c r="AI19" s="52">
        <v>1459.3</v>
      </c>
      <c r="AJ19" s="52">
        <v>613</v>
      </c>
      <c r="AK19" s="22">
        <f t="shared" si="15"/>
        <v>42.0064414445282</v>
      </c>
      <c r="AL19" s="52">
        <v>0.5</v>
      </c>
      <c r="AM19" s="52">
        <v>0.3</v>
      </c>
      <c r="AN19" s="22">
        <f t="shared" si="16"/>
        <v>60</v>
      </c>
      <c r="AO19" s="52">
        <v>306.5</v>
      </c>
      <c r="AP19" s="52">
        <v>126.3</v>
      </c>
      <c r="AQ19" s="22">
        <f t="shared" si="17"/>
        <v>41.207177814029365</v>
      </c>
      <c r="AR19" s="52">
        <v>16463.3</v>
      </c>
      <c r="AS19" s="52">
        <v>8231.4</v>
      </c>
      <c r="AT19" s="22">
        <f t="shared" si="29"/>
        <v>49.998481470908018</v>
      </c>
      <c r="AU19" s="52"/>
      <c r="AV19" s="52"/>
      <c r="AW19" s="22"/>
      <c r="AX19" s="52">
        <v>54.8</v>
      </c>
      <c r="AY19" s="52">
        <v>26.5</v>
      </c>
      <c r="AZ19" s="22">
        <f t="shared" si="19"/>
        <v>48.357664233576649</v>
      </c>
      <c r="BA19" s="52">
        <v>49</v>
      </c>
      <c r="BB19" s="52">
        <v>8.3000000000000007</v>
      </c>
      <c r="BC19" s="22">
        <f t="shared" si="20"/>
        <v>16.938775510204081</v>
      </c>
      <c r="BD19" s="52">
        <v>300</v>
      </c>
      <c r="BE19" s="52">
        <v>300</v>
      </c>
      <c r="BF19" s="22">
        <f t="shared" si="21"/>
        <v>100</v>
      </c>
      <c r="BG19" s="52">
        <v>1069</v>
      </c>
      <c r="BH19" s="52">
        <v>533.6</v>
      </c>
      <c r="BI19" s="22">
        <f t="shared" si="31"/>
        <v>49.915809167446213</v>
      </c>
      <c r="BJ19" s="52"/>
      <c r="BK19" s="52"/>
      <c r="BL19" s="52"/>
      <c r="BM19" s="52">
        <v>104.8</v>
      </c>
      <c r="BN19" s="52">
        <v>104.8</v>
      </c>
      <c r="BO19" s="22">
        <f t="shared" si="24"/>
        <v>100</v>
      </c>
      <c r="BP19" s="52"/>
      <c r="BQ19" s="52"/>
      <c r="BR19" s="52"/>
    </row>
    <row r="20" spans="1:70" s="53" customFormat="1" ht="18" customHeight="1">
      <c r="A20" s="52" t="s">
        <v>36</v>
      </c>
      <c r="B20" s="52">
        <f t="shared" si="26"/>
        <v>250823.99999999997</v>
      </c>
      <c r="C20" s="52">
        <f t="shared" si="27"/>
        <v>139903.9</v>
      </c>
      <c r="D20" s="22">
        <f t="shared" si="3"/>
        <v>55.777716645935001</v>
      </c>
      <c r="E20" s="52">
        <v>5258.4</v>
      </c>
      <c r="F20" s="52">
        <v>2554.1999999999998</v>
      </c>
      <c r="G20" s="22">
        <f t="shared" si="5"/>
        <v>48.573710634413509</v>
      </c>
      <c r="H20" s="52">
        <v>876.3</v>
      </c>
      <c r="I20" s="52">
        <v>299.10000000000002</v>
      </c>
      <c r="J20" s="22">
        <f t="shared" si="6"/>
        <v>34.132146525162618</v>
      </c>
      <c r="K20" s="52">
        <v>248.5</v>
      </c>
      <c r="L20" s="52">
        <v>126.3</v>
      </c>
      <c r="M20" s="22">
        <f t="shared" si="7"/>
        <v>50.824949698189137</v>
      </c>
      <c r="N20" s="52">
        <v>2.6</v>
      </c>
      <c r="O20" s="52">
        <v>1.4</v>
      </c>
      <c r="P20" s="22">
        <f t="shared" si="8"/>
        <v>53.846153846153847</v>
      </c>
      <c r="Q20" s="52">
        <v>570.4</v>
      </c>
      <c r="R20" s="52">
        <v>262.3</v>
      </c>
      <c r="S20" s="22">
        <f t="shared" si="9"/>
        <v>45.985273492286119</v>
      </c>
      <c r="T20" s="52">
        <v>928.6</v>
      </c>
      <c r="U20" s="52">
        <v>928.6</v>
      </c>
      <c r="V20" s="22">
        <f t="shared" si="10"/>
        <v>100</v>
      </c>
      <c r="W20" s="52">
        <v>3720.3</v>
      </c>
      <c r="X20" s="52">
        <v>0</v>
      </c>
      <c r="Y20" s="22">
        <f t="shared" si="11"/>
        <v>0</v>
      </c>
      <c r="Z20" s="52">
        <v>99.3</v>
      </c>
      <c r="AA20" s="52">
        <v>65.8</v>
      </c>
      <c r="AB20" s="22">
        <f t="shared" si="12"/>
        <v>66.26384692849949</v>
      </c>
      <c r="AC20" s="52">
        <v>30348.6</v>
      </c>
      <c r="AD20" s="52">
        <v>16038.6</v>
      </c>
      <c r="AE20" s="22">
        <f t="shared" si="13"/>
        <v>52.847907316976737</v>
      </c>
      <c r="AF20" s="52">
        <v>183288.5</v>
      </c>
      <c r="AG20" s="52">
        <v>106876.1</v>
      </c>
      <c r="AH20" s="22">
        <f t="shared" si="14"/>
        <v>58.310314067712923</v>
      </c>
      <c r="AI20" s="52">
        <v>1668.5</v>
      </c>
      <c r="AJ20" s="52">
        <v>904</v>
      </c>
      <c r="AK20" s="22">
        <f t="shared" si="15"/>
        <v>54.180401558285887</v>
      </c>
      <c r="AL20" s="52">
        <v>0.1</v>
      </c>
      <c r="AM20" s="52">
        <v>0</v>
      </c>
      <c r="AN20" s="22">
        <f t="shared" si="16"/>
        <v>0</v>
      </c>
      <c r="AO20" s="52">
        <v>570.4</v>
      </c>
      <c r="AP20" s="52">
        <v>244.9</v>
      </c>
      <c r="AQ20" s="22">
        <f t="shared" si="17"/>
        <v>42.934782608695656</v>
      </c>
      <c r="AR20" s="52">
        <v>22013.9</v>
      </c>
      <c r="AS20" s="52">
        <v>11007</v>
      </c>
      <c r="AT20" s="22">
        <f t="shared" si="29"/>
        <v>50.000227129222893</v>
      </c>
      <c r="AU20" s="52"/>
      <c r="AV20" s="52"/>
      <c r="AW20" s="22"/>
      <c r="AX20" s="52">
        <v>54.8</v>
      </c>
      <c r="AY20" s="52">
        <v>23.2</v>
      </c>
      <c r="AZ20" s="22">
        <f t="shared" si="19"/>
        <v>42.335766423357661</v>
      </c>
      <c r="BA20" s="52">
        <v>67</v>
      </c>
      <c r="BB20" s="52">
        <v>0</v>
      </c>
      <c r="BC20" s="22">
        <f t="shared" si="20"/>
        <v>0</v>
      </c>
      <c r="BD20" s="52"/>
      <c r="BE20" s="52"/>
      <c r="BF20" s="22"/>
      <c r="BG20" s="52">
        <v>1069</v>
      </c>
      <c r="BH20" s="52">
        <v>533.6</v>
      </c>
      <c r="BI20" s="22">
        <f t="shared" si="31"/>
        <v>49.915809167446213</v>
      </c>
      <c r="BJ20" s="52"/>
      <c r="BK20" s="52"/>
      <c r="BL20" s="52"/>
      <c r="BM20" s="52">
        <v>38.799999999999997</v>
      </c>
      <c r="BN20" s="52">
        <v>38.799999999999997</v>
      </c>
      <c r="BO20" s="22">
        <f t="shared" si="24"/>
        <v>100</v>
      </c>
      <c r="BP20" s="52"/>
      <c r="BQ20" s="52"/>
      <c r="BR20" s="52"/>
    </row>
    <row r="21" spans="1:70" s="53" customFormat="1" ht="18" customHeight="1">
      <c r="A21" s="52" t="s">
        <v>37</v>
      </c>
      <c r="B21" s="52">
        <f t="shared" si="26"/>
        <v>140868.19999999998</v>
      </c>
      <c r="C21" s="52">
        <f t="shared" si="27"/>
        <v>78514.5</v>
      </c>
      <c r="D21" s="22">
        <f t="shared" si="3"/>
        <v>55.736142010759004</v>
      </c>
      <c r="E21" s="52">
        <v>3089</v>
      </c>
      <c r="F21" s="52">
        <v>1393.7</v>
      </c>
      <c r="G21" s="22">
        <f t="shared" si="5"/>
        <v>45.118161217222401</v>
      </c>
      <c r="H21" s="52">
        <v>765.8</v>
      </c>
      <c r="I21" s="52">
        <v>245.8</v>
      </c>
      <c r="J21" s="22">
        <f t="shared" si="6"/>
        <v>32.097153303734657</v>
      </c>
      <c r="K21" s="52">
        <v>318</v>
      </c>
      <c r="L21" s="52">
        <v>64.5</v>
      </c>
      <c r="M21" s="22">
        <f t="shared" si="7"/>
        <v>20.283018867924529</v>
      </c>
      <c r="N21" s="52">
        <v>1.8</v>
      </c>
      <c r="O21" s="52">
        <v>1</v>
      </c>
      <c r="P21" s="22">
        <f t="shared" si="8"/>
        <v>55.555555555555557</v>
      </c>
      <c r="Q21" s="52">
        <v>570.4</v>
      </c>
      <c r="R21" s="52">
        <v>174.5</v>
      </c>
      <c r="S21" s="22">
        <f t="shared" si="9"/>
        <v>30.59256661991585</v>
      </c>
      <c r="T21" s="52">
        <v>1857.2</v>
      </c>
      <c r="U21" s="52">
        <v>0</v>
      </c>
      <c r="V21" s="22">
        <f t="shared" si="10"/>
        <v>0</v>
      </c>
      <c r="W21" s="52"/>
      <c r="X21" s="52"/>
      <c r="Y21" s="22"/>
      <c r="Z21" s="52">
        <v>83.4</v>
      </c>
      <c r="AA21" s="52">
        <v>83.4</v>
      </c>
      <c r="AB21" s="22">
        <f t="shared" si="12"/>
        <v>100</v>
      </c>
      <c r="AC21" s="52">
        <v>25606.5</v>
      </c>
      <c r="AD21" s="52">
        <v>13705.9</v>
      </c>
      <c r="AE21" s="22">
        <f t="shared" si="13"/>
        <v>53.525081522269737</v>
      </c>
      <c r="AF21" s="52">
        <v>93607.3</v>
      </c>
      <c r="AG21" s="52">
        <v>55617</v>
      </c>
      <c r="AH21" s="22">
        <f t="shared" si="14"/>
        <v>59.41523791413703</v>
      </c>
      <c r="AI21" s="52">
        <v>1595.9</v>
      </c>
      <c r="AJ21" s="52">
        <v>705</v>
      </c>
      <c r="AK21" s="22">
        <f t="shared" si="15"/>
        <v>44.175700231844104</v>
      </c>
      <c r="AL21" s="52">
        <v>0.1</v>
      </c>
      <c r="AM21" s="52">
        <v>0.1</v>
      </c>
      <c r="AN21" s="22">
        <f t="shared" si="16"/>
        <v>100</v>
      </c>
      <c r="AO21" s="52">
        <v>306.5</v>
      </c>
      <c r="AP21" s="52">
        <v>138.69999999999999</v>
      </c>
      <c r="AQ21" s="22">
        <f t="shared" si="17"/>
        <v>45.252854812398041</v>
      </c>
      <c r="AR21" s="52">
        <v>11906.1</v>
      </c>
      <c r="AS21" s="52">
        <v>5953.2</v>
      </c>
      <c r="AT21" s="22">
        <f t="shared" si="29"/>
        <v>50.001259858391911</v>
      </c>
      <c r="AU21" s="52"/>
      <c r="AV21" s="52"/>
      <c r="AW21" s="22"/>
      <c r="AX21" s="52">
        <v>54.8</v>
      </c>
      <c r="AY21" s="52">
        <v>18.399999999999999</v>
      </c>
      <c r="AZ21" s="22">
        <f t="shared" si="19"/>
        <v>33.576642335766422</v>
      </c>
      <c r="BA21" s="52">
        <v>3.9</v>
      </c>
      <c r="BB21" s="52">
        <v>0</v>
      </c>
      <c r="BC21" s="22">
        <f t="shared" si="20"/>
        <v>0</v>
      </c>
      <c r="BD21" s="52">
        <v>300</v>
      </c>
      <c r="BE21" s="52">
        <v>0</v>
      </c>
      <c r="BF21" s="22">
        <f t="shared" si="21"/>
        <v>0</v>
      </c>
      <c r="BG21" s="52">
        <v>712.5</v>
      </c>
      <c r="BH21" s="52">
        <v>362.8</v>
      </c>
      <c r="BI21" s="22">
        <f t="shared" si="31"/>
        <v>50.919298245614044</v>
      </c>
      <c r="BJ21" s="52"/>
      <c r="BK21" s="52"/>
      <c r="BL21" s="52"/>
      <c r="BM21" s="52">
        <v>89</v>
      </c>
      <c r="BN21" s="52">
        <v>50.5</v>
      </c>
      <c r="BO21" s="22">
        <f t="shared" si="24"/>
        <v>56.741573033707873</v>
      </c>
      <c r="BP21" s="52"/>
      <c r="BQ21" s="52"/>
      <c r="BR21" s="52"/>
    </row>
    <row r="22" spans="1:70" s="53" customFormat="1" ht="18" customHeight="1">
      <c r="A22" s="52" t="s">
        <v>38</v>
      </c>
      <c r="B22" s="52">
        <f t="shared" si="26"/>
        <v>135821.59999999998</v>
      </c>
      <c r="C22" s="52">
        <f t="shared" si="27"/>
        <v>76422.5</v>
      </c>
      <c r="D22" s="22">
        <f t="shared" si="3"/>
        <v>56.266823539113084</v>
      </c>
      <c r="E22" s="52">
        <v>2743.5</v>
      </c>
      <c r="F22" s="52">
        <v>1134.2</v>
      </c>
      <c r="G22" s="22">
        <f t="shared" si="5"/>
        <v>41.341352287224346</v>
      </c>
      <c r="H22" s="52">
        <v>898.3</v>
      </c>
      <c r="I22" s="52">
        <v>329.8</v>
      </c>
      <c r="J22" s="22">
        <f t="shared" si="6"/>
        <v>36.713792719581434</v>
      </c>
      <c r="K22" s="52">
        <v>252.7</v>
      </c>
      <c r="L22" s="52">
        <v>147.69999999999999</v>
      </c>
      <c r="M22" s="22">
        <f t="shared" si="7"/>
        <v>58.448753462603875</v>
      </c>
      <c r="N22" s="52">
        <v>2</v>
      </c>
      <c r="O22" s="52">
        <v>0</v>
      </c>
      <c r="P22" s="22">
        <f t="shared" si="8"/>
        <v>0</v>
      </c>
      <c r="Q22" s="52">
        <v>570.4</v>
      </c>
      <c r="R22" s="52">
        <v>231.1</v>
      </c>
      <c r="S22" s="22">
        <f t="shared" si="9"/>
        <v>40.515427769985976</v>
      </c>
      <c r="T22" s="52">
        <v>3714.5</v>
      </c>
      <c r="U22" s="52">
        <v>0</v>
      </c>
      <c r="V22" s="22">
        <f t="shared" si="10"/>
        <v>0</v>
      </c>
      <c r="W22" s="52"/>
      <c r="X22" s="52"/>
      <c r="Y22" s="22"/>
      <c r="Z22" s="52">
        <v>83</v>
      </c>
      <c r="AA22" s="52">
        <v>66.2</v>
      </c>
      <c r="AB22" s="22">
        <f t="shared" si="12"/>
        <v>79.759036144578317</v>
      </c>
      <c r="AC22" s="52">
        <v>23467.7</v>
      </c>
      <c r="AD22" s="52">
        <v>13031.8</v>
      </c>
      <c r="AE22" s="22">
        <f t="shared" si="13"/>
        <v>55.530793388359314</v>
      </c>
      <c r="AF22" s="52">
        <v>88557.3</v>
      </c>
      <c r="AG22" s="52">
        <v>53892.6</v>
      </c>
      <c r="AH22" s="22">
        <f t="shared" si="14"/>
        <v>60.856191415049906</v>
      </c>
      <c r="AI22" s="52">
        <v>1574.5</v>
      </c>
      <c r="AJ22" s="52">
        <v>629.70000000000005</v>
      </c>
      <c r="AK22" s="22">
        <f t="shared" si="15"/>
        <v>39.993648777389652</v>
      </c>
      <c r="AL22" s="52">
        <v>0.1</v>
      </c>
      <c r="AM22" s="52">
        <v>0</v>
      </c>
      <c r="AN22" s="22">
        <f t="shared" si="16"/>
        <v>0</v>
      </c>
      <c r="AO22" s="52">
        <v>306.5</v>
      </c>
      <c r="AP22" s="52">
        <v>137.30000000000001</v>
      </c>
      <c r="AQ22" s="22">
        <f t="shared" si="17"/>
        <v>44.796084828711258</v>
      </c>
      <c r="AR22" s="52">
        <v>12688.9</v>
      </c>
      <c r="AS22" s="52">
        <v>6344.4</v>
      </c>
      <c r="AT22" s="22">
        <f t="shared" si="29"/>
        <v>49.999605954810896</v>
      </c>
      <c r="AU22" s="52"/>
      <c r="AV22" s="52"/>
      <c r="AW22" s="22"/>
      <c r="AX22" s="52">
        <v>54.8</v>
      </c>
      <c r="AY22" s="52">
        <v>20.6</v>
      </c>
      <c r="AZ22" s="22">
        <f t="shared" si="19"/>
        <v>37.591240875912412</v>
      </c>
      <c r="BA22" s="52">
        <v>0.8</v>
      </c>
      <c r="BB22" s="52">
        <v>0</v>
      </c>
      <c r="BC22" s="22">
        <f t="shared" si="20"/>
        <v>0</v>
      </c>
      <c r="BD22" s="52"/>
      <c r="BE22" s="52"/>
      <c r="BF22" s="22"/>
      <c r="BG22" s="52">
        <v>855</v>
      </c>
      <c r="BH22" s="52">
        <v>405.5</v>
      </c>
      <c r="BI22" s="22">
        <f t="shared" si="31"/>
        <v>47.42690058479532</v>
      </c>
      <c r="BJ22" s="52"/>
      <c r="BK22" s="52"/>
      <c r="BL22" s="52"/>
      <c r="BM22" s="52">
        <v>51.6</v>
      </c>
      <c r="BN22" s="52">
        <v>51.6</v>
      </c>
      <c r="BO22" s="22">
        <f t="shared" si="24"/>
        <v>100</v>
      </c>
      <c r="BP22" s="52"/>
      <c r="BQ22" s="52"/>
      <c r="BR22" s="52"/>
    </row>
    <row r="23" spans="1:70" s="53" customFormat="1" ht="18" customHeight="1">
      <c r="A23" s="52" t="s">
        <v>39</v>
      </c>
      <c r="B23" s="52">
        <f t="shared" si="26"/>
        <v>194312.8</v>
      </c>
      <c r="C23" s="52">
        <f t="shared" si="27"/>
        <v>107239.7</v>
      </c>
      <c r="D23" s="22">
        <f t="shared" si="3"/>
        <v>55.189210386551991</v>
      </c>
      <c r="E23" s="52">
        <v>1949.7</v>
      </c>
      <c r="F23" s="52">
        <v>812.4</v>
      </c>
      <c r="G23" s="22">
        <f t="shared" si="5"/>
        <v>41.667948915217721</v>
      </c>
      <c r="H23" s="52">
        <v>787.9</v>
      </c>
      <c r="I23" s="52">
        <v>272.7</v>
      </c>
      <c r="J23" s="22">
        <f t="shared" si="6"/>
        <v>34.61099124254347</v>
      </c>
      <c r="K23" s="52">
        <v>350.3</v>
      </c>
      <c r="L23" s="52">
        <v>207.6</v>
      </c>
      <c r="M23" s="22">
        <f t="shared" si="7"/>
        <v>59.263488438481296</v>
      </c>
      <c r="N23" s="52">
        <v>5</v>
      </c>
      <c r="O23" s="52">
        <v>1.2</v>
      </c>
      <c r="P23" s="22">
        <f t="shared" si="8"/>
        <v>24</v>
      </c>
      <c r="Q23" s="52">
        <v>570.4</v>
      </c>
      <c r="R23" s="52">
        <v>244.6</v>
      </c>
      <c r="S23" s="22">
        <f t="shared" si="9"/>
        <v>42.882187938288915</v>
      </c>
      <c r="T23" s="52">
        <v>3714.5</v>
      </c>
      <c r="U23" s="52">
        <v>0</v>
      </c>
      <c r="V23" s="22">
        <f t="shared" si="10"/>
        <v>0</v>
      </c>
      <c r="W23" s="52"/>
      <c r="X23" s="52"/>
      <c r="Y23" s="22"/>
      <c r="Z23" s="52">
        <v>315.60000000000002</v>
      </c>
      <c r="AA23" s="52">
        <v>148</v>
      </c>
      <c r="AB23" s="22">
        <f t="shared" si="12"/>
        <v>46.894803548795942</v>
      </c>
      <c r="AC23" s="52">
        <v>44219.199999999997</v>
      </c>
      <c r="AD23" s="52">
        <v>23869.5</v>
      </c>
      <c r="AE23" s="22">
        <f t="shared" si="13"/>
        <v>53.979945363100192</v>
      </c>
      <c r="AF23" s="52">
        <v>119153.9</v>
      </c>
      <c r="AG23" s="52">
        <v>70166.100000000006</v>
      </c>
      <c r="AH23" s="22">
        <f t="shared" si="14"/>
        <v>58.886952084656905</v>
      </c>
      <c r="AI23" s="52">
        <v>1694</v>
      </c>
      <c r="AJ23" s="52">
        <v>772</v>
      </c>
      <c r="AK23" s="22">
        <f t="shared" si="15"/>
        <v>45.57260920897285</v>
      </c>
      <c r="AL23" s="52">
        <v>0.4</v>
      </c>
      <c r="AM23" s="52">
        <v>0</v>
      </c>
      <c r="AN23" s="22">
        <f t="shared" si="16"/>
        <v>0</v>
      </c>
      <c r="AO23" s="52">
        <v>306.5</v>
      </c>
      <c r="AP23" s="52">
        <v>123.7</v>
      </c>
      <c r="AQ23" s="22">
        <f t="shared" si="17"/>
        <v>40.358890701468191</v>
      </c>
      <c r="AR23" s="52">
        <v>19614.8</v>
      </c>
      <c r="AS23" s="52">
        <v>9807.6</v>
      </c>
      <c r="AT23" s="22">
        <f t="shared" si="29"/>
        <v>50.001019638232357</v>
      </c>
      <c r="AU23" s="52"/>
      <c r="AV23" s="52"/>
      <c r="AW23" s="22"/>
      <c r="AX23" s="52">
        <v>54.8</v>
      </c>
      <c r="AY23" s="52">
        <v>18.399999999999999</v>
      </c>
      <c r="AZ23" s="22">
        <f t="shared" si="19"/>
        <v>33.576642335766422</v>
      </c>
      <c r="BA23" s="52">
        <v>37.1</v>
      </c>
      <c r="BB23" s="52">
        <v>4.2</v>
      </c>
      <c r="BC23" s="22">
        <f t="shared" si="20"/>
        <v>11.320754716981133</v>
      </c>
      <c r="BD23" s="52"/>
      <c r="BE23" s="52"/>
      <c r="BF23" s="22"/>
      <c r="BG23" s="52">
        <v>1425</v>
      </c>
      <c r="BH23" s="52">
        <v>711.3</v>
      </c>
      <c r="BI23" s="22">
        <f t="shared" si="31"/>
        <v>49.915789473684207</v>
      </c>
      <c r="BJ23" s="52"/>
      <c r="BK23" s="52"/>
      <c r="BL23" s="52"/>
      <c r="BM23" s="52">
        <v>113.7</v>
      </c>
      <c r="BN23" s="52">
        <v>80.400000000000006</v>
      </c>
      <c r="BO23" s="22">
        <f t="shared" si="24"/>
        <v>70.712401055408975</v>
      </c>
      <c r="BP23" s="52"/>
      <c r="BQ23" s="52"/>
      <c r="BR23" s="52"/>
    </row>
    <row r="24" spans="1:70" s="53" customFormat="1" ht="18" customHeight="1">
      <c r="A24" s="52" t="s">
        <v>40</v>
      </c>
      <c r="B24" s="52">
        <f t="shared" si="26"/>
        <v>329567.1999999999</v>
      </c>
      <c r="C24" s="52">
        <f t="shared" si="27"/>
        <v>189193.9</v>
      </c>
      <c r="D24" s="22">
        <f t="shared" si="3"/>
        <v>57.406774703307875</v>
      </c>
      <c r="E24" s="52">
        <v>7026.3</v>
      </c>
      <c r="F24" s="52">
        <v>3068.1</v>
      </c>
      <c r="G24" s="22">
        <f t="shared" si="5"/>
        <v>43.665940822338925</v>
      </c>
      <c r="H24" s="52">
        <v>1288.5999999999999</v>
      </c>
      <c r="I24" s="52">
        <v>485.2</v>
      </c>
      <c r="J24" s="22">
        <f t="shared" si="6"/>
        <v>37.653267111593976</v>
      </c>
      <c r="K24" s="52">
        <v>986.5</v>
      </c>
      <c r="L24" s="52">
        <v>440</v>
      </c>
      <c r="M24" s="22">
        <f t="shared" si="7"/>
        <v>44.602128737962495</v>
      </c>
      <c r="N24" s="52">
        <v>2.8</v>
      </c>
      <c r="O24" s="52">
        <v>0</v>
      </c>
      <c r="P24" s="22">
        <f t="shared" si="8"/>
        <v>0</v>
      </c>
      <c r="Q24" s="52">
        <v>833.9</v>
      </c>
      <c r="R24" s="52">
        <v>364.2</v>
      </c>
      <c r="S24" s="22">
        <f t="shared" si="9"/>
        <v>43.674301474997002</v>
      </c>
      <c r="T24" s="52">
        <v>3714.5</v>
      </c>
      <c r="U24" s="52">
        <v>0</v>
      </c>
      <c r="V24" s="22">
        <f t="shared" si="10"/>
        <v>0</v>
      </c>
      <c r="W24" s="52"/>
      <c r="X24" s="52"/>
      <c r="Y24" s="22"/>
      <c r="Z24" s="52">
        <v>116.9</v>
      </c>
      <c r="AA24" s="52">
        <v>16.399999999999999</v>
      </c>
      <c r="AB24" s="22">
        <f t="shared" si="12"/>
        <v>14.029084687767321</v>
      </c>
      <c r="AC24" s="52">
        <v>75433.600000000006</v>
      </c>
      <c r="AD24" s="52">
        <v>41519.800000000003</v>
      </c>
      <c r="AE24" s="22">
        <f t="shared" si="13"/>
        <v>55.04151995927544</v>
      </c>
      <c r="AF24" s="52">
        <v>206726</v>
      </c>
      <c r="AG24" s="52">
        <v>123513</v>
      </c>
      <c r="AH24" s="22">
        <f t="shared" si="14"/>
        <v>59.74720160986039</v>
      </c>
      <c r="AI24" s="52">
        <v>1582.6</v>
      </c>
      <c r="AJ24" s="52">
        <v>758</v>
      </c>
      <c r="AK24" s="22">
        <f t="shared" si="15"/>
        <v>47.895867559711867</v>
      </c>
      <c r="AL24" s="52">
        <v>0.3</v>
      </c>
      <c r="AM24" s="52">
        <v>0</v>
      </c>
      <c r="AN24" s="22">
        <f t="shared" si="16"/>
        <v>0</v>
      </c>
      <c r="AO24" s="52">
        <v>613.5</v>
      </c>
      <c r="AP24" s="52">
        <v>305.89999999999998</v>
      </c>
      <c r="AQ24" s="22">
        <f t="shared" si="17"/>
        <v>49.861450692746537</v>
      </c>
      <c r="AR24" s="52">
        <v>28299.5</v>
      </c>
      <c r="AS24" s="52">
        <v>17818</v>
      </c>
      <c r="AT24" s="22">
        <f t="shared" si="29"/>
        <v>62.962243149172245</v>
      </c>
      <c r="AU24" s="52">
        <v>903</v>
      </c>
      <c r="AV24" s="52">
        <v>0</v>
      </c>
      <c r="AW24" s="22">
        <f t="shared" si="18"/>
        <v>0</v>
      </c>
      <c r="AX24" s="52">
        <v>54.8</v>
      </c>
      <c r="AY24" s="52">
        <v>22.9</v>
      </c>
      <c r="AZ24" s="22">
        <f t="shared" si="19"/>
        <v>41.788321167883211</v>
      </c>
      <c r="BA24" s="52">
        <v>76.099999999999994</v>
      </c>
      <c r="BB24" s="52">
        <v>0</v>
      </c>
      <c r="BC24" s="22">
        <f t="shared" si="20"/>
        <v>0</v>
      </c>
      <c r="BD24" s="52"/>
      <c r="BE24" s="52"/>
      <c r="BF24" s="22"/>
      <c r="BG24" s="52">
        <v>1781.5</v>
      </c>
      <c r="BH24" s="52">
        <v>882.4</v>
      </c>
      <c r="BI24" s="22">
        <f t="shared" si="31"/>
        <v>49.531293853494248</v>
      </c>
      <c r="BJ24" s="52"/>
      <c r="BK24" s="52"/>
      <c r="BL24" s="52"/>
      <c r="BM24" s="52">
        <v>126.8</v>
      </c>
      <c r="BN24" s="52">
        <v>0</v>
      </c>
      <c r="BO24" s="22">
        <f t="shared" si="24"/>
        <v>0</v>
      </c>
      <c r="BP24" s="52"/>
      <c r="BQ24" s="52"/>
      <c r="BR24" s="52"/>
    </row>
    <row r="25" spans="1:70" s="53" customFormat="1" ht="18" customHeight="1">
      <c r="A25" s="52" t="s">
        <v>41</v>
      </c>
      <c r="B25" s="52">
        <f t="shared" si="26"/>
        <v>98851.699999999983</v>
      </c>
      <c r="C25" s="52">
        <f t="shared" si="27"/>
        <v>52715.5</v>
      </c>
      <c r="D25" s="22">
        <f t="shared" si="3"/>
        <v>53.327863860712576</v>
      </c>
      <c r="E25" s="52">
        <v>1915.9</v>
      </c>
      <c r="F25" s="52">
        <v>962.8</v>
      </c>
      <c r="G25" s="22">
        <f t="shared" si="5"/>
        <v>50.253144736155328</v>
      </c>
      <c r="H25" s="52">
        <v>832.1</v>
      </c>
      <c r="I25" s="52">
        <v>283.3</v>
      </c>
      <c r="J25" s="22">
        <f t="shared" si="6"/>
        <v>34.046388655209711</v>
      </c>
      <c r="K25" s="52">
        <v>146.69999999999999</v>
      </c>
      <c r="L25" s="52">
        <v>45</v>
      </c>
      <c r="M25" s="22">
        <f t="shared" si="7"/>
        <v>30.674846625766872</v>
      </c>
      <c r="N25" s="52">
        <v>1.2</v>
      </c>
      <c r="O25" s="52">
        <v>0.4</v>
      </c>
      <c r="P25" s="22">
        <f t="shared" si="8"/>
        <v>33.333333333333336</v>
      </c>
      <c r="Q25" s="52">
        <v>306.5</v>
      </c>
      <c r="R25" s="52">
        <v>139.5</v>
      </c>
      <c r="S25" s="22">
        <f t="shared" si="9"/>
        <v>45.51386623164764</v>
      </c>
      <c r="T25" s="52">
        <v>928.6</v>
      </c>
      <c r="U25" s="52">
        <v>928.6</v>
      </c>
      <c r="V25" s="22">
        <f t="shared" si="10"/>
        <v>100</v>
      </c>
      <c r="W25" s="52"/>
      <c r="X25" s="52"/>
      <c r="Y25" s="22"/>
      <c r="Z25" s="52">
        <v>82.6</v>
      </c>
      <c r="AA25" s="52">
        <v>65.8</v>
      </c>
      <c r="AB25" s="22">
        <f t="shared" si="12"/>
        <v>79.66101694915254</v>
      </c>
      <c r="AC25" s="52">
        <v>12886</v>
      </c>
      <c r="AD25" s="52">
        <v>6911.9</v>
      </c>
      <c r="AE25" s="22">
        <f t="shared" si="13"/>
        <v>53.638832841843865</v>
      </c>
      <c r="AF25" s="52">
        <v>67655.199999999997</v>
      </c>
      <c r="AG25" s="52">
        <v>36779.199999999997</v>
      </c>
      <c r="AH25" s="22">
        <f t="shared" si="14"/>
        <v>54.362709739975635</v>
      </c>
      <c r="AI25" s="52">
        <v>1283.2</v>
      </c>
      <c r="AJ25" s="52">
        <v>540</v>
      </c>
      <c r="AK25" s="22">
        <f t="shared" si="15"/>
        <v>42.082294264339147</v>
      </c>
      <c r="AL25" s="52">
        <v>0.1</v>
      </c>
      <c r="AM25" s="52">
        <v>0</v>
      </c>
      <c r="AN25" s="22">
        <f t="shared" si="16"/>
        <v>0</v>
      </c>
      <c r="AO25" s="52">
        <v>306.5</v>
      </c>
      <c r="AP25" s="52">
        <v>136.30000000000001</v>
      </c>
      <c r="AQ25" s="22">
        <f t="shared" si="17"/>
        <v>44.469820554649267</v>
      </c>
      <c r="AR25" s="52">
        <v>10877.4</v>
      </c>
      <c r="AS25" s="52">
        <v>5439</v>
      </c>
      <c r="AT25" s="22">
        <f t="shared" si="29"/>
        <v>50.002758012024941</v>
      </c>
      <c r="AU25" s="52"/>
      <c r="AV25" s="52"/>
      <c r="AW25" s="22"/>
      <c r="AX25" s="52">
        <v>54.8</v>
      </c>
      <c r="AY25" s="52">
        <v>21.2</v>
      </c>
      <c r="AZ25" s="22">
        <f t="shared" si="19"/>
        <v>38.686131386861319</v>
      </c>
      <c r="BA25" s="52">
        <v>12.5</v>
      </c>
      <c r="BB25" s="52">
        <v>0</v>
      </c>
      <c r="BC25" s="22">
        <f t="shared" si="20"/>
        <v>0</v>
      </c>
      <c r="BD25" s="52">
        <v>600</v>
      </c>
      <c r="BE25" s="52">
        <v>0</v>
      </c>
      <c r="BF25" s="22">
        <f t="shared" si="21"/>
        <v>0</v>
      </c>
      <c r="BG25" s="52">
        <v>926.5</v>
      </c>
      <c r="BH25" s="52">
        <v>462.5</v>
      </c>
      <c r="BI25" s="22">
        <f t="shared" si="31"/>
        <v>49.919050188882892</v>
      </c>
      <c r="BJ25" s="52"/>
      <c r="BK25" s="52"/>
      <c r="BL25" s="52"/>
      <c r="BM25" s="52">
        <v>35.9</v>
      </c>
      <c r="BN25" s="52">
        <v>0</v>
      </c>
      <c r="BO25" s="22">
        <f t="shared" si="24"/>
        <v>0</v>
      </c>
      <c r="BP25" s="52"/>
      <c r="BQ25" s="52"/>
      <c r="BR25" s="52"/>
    </row>
    <row r="26" spans="1:70" s="53" customFormat="1" ht="18" customHeight="1">
      <c r="A26" s="52" t="s">
        <v>42</v>
      </c>
      <c r="B26" s="52">
        <f t="shared" si="26"/>
        <v>228883.39999999994</v>
      </c>
      <c r="C26" s="52">
        <f t="shared" si="27"/>
        <v>124898.09999999999</v>
      </c>
      <c r="D26" s="22">
        <f t="shared" si="3"/>
        <v>54.568439650931445</v>
      </c>
      <c r="E26" s="52">
        <v>5329.9</v>
      </c>
      <c r="F26" s="52">
        <v>2400.1</v>
      </c>
      <c r="G26" s="22">
        <f t="shared" si="5"/>
        <v>45.030863618454383</v>
      </c>
      <c r="H26" s="52">
        <v>964.6</v>
      </c>
      <c r="I26" s="52">
        <v>338.6</v>
      </c>
      <c r="J26" s="22">
        <f t="shared" si="6"/>
        <v>35.102633215840768</v>
      </c>
      <c r="K26" s="52">
        <v>526.79999999999995</v>
      </c>
      <c r="L26" s="52">
        <v>175.7</v>
      </c>
      <c r="M26" s="22">
        <f t="shared" si="7"/>
        <v>33.352315869400151</v>
      </c>
      <c r="N26" s="52">
        <v>1.6</v>
      </c>
      <c r="O26" s="52">
        <v>0.3</v>
      </c>
      <c r="P26" s="22">
        <f t="shared" si="8"/>
        <v>18.749999999999996</v>
      </c>
      <c r="Q26" s="52">
        <v>833.9</v>
      </c>
      <c r="R26" s="52">
        <v>385.1</v>
      </c>
      <c r="S26" s="22">
        <f t="shared" si="9"/>
        <v>46.180597193908149</v>
      </c>
      <c r="T26" s="52">
        <v>4643.1000000000004</v>
      </c>
      <c r="U26" s="52">
        <v>0</v>
      </c>
      <c r="V26" s="22">
        <f t="shared" si="10"/>
        <v>0</v>
      </c>
      <c r="W26" s="52"/>
      <c r="X26" s="52"/>
      <c r="Y26" s="22"/>
      <c r="Z26" s="52">
        <v>268.10000000000002</v>
      </c>
      <c r="AA26" s="52">
        <v>150.80000000000001</v>
      </c>
      <c r="AB26" s="22">
        <f t="shared" si="12"/>
        <v>56.247668780305858</v>
      </c>
      <c r="AC26" s="52">
        <v>40749.800000000003</v>
      </c>
      <c r="AD26" s="52">
        <v>22531.200000000001</v>
      </c>
      <c r="AE26" s="22">
        <f t="shared" si="13"/>
        <v>55.291559713176511</v>
      </c>
      <c r="AF26" s="52">
        <v>151107.4</v>
      </c>
      <c r="AG26" s="52">
        <v>87260.7</v>
      </c>
      <c r="AH26" s="22">
        <f t="shared" si="14"/>
        <v>57.74746968050539</v>
      </c>
      <c r="AI26" s="52">
        <v>1976.8</v>
      </c>
      <c r="AJ26" s="52">
        <v>609.9</v>
      </c>
      <c r="AK26" s="22">
        <f t="shared" si="15"/>
        <v>30.852893565358151</v>
      </c>
      <c r="AL26" s="52">
        <v>0.3</v>
      </c>
      <c r="AM26" s="52">
        <v>0</v>
      </c>
      <c r="AN26" s="22">
        <f t="shared" si="16"/>
        <v>0</v>
      </c>
      <c r="AO26" s="52">
        <v>570.4</v>
      </c>
      <c r="AP26" s="52">
        <v>271.10000000000002</v>
      </c>
      <c r="AQ26" s="22">
        <f t="shared" si="17"/>
        <v>47.528050490883594</v>
      </c>
      <c r="AR26" s="52">
        <v>20117.3</v>
      </c>
      <c r="AS26" s="52">
        <v>10058.4</v>
      </c>
      <c r="AT26" s="22">
        <f t="shared" si="29"/>
        <v>49.998757288502929</v>
      </c>
      <c r="AU26" s="52"/>
      <c r="AV26" s="52"/>
      <c r="AW26" s="22"/>
      <c r="AX26" s="52">
        <v>54.8</v>
      </c>
      <c r="AY26" s="52">
        <v>26.3</v>
      </c>
      <c r="AZ26" s="22">
        <f t="shared" si="19"/>
        <v>47.992700729927016</v>
      </c>
      <c r="BA26" s="52">
        <v>9</v>
      </c>
      <c r="BB26" s="52">
        <v>0</v>
      </c>
      <c r="BC26" s="22">
        <f t="shared" si="20"/>
        <v>0</v>
      </c>
      <c r="BD26" s="52">
        <v>300</v>
      </c>
      <c r="BE26" s="52">
        <v>0</v>
      </c>
      <c r="BF26" s="22">
        <f t="shared" si="21"/>
        <v>0</v>
      </c>
      <c r="BG26" s="52">
        <v>1353.8</v>
      </c>
      <c r="BH26" s="52">
        <v>689.9</v>
      </c>
      <c r="BI26" s="22">
        <f t="shared" si="31"/>
        <v>50.960260008863933</v>
      </c>
      <c r="BJ26" s="52"/>
      <c r="BK26" s="52"/>
      <c r="BL26" s="52"/>
      <c r="BM26" s="52">
        <v>75.8</v>
      </c>
      <c r="BN26" s="52">
        <v>0</v>
      </c>
      <c r="BO26" s="22">
        <f t="shared" si="24"/>
        <v>0</v>
      </c>
      <c r="BP26" s="52"/>
      <c r="BQ26" s="52"/>
      <c r="BR26" s="52"/>
    </row>
    <row r="27" spans="1:70" s="53" customFormat="1" ht="18" customHeight="1">
      <c r="A27" s="52" t="s">
        <v>43</v>
      </c>
      <c r="B27" s="52">
        <f t="shared" si="26"/>
        <v>312459.8</v>
      </c>
      <c r="C27" s="52">
        <f t="shared" si="27"/>
        <v>176823.89999999994</v>
      </c>
      <c r="D27" s="22">
        <f t="shared" si="3"/>
        <v>56.590927856959503</v>
      </c>
      <c r="E27" s="52">
        <v>3304.3</v>
      </c>
      <c r="F27" s="52">
        <v>1260.2</v>
      </c>
      <c r="G27" s="22">
        <f t="shared" si="5"/>
        <v>38.13818357897285</v>
      </c>
      <c r="H27" s="52">
        <v>1038.2</v>
      </c>
      <c r="I27" s="52">
        <v>384</v>
      </c>
      <c r="J27" s="22">
        <f t="shared" si="6"/>
        <v>36.987093045655939</v>
      </c>
      <c r="K27" s="52">
        <v>804.2</v>
      </c>
      <c r="L27" s="52">
        <v>284.2</v>
      </c>
      <c r="M27" s="22">
        <f t="shared" si="7"/>
        <v>35.339467794081067</v>
      </c>
      <c r="N27" s="52">
        <v>4.5</v>
      </c>
      <c r="O27" s="52">
        <v>0</v>
      </c>
      <c r="P27" s="22">
        <f t="shared" si="8"/>
        <v>0</v>
      </c>
      <c r="Q27" s="52">
        <v>833.9</v>
      </c>
      <c r="R27" s="52">
        <v>309.8</v>
      </c>
      <c r="S27" s="22">
        <f t="shared" si="9"/>
        <v>37.150737498501023</v>
      </c>
      <c r="T27" s="52">
        <v>2785.9</v>
      </c>
      <c r="U27" s="52">
        <v>0</v>
      </c>
      <c r="V27" s="22">
        <f t="shared" si="10"/>
        <v>0</v>
      </c>
      <c r="W27" s="52"/>
      <c r="X27" s="52"/>
      <c r="Y27" s="22"/>
      <c r="Z27" s="52">
        <v>183.9</v>
      </c>
      <c r="AA27" s="52">
        <v>100.1</v>
      </c>
      <c r="AB27" s="22">
        <f t="shared" si="12"/>
        <v>54.431756389342034</v>
      </c>
      <c r="AC27" s="52">
        <v>90644.1</v>
      </c>
      <c r="AD27" s="52">
        <v>50850.5</v>
      </c>
      <c r="AE27" s="22">
        <f t="shared" si="13"/>
        <v>56.099073188436975</v>
      </c>
      <c r="AF27" s="52">
        <v>178316.4</v>
      </c>
      <c r="AG27" s="52">
        <v>106672</v>
      </c>
      <c r="AH27" s="22">
        <f t="shared" si="14"/>
        <v>59.821755037674606</v>
      </c>
      <c r="AI27" s="52">
        <v>2005.5</v>
      </c>
      <c r="AJ27" s="52">
        <v>877.8</v>
      </c>
      <c r="AK27" s="22">
        <f t="shared" si="15"/>
        <v>43.769633507853399</v>
      </c>
      <c r="AL27" s="52">
        <v>0.6</v>
      </c>
      <c r="AM27" s="52">
        <v>0.3</v>
      </c>
      <c r="AN27" s="22">
        <f t="shared" si="16"/>
        <v>50</v>
      </c>
      <c r="AO27" s="52">
        <v>613.5</v>
      </c>
      <c r="AP27" s="52">
        <v>252.8</v>
      </c>
      <c r="AQ27" s="22">
        <f t="shared" si="17"/>
        <v>41.20619396903016</v>
      </c>
      <c r="AR27" s="52">
        <v>30125.8</v>
      </c>
      <c r="AS27" s="52">
        <v>15063</v>
      </c>
      <c r="AT27" s="22">
        <f t="shared" si="29"/>
        <v>50.000331941392432</v>
      </c>
      <c r="AU27" s="52"/>
      <c r="AV27" s="52"/>
      <c r="AW27" s="22"/>
      <c r="AX27" s="52">
        <v>68.400000000000006</v>
      </c>
      <c r="AY27" s="52">
        <v>32.299999999999997</v>
      </c>
      <c r="AZ27" s="22">
        <f t="shared" si="19"/>
        <v>47.222222222222214</v>
      </c>
      <c r="BA27" s="52">
        <v>21.3</v>
      </c>
      <c r="BB27" s="52">
        <v>6.6</v>
      </c>
      <c r="BC27" s="22">
        <f t="shared" si="20"/>
        <v>30.985915492957744</v>
      </c>
      <c r="BD27" s="52">
        <v>300</v>
      </c>
      <c r="BE27" s="52">
        <v>0</v>
      </c>
      <c r="BF27" s="22">
        <f t="shared" si="21"/>
        <v>0</v>
      </c>
      <c r="BG27" s="52">
        <v>1282.5</v>
      </c>
      <c r="BH27" s="52">
        <v>640.29999999999995</v>
      </c>
      <c r="BI27" s="22">
        <f t="shared" si="31"/>
        <v>49.925925925925924</v>
      </c>
      <c r="BJ27" s="52"/>
      <c r="BK27" s="52"/>
      <c r="BL27" s="52"/>
      <c r="BM27" s="52">
        <v>126.8</v>
      </c>
      <c r="BN27" s="52">
        <v>90</v>
      </c>
      <c r="BO27" s="22">
        <f t="shared" si="24"/>
        <v>70.977917981072551</v>
      </c>
      <c r="BP27" s="52"/>
      <c r="BQ27" s="52"/>
      <c r="BR27" s="52"/>
    </row>
    <row r="28" spans="1:70" s="53" customFormat="1" ht="18" customHeight="1">
      <c r="A28" s="52" t="s">
        <v>44</v>
      </c>
      <c r="B28" s="52">
        <f t="shared" si="26"/>
        <v>478610.6</v>
      </c>
      <c r="C28" s="52">
        <f t="shared" si="27"/>
        <v>257862.00000000003</v>
      </c>
      <c r="D28" s="22">
        <f t="shared" si="3"/>
        <v>53.877202051103765</v>
      </c>
      <c r="E28" s="52">
        <v>8975.9</v>
      </c>
      <c r="F28" s="52">
        <v>3401</v>
      </c>
      <c r="G28" s="22">
        <f t="shared" si="5"/>
        <v>37.890350828329197</v>
      </c>
      <c r="H28" s="52">
        <v>1782</v>
      </c>
      <c r="I28" s="52">
        <v>631.79999999999995</v>
      </c>
      <c r="J28" s="22">
        <f t="shared" si="6"/>
        <v>35.454545454545453</v>
      </c>
      <c r="K28" s="52">
        <v>1219.0999999999999</v>
      </c>
      <c r="L28" s="52">
        <v>226.6</v>
      </c>
      <c r="M28" s="22">
        <f t="shared" si="7"/>
        <v>18.58748256910836</v>
      </c>
      <c r="N28" s="52">
        <v>3.8</v>
      </c>
      <c r="O28" s="52">
        <v>1.9</v>
      </c>
      <c r="P28" s="22">
        <f t="shared" si="8"/>
        <v>50</v>
      </c>
      <c r="Q28" s="52">
        <v>1404.4</v>
      </c>
      <c r="R28" s="52">
        <v>593.6</v>
      </c>
      <c r="S28" s="22">
        <f t="shared" si="9"/>
        <v>42.267160353175733</v>
      </c>
      <c r="T28" s="52">
        <v>6500.3</v>
      </c>
      <c r="U28" s="52">
        <v>0</v>
      </c>
      <c r="V28" s="22">
        <f t="shared" si="10"/>
        <v>0</v>
      </c>
      <c r="W28" s="52">
        <v>4390.2</v>
      </c>
      <c r="X28" s="52">
        <v>0</v>
      </c>
      <c r="Y28" s="22">
        <f t="shared" si="11"/>
        <v>0</v>
      </c>
      <c r="Z28" s="52">
        <v>349.1</v>
      </c>
      <c r="AA28" s="52">
        <v>282</v>
      </c>
      <c r="AB28" s="22">
        <f t="shared" si="12"/>
        <v>80.77914637639644</v>
      </c>
      <c r="AC28" s="52">
        <v>123156.4</v>
      </c>
      <c r="AD28" s="52">
        <v>67663.3</v>
      </c>
      <c r="AE28" s="22">
        <f t="shared" si="13"/>
        <v>54.940953129516622</v>
      </c>
      <c r="AF28" s="52">
        <v>271505.7</v>
      </c>
      <c r="AG28" s="52">
        <v>156176.5</v>
      </c>
      <c r="AH28" s="22">
        <f t="shared" si="14"/>
        <v>57.52236509215092</v>
      </c>
      <c r="AI28" s="52">
        <v>2727.6</v>
      </c>
      <c r="AJ28" s="52">
        <v>1073</v>
      </c>
      <c r="AK28" s="22">
        <f t="shared" si="15"/>
        <v>39.338612699809353</v>
      </c>
      <c r="AL28" s="52">
        <v>0.8</v>
      </c>
      <c r="AM28" s="52">
        <v>0.2</v>
      </c>
      <c r="AN28" s="22">
        <f t="shared" si="16"/>
        <v>25</v>
      </c>
      <c r="AO28" s="52">
        <v>877</v>
      </c>
      <c r="AP28" s="52">
        <v>358.1</v>
      </c>
      <c r="AQ28" s="22">
        <f t="shared" si="17"/>
        <v>40.832383124287347</v>
      </c>
      <c r="AR28" s="52">
        <v>51980.5</v>
      </c>
      <c r="AS28" s="52">
        <v>25990.2</v>
      </c>
      <c r="AT28" s="22">
        <f t="shared" si="29"/>
        <v>49.999903810082628</v>
      </c>
      <c r="AU28" s="52"/>
      <c r="AV28" s="52"/>
      <c r="AW28" s="22"/>
      <c r="AX28" s="52">
        <v>82.1</v>
      </c>
      <c r="AY28" s="52">
        <v>30.3</v>
      </c>
      <c r="AZ28" s="22">
        <f t="shared" si="19"/>
        <v>36.906211936662608</v>
      </c>
      <c r="BA28" s="52">
        <v>139.5</v>
      </c>
      <c r="BB28" s="52">
        <v>0</v>
      </c>
      <c r="BC28" s="22">
        <f t="shared" si="20"/>
        <v>0</v>
      </c>
      <c r="BD28" s="52">
        <v>1200</v>
      </c>
      <c r="BE28" s="52">
        <v>300</v>
      </c>
      <c r="BF28" s="22">
        <f t="shared" si="21"/>
        <v>25</v>
      </c>
      <c r="BG28" s="52">
        <v>2137.5</v>
      </c>
      <c r="BH28" s="52">
        <v>1067</v>
      </c>
      <c r="BI28" s="22">
        <f t="shared" si="31"/>
        <v>49.918128654970758</v>
      </c>
      <c r="BJ28" s="52"/>
      <c r="BK28" s="52"/>
      <c r="BL28" s="52"/>
      <c r="BM28" s="52">
        <v>178.7</v>
      </c>
      <c r="BN28" s="52">
        <v>66.5</v>
      </c>
      <c r="BO28" s="22">
        <f t="shared" si="24"/>
        <v>37.213206491326247</v>
      </c>
      <c r="BP28" s="52"/>
      <c r="BQ28" s="52"/>
      <c r="BR28" s="52"/>
    </row>
    <row r="29" spans="1:70" s="53" customFormat="1" ht="18" customHeight="1">
      <c r="A29" s="52" t="s">
        <v>45</v>
      </c>
      <c r="B29" s="52">
        <f t="shared" si="26"/>
        <v>132767.79999999999</v>
      </c>
      <c r="C29" s="52">
        <f t="shared" si="27"/>
        <v>74304.600000000006</v>
      </c>
      <c r="D29" s="22">
        <f t="shared" si="3"/>
        <v>55.965829063974859</v>
      </c>
      <c r="E29" s="52">
        <v>2683.9</v>
      </c>
      <c r="F29" s="52">
        <v>1187.9000000000001</v>
      </c>
      <c r="G29" s="22">
        <f t="shared" si="5"/>
        <v>44.260218338984316</v>
      </c>
      <c r="H29" s="52">
        <v>493.4</v>
      </c>
      <c r="I29" s="52">
        <v>187.3</v>
      </c>
      <c r="J29" s="22">
        <f t="shared" si="6"/>
        <v>37.961086339683831</v>
      </c>
      <c r="K29" s="52">
        <v>110.5</v>
      </c>
      <c r="L29" s="52">
        <v>68.099999999999994</v>
      </c>
      <c r="M29" s="22">
        <f t="shared" si="7"/>
        <v>61.628959276018094</v>
      </c>
      <c r="N29" s="52">
        <v>1</v>
      </c>
      <c r="O29" s="52">
        <v>0</v>
      </c>
      <c r="P29" s="22">
        <f t="shared" si="8"/>
        <v>0</v>
      </c>
      <c r="Q29" s="52">
        <v>306.5</v>
      </c>
      <c r="R29" s="52">
        <v>127</v>
      </c>
      <c r="S29" s="22">
        <f t="shared" si="9"/>
        <v>41.435562805872756</v>
      </c>
      <c r="T29" s="52">
        <v>1857.2</v>
      </c>
      <c r="U29" s="52">
        <v>1857.2</v>
      </c>
      <c r="V29" s="22">
        <f t="shared" si="10"/>
        <v>100</v>
      </c>
      <c r="W29" s="52"/>
      <c r="X29" s="52"/>
      <c r="Y29" s="22"/>
      <c r="Z29" s="52">
        <v>115.3</v>
      </c>
      <c r="AA29" s="52">
        <v>115.3</v>
      </c>
      <c r="AB29" s="22">
        <f t="shared" si="12"/>
        <v>100</v>
      </c>
      <c r="AC29" s="52">
        <v>20256.2</v>
      </c>
      <c r="AD29" s="52">
        <v>10878.9</v>
      </c>
      <c r="AE29" s="22">
        <f t="shared" si="13"/>
        <v>53.706519485392121</v>
      </c>
      <c r="AF29" s="52">
        <v>92496.3</v>
      </c>
      <c r="AG29" s="52">
        <v>52703</v>
      </c>
      <c r="AH29" s="22">
        <f t="shared" si="14"/>
        <v>56.978495356030457</v>
      </c>
      <c r="AI29" s="52">
        <v>1838.6</v>
      </c>
      <c r="AJ29" s="52">
        <v>715.8</v>
      </c>
      <c r="AK29" s="22">
        <f t="shared" si="15"/>
        <v>38.931795931687155</v>
      </c>
      <c r="AL29" s="52">
        <v>0.1</v>
      </c>
      <c r="AM29" s="52">
        <v>0.1</v>
      </c>
      <c r="AN29" s="22">
        <f t="shared" si="16"/>
        <v>100</v>
      </c>
      <c r="AO29" s="52">
        <v>306.5</v>
      </c>
      <c r="AP29" s="52">
        <v>153</v>
      </c>
      <c r="AQ29" s="22">
        <f t="shared" si="17"/>
        <v>49.9184339314845</v>
      </c>
      <c r="AR29" s="52">
        <v>11127.3</v>
      </c>
      <c r="AS29" s="52">
        <v>5563.8</v>
      </c>
      <c r="AT29" s="22">
        <f t="shared" si="29"/>
        <v>50.001348035911683</v>
      </c>
      <c r="AU29" s="52"/>
      <c r="AV29" s="52"/>
      <c r="AW29" s="22"/>
      <c r="AX29" s="52">
        <v>54.8</v>
      </c>
      <c r="AY29" s="52">
        <v>22.4</v>
      </c>
      <c r="AZ29" s="22">
        <f t="shared" si="19"/>
        <v>40.875912408759127</v>
      </c>
      <c r="BA29" s="52">
        <v>2.9</v>
      </c>
      <c r="BB29" s="52">
        <v>0</v>
      </c>
      <c r="BC29" s="22">
        <f t="shared" si="20"/>
        <v>0</v>
      </c>
      <c r="BD29" s="52">
        <v>300</v>
      </c>
      <c r="BE29" s="52">
        <v>300</v>
      </c>
      <c r="BF29" s="22">
        <f t="shared" si="21"/>
        <v>100</v>
      </c>
      <c r="BG29" s="52">
        <v>783.8</v>
      </c>
      <c r="BH29" s="52">
        <v>391.3</v>
      </c>
      <c r="BI29" s="22">
        <f t="shared" si="31"/>
        <v>49.923449859658078</v>
      </c>
      <c r="BJ29" s="52"/>
      <c r="BK29" s="52"/>
      <c r="BL29" s="52"/>
      <c r="BM29" s="52">
        <v>33.5</v>
      </c>
      <c r="BN29" s="52">
        <v>33.5</v>
      </c>
      <c r="BO29" s="22">
        <f t="shared" si="24"/>
        <v>100</v>
      </c>
      <c r="BP29" s="52"/>
      <c r="BQ29" s="52"/>
      <c r="BR29" s="52"/>
    </row>
    <row r="30" spans="1:70" s="53" customFormat="1" ht="18" customHeight="1">
      <c r="A30" s="52" t="s">
        <v>46</v>
      </c>
      <c r="B30" s="52">
        <f t="shared" si="26"/>
        <v>73908.399999999994</v>
      </c>
      <c r="C30" s="52">
        <f t="shared" si="27"/>
        <v>40703.100000000006</v>
      </c>
      <c r="D30" s="22">
        <f t="shared" si="3"/>
        <v>55.072359840018194</v>
      </c>
      <c r="E30" s="52">
        <v>1304</v>
      </c>
      <c r="F30" s="52">
        <v>650.9</v>
      </c>
      <c r="G30" s="22">
        <f t="shared" si="5"/>
        <v>49.915644171779135</v>
      </c>
      <c r="H30" s="52">
        <v>405</v>
      </c>
      <c r="I30" s="52">
        <v>176.7</v>
      </c>
      <c r="J30" s="22">
        <f t="shared" si="6"/>
        <v>43.629629629629626</v>
      </c>
      <c r="K30" s="52">
        <v>210.8</v>
      </c>
      <c r="L30" s="52">
        <v>82.3</v>
      </c>
      <c r="M30" s="22">
        <f t="shared" si="7"/>
        <v>39.041745730550282</v>
      </c>
      <c r="N30" s="52">
        <v>1.6</v>
      </c>
      <c r="O30" s="52">
        <v>0</v>
      </c>
      <c r="P30" s="22">
        <f t="shared" si="8"/>
        <v>0</v>
      </c>
      <c r="Q30" s="52">
        <v>306.5</v>
      </c>
      <c r="R30" s="52">
        <v>145.6</v>
      </c>
      <c r="S30" s="22">
        <f t="shared" si="9"/>
        <v>47.504078303425771</v>
      </c>
      <c r="T30" s="52">
        <v>928.6</v>
      </c>
      <c r="U30" s="52">
        <v>0</v>
      </c>
      <c r="V30" s="22">
        <f t="shared" si="10"/>
        <v>0</v>
      </c>
      <c r="W30" s="52">
        <v>2980.4</v>
      </c>
      <c r="X30" s="52">
        <v>0</v>
      </c>
      <c r="Y30" s="22">
        <f t="shared" si="11"/>
        <v>0</v>
      </c>
      <c r="Z30" s="52">
        <v>117.3</v>
      </c>
      <c r="AA30" s="52">
        <v>50.3</v>
      </c>
      <c r="AB30" s="22">
        <f t="shared" si="12"/>
        <v>42.88150042625746</v>
      </c>
      <c r="AC30" s="52"/>
      <c r="AD30" s="52"/>
      <c r="AE30" s="22"/>
      <c r="AF30" s="52">
        <v>57647.1</v>
      </c>
      <c r="AG30" s="52">
        <v>35021.4</v>
      </c>
      <c r="AH30" s="22">
        <f t="shared" si="14"/>
        <v>60.751364769433337</v>
      </c>
      <c r="AI30" s="52"/>
      <c r="AJ30" s="52"/>
      <c r="AK30" s="22"/>
      <c r="AL30" s="52">
        <v>0.4</v>
      </c>
      <c r="AM30" s="52">
        <v>0</v>
      </c>
      <c r="AN30" s="22">
        <f t="shared" si="16"/>
        <v>0</v>
      </c>
      <c r="AO30" s="52">
        <v>306.5</v>
      </c>
      <c r="AP30" s="52">
        <v>143.6</v>
      </c>
      <c r="AQ30" s="22">
        <f t="shared" si="17"/>
        <v>46.851549755301789</v>
      </c>
      <c r="AR30" s="52">
        <v>8178.4</v>
      </c>
      <c r="AS30" s="52">
        <v>4089</v>
      </c>
      <c r="AT30" s="22">
        <f t="shared" si="29"/>
        <v>49.99755453389416</v>
      </c>
      <c r="AU30" s="52">
        <v>344.7</v>
      </c>
      <c r="AV30" s="52">
        <v>0</v>
      </c>
      <c r="AW30" s="22">
        <f t="shared" si="18"/>
        <v>0</v>
      </c>
      <c r="AX30" s="52">
        <v>54.8</v>
      </c>
      <c r="AY30" s="52">
        <v>19.3</v>
      </c>
      <c r="AZ30" s="22">
        <f t="shared" si="19"/>
        <v>35.218978102189787</v>
      </c>
      <c r="BA30" s="52">
        <v>12.7</v>
      </c>
      <c r="BB30" s="52">
        <v>0</v>
      </c>
      <c r="BC30" s="22">
        <f t="shared" si="20"/>
        <v>0</v>
      </c>
      <c r="BD30" s="52">
        <v>300</v>
      </c>
      <c r="BE30" s="52">
        <v>0</v>
      </c>
      <c r="BF30" s="22">
        <f t="shared" si="21"/>
        <v>0</v>
      </c>
      <c r="BG30" s="52">
        <v>783.8</v>
      </c>
      <c r="BH30" s="52">
        <v>324</v>
      </c>
      <c r="BI30" s="22">
        <f t="shared" si="31"/>
        <v>41.337075784638941</v>
      </c>
      <c r="BJ30" s="52"/>
      <c r="BK30" s="52"/>
      <c r="BL30" s="52"/>
      <c r="BM30" s="52">
        <v>25.8</v>
      </c>
      <c r="BN30" s="52">
        <v>0</v>
      </c>
      <c r="BO30" s="22">
        <f t="shared" si="24"/>
        <v>0</v>
      </c>
      <c r="BP30" s="52"/>
      <c r="BQ30" s="52"/>
      <c r="BR30" s="52"/>
    </row>
    <row r="31" spans="1:70" s="53" customFormat="1" ht="18" customHeight="1">
      <c r="A31" s="52" t="s">
        <v>47</v>
      </c>
      <c r="B31" s="52">
        <f t="shared" si="26"/>
        <v>237147.3</v>
      </c>
      <c r="C31" s="52">
        <f t="shared" si="27"/>
        <v>134396.70000000001</v>
      </c>
      <c r="D31" s="22">
        <f t="shared" si="3"/>
        <v>56.672245477810634</v>
      </c>
      <c r="E31" s="52">
        <v>2415.4</v>
      </c>
      <c r="F31" s="52">
        <v>918.9</v>
      </c>
      <c r="G31" s="22">
        <f t="shared" si="5"/>
        <v>38.043388258673509</v>
      </c>
      <c r="H31" s="52">
        <v>780.5</v>
      </c>
      <c r="I31" s="52">
        <v>264.3</v>
      </c>
      <c r="J31" s="22">
        <f t="shared" si="6"/>
        <v>33.862908392056376</v>
      </c>
      <c r="K31" s="52">
        <v>319.39999999999998</v>
      </c>
      <c r="L31" s="52">
        <v>217.4</v>
      </c>
      <c r="M31" s="22">
        <f t="shared" si="7"/>
        <v>68.065122103944901</v>
      </c>
      <c r="N31" s="52">
        <v>2.6</v>
      </c>
      <c r="O31" s="52">
        <v>0</v>
      </c>
      <c r="P31" s="22">
        <f t="shared" si="8"/>
        <v>0</v>
      </c>
      <c r="Q31" s="52">
        <v>833.9</v>
      </c>
      <c r="R31" s="52">
        <v>418.8</v>
      </c>
      <c r="S31" s="22">
        <f t="shared" si="9"/>
        <v>50.221849142583039</v>
      </c>
      <c r="T31" s="52">
        <v>2785.9</v>
      </c>
      <c r="U31" s="52">
        <v>0</v>
      </c>
      <c r="V31" s="22"/>
      <c r="W31" s="52"/>
      <c r="X31" s="52"/>
      <c r="Y31" s="22"/>
      <c r="Z31" s="52">
        <v>132.80000000000001</v>
      </c>
      <c r="AA31" s="52">
        <v>49.1</v>
      </c>
      <c r="AB31" s="22">
        <f t="shared" si="12"/>
        <v>36.972891566265062</v>
      </c>
      <c r="AC31" s="52">
        <v>51541.599999999999</v>
      </c>
      <c r="AD31" s="52">
        <v>27925</v>
      </c>
      <c r="AE31" s="22">
        <f t="shared" si="13"/>
        <v>54.179536529715797</v>
      </c>
      <c r="AF31" s="52">
        <v>152434.9</v>
      </c>
      <c r="AG31" s="52">
        <v>91821.9</v>
      </c>
      <c r="AH31" s="22">
        <f t="shared" si="14"/>
        <v>60.236796166757088</v>
      </c>
      <c r="AI31" s="52">
        <v>1810.9</v>
      </c>
      <c r="AJ31" s="52">
        <v>737</v>
      </c>
      <c r="AK31" s="22">
        <f t="shared" si="15"/>
        <v>40.697995471864814</v>
      </c>
      <c r="AL31" s="52">
        <v>0.4</v>
      </c>
      <c r="AM31" s="52">
        <v>0.2</v>
      </c>
      <c r="AN31" s="22">
        <f t="shared" si="16"/>
        <v>50</v>
      </c>
      <c r="AO31" s="52">
        <v>613.5</v>
      </c>
      <c r="AP31" s="52">
        <v>268.3</v>
      </c>
      <c r="AQ31" s="22">
        <f t="shared" si="17"/>
        <v>43.732681336593323</v>
      </c>
      <c r="AR31" s="52">
        <v>22020.9</v>
      </c>
      <c r="AS31" s="52">
        <v>11010.6</v>
      </c>
      <c r="AT31" s="22">
        <f t="shared" si="29"/>
        <v>50.000681171069303</v>
      </c>
      <c r="AU31" s="52"/>
      <c r="AV31" s="52"/>
      <c r="AW31" s="52"/>
      <c r="AX31" s="52">
        <v>82.1</v>
      </c>
      <c r="AY31" s="52">
        <v>34.4</v>
      </c>
      <c r="AZ31" s="22">
        <f t="shared" si="19"/>
        <v>41.900121802679656</v>
      </c>
      <c r="BA31" s="52">
        <v>35.1</v>
      </c>
      <c r="BB31" s="52">
        <v>0</v>
      </c>
      <c r="BC31" s="22">
        <f t="shared" si="20"/>
        <v>0</v>
      </c>
      <c r="BD31" s="52"/>
      <c r="BE31" s="52"/>
      <c r="BF31" s="22"/>
      <c r="BG31" s="52">
        <v>1211.3</v>
      </c>
      <c r="BH31" s="52">
        <v>604.70000000000005</v>
      </c>
      <c r="BI31" s="22">
        <f t="shared" si="31"/>
        <v>49.9215718649385</v>
      </c>
      <c r="BJ31" s="52"/>
      <c r="BK31" s="52"/>
      <c r="BL31" s="52"/>
      <c r="BM31" s="52">
        <v>126.1</v>
      </c>
      <c r="BN31" s="52">
        <v>126.1</v>
      </c>
      <c r="BO31" s="22">
        <f t="shared" si="24"/>
        <v>100</v>
      </c>
      <c r="BP31" s="52"/>
      <c r="BQ31" s="52"/>
      <c r="BR31" s="52"/>
    </row>
    <row r="32" spans="1:70" s="53" customFormat="1" ht="18" customHeight="1">
      <c r="A32" s="52" t="s">
        <v>48</v>
      </c>
      <c r="B32" s="52">
        <f t="shared" si="26"/>
        <v>164977.29999999999</v>
      </c>
      <c r="C32" s="52">
        <f t="shared" si="27"/>
        <v>92827</v>
      </c>
      <c r="D32" s="22">
        <f t="shared" si="3"/>
        <v>56.266528789112201</v>
      </c>
      <c r="E32" s="52">
        <v>3557.5</v>
      </c>
      <c r="F32" s="52">
        <v>1362</v>
      </c>
      <c r="G32" s="22">
        <f t="shared" si="5"/>
        <v>38.285312719606466</v>
      </c>
      <c r="H32" s="52">
        <v>1141.3</v>
      </c>
      <c r="I32" s="52">
        <v>403</v>
      </c>
      <c r="J32" s="22">
        <f t="shared" si="6"/>
        <v>35.310610707088408</v>
      </c>
      <c r="K32" s="52">
        <v>560.70000000000005</v>
      </c>
      <c r="L32" s="52">
        <v>213.2</v>
      </c>
      <c r="M32" s="22">
        <f t="shared" si="7"/>
        <v>38.023898698055994</v>
      </c>
      <c r="N32" s="52">
        <v>1.4</v>
      </c>
      <c r="O32" s="52">
        <v>0</v>
      </c>
      <c r="P32" s="22">
        <f t="shared" si="8"/>
        <v>0</v>
      </c>
      <c r="Q32" s="52">
        <v>570.4</v>
      </c>
      <c r="R32" s="52">
        <v>267</v>
      </c>
      <c r="S32" s="22">
        <f t="shared" si="9"/>
        <v>46.80925666199159</v>
      </c>
      <c r="T32" s="52">
        <v>1857.2</v>
      </c>
      <c r="U32" s="52">
        <v>0</v>
      </c>
      <c r="V32" s="22">
        <f t="shared" si="10"/>
        <v>0</v>
      </c>
      <c r="W32" s="52">
        <v>343.5</v>
      </c>
      <c r="X32" s="52">
        <v>0</v>
      </c>
      <c r="Y32" s="22">
        <f t="shared" si="11"/>
        <v>0</v>
      </c>
      <c r="Z32" s="52">
        <v>50.3</v>
      </c>
      <c r="AA32" s="52">
        <v>16.8</v>
      </c>
      <c r="AB32" s="22">
        <f t="shared" si="12"/>
        <v>33.399602385685888</v>
      </c>
      <c r="AC32" s="52">
        <v>12516.5</v>
      </c>
      <c r="AD32" s="52">
        <v>6886.3</v>
      </c>
      <c r="AE32" s="22">
        <f t="shared" si="13"/>
        <v>55.017776534973841</v>
      </c>
      <c r="AF32" s="52">
        <v>125952.7</v>
      </c>
      <c r="AG32" s="52">
        <v>74698.100000000006</v>
      </c>
      <c r="AH32" s="22">
        <f t="shared" si="14"/>
        <v>59.306469809698406</v>
      </c>
      <c r="AI32" s="52">
        <v>1811.1</v>
      </c>
      <c r="AJ32" s="52">
        <v>695</v>
      </c>
      <c r="AK32" s="22">
        <f t="shared" si="15"/>
        <v>38.374468555021814</v>
      </c>
      <c r="AL32" s="52">
        <v>0.1</v>
      </c>
      <c r="AM32" s="52">
        <v>0</v>
      </c>
      <c r="AN32" s="22">
        <f t="shared" si="16"/>
        <v>0</v>
      </c>
      <c r="AO32" s="52">
        <v>306.5</v>
      </c>
      <c r="AP32" s="52">
        <v>147.19999999999999</v>
      </c>
      <c r="AQ32" s="22">
        <f t="shared" si="17"/>
        <v>48.026101141924954</v>
      </c>
      <c r="AR32" s="52">
        <v>15105.4</v>
      </c>
      <c r="AS32" s="52">
        <v>7552.8</v>
      </c>
      <c r="AT32" s="22">
        <f t="shared" si="29"/>
        <v>50.000662014908585</v>
      </c>
      <c r="AU32" s="52"/>
      <c r="AV32" s="52"/>
      <c r="AW32" s="52"/>
      <c r="AX32" s="52">
        <v>54.8</v>
      </c>
      <c r="AY32" s="52">
        <v>16.399999999999999</v>
      </c>
      <c r="AZ32" s="22">
        <f t="shared" si="19"/>
        <v>29.92700729927007</v>
      </c>
      <c r="BA32" s="52">
        <v>39.9</v>
      </c>
      <c r="BB32" s="52">
        <v>0</v>
      </c>
      <c r="BC32" s="22">
        <f t="shared" si="20"/>
        <v>0</v>
      </c>
      <c r="BD32" s="52"/>
      <c r="BE32" s="52"/>
      <c r="BF32" s="22"/>
      <c r="BG32" s="52">
        <v>1068.8</v>
      </c>
      <c r="BH32" s="52">
        <v>540.70000000000005</v>
      </c>
      <c r="BI32" s="22">
        <f t="shared" si="31"/>
        <v>50.58944610778444</v>
      </c>
      <c r="BJ32" s="52"/>
      <c r="BK32" s="52"/>
      <c r="BL32" s="52"/>
      <c r="BM32" s="52">
        <v>39.200000000000003</v>
      </c>
      <c r="BN32" s="52">
        <v>28.5</v>
      </c>
      <c r="BO32" s="22">
        <f t="shared" si="24"/>
        <v>72.704081632653057</v>
      </c>
      <c r="BP32" s="52"/>
      <c r="BQ32" s="52"/>
      <c r="BR32" s="52"/>
    </row>
    <row r="33" spans="1:70" s="53" customFormat="1" ht="18" customHeight="1">
      <c r="A33" s="52" t="s">
        <v>49</v>
      </c>
      <c r="B33" s="52">
        <f t="shared" si="26"/>
        <v>160307.5</v>
      </c>
      <c r="C33" s="52">
        <f t="shared" si="27"/>
        <v>76695.299999999974</v>
      </c>
      <c r="D33" s="22">
        <f t="shared" si="3"/>
        <v>47.842614974346162</v>
      </c>
      <c r="E33" s="52">
        <v>2827</v>
      </c>
      <c r="F33" s="52">
        <v>1296.0999999999999</v>
      </c>
      <c r="G33" s="22">
        <f t="shared" si="5"/>
        <v>45.847187831623629</v>
      </c>
      <c r="H33" s="52">
        <v>920.4</v>
      </c>
      <c r="I33" s="52">
        <v>278</v>
      </c>
      <c r="J33" s="22">
        <f t="shared" si="6"/>
        <v>30.204259017818341</v>
      </c>
      <c r="K33" s="52">
        <v>278.5</v>
      </c>
      <c r="L33" s="52">
        <v>106.5</v>
      </c>
      <c r="M33" s="22">
        <f t="shared" si="7"/>
        <v>38.240574506283664</v>
      </c>
      <c r="N33" s="52">
        <v>1.4</v>
      </c>
      <c r="O33" s="52">
        <v>0</v>
      </c>
      <c r="P33" s="22">
        <f t="shared" si="8"/>
        <v>0</v>
      </c>
      <c r="Q33" s="52">
        <v>570.4</v>
      </c>
      <c r="R33" s="52">
        <v>278.60000000000002</v>
      </c>
      <c r="S33" s="22">
        <f t="shared" si="9"/>
        <v>48.842917251051901</v>
      </c>
      <c r="T33" s="52">
        <v>1857.2</v>
      </c>
      <c r="U33" s="52">
        <v>1857.2</v>
      </c>
      <c r="V33" s="22">
        <f t="shared" si="10"/>
        <v>100</v>
      </c>
      <c r="W33" s="52">
        <v>2738.1</v>
      </c>
      <c r="X33" s="52">
        <v>0</v>
      </c>
      <c r="Y33" s="22">
        <f t="shared" si="11"/>
        <v>0</v>
      </c>
      <c r="Z33" s="52">
        <v>148.80000000000001</v>
      </c>
      <c r="AA33" s="52">
        <v>98.5</v>
      </c>
      <c r="AB33" s="22">
        <f t="shared" si="12"/>
        <v>66.196236559139777</v>
      </c>
      <c r="AC33" s="52">
        <v>28449.200000000001</v>
      </c>
      <c r="AD33" s="52">
        <v>13801.8</v>
      </c>
      <c r="AE33" s="22">
        <f t="shared" si="13"/>
        <v>48.513842217004338</v>
      </c>
      <c r="AF33" s="52">
        <v>106705.4</v>
      </c>
      <c r="AG33" s="52">
        <v>51214.1</v>
      </c>
      <c r="AH33" s="22">
        <f t="shared" si="14"/>
        <v>47.995790278655065</v>
      </c>
      <c r="AI33" s="52">
        <v>1501.5</v>
      </c>
      <c r="AJ33" s="52">
        <v>650.5</v>
      </c>
      <c r="AK33" s="22">
        <f t="shared" si="15"/>
        <v>43.323343323343323</v>
      </c>
      <c r="AL33" s="52">
        <v>0.1</v>
      </c>
      <c r="AM33" s="52">
        <v>0</v>
      </c>
      <c r="AN33" s="22">
        <f t="shared" si="16"/>
        <v>0</v>
      </c>
      <c r="AO33" s="52">
        <v>306.5</v>
      </c>
      <c r="AP33" s="52">
        <v>153</v>
      </c>
      <c r="AQ33" s="22">
        <f t="shared" si="17"/>
        <v>49.9184339314845</v>
      </c>
      <c r="AR33" s="52">
        <v>13024.7</v>
      </c>
      <c r="AS33" s="52">
        <v>6512.4</v>
      </c>
      <c r="AT33" s="22">
        <f t="shared" si="29"/>
        <v>50.00038388600121</v>
      </c>
      <c r="AU33" s="52"/>
      <c r="AV33" s="52"/>
      <c r="AW33" s="52"/>
      <c r="AX33" s="52">
        <v>54.8</v>
      </c>
      <c r="AY33" s="52">
        <v>21.7</v>
      </c>
      <c r="AZ33" s="22">
        <f t="shared" si="19"/>
        <v>39.598540145985403</v>
      </c>
      <c r="BA33" s="52">
        <v>33.4</v>
      </c>
      <c r="BB33" s="52">
        <v>0</v>
      </c>
      <c r="BC33" s="22">
        <f t="shared" si="20"/>
        <v>0</v>
      </c>
      <c r="BD33" s="52"/>
      <c r="BE33" s="52"/>
      <c r="BF33" s="22"/>
      <c r="BG33" s="52">
        <v>855</v>
      </c>
      <c r="BH33" s="52">
        <v>426.9</v>
      </c>
      <c r="BI33" s="22">
        <f t="shared" si="31"/>
        <v>49.929824561403507</v>
      </c>
      <c r="BJ33" s="52"/>
      <c r="BK33" s="52"/>
      <c r="BL33" s="52"/>
      <c r="BM33" s="52">
        <v>35.1</v>
      </c>
      <c r="BN33" s="52">
        <v>0</v>
      </c>
      <c r="BO33" s="22">
        <f t="shared" si="24"/>
        <v>0</v>
      </c>
      <c r="BP33" s="52"/>
      <c r="BQ33" s="52"/>
      <c r="BR33" s="52"/>
    </row>
    <row r="34" spans="1:70" s="56" customFormat="1" ht="31.5">
      <c r="A34" s="57" t="s">
        <v>231</v>
      </c>
      <c r="B34" s="52">
        <f t="shared" si="26"/>
        <v>0</v>
      </c>
      <c r="C34" s="52">
        <f t="shared" si="27"/>
        <v>0</v>
      </c>
      <c r="D34" s="5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</row>
    <row r="35" spans="1:70" s="38" customFormat="1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40"/>
      <c r="R35" s="40"/>
      <c r="S35" s="40"/>
      <c r="T35" s="40"/>
      <c r="U35" s="40"/>
      <c r="V35" s="40"/>
      <c r="W35" s="37"/>
      <c r="X35" s="37"/>
      <c r="Y35" s="37"/>
      <c r="Z35" s="37"/>
      <c r="AA35" s="37"/>
      <c r="AB35" s="37"/>
      <c r="AC35" s="40"/>
      <c r="AD35" s="40"/>
      <c r="AE35" s="40"/>
      <c r="AF35" s="40"/>
      <c r="AG35" s="40"/>
      <c r="AH35" s="40"/>
      <c r="AI35" s="37"/>
      <c r="AJ35" s="37"/>
      <c r="AK35" s="37"/>
      <c r="AL35" s="37"/>
      <c r="AM35" s="37"/>
      <c r="AN35" s="37"/>
      <c r="AO35" s="40"/>
      <c r="AP35" s="40"/>
      <c r="AQ35" s="40"/>
      <c r="AR35" s="37"/>
      <c r="AS35" s="37"/>
      <c r="AT35" s="37"/>
      <c r="AU35" s="40"/>
      <c r="AV35" s="40"/>
      <c r="AW35" s="40"/>
      <c r="AX35" s="37"/>
      <c r="AY35" s="37"/>
      <c r="AZ35" s="37"/>
      <c r="BA35" s="37"/>
      <c r="BB35" s="37"/>
      <c r="BC35" s="37"/>
      <c r="BD35" s="37"/>
      <c r="BE35" s="37"/>
      <c r="BF35" s="37"/>
      <c r="BG35" s="40"/>
      <c r="BH35" s="40"/>
      <c r="BI35" s="40"/>
      <c r="BJ35" s="37"/>
      <c r="BK35" s="37"/>
      <c r="BL35" s="37"/>
      <c r="BM35" s="40"/>
      <c r="BN35" s="40"/>
      <c r="BO35" s="40"/>
      <c r="BP35" s="37"/>
      <c r="BQ35" s="37"/>
      <c r="BR35" s="37"/>
    </row>
    <row r="36" spans="1:70" s="37" customFormat="1">
      <c r="Q36" s="40"/>
      <c r="R36" s="40"/>
      <c r="S36" s="40"/>
      <c r="T36" s="40"/>
      <c r="U36" s="40"/>
      <c r="V36" s="40"/>
      <c r="AC36" s="40"/>
      <c r="AD36" s="40"/>
      <c r="AE36" s="40"/>
      <c r="AF36" s="40"/>
      <c r="AG36" s="40"/>
      <c r="AH36" s="40"/>
      <c r="AO36" s="40"/>
      <c r="AP36" s="40"/>
      <c r="AQ36" s="40"/>
      <c r="AU36" s="40"/>
      <c r="AV36" s="40"/>
      <c r="AW36" s="40"/>
      <c r="BG36" s="40"/>
      <c r="BH36" s="40"/>
      <c r="BI36" s="40"/>
      <c r="BM36" s="40"/>
      <c r="BN36" s="40"/>
      <c r="BO36" s="40"/>
    </row>
  </sheetData>
  <mergeCells count="26">
    <mergeCell ref="A3:A4"/>
    <mergeCell ref="B3:D3"/>
    <mergeCell ref="E3:G3"/>
    <mergeCell ref="H3:J3"/>
    <mergeCell ref="K3:M3"/>
    <mergeCell ref="BP3:BR3"/>
    <mergeCell ref="AO3:AQ3"/>
    <mergeCell ref="AR3:AT3"/>
    <mergeCell ref="AU3:AW3"/>
    <mergeCell ref="AX3:AZ3"/>
    <mergeCell ref="BA3:BC3"/>
    <mergeCell ref="BD3:BF3"/>
    <mergeCell ref="X2:Y2"/>
    <mergeCell ref="K1:Y1"/>
    <mergeCell ref="BG3:BI3"/>
    <mergeCell ref="BJ3:BL3"/>
    <mergeCell ref="BM3:BO3"/>
    <mergeCell ref="W3:Y3"/>
    <mergeCell ref="Z3:AB3"/>
    <mergeCell ref="AC3:AE3"/>
    <mergeCell ref="AF3:AH3"/>
    <mergeCell ref="AI3:AK3"/>
    <mergeCell ref="AL3:AN3"/>
    <mergeCell ref="T3:V3"/>
    <mergeCell ref="N3:P3"/>
    <mergeCell ref="Q3:S3"/>
  </mergeCells>
  <printOptions gridLines="1"/>
  <pageMargins left="0" right="0" top="0.19685039370078741" bottom="0" header="0.31496062992125984" footer="0.31496062992125984"/>
  <pageSetup paperSize="9" scale="4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view="pageBreakPreview" zoomScale="85" zoomScaleNormal="80" zoomScaleSheetLayoutView="85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defaultColWidth="22.28515625" defaultRowHeight="12.75"/>
  <cols>
    <col min="1" max="1" width="22.85546875" style="37" customWidth="1"/>
    <col min="2" max="4" width="14.140625" style="37" customWidth="1"/>
    <col min="5" max="15" width="14" style="37" customWidth="1"/>
    <col min="16" max="16" width="11.28515625" style="37" customWidth="1"/>
    <col min="17" max="18" width="14" style="37" customWidth="1"/>
    <col min="19" max="19" width="11.85546875" style="37" customWidth="1"/>
    <col min="20" max="21" width="14" style="37" customWidth="1"/>
    <col min="22" max="22" width="11.85546875" style="37" customWidth="1"/>
    <col min="23" max="24" width="14" style="37" customWidth="1"/>
    <col min="25" max="25" width="11.42578125" style="37" customWidth="1"/>
    <col min="26" max="16384" width="22.28515625" style="3"/>
  </cols>
  <sheetData>
    <row r="1" spans="1:25" ht="42.75" customHeight="1">
      <c r="H1" s="95" t="s">
        <v>387</v>
      </c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</row>
    <row r="2" spans="1:25" s="36" customFormat="1" ht="21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72" t="s">
        <v>79</v>
      </c>
      <c r="Y2" s="72"/>
    </row>
    <row r="3" spans="1:25" ht="177" customHeight="1">
      <c r="A3" s="88" t="s">
        <v>0</v>
      </c>
      <c r="B3" s="88" t="s">
        <v>364</v>
      </c>
      <c r="C3" s="88"/>
      <c r="D3" s="88"/>
      <c r="E3" s="79" t="s">
        <v>24</v>
      </c>
      <c r="F3" s="80"/>
      <c r="G3" s="81"/>
      <c r="H3" s="79" t="s">
        <v>388</v>
      </c>
      <c r="I3" s="80"/>
      <c r="J3" s="81"/>
      <c r="K3" s="79" t="s">
        <v>26</v>
      </c>
      <c r="L3" s="80"/>
      <c r="M3" s="81"/>
      <c r="N3" s="89" t="s">
        <v>374</v>
      </c>
      <c r="O3" s="90"/>
      <c r="P3" s="91"/>
      <c r="Q3" s="79" t="s">
        <v>57</v>
      </c>
      <c r="R3" s="80"/>
      <c r="S3" s="81"/>
      <c r="T3" s="79" t="s">
        <v>11</v>
      </c>
      <c r="U3" s="80"/>
      <c r="V3" s="81"/>
      <c r="W3" s="89" t="s">
        <v>363</v>
      </c>
      <c r="X3" s="90"/>
      <c r="Y3" s="91"/>
    </row>
    <row r="4" spans="1:25" ht="63" customHeight="1">
      <c r="A4" s="88"/>
      <c r="B4" s="48" t="s">
        <v>225</v>
      </c>
      <c r="C4" s="48" t="s">
        <v>375</v>
      </c>
      <c r="D4" s="48" t="s">
        <v>376</v>
      </c>
      <c r="E4" s="49" t="s">
        <v>225</v>
      </c>
      <c r="F4" s="49" t="s">
        <v>375</v>
      </c>
      <c r="G4" s="50" t="s">
        <v>376</v>
      </c>
      <c r="H4" s="49" t="s">
        <v>225</v>
      </c>
      <c r="I4" s="49" t="s">
        <v>375</v>
      </c>
      <c r="J4" s="50" t="s">
        <v>376</v>
      </c>
      <c r="K4" s="49" t="s">
        <v>225</v>
      </c>
      <c r="L4" s="49" t="s">
        <v>375</v>
      </c>
      <c r="M4" s="50" t="s">
        <v>376</v>
      </c>
      <c r="N4" s="49" t="s">
        <v>225</v>
      </c>
      <c r="O4" s="49" t="s">
        <v>375</v>
      </c>
      <c r="P4" s="50" t="s">
        <v>376</v>
      </c>
      <c r="Q4" s="49" t="s">
        <v>225</v>
      </c>
      <c r="R4" s="49" t="s">
        <v>375</v>
      </c>
      <c r="S4" s="50" t="s">
        <v>376</v>
      </c>
      <c r="T4" s="49" t="s">
        <v>225</v>
      </c>
      <c r="U4" s="49" t="s">
        <v>375</v>
      </c>
      <c r="V4" s="50" t="s">
        <v>376</v>
      </c>
      <c r="W4" s="49" t="s">
        <v>225</v>
      </c>
      <c r="X4" s="49" t="s">
        <v>375</v>
      </c>
      <c r="Y4" s="50" t="s">
        <v>376</v>
      </c>
    </row>
    <row r="5" spans="1:25" ht="47.25" customHeight="1">
      <c r="A5" s="51" t="s">
        <v>454</v>
      </c>
      <c r="B5" s="21">
        <f>B6+B12+B34</f>
        <v>74945.3</v>
      </c>
      <c r="C5" s="21">
        <f t="shared" ref="C5" si="0">C6+C12+C34</f>
        <v>11288.7</v>
      </c>
      <c r="D5" s="21">
        <f>C5/B5*100</f>
        <v>15.062585645797668</v>
      </c>
      <c r="E5" s="21">
        <f t="shared" ref="E5:X5" si="1">E6+E12+E34</f>
        <v>10000</v>
      </c>
      <c r="F5" s="21">
        <f t="shared" si="1"/>
        <v>10000</v>
      </c>
      <c r="G5" s="21">
        <f>F5/E5*100</f>
        <v>100</v>
      </c>
      <c r="H5" s="21">
        <f t="shared" si="1"/>
        <v>2668.3</v>
      </c>
      <c r="I5" s="21">
        <f t="shared" si="1"/>
        <v>1288.7</v>
      </c>
      <c r="J5" s="21">
        <f>I5/H5*100</f>
        <v>48.29666829067196</v>
      </c>
      <c r="K5" s="21">
        <f t="shared" si="1"/>
        <v>5000</v>
      </c>
      <c r="L5" s="21">
        <f t="shared" si="1"/>
        <v>0</v>
      </c>
      <c r="M5" s="21">
        <f>L5/K5*100</f>
        <v>0</v>
      </c>
      <c r="N5" s="21">
        <f t="shared" si="1"/>
        <v>50000</v>
      </c>
      <c r="O5" s="21">
        <f t="shared" si="1"/>
        <v>0</v>
      </c>
      <c r="P5" s="21">
        <f>O5/N5*100</f>
        <v>0</v>
      </c>
      <c r="Q5" s="21">
        <f t="shared" si="1"/>
        <v>1200</v>
      </c>
      <c r="R5" s="21">
        <f t="shared" si="1"/>
        <v>0</v>
      </c>
      <c r="S5" s="21">
        <f>R5/Q5*100</f>
        <v>0</v>
      </c>
      <c r="T5" s="21">
        <f t="shared" si="1"/>
        <v>255</v>
      </c>
      <c r="U5" s="21">
        <f t="shared" si="1"/>
        <v>0</v>
      </c>
      <c r="V5" s="21">
        <f>U5/T5*100</f>
        <v>0</v>
      </c>
      <c r="W5" s="21">
        <f t="shared" si="1"/>
        <v>5822</v>
      </c>
      <c r="X5" s="21">
        <f t="shared" si="1"/>
        <v>0</v>
      </c>
      <c r="Y5" s="21">
        <f>X5/W5*100</f>
        <v>0</v>
      </c>
    </row>
    <row r="6" spans="1:25" ht="26.25" customHeight="1">
      <c r="A6" s="51" t="s">
        <v>229</v>
      </c>
      <c r="B6" s="21">
        <f>SUM(B7:B11)</f>
        <v>14927</v>
      </c>
      <c r="C6" s="21">
        <f>SUM(C7:C11)</f>
        <v>1223.7</v>
      </c>
      <c r="D6" s="21">
        <f t="shared" ref="D6:D33" si="2">C6/B6*100</f>
        <v>8.1978964292892069</v>
      </c>
      <c r="E6" s="21">
        <f t="shared" ref="E6:X6" si="3">SUM(E7:E11)</f>
        <v>0</v>
      </c>
      <c r="F6" s="21">
        <f t="shared" si="3"/>
        <v>0</v>
      </c>
      <c r="G6" s="21">
        <v>0</v>
      </c>
      <c r="H6" s="21">
        <f t="shared" si="3"/>
        <v>2427</v>
      </c>
      <c r="I6" s="21">
        <f t="shared" si="3"/>
        <v>1223.7</v>
      </c>
      <c r="J6" s="21">
        <f t="shared" ref="J6:J33" si="4">I6/H6*100</f>
        <v>50.42027194066749</v>
      </c>
      <c r="K6" s="21">
        <f t="shared" si="3"/>
        <v>0</v>
      </c>
      <c r="L6" s="21">
        <f t="shared" si="3"/>
        <v>0</v>
      </c>
      <c r="M6" s="21">
        <v>0</v>
      </c>
      <c r="N6" s="21">
        <f t="shared" si="3"/>
        <v>12500</v>
      </c>
      <c r="O6" s="21">
        <f t="shared" si="3"/>
        <v>0</v>
      </c>
      <c r="P6" s="21">
        <f t="shared" ref="P6:P32" si="5">O6/N6*100</f>
        <v>0</v>
      </c>
      <c r="Q6" s="21">
        <f t="shared" si="3"/>
        <v>0</v>
      </c>
      <c r="R6" s="21">
        <f t="shared" si="3"/>
        <v>0</v>
      </c>
      <c r="S6" s="21">
        <v>0</v>
      </c>
      <c r="T6" s="21">
        <f t="shared" si="3"/>
        <v>0</v>
      </c>
      <c r="U6" s="21">
        <f t="shared" si="3"/>
        <v>0</v>
      </c>
      <c r="V6" s="21">
        <v>0</v>
      </c>
      <c r="W6" s="21">
        <f t="shared" si="3"/>
        <v>0</v>
      </c>
      <c r="X6" s="21">
        <f t="shared" si="3"/>
        <v>0</v>
      </c>
      <c r="Y6" s="21">
        <v>0</v>
      </c>
    </row>
    <row r="7" spans="1:25" s="53" customFormat="1" ht="18" customHeight="1">
      <c r="A7" s="52" t="s">
        <v>50</v>
      </c>
      <c r="B7" s="52"/>
      <c r="C7" s="52"/>
      <c r="D7" s="22"/>
      <c r="E7" s="52"/>
      <c r="F7" s="52"/>
      <c r="G7" s="22"/>
      <c r="H7" s="52"/>
      <c r="I7" s="52"/>
      <c r="J7" s="22"/>
      <c r="K7" s="52"/>
      <c r="L7" s="52"/>
      <c r="M7" s="21"/>
      <c r="N7" s="52"/>
      <c r="O7" s="52"/>
      <c r="P7" s="22"/>
      <c r="Q7" s="52"/>
      <c r="R7" s="52"/>
      <c r="S7" s="21"/>
      <c r="T7" s="52"/>
      <c r="U7" s="52"/>
      <c r="V7" s="21"/>
      <c r="W7" s="52"/>
      <c r="X7" s="52"/>
      <c r="Y7" s="21"/>
    </row>
    <row r="8" spans="1:25" s="53" customFormat="1" ht="18" customHeight="1">
      <c r="A8" s="52" t="s">
        <v>51</v>
      </c>
      <c r="B8" s="52">
        <f t="shared" ref="B8:B34" si="6">E8+H8+K8+N8+Q8+T8+W8</f>
        <v>12541.8</v>
      </c>
      <c r="C8" s="52">
        <f t="shared" ref="C8:C33" si="7">F8+I8+L8+O8+R8+U8+X8</f>
        <v>24.6</v>
      </c>
      <c r="D8" s="22">
        <f t="shared" si="2"/>
        <v>0.1961440941491652</v>
      </c>
      <c r="E8" s="52"/>
      <c r="F8" s="52"/>
      <c r="G8" s="22"/>
      <c r="H8" s="52">
        <v>41.8</v>
      </c>
      <c r="I8" s="52">
        <v>24.6</v>
      </c>
      <c r="J8" s="22">
        <f t="shared" si="4"/>
        <v>58.851674641148335</v>
      </c>
      <c r="K8" s="52"/>
      <c r="L8" s="52"/>
      <c r="M8" s="21"/>
      <c r="N8" s="52">
        <v>12500</v>
      </c>
      <c r="O8" s="52">
        <v>0</v>
      </c>
      <c r="P8" s="22">
        <f t="shared" si="5"/>
        <v>0</v>
      </c>
      <c r="Q8" s="52"/>
      <c r="R8" s="52"/>
      <c r="S8" s="21"/>
      <c r="T8" s="52"/>
      <c r="U8" s="52"/>
      <c r="V8" s="21"/>
      <c r="W8" s="52"/>
      <c r="X8" s="52"/>
      <c r="Y8" s="21"/>
    </row>
    <row r="9" spans="1:25" s="53" customFormat="1" ht="18" customHeight="1">
      <c r="A9" s="52" t="s">
        <v>52</v>
      </c>
      <c r="B9" s="52">
        <f t="shared" si="6"/>
        <v>251.7</v>
      </c>
      <c r="C9" s="52">
        <f t="shared" si="7"/>
        <v>80.599999999999994</v>
      </c>
      <c r="D9" s="22">
        <f t="shared" si="2"/>
        <v>32.022248708780296</v>
      </c>
      <c r="E9" s="52"/>
      <c r="F9" s="52"/>
      <c r="G9" s="22"/>
      <c r="H9" s="52">
        <v>251.7</v>
      </c>
      <c r="I9" s="52">
        <v>80.599999999999994</v>
      </c>
      <c r="J9" s="22">
        <f t="shared" si="4"/>
        <v>32.022248708780296</v>
      </c>
      <c r="K9" s="52"/>
      <c r="L9" s="52"/>
      <c r="M9" s="21"/>
      <c r="N9" s="52"/>
      <c r="O9" s="52"/>
      <c r="P9" s="22"/>
      <c r="Q9" s="52"/>
      <c r="R9" s="52"/>
      <c r="S9" s="21"/>
      <c r="T9" s="52"/>
      <c r="U9" s="52"/>
      <c r="V9" s="21"/>
      <c r="W9" s="52"/>
      <c r="X9" s="52"/>
      <c r="Y9" s="21"/>
    </row>
    <row r="10" spans="1:25" s="53" customFormat="1" ht="18" customHeight="1">
      <c r="A10" s="52" t="s">
        <v>54</v>
      </c>
      <c r="B10" s="52">
        <f t="shared" si="6"/>
        <v>2100</v>
      </c>
      <c r="C10" s="52">
        <f t="shared" si="7"/>
        <v>1112.2</v>
      </c>
      <c r="D10" s="22">
        <f t="shared" si="2"/>
        <v>52.961904761904762</v>
      </c>
      <c r="E10" s="52"/>
      <c r="F10" s="52"/>
      <c r="G10" s="22"/>
      <c r="H10" s="52">
        <v>2100</v>
      </c>
      <c r="I10" s="52">
        <v>1112.2</v>
      </c>
      <c r="J10" s="22">
        <f t="shared" si="4"/>
        <v>52.961904761904762</v>
      </c>
      <c r="K10" s="52"/>
      <c r="L10" s="52"/>
      <c r="M10" s="21"/>
      <c r="N10" s="52"/>
      <c r="O10" s="52"/>
      <c r="P10" s="22"/>
      <c r="Q10" s="52"/>
      <c r="R10" s="52"/>
      <c r="S10" s="21"/>
      <c r="T10" s="52"/>
      <c r="U10" s="52"/>
      <c r="V10" s="21"/>
      <c r="W10" s="52"/>
      <c r="X10" s="52"/>
      <c r="Y10" s="21"/>
    </row>
    <row r="11" spans="1:25" s="53" customFormat="1" ht="18" customHeight="1">
      <c r="A11" s="52" t="s">
        <v>53</v>
      </c>
      <c r="B11" s="52">
        <f t="shared" si="6"/>
        <v>33.5</v>
      </c>
      <c r="C11" s="52">
        <f t="shared" si="7"/>
        <v>6.3</v>
      </c>
      <c r="D11" s="22">
        <f t="shared" si="2"/>
        <v>18.805970149253731</v>
      </c>
      <c r="E11" s="52"/>
      <c r="F11" s="52"/>
      <c r="G11" s="22"/>
      <c r="H11" s="52">
        <v>33.5</v>
      </c>
      <c r="I11" s="52">
        <v>6.3</v>
      </c>
      <c r="J11" s="22">
        <f t="shared" si="4"/>
        <v>18.805970149253731</v>
      </c>
      <c r="K11" s="52"/>
      <c r="L11" s="52"/>
      <c r="M11" s="21"/>
      <c r="N11" s="52"/>
      <c r="O11" s="52"/>
      <c r="P11" s="22"/>
      <c r="Q11" s="52"/>
      <c r="R11" s="52"/>
      <c r="S11" s="21"/>
      <c r="T11" s="52"/>
      <c r="U11" s="52"/>
      <c r="V11" s="21"/>
      <c r="W11" s="52"/>
      <c r="X11" s="52"/>
      <c r="Y11" s="21"/>
    </row>
    <row r="12" spans="1:25" s="9" customFormat="1" ht="33" customHeight="1">
      <c r="A12" s="51" t="s">
        <v>230</v>
      </c>
      <c r="B12" s="18">
        <f t="shared" si="6"/>
        <v>47741.3</v>
      </c>
      <c r="C12" s="18">
        <f t="shared" si="7"/>
        <v>10065</v>
      </c>
      <c r="D12" s="21">
        <f t="shared" si="2"/>
        <v>21.082375218102563</v>
      </c>
      <c r="E12" s="18">
        <f t="shared" ref="E12:X12" si="8">SUM(E13:E33)</f>
        <v>10000</v>
      </c>
      <c r="F12" s="18">
        <f t="shared" si="8"/>
        <v>10000</v>
      </c>
      <c r="G12" s="21">
        <f t="shared" ref="G12:G21" si="9">F12/E12*100</f>
        <v>100</v>
      </c>
      <c r="H12" s="18">
        <f t="shared" si="8"/>
        <v>241.3</v>
      </c>
      <c r="I12" s="18">
        <f t="shared" si="8"/>
        <v>65</v>
      </c>
      <c r="J12" s="21">
        <f t="shared" si="4"/>
        <v>26.937422295897225</v>
      </c>
      <c r="K12" s="18">
        <f t="shared" si="8"/>
        <v>0</v>
      </c>
      <c r="L12" s="18">
        <f t="shared" si="8"/>
        <v>0</v>
      </c>
      <c r="M12" s="21" t="e">
        <f t="shared" ref="M12" si="10">L12/K12*100</f>
        <v>#DIV/0!</v>
      </c>
      <c r="N12" s="18">
        <f t="shared" si="8"/>
        <v>37500</v>
      </c>
      <c r="O12" s="18">
        <f t="shared" si="8"/>
        <v>0</v>
      </c>
      <c r="P12" s="21">
        <f t="shared" si="5"/>
        <v>0</v>
      </c>
      <c r="Q12" s="18">
        <f t="shared" si="8"/>
        <v>0</v>
      </c>
      <c r="R12" s="18">
        <f t="shared" si="8"/>
        <v>0</v>
      </c>
      <c r="S12" s="21">
        <v>0</v>
      </c>
      <c r="T12" s="18">
        <f t="shared" si="8"/>
        <v>0</v>
      </c>
      <c r="U12" s="18">
        <f t="shared" si="8"/>
        <v>0</v>
      </c>
      <c r="V12" s="21">
        <v>0</v>
      </c>
      <c r="W12" s="18">
        <f t="shared" si="8"/>
        <v>0</v>
      </c>
      <c r="X12" s="18">
        <f t="shared" si="8"/>
        <v>0</v>
      </c>
      <c r="Y12" s="21">
        <v>0</v>
      </c>
    </row>
    <row r="13" spans="1:25" s="53" customFormat="1" ht="18" customHeight="1">
      <c r="A13" s="52" t="s">
        <v>29</v>
      </c>
      <c r="B13" s="52"/>
      <c r="C13" s="52"/>
      <c r="D13" s="22"/>
      <c r="E13" s="52"/>
      <c r="F13" s="52"/>
      <c r="G13" s="22"/>
      <c r="H13" s="52"/>
      <c r="I13" s="52"/>
      <c r="J13" s="22"/>
      <c r="K13" s="52"/>
      <c r="L13" s="52"/>
      <c r="M13" s="52"/>
      <c r="N13" s="52"/>
      <c r="O13" s="52"/>
      <c r="P13" s="22"/>
      <c r="Q13" s="52"/>
      <c r="R13" s="52"/>
      <c r="S13" s="52"/>
      <c r="T13" s="52"/>
      <c r="U13" s="52"/>
      <c r="V13" s="52"/>
      <c r="W13" s="52"/>
      <c r="X13" s="52"/>
      <c r="Y13" s="52"/>
    </row>
    <row r="14" spans="1:25" s="53" customFormat="1" ht="18" customHeight="1">
      <c r="A14" s="52" t="s">
        <v>30</v>
      </c>
      <c r="B14" s="52">
        <f t="shared" si="6"/>
        <v>12.6</v>
      </c>
      <c r="C14" s="52">
        <f t="shared" si="7"/>
        <v>5.0999999999999996</v>
      </c>
      <c r="D14" s="22">
        <f t="shared" si="2"/>
        <v>40.476190476190474</v>
      </c>
      <c r="E14" s="52"/>
      <c r="F14" s="52"/>
      <c r="G14" s="22"/>
      <c r="H14" s="52">
        <v>12.6</v>
      </c>
      <c r="I14" s="52">
        <v>5.0999999999999996</v>
      </c>
      <c r="J14" s="22">
        <f t="shared" si="4"/>
        <v>40.476190476190474</v>
      </c>
      <c r="K14" s="52"/>
      <c r="L14" s="52"/>
      <c r="M14" s="52"/>
      <c r="N14" s="52"/>
      <c r="O14" s="52"/>
      <c r="P14" s="22"/>
      <c r="Q14" s="52"/>
      <c r="R14" s="52"/>
      <c r="S14" s="52"/>
      <c r="T14" s="52"/>
      <c r="U14" s="52"/>
      <c r="V14" s="52"/>
      <c r="W14" s="52"/>
      <c r="X14" s="52"/>
      <c r="Y14" s="52"/>
    </row>
    <row r="15" spans="1:25" s="53" customFormat="1" ht="18" customHeight="1">
      <c r="A15" s="52" t="s">
        <v>31</v>
      </c>
      <c r="B15" s="52">
        <f t="shared" si="6"/>
        <v>9000</v>
      </c>
      <c r="C15" s="52">
        <f t="shared" si="7"/>
        <v>0</v>
      </c>
      <c r="D15" s="22">
        <f t="shared" si="2"/>
        <v>0</v>
      </c>
      <c r="E15" s="52"/>
      <c r="F15" s="52"/>
      <c r="G15" s="22"/>
      <c r="H15" s="52"/>
      <c r="I15" s="52"/>
      <c r="J15" s="22"/>
      <c r="K15" s="52"/>
      <c r="L15" s="52"/>
      <c r="M15" s="52"/>
      <c r="N15" s="52">
        <v>9000</v>
      </c>
      <c r="O15" s="52">
        <v>0</v>
      </c>
      <c r="P15" s="22">
        <f t="shared" si="5"/>
        <v>0</v>
      </c>
      <c r="Q15" s="52"/>
      <c r="R15" s="52"/>
      <c r="S15" s="52"/>
      <c r="T15" s="52"/>
      <c r="U15" s="52"/>
      <c r="V15" s="52"/>
      <c r="W15" s="52"/>
      <c r="X15" s="52"/>
      <c r="Y15" s="52"/>
    </row>
    <row r="16" spans="1:25" s="53" customFormat="1" ht="18" customHeight="1">
      <c r="A16" s="52" t="s">
        <v>32</v>
      </c>
      <c r="B16" s="52"/>
      <c r="C16" s="52"/>
      <c r="D16" s="22"/>
      <c r="E16" s="52"/>
      <c r="F16" s="52"/>
      <c r="G16" s="22"/>
      <c r="H16" s="52"/>
      <c r="I16" s="52"/>
      <c r="J16" s="22"/>
      <c r="K16" s="52"/>
      <c r="L16" s="52"/>
      <c r="M16" s="52"/>
      <c r="N16" s="52"/>
      <c r="O16" s="52"/>
      <c r="P16" s="22"/>
      <c r="Q16" s="52"/>
      <c r="R16" s="52"/>
      <c r="S16" s="52"/>
      <c r="T16" s="52"/>
      <c r="U16" s="52"/>
      <c r="V16" s="52"/>
      <c r="W16" s="52"/>
      <c r="X16" s="52"/>
      <c r="Y16" s="52"/>
    </row>
    <row r="17" spans="1:25" s="53" customFormat="1" ht="18" customHeight="1">
      <c r="A17" s="52" t="s">
        <v>33</v>
      </c>
      <c r="B17" s="52">
        <f t="shared" si="6"/>
        <v>10.6</v>
      </c>
      <c r="C17" s="52">
        <f t="shared" si="7"/>
        <v>0</v>
      </c>
      <c r="D17" s="22">
        <f t="shared" si="2"/>
        <v>0</v>
      </c>
      <c r="E17" s="52"/>
      <c r="F17" s="52"/>
      <c r="G17" s="22"/>
      <c r="H17" s="52">
        <v>10.6</v>
      </c>
      <c r="I17" s="52">
        <v>0</v>
      </c>
      <c r="J17" s="22">
        <f t="shared" si="4"/>
        <v>0</v>
      </c>
      <c r="K17" s="52"/>
      <c r="L17" s="52"/>
      <c r="M17" s="52"/>
      <c r="N17" s="52"/>
      <c r="O17" s="52"/>
      <c r="P17" s="22"/>
      <c r="Q17" s="52"/>
      <c r="R17" s="52"/>
      <c r="S17" s="52"/>
      <c r="T17" s="52"/>
      <c r="U17" s="52"/>
      <c r="V17" s="52"/>
      <c r="W17" s="52"/>
      <c r="X17" s="52"/>
      <c r="Y17" s="52"/>
    </row>
    <row r="18" spans="1:25" s="53" customFormat="1" ht="18" customHeight="1">
      <c r="A18" s="52" t="s">
        <v>34</v>
      </c>
      <c r="B18" s="52">
        <f t="shared" si="6"/>
        <v>30.1</v>
      </c>
      <c r="C18" s="52">
        <f t="shared" si="7"/>
        <v>14</v>
      </c>
      <c r="D18" s="22">
        <f t="shared" si="2"/>
        <v>46.511627906976742</v>
      </c>
      <c r="E18" s="52"/>
      <c r="F18" s="52"/>
      <c r="G18" s="22"/>
      <c r="H18" s="52">
        <v>30.1</v>
      </c>
      <c r="I18" s="52">
        <v>14</v>
      </c>
      <c r="J18" s="22">
        <f t="shared" si="4"/>
        <v>46.511627906976742</v>
      </c>
      <c r="K18" s="52"/>
      <c r="L18" s="52"/>
      <c r="M18" s="52"/>
      <c r="N18" s="52"/>
      <c r="O18" s="52"/>
      <c r="P18" s="22"/>
      <c r="Q18" s="52"/>
      <c r="R18" s="52"/>
      <c r="S18" s="52"/>
      <c r="T18" s="52"/>
      <c r="U18" s="52"/>
      <c r="V18" s="52"/>
      <c r="W18" s="52"/>
      <c r="X18" s="52"/>
      <c r="Y18" s="52"/>
    </row>
    <row r="19" spans="1:25" s="53" customFormat="1" ht="18" customHeight="1">
      <c r="A19" s="52" t="s">
        <v>35</v>
      </c>
      <c r="B19" s="52">
        <f t="shared" si="6"/>
        <v>85.5</v>
      </c>
      <c r="C19" s="52">
        <f t="shared" si="7"/>
        <v>36.5</v>
      </c>
      <c r="D19" s="22">
        <f t="shared" si="2"/>
        <v>42.690058479532162</v>
      </c>
      <c r="E19" s="52"/>
      <c r="F19" s="52"/>
      <c r="G19" s="22"/>
      <c r="H19" s="52">
        <v>85.5</v>
      </c>
      <c r="I19" s="52">
        <v>36.5</v>
      </c>
      <c r="J19" s="22">
        <f t="shared" si="4"/>
        <v>42.690058479532162</v>
      </c>
      <c r="K19" s="52"/>
      <c r="L19" s="52"/>
      <c r="M19" s="52"/>
      <c r="N19" s="52"/>
      <c r="O19" s="52"/>
      <c r="P19" s="22"/>
      <c r="Q19" s="52"/>
      <c r="R19" s="52"/>
      <c r="S19" s="52"/>
      <c r="T19" s="52"/>
      <c r="U19" s="52"/>
      <c r="V19" s="52"/>
      <c r="W19" s="52"/>
      <c r="X19" s="52"/>
      <c r="Y19" s="52"/>
    </row>
    <row r="20" spans="1:25" s="53" customFormat="1" ht="18" customHeight="1">
      <c r="A20" s="52" t="s">
        <v>36</v>
      </c>
      <c r="B20" s="52"/>
      <c r="C20" s="52"/>
      <c r="D20" s="22"/>
      <c r="E20" s="52"/>
      <c r="F20" s="52"/>
      <c r="G20" s="22"/>
      <c r="H20" s="52"/>
      <c r="I20" s="52"/>
      <c r="J20" s="22"/>
      <c r="K20" s="52"/>
      <c r="L20" s="52"/>
      <c r="M20" s="52"/>
      <c r="N20" s="52"/>
      <c r="O20" s="52"/>
      <c r="P20" s="22"/>
      <c r="Q20" s="52"/>
      <c r="R20" s="52"/>
      <c r="S20" s="52"/>
      <c r="T20" s="52"/>
      <c r="U20" s="52"/>
      <c r="V20" s="52"/>
      <c r="W20" s="52"/>
      <c r="X20" s="52"/>
      <c r="Y20" s="52"/>
    </row>
    <row r="21" spans="1:25" s="53" customFormat="1" ht="18" customHeight="1">
      <c r="A21" s="52" t="s">
        <v>37</v>
      </c>
      <c r="B21" s="52">
        <f t="shared" si="6"/>
        <v>20504.2</v>
      </c>
      <c r="C21" s="52">
        <f t="shared" si="7"/>
        <v>10000</v>
      </c>
      <c r="D21" s="22">
        <f t="shared" si="2"/>
        <v>48.77049580086031</v>
      </c>
      <c r="E21" s="52">
        <v>10000</v>
      </c>
      <c r="F21" s="52">
        <v>10000</v>
      </c>
      <c r="G21" s="22">
        <f t="shared" si="9"/>
        <v>100</v>
      </c>
      <c r="H21" s="52">
        <v>4.2</v>
      </c>
      <c r="I21" s="52">
        <v>0</v>
      </c>
      <c r="J21" s="22">
        <f t="shared" si="4"/>
        <v>0</v>
      </c>
      <c r="K21" s="52"/>
      <c r="L21" s="52"/>
      <c r="M21" s="52"/>
      <c r="N21" s="52">
        <v>10500</v>
      </c>
      <c r="O21" s="52">
        <v>0</v>
      </c>
      <c r="P21" s="22">
        <f t="shared" si="5"/>
        <v>0</v>
      </c>
      <c r="Q21" s="52"/>
      <c r="R21" s="52"/>
      <c r="S21" s="52"/>
      <c r="T21" s="52"/>
      <c r="U21" s="52"/>
      <c r="V21" s="52"/>
      <c r="W21" s="52"/>
      <c r="X21" s="52"/>
      <c r="Y21" s="52"/>
    </row>
    <row r="22" spans="1:25" s="53" customFormat="1" ht="18" customHeight="1">
      <c r="A22" s="52" t="s">
        <v>38</v>
      </c>
      <c r="B22" s="52"/>
      <c r="C22" s="52"/>
      <c r="D22" s="22"/>
      <c r="E22" s="52"/>
      <c r="F22" s="52"/>
      <c r="G22" s="52"/>
      <c r="H22" s="52"/>
      <c r="I22" s="52"/>
      <c r="J22" s="22"/>
      <c r="K22" s="52"/>
      <c r="L22" s="52"/>
      <c r="M22" s="52"/>
      <c r="N22" s="52"/>
      <c r="O22" s="52"/>
      <c r="P22" s="22"/>
      <c r="Q22" s="52"/>
      <c r="R22" s="52"/>
      <c r="S22" s="52"/>
      <c r="T22" s="52"/>
      <c r="U22" s="52"/>
      <c r="V22" s="52"/>
      <c r="W22" s="52"/>
      <c r="X22" s="52"/>
      <c r="Y22" s="52"/>
    </row>
    <row r="23" spans="1:25" s="53" customFormat="1" ht="18" customHeight="1">
      <c r="A23" s="52" t="s">
        <v>39</v>
      </c>
      <c r="B23" s="52"/>
      <c r="C23" s="52"/>
      <c r="D23" s="22"/>
      <c r="E23" s="52"/>
      <c r="F23" s="52"/>
      <c r="G23" s="52"/>
      <c r="H23" s="52"/>
      <c r="I23" s="52"/>
      <c r="J23" s="22"/>
      <c r="K23" s="52"/>
      <c r="L23" s="52"/>
      <c r="M23" s="52"/>
      <c r="N23" s="52"/>
      <c r="O23" s="52"/>
      <c r="P23" s="22"/>
      <c r="Q23" s="52"/>
      <c r="R23" s="52"/>
      <c r="S23" s="52"/>
      <c r="T23" s="52"/>
      <c r="U23" s="52"/>
      <c r="V23" s="52"/>
      <c r="W23" s="52"/>
      <c r="X23" s="52"/>
      <c r="Y23" s="52"/>
    </row>
    <row r="24" spans="1:25" s="53" customFormat="1" ht="18" customHeight="1">
      <c r="A24" s="52" t="s">
        <v>40</v>
      </c>
      <c r="B24" s="52"/>
      <c r="C24" s="52"/>
      <c r="D24" s="22"/>
      <c r="E24" s="52"/>
      <c r="F24" s="52"/>
      <c r="G24" s="52"/>
      <c r="H24" s="52"/>
      <c r="I24" s="52"/>
      <c r="J24" s="22"/>
      <c r="K24" s="52"/>
      <c r="L24" s="52"/>
      <c r="M24" s="52"/>
      <c r="N24" s="52"/>
      <c r="O24" s="52"/>
      <c r="P24" s="22"/>
      <c r="Q24" s="52"/>
      <c r="R24" s="52"/>
      <c r="S24" s="52"/>
      <c r="T24" s="52"/>
      <c r="U24" s="52"/>
      <c r="V24" s="52"/>
      <c r="W24" s="52"/>
      <c r="X24" s="52"/>
      <c r="Y24" s="52"/>
    </row>
    <row r="25" spans="1:25" s="53" customFormat="1" ht="18" customHeight="1">
      <c r="A25" s="52" t="s">
        <v>41</v>
      </c>
      <c r="B25" s="52"/>
      <c r="C25" s="52"/>
      <c r="D25" s="22"/>
      <c r="E25" s="52"/>
      <c r="F25" s="52"/>
      <c r="G25" s="52"/>
      <c r="H25" s="52"/>
      <c r="I25" s="52"/>
      <c r="J25" s="22"/>
      <c r="K25" s="52"/>
      <c r="L25" s="52"/>
      <c r="M25" s="52"/>
      <c r="N25" s="52"/>
      <c r="O25" s="52"/>
      <c r="P25" s="22"/>
      <c r="Q25" s="52"/>
      <c r="R25" s="52"/>
      <c r="S25" s="52"/>
      <c r="T25" s="52"/>
      <c r="U25" s="52"/>
      <c r="V25" s="52"/>
      <c r="W25" s="52"/>
      <c r="X25" s="52"/>
      <c r="Y25" s="52"/>
    </row>
    <row r="26" spans="1:25" s="53" customFormat="1" ht="18" customHeight="1">
      <c r="A26" s="52" t="s">
        <v>42</v>
      </c>
      <c r="B26" s="52">
        <f t="shared" si="6"/>
        <v>16</v>
      </c>
      <c r="C26" s="52">
        <f t="shared" si="7"/>
        <v>0</v>
      </c>
      <c r="D26" s="22">
        <f t="shared" si="2"/>
        <v>0</v>
      </c>
      <c r="E26" s="52"/>
      <c r="F26" s="52"/>
      <c r="G26" s="52"/>
      <c r="H26" s="52">
        <v>16</v>
      </c>
      <c r="I26" s="52">
        <v>0</v>
      </c>
      <c r="J26" s="22">
        <f t="shared" si="4"/>
        <v>0</v>
      </c>
      <c r="K26" s="52"/>
      <c r="L26" s="52"/>
      <c r="M26" s="52"/>
      <c r="N26" s="52"/>
      <c r="O26" s="52"/>
      <c r="P26" s="22"/>
      <c r="Q26" s="52"/>
      <c r="R26" s="52"/>
      <c r="S26" s="52"/>
      <c r="T26" s="52"/>
      <c r="U26" s="52"/>
      <c r="V26" s="52"/>
      <c r="W26" s="52"/>
      <c r="X26" s="52"/>
      <c r="Y26" s="52"/>
    </row>
    <row r="27" spans="1:25" s="53" customFormat="1" ht="18" customHeight="1">
      <c r="A27" s="52" t="s">
        <v>43</v>
      </c>
      <c r="B27" s="52">
        <f t="shared" si="6"/>
        <v>6010.6</v>
      </c>
      <c r="C27" s="52">
        <f t="shared" si="7"/>
        <v>0</v>
      </c>
      <c r="D27" s="22">
        <f t="shared" si="2"/>
        <v>0</v>
      </c>
      <c r="E27" s="52"/>
      <c r="F27" s="52"/>
      <c r="G27" s="52"/>
      <c r="H27" s="52">
        <v>10.6</v>
      </c>
      <c r="I27" s="52">
        <v>0</v>
      </c>
      <c r="J27" s="22">
        <f t="shared" si="4"/>
        <v>0</v>
      </c>
      <c r="K27" s="52"/>
      <c r="L27" s="52"/>
      <c r="M27" s="52"/>
      <c r="N27" s="52">
        <v>6000</v>
      </c>
      <c r="O27" s="52">
        <v>0</v>
      </c>
      <c r="P27" s="22">
        <f t="shared" si="5"/>
        <v>0</v>
      </c>
      <c r="Q27" s="52"/>
      <c r="R27" s="52"/>
      <c r="S27" s="52"/>
      <c r="T27" s="52"/>
      <c r="U27" s="52"/>
      <c r="V27" s="52"/>
      <c r="W27" s="52"/>
      <c r="X27" s="52"/>
      <c r="Y27" s="52"/>
    </row>
    <row r="28" spans="1:25" s="53" customFormat="1" ht="18" customHeight="1">
      <c r="A28" s="52" t="s">
        <v>44</v>
      </c>
      <c r="B28" s="52"/>
      <c r="C28" s="52"/>
      <c r="D28" s="22"/>
      <c r="E28" s="52"/>
      <c r="F28" s="52"/>
      <c r="G28" s="52"/>
      <c r="H28" s="52"/>
      <c r="I28" s="52"/>
      <c r="J28" s="22"/>
      <c r="K28" s="52"/>
      <c r="L28" s="52"/>
      <c r="M28" s="52"/>
      <c r="N28" s="52"/>
      <c r="O28" s="52"/>
      <c r="P28" s="22"/>
      <c r="Q28" s="52"/>
      <c r="R28" s="52"/>
      <c r="S28" s="52"/>
      <c r="T28" s="52"/>
      <c r="U28" s="52"/>
      <c r="V28" s="52"/>
      <c r="W28" s="52"/>
      <c r="X28" s="52"/>
      <c r="Y28" s="52"/>
    </row>
    <row r="29" spans="1:25" s="53" customFormat="1" ht="18" customHeight="1">
      <c r="A29" s="52" t="s">
        <v>45</v>
      </c>
      <c r="B29" s="52"/>
      <c r="C29" s="52"/>
      <c r="D29" s="22"/>
      <c r="E29" s="52"/>
      <c r="F29" s="52"/>
      <c r="G29" s="52"/>
      <c r="H29" s="52"/>
      <c r="I29" s="52"/>
      <c r="J29" s="22"/>
      <c r="K29" s="52"/>
      <c r="L29" s="52"/>
      <c r="M29" s="52"/>
      <c r="N29" s="52"/>
      <c r="O29" s="52"/>
      <c r="P29" s="22"/>
      <c r="Q29" s="52"/>
      <c r="R29" s="52"/>
      <c r="S29" s="52"/>
      <c r="T29" s="52"/>
      <c r="U29" s="52"/>
      <c r="V29" s="52"/>
      <c r="W29" s="52"/>
      <c r="X29" s="52"/>
      <c r="Y29" s="52"/>
    </row>
    <row r="30" spans="1:25" s="53" customFormat="1" ht="18" customHeight="1">
      <c r="A30" s="52" t="s">
        <v>46</v>
      </c>
      <c r="B30" s="52"/>
      <c r="C30" s="52"/>
      <c r="D30" s="22"/>
      <c r="E30" s="52"/>
      <c r="F30" s="52"/>
      <c r="G30" s="52"/>
      <c r="H30" s="52"/>
      <c r="I30" s="52"/>
      <c r="J30" s="22"/>
      <c r="K30" s="52"/>
      <c r="L30" s="52"/>
      <c r="M30" s="52"/>
      <c r="N30" s="52"/>
      <c r="O30" s="52"/>
      <c r="P30" s="22"/>
      <c r="Q30" s="52"/>
      <c r="R30" s="52"/>
      <c r="S30" s="52"/>
      <c r="T30" s="52"/>
      <c r="U30" s="52"/>
      <c r="V30" s="52"/>
      <c r="W30" s="52"/>
      <c r="X30" s="52"/>
      <c r="Y30" s="52"/>
    </row>
    <row r="31" spans="1:25" s="53" customFormat="1" ht="18" customHeight="1">
      <c r="A31" s="52" t="s">
        <v>47</v>
      </c>
      <c r="B31" s="52">
        <f t="shared" si="6"/>
        <v>48.9</v>
      </c>
      <c r="C31" s="52">
        <f t="shared" si="7"/>
        <v>5.3</v>
      </c>
      <c r="D31" s="22">
        <f t="shared" si="2"/>
        <v>10.838445807770961</v>
      </c>
      <c r="E31" s="52"/>
      <c r="F31" s="52"/>
      <c r="G31" s="52"/>
      <c r="H31" s="52">
        <v>48.9</v>
      </c>
      <c r="I31" s="52">
        <v>5.3</v>
      </c>
      <c r="J31" s="22">
        <f t="shared" si="4"/>
        <v>10.838445807770961</v>
      </c>
      <c r="K31" s="52"/>
      <c r="L31" s="52"/>
      <c r="M31" s="52"/>
      <c r="N31" s="52"/>
      <c r="O31" s="52"/>
      <c r="P31" s="22"/>
      <c r="Q31" s="52"/>
      <c r="R31" s="52"/>
      <c r="S31" s="52"/>
      <c r="T31" s="52"/>
      <c r="U31" s="52"/>
      <c r="V31" s="52"/>
      <c r="W31" s="52"/>
      <c r="X31" s="52"/>
      <c r="Y31" s="52"/>
    </row>
    <row r="32" spans="1:25" s="53" customFormat="1" ht="18" customHeight="1">
      <c r="A32" s="52" t="s">
        <v>48</v>
      </c>
      <c r="B32" s="52">
        <f t="shared" si="6"/>
        <v>12000</v>
      </c>
      <c r="C32" s="52">
        <f t="shared" si="7"/>
        <v>0</v>
      </c>
      <c r="D32" s="22">
        <f t="shared" si="2"/>
        <v>0</v>
      </c>
      <c r="E32" s="52"/>
      <c r="F32" s="52"/>
      <c r="G32" s="52"/>
      <c r="H32" s="52"/>
      <c r="I32" s="52"/>
      <c r="J32" s="22"/>
      <c r="K32" s="52"/>
      <c r="L32" s="52"/>
      <c r="M32" s="52"/>
      <c r="N32" s="52">
        <v>12000</v>
      </c>
      <c r="O32" s="52">
        <v>0</v>
      </c>
      <c r="P32" s="22">
        <f t="shared" si="5"/>
        <v>0</v>
      </c>
      <c r="Q32" s="52"/>
      <c r="R32" s="52"/>
      <c r="S32" s="52"/>
      <c r="T32" s="52"/>
      <c r="U32" s="52"/>
      <c r="V32" s="52"/>
      <c r="W32" s="52"/>
      <c r="X32" s="52"/>
      <c r="Y32" s="52"/>
    </row>
    <row r="33" spans="1:25" s="53" customFormat="1" ht="18" customHeight="1">
      <c r="A33" s="52" t="s">
        <v>49</v>
      </c>
      <c r="B33" s="52">
        <f t="shared" si="6"/>
        <v>22.8</v>
      </c>
      <c r="C33" s="52">
        <f t="shared" si="7"/>
        <v>4.0999999999999996</v>
      </c>
      <c r="D33" s="22">
        <f t="shared" si="2"/>
        <v>17.982456140350873</v>
      </c>
      <c r="E33" s="52"/>
      <c r="F33" s="52"/>
      <c r="G33" s="52"/>
      <c r="H33" s="52">
        <v>22.8</v>
      </c>
      <c r="I33" s="52">
        <v>4.0999999999999996</v>
      </c>
      <c r="J33" s="22">
        <f t="shared" si="4"/>
        <v>17.982456140350873</v>
      </c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</row>
    <row r="34" spans="1:25" s="56" customFormat="1" ht="31.5">
      <c r="A34" s="57" t="s">
        <v>231</v>
      </c>
      <c r="B34" s="18">
        <f t="shared" si="6"/>
        <v>12277</v>
      </c>
      <c r="C34" s="18"/>
      <c r="D34" s="22"/>
      <c r="E34" s="18"/>
      <c r="F34" s="18"/>
      <c r="G34" s="18"/>
      <c r="H34" s="18"/>
      <c r="I34" s="18"/>
      <c r="J34" s="18"/>
      <c r="K34" s="18">
        <v>5000</v>
      </c>
      <c r="L34" s="18"/>
      <c r="M34" s="18"/>
      <c r="N34" s="18"/>
      <c r="O34" s="18"/>
      <c r="P34" s="18"/>
      <c r="Q34" s="18">
        <v>1200</v>
      </c>
      <c r="R34" s="18"/>
      <c r="S34" s="18"/>
      <c r="T34" s="18">
        <v>255</v>
      </c>
      <c r="U34" s="18"/>
      <c r="V34" s="18"/>
      <c r="W34" s="18">
        <v>5822</v>
      </c>
      <c r="X34" s="18"/>
      <c r="Y34" s="18"/>
    </row>
    <row r="35" spans="1:25" s="38" customFormat="1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>
        <v>5822000</v>
      </c>
      <c r="X35" s="37"/>
      <c r="Y35" s="37"/>
    </row>
    <row r="36" spans="1:25" s="37" customFormat="1"/>
  </sheetData>
  <mergeCells count="11">
    <mergeCell ref="E3:G3"/>
    <mergeCell ref="A3:A4"/>
    <mergeCell ref="B3:D3"/>
    <mergeCell ref="X2:Y2"/>
    <mergeCell ref="H1:Y1"/>
    <mergeCell ref="H3:J3"/>
    <mergeCell ref="K3:M3"/>
    <mergeCell ref="N3:P3"/>
    <mergeCell ref="Q3:S3"/>
    <mergeCell ref="T3:V3"/>
    <mergeCell ref="W3:Y3"/>
  </mergeCells>
  <printOptions gridLines="1"/>
  <pageMargins left="0" right="0" top="0.19685039370078741" bottom="0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таблица Г5</vt:lpstr>
      <vt:lpstr>дотации</vt:lpstr>
      <vt:lpstr>субсидии</vt:lpstr>
      <vt:lpstr>субвенции</vt:lpstr>
      <vt:lpstr>иные</vt:lpstr>
      <vt:lpstr>дотации!Заголовки_для_печати</vt:lpstr>
      <vt:lpstr>иные!Заголовки_для_печати</vt:lpstr>
      <vt:lpstr>субвенции!Заголовки_для_печати</vt:lpstr>
      <vt:lpstr>субсидии!Заголовки_для_печати</vt:lpstr>
      <vt:lpstr>'таблица Г5'!Заголовки_для_печати</vt:lpstr>
      <vt:lpstr>дотации!Область_печати</vt:lpstr>
      <vt:lpstr>иные!Область_печати</vt:lpstr>
      <vt:lpstr>субвенции!Область_печати</vt:lpstr>
      <vt:lpstr>субсидии!Область_печати</vt:lpstr>
      <vt:lpstr>'таблица Г5'!Область_печати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Камалтдинова Лейсен Нургалиевна</dc:creator>
  <cp:lastModifiedBy>Смирнов Игорь Николаевич</cp:lastModifiedBy>
  <cp:lastPrinted>2018-08-10T12:42:52Z</cp:lastPrinted>
  <dcterms:created xsi:type="dcterms:W3CDTF">2017-08-07T13:21:04Z</dcterms:created>
  <dcterms:modified xsi:type="dcterms:W3CDTF">2018-08-13T10:35:25Z</dcterms:modified>
</cp:coreProperties>
</file>