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630" yWindow="810" windowWidth="19440" windowHeight="10920" tabRatio="778"/>
  </bookViews>
  <sheets>
    <sheet name="ПО ГОСПРОГРАММАМ" sheetId="4" r:id="rId1"/>
  </sheets>
  <definedNames>
    <definedName name="_xlnm.Print_Titles" localSheetId="0">'ПО ГОСПРОГРАММАМ'!$4:$5</definedName>
  </definedNames>
  <calcPr calcId="145621"/>
</workbook>
</file>

<file path=xl/calcChain.xml><?xml version="1.0" encoding="utf-8"?>
<calcChain xmlns="http://schemas.openxmlformats.org/spreadsheetml/2006/main">
  <c r="E23" i="4" l="1"/>
  <c r="E20" i="4"/>
  <c r="C20" i="4"/>
  <c r="C21" i="4"/>
  <c r="C23" i="4" l="1"/>
  <c r="C22" i="4"/>
  <c r="D21" i="4"/>
  <c r="D20" i="4"/>
  <c r="C19" i="4"/>
  <c r="G19" i="4" s="1"/>
  <c r="C18" i="4"/>
  <c r="C17" i="4"/>
  <c r="F17" i="4" s="1"/>
  <c r="C16" i="4"/>
  <c r="D16" i="4" s="1"/>
  <c r="C15" i="4"/>
  <c r="G15" i="4" s="1"/>
  <c r="C14" i="4"/>
  <c r="C13" i="4"/>
  <c r="C12" i="4"/>
  <c r="G12" i="4" s="1"/>
  <c r="C11" i="4"/>
  <c r="F11" i="4" s="1"/>
  <c r="C10" i="4"/>
  <c r="C9" i="4"/>
  <c r="G9" i="4" s="1"/>
  <c r="C8" i="4"/>
  <c r="F8" i="4" s="1"/>
  <c r="C7" i="4"/>
  <c r="D7" i="4" s="1"/>
  <c r="D18" i="4"/>
  <c r="D14" i="4"/>
  <c r="D10" i="4"/>
  <c r="B8" i="4"/>
  <c r="B7" i="4"/>
  <c r="G7" i="4"/>
  <c r="D9" i="4"/>
  <c r="F9" i="4"/>
  <c r="F10" i="4"/>
  <c r="G10" i="4"/>
  <c r="D11" i="4"/>
  <c r="D12" i="4"/>
  <c r="F12" i="4"/>
  <c r="D13" i="4"/>
  <c r="F13" i="4"/>
  <c r="G13" i="4"/>
  <c r="F14" i="4"/>
  <c r="G14" i="4"/>
  <c r="D15" i="4"/>
  <c r="F15" i="4"/>
  <c r="G16" i="4"/>
  <c r="D17" i="4"/>
  <c r="F18" i="4"/>
  <c r="G18" i="4"/>
  <c r="D19" i="4"/>
  <c r="F19" i="4"/>
  <c r="F20" i="4"/>
  <c r="G20" i="4"/>
  <c r="F21" i="4"/>
  <c r="G21" i="4"/>
  <c r="D22" i="4"/>
  <c r="F22" i="4"/>
  <c r="F7" i="4" l="1"/>
  <c r="F16" i="4"/>
  <c r="G11" i="4"/>
  <c r="G8" i="4"/>
  <c r="D8" i="4"/>
  <c r="G17" i="4"/>
  <c r="G23" i="4" l="1"/>
  <c r="F23" i="4"/>
  <c r="D23" i="4" l="1"/>
</calcChain>
</file>

<file path=xl/sharedStrings.xml><?xml version="1.0" encoding="utf-8"?>
<sst xmlns="http://schemas.openxmlformats.org/spreadsheetml/2006/main" count="28" uniqueCount="28">
  <si>
    <t>Единица измерения: тыс. руб.</t>
  </si>
  <si>
    <t>Наименование показателя</t>
  </si>
  <si>
    <t>ВСЕГО РАСХОДОВ:</t>
  </si>
  <si>
    <t xml:space="preserve">    Государственная программа Чувашской Республики "Развитие жилищного строительства и сферы жилищно-коммунального хозяйства"</t>
  </si>
  <si>
    <t xml:space="preserve">    Государственная программа Чувашской Республики "Развитие здравоохранения"</t>
  </si>
  <si>
    <t xml:space="preserve">    Государственная программа Чувашской Республики "Социальная поддержка граждан"</t>
  </si>
  <si>
    <t xml:space="preserve">    Государственная программа Чувашской Республики "Развитие культуры и туризма"</t>
  </si>
  <si>
    <t xml:space="preserve">    Государственная программа Чувашской Республики "Развитие физической культуры и спорта"</t>
  </si>
  <si>
    <t xml:space="preserve">    Государственная программа Чувашской Республики "Содействие занятости населения"</t>
  </si>
  <si>
    <t xml:space="preserve">    Государственная программа Чувашской Республики "Развитие образования"</t>
  </si>
  <si>
    <t xml:space="preserve">    Государственная программа Чувашской Республики "Повышение безопасности жизнедеятельности населения и территорий Чувашской Республики"</t>
  </si>
  <si>
    <t xml:space="preserve">    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</si>
  <si>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 xml:space="preserve">    Государственная программа Чувашской Республики "Экономическое развитие Чувашской Республики"</t>
  </si>
  <si>
    <t xml:space="preserve">    Государственная программа Чувашской Республики "Развитие транспортной системы Чувашской Республики"</t>
  </si>
  <si>
    <t xml:space="preserve">    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</si>
  <si>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 xml:space="preserve">    Государственная программа Чувашской Республики "Управление общественными финансами и государственным долгом Чувашской Республики"</t>
  </si>
  <si>
    <t xml:space="preserve">    Государственная программа Чувашской Республики "Развитие потенциала государственного управления"</t>
  </si>
  <si>
    <t xml:space="preserve">    Государственная программа Чувашской Республики "Информационное общество Чувашии"</t>
  </si>
  <si>
    <t xml:space="preserve">    Государственная программа Чувашской Республики "Развитие промышленности и инновационная экономика"</t>
  </si>
  <si>
    <t>% исполнения</t>
  </si>
  <si>
    <t>План на 2017 год</t>
  </si>
  <si>
    <t>-</t>
  </si>
  <si>
    <t xml:space="preserve">Факт на 01.10.2017 </t>
  </si>
  <si>
    <t>Факт на 01.10.2016</t>
  </si>
  <si>
    <t>Темп роста (снижения) 2017 к 2016 году на 01.10.2017</t>
  </si>
  <si>
    <t>тыс. рублей</t>
  </si>
  <si>
    <t>%</t>
  </si>
  <si>
    <t>Информация об исполнении республиканского бюджета Чувашсской Республики за 9 месяцев 2017 года по расходам в разрезе государственных программ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</si>
</sst>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family val="2"/>
    </font>
    <font>
      <sz val="11"/>
      <name val="Calibri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TimesET"/>
    </font>
    <font>
      <b/>
      <i/>
      <sz val="12"/>
      <color rgb="FF000000"/>
      <name val="Arial Cyr"/>
    </font>
    <font>
      <i/>
      <sz val="11"/>
      <name val="Calibri"/>
      <family val="2"/>
      <scheme val="minor"/>
    </font>
    <font>
      <i/>
      <sz val="10"/>
      <color rgb="FF000000"/>
      <name val="Arial Cyr"/>
    </font>
    <font>
      <b/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2" fillId="0" borderId="1">
      <alignment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49" fontId="2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2">
      <alignment horizontal="left"/>
    </xf>
    <xf numFmtId="4" fontId="4" fillId="3" borderId="2">
      <alignment horizontal="right" vertical="top" shrinkToFit="1"/>
    </xf>
    <xf numFmtId="10" fontId="4" fillId="3" borderId="2">
      <alignment horizontal="right" vertical="top" shrinkToFit="1"/>
    </xf>
    <xf numFmtId="0" fontId="2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5" fillId="0" borderId="1"/>
    <xf numFmtId="0" fontId="5" fillId="0" borderId="1"/>
    <xf numFmtId="0" fontId="2" fillId="4" borderId="1"/>
    <xf numFmtId="0" fontId="2" fillId="4" borderId="3"/>
    <xf numFmtId="0" fontId="2" fillId="4" borderId="4"/>
    <xf numFmtId="49" fontId="2" fillId="0" borderId="2">
      <alignment horizontal="left" vertical="top" wrapText="1" indent="2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4" borderId="4">
      <alignment shrinkToFit="1"/>
    </xf>
    <xf numFmtId="0" fontId="2" fillId="4" borderId="5"/>
    <xf numFmtId="0" fontId="2" fillId="4" borderId="4">
      <alignment horizontal="center"/>
    </xf>
    <xf numFmtId="0" fontId="2" fillId="4" borderId="4">
      <alignment horizontal="left"/>
    </xf>
    <xf numFmtId="0" fontId="2" fillId="4" borderId="5">
      <alignment horizontal="center"/>
    </xf>
    <xf numFmtId="0" fontId="2" fillId="4" borderId="5">
      <alignment horizontal="left"/>
    </xf>
    <xf numFmtId="0" fontId="6" fillId="0" borderId="1"/>
    <xf numFmtId="0" fontId="8" fillId="0" borderId="1"/>
    <xf numFmtId="0" fontId="9" fillId="0" borderId="1">
      <alignment wrapText="1"/>
    </xf>
    <xf numFmtId="0" fontId="10" fillId="0" borderId="1">
      <alignment horizontal="center" wrapText="1"/>
    </xf>
    <xf numFmtId="0" fontId="10" fillId="0" borderId="1">
      <alignment horizontal="center"/>
    </xf>
    <xf numFmtId="0" fontId="9" fillId="0" borderId="1">
      <alignment horizontal="right"/>
    </xf>
    <xf numFmtId="0" fontId="9" fillId="0" borderId="2">
      <alignment horizontal="center" vertical="center" wrapText="1"/>
    </xf>
    <xf numFmtId="0" fontId="7" fillId="0" borderId="2">
      <alignment horizontal="left"/>
    </xf>
    <xf numFmtId="0" fontId="9" fillId="0" borderId="1"/>
    <xf numFmtId="0" fontId="9" fillId="0" borderId="1">
      <alignment horizontal="left" wrapText="1"/>
    </xf>
    <xf numFmtId="49" fontId="9" fillId="0" borderId="2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horizontal="center" vertical="center" wrapText="1"/>
    </xf>
    <xf numFmtId="0" fontId="9" fillId="0" borderId="1">
      <alignment horizontal="left" wrapText="1"/>
    </xf>
    <xf numFmtId="10" fontId="7" fillId="3" borderId="2">
      <alignment horizontal="right" vertical="top" shrinkToFit="1"/>
    </xf>
    <xf numFmtId="0" fontId="10" fillId="0" borderId="1">
      <alignment horizontal="center" wrapText="1"/>
    </xf>
    <xf numFmtId="0" fontId="10" fillId="0" borderId="1">
      <alignment horizontal="center"/>
    </xf>
    <xf numFmtId="0" fontId="7" fillId="0" borderId="2">
      <alignment vertical="top" wrapText="1"/>
    </xf>
    <xf numFmtId="4" fontId="7" fillId="2" borderId="2">
      <alignment horizontal="right" vertical="top" shrinkToFit="1"/>
    </xf>
    <xf numFmtId="10" fontId="7" fillId="2" borderId="2">
      <alignment horizontal="right" vertical="top" shrinkToFit="1"/>
    </xf>
    <xf numFmtId="0" fontId="6" fillId="0" borderId="1"/>
    <xf numFmtId="0" fontId="6" fillId="0" borderId="1"/>
    <xf numFmtId="0" fontId="11" fillId="0" borderId="1"/>
    <xf numFmtId="0" fontId="11" fillId="0" borderId="1"/>
    <xf numFmtId="0" fontId="6" fillId="0" borderId="1"/>
    <xf numFmtId="0" fontId="9" fillId="5" borderId="1"/>
    <xf numFmtId="0" fontId="9" fillId="5" borderId="3"/>
    <xf numFmtId="0" fontId="9" fillId="5" borderId="4"/>
    <xf numFmtId="49" fontId="9" fillId="0" borderId="2">
      <alignment horizontal="left" vertical="top" wrapText="1" indent="2"/>
    </xf>
    <xf numFmtId="0" fontId="9" fillId="5" borderId="5"/>
    <xf numFmtId="4" fontId="9" fillId="0" borderId="2">
      <alignment horizontal="right" vertical="top" shrinkToFit="1"/>
    </xf>
    <xf numFmtId="10" fontId="9" fillId="0" borderId="2">
      <alignment horizontal="right" vertical="top" shrinkToFit="1"/>
    </xf>
    <xf numFmtId="0" fontId="1" fillId="0" borderId="1"/>
  </cellStyleXfs>
  <cellXfs count="38">
    <xf numFmtId="0" fontId="0" fillId="0" borderId="0" xfId="0"/>
    <xf numFmtId="0" fontId="2" fillId="0" borderId="1" xfId="2" applyNumberFormat="1" applyProtection="1"/>
    <xf numFmtId="0" fontId="6" fillId="0" borderId="1" xfId="32" applyProtection="1">
      <protection locked="0"/>
    </xf>
    <xf numFmtId="0" fontId="3" fillId="0" borderId="1" xfId="4" applyProtection="1">
      <alignment horizontal="center"/>
      <protection locked="0"/>
    </xf>
    <xf numFmtId="0" fontId="13" fillId="0" borderId="1" xfId="4" applyFont="1" applyProtection="1">
      <alignment horizontal="center"/>
      <protection locked="0"/>
    </xf>
    <xf numFmtId="0" fontId="15" fillId="0" borderId="1" xfId="2" applyNumberFormat="1" applyFont="1" applyProtection="1"/>
    <xf numFmtId="0" fontId="14" fillId="0" borderId="1" xfId="32" applyFont="1" applyProtection="1">
      <protection locked="0"/>
    </xf>
    <xf numFmtId="0" fontId="6" fillId="0" borderId="1" xfId="32" applyFont="1" applyProtection="1">
      <protection locked="0"/>
    </xf>
    <xf numFmtId="0" fontId="16" fillId="0" borderId="1" xfId="32" applyFont="1" applyFill="1" applyProtection="1">
      <protection locked="0"/>
    </xf>
    <xf numFmtId="0" fontId="18" fillId="0" borderId="2" xfId="6" applyFont="1" applyProtection="1">
      <alignment horizontal="center" vertical="center" wrapText="1"/>
      <protection locked="0"/>
    </xf>
    <xf numFmtId="0" fontId="18" fillId="0" borderId="10" xfId="6" applyFont="1" applyBorder="1" applyProtection="1">
      <alignment horizontal="center" vertical="center" wrapText="1"/>
      <protection locked="0"/>
    </xf>
    <xf numFmtId="0" fontId="20" fillId="0" borderId="10" xfId="6" applyFont="1" applyBorder="1" applyProtection="1">
      <alignment horizontal="center" vertical="center" wrapText="1"/>
      <protection locked="0"/>
    </xf>
    <xf numFmtId="0" fontId="18" fillId="0" borderId="2" xfId="7" applyNumberFormat="1" applyFont="1" applyProtection="1">
      <alignment vertical="top" wrapText="1"/>
    </xf>
    <xf numFmtId="0" fontId="21" fillId="0" borderId="2" xfId="11" applyNumberFormat="1" applyFont="1" applyFill="1" applyProtection="1">
      <alignment horizontal="left"/>
    </xf>
    <xf numFmtId="0" fontId="18" fillId="0" borderId="6" xfId="6" applyFont="1" applyBorder="1" applyAlignment="1" applyProtection="1">
      <alignment horizontal="center" vertical="center" wrapText="1"/>
      <protection locked="0"/>
    </xf>
    <xf numFmtId="0" fontId="19" fillId="0" borderId="6" xfId="32" applyFont="1" applyBorder="1" applyAlignment="1" applyProtection="1">
      <alignment horizontal="center" vertical="center" wrapText="1"/>
      <protection locked="0"/>
    </xf>
    <xf numFmtId="164" fontId="18" fillId="0" borderId="2" xfId="9" applyNumberFormat="1" applyFont="1" applyFill="1" applyProtection="1">
      <alignment horizontal="right" vertical="top" shrinkToFit="1"/>
    </xf>
    <xf numFmtId="164" fontId="18" fillId="0" borderId="9" xfId="9" applyNumberFormat="1" applyFont="1" applyFill="1" applyBorder="1" applyProtection="1">
      <alignment horizontal="right" vertical="top" shrinkToFit="1"/>
    </xf>
    <xf numFmtId="164" fontId="20" fillId="0" borderId="6" xfId="9" applyNumberFormat="1" applyFont="1" applyFill="1" applyBorder="1" applyProtection="1">
      <alignment horizontal="right" vertical="top" shrinkToFit="1"/>
    </xf>
    <xf numFmtId="164" fontId="21" fillId="0" borderId="2" xfId="12" applyNumberFormat="1" applyFont="1" applyFill="1" applyProtection="1">
      <alignment horizontal="right" vertical="top" shrinkToFit="1"/>
    </xf>
    <xf numFmtId="164" fontId="21" fillId="0" borderId="9" xfId="12" applyNumberFormat="1" applyFont="1" applyFill="1" applyBorder="1" applyProtection="1">
      <alignment horizontal="right" vertical="top" shrinkToFit="1"/>
    </xf>
    <xf numFmtId="164" fontId="21" fillId="0" borderId="9" xfId="9" applyNumberFormat="1" applyFont="1" applyFill="1" applyBorder="1" applyProtection="1">
      <alignment horizontal="right" vertical="top" shrinkToFit="1"/>
    </xf>
    <xf numFmtId="164" fontId="22" fillId="0" borderId="6" xfId="9" applyNumberFormat="1" applyFont="1" applyFill="1" applyBorder="1" applyProtection="1">
      <alignment horizontal="right" vertical="top" shrinkToFit="1"/>
    </xf>
    <xf numFmtId="164" fontId="6" fillId="0" borderId="1" xfId="32" applyNumberFormat="1" applyFont="1" applyProtection="1">
      <protection locked="0"/>
    </xf>
    <xf numFmtId="0" fontId="3" fillId="0" borderId="1" xfId="4" applyNumberFormat="1" applyProtection="1">
      <alignment horizontal="center"/>
    </xf>
    <xf numFmtId="0" fontId="3" fillId="0" borderId="1" xfId="4" applyProtection="1">
      <alignment horizontal="center"/>
      <protection locked="0"/>
    </xf>
    <xf numFmtId="0" fontId="12" fillId="0" borderId="1" xfId="3" applyNumberFormat="1" applyFont="1" applyAlignment="1" applyProtection="1">
      <alignment horizontal="center" wrapText="1"/>
    </xf>
    <xf numFmtId="0" fontId="18" fillId="0" borderId="9" xfId="6" applyNumberFormat="1" applyFont="1" applyBorder="1" applyProtection="1">
      <alignment horizontal="center" vertical="center" wrapText="1"/>
    </xf>
    <xf numFmtId="0" fontId="18" fillId="0" borderId="9" xfId="6" applyFont="1" applyBorder="1" applyProtection="1">
      <alignment horizontal="center" vertical="center" wrapText="1"/>
      <protection locked="0"/>
    </xf>
    <xf numFmtId="0" fontId="18" fillId="0" borderId="2" xfId="6" applyNumberFormat="1" applyFont="1" applyProtection="1">
      <alignment horizontal="center" vertical="center" wrapText="1"/>
    </xf>
    <xf numFmtId="0" fontId="18" fillId="0" borderId="2" xfId="6" applyFont="1" applyProtection="1">
      <alignment horizontal="center" vertical="center" wrapText="1"/>
      <protection locked="0"/>
    </xf>
    <xf numFmtId="0" fontId="23" fillId="0" borderId="7" xfId="32" applyFont="1" applyBorder="1" applyAlignment="1" applyProtection="1">
      <alignment horizontal="center" vertical="center"/>
      <protection locked="0"/>
    </xf>
    <xf numFmtId="0" fontId="23" fillId="0" borderId="8" xfId="32" applyFont="1" applyBorder="1" applyAlignment="1" applyProtection="1">
      <alignment horizontal="center" vertical="center"/>
      <protection locked="0"/>
    </xf>
    <xf numFmtId="0" fontId="17" fillId="0" borderId="1" xfId="5" applyNumberFormat="1" applyFont="1" applyAlignment="1" applyProtection="1">
      <alignment horizontal="right"/>
    </xf>
    <xf numFmtId="0" fontId="17" fillId="0" borderId="1" xfId="5" applyFont="1" applyAlignment="1" applyProtection="1">
      <alignment horizontal="right"/>
      <protection locked="0"/>
    </xf>
    <xf numFmtId="0" fontId="24" fillId="0" borderId="1" xfId="0" applyFont="1" applyBorder="1" applyAlignment="1"/>
    <xf numFmtId="0" fontId="18" fillId="0" borderId="11" xfId="6" applyNumberFormat="1" applyFont="1" applyBorder="1" applyAlignment="1" applyProtection="1">
      <alignment horizontal="center" vertical="center" wrapText="1"/>
    </xf>
    <xf numFmtId="0" fontId="18" fillId="0" borderId="12" xfId="6" applyNumberFormat="1" applyFont="1" applyBorder="1" applyAlignment="1" applyProtection="1">
      <alignment horizontal="center" vertical="center" wrapText="1"/>
    </xf>
  </cellXfs>
  <cellStyles count="65">
    <cellStyle name="br" xfId="17"/>
    <cellStyle name="br 2" xfId="52"/>
    <cellStyle name="col" xfId="16"/>
    <cellStyle name="col 2" xfId="53"/>
    <cellStyle name="style0" xfId="18"/>
    <cellStyle name="style0 2" xfId="54"/>
    <cellStyle name="td" xfId="19"/>
    <cellStyle name="td 2" xfId="55"/>
    <cellStyle name="tr" xfId="15"/>
    <cellStyle name="tr 2" xfId="56"/>
    <cellStyle name="xl21" xfId="20"/>
    <cellStyle name="xl21 2" xfId="57"/>
    <cellStyle name="xl22" xfId="1"/>
    <cellStyle name="xl22 2" xfId="34"/>
    <cellStyle name="xl23" xfId="2"/>
    <cellStyle name="xl23 2" xfId="35"/>
    <cellStyle name="xl24" xfId="3"/>
    <cellStyle name="xl24 2" xfId="36"/>
    <cellStyle name="xl25" xfId="4"/>
    <cellStyle name="xl25 2" xfId="37"/>
    <cellStyle name="xl26" xfId="5"/>
    <cellStyle name="xl26 2" xfId="58"/>
    <cellStyle name="xl27" xfId="21"/>
    <cellStyle name="xl27 2" xfId="38"/>
    <cellStyle name="xl28" xfId="6"/>
    <cellStyle name="xl28 2" xfId="59"/>
    <cellStyle name="xl29" xfId="22"/>
    <cellStyle name="xl29 2" xfId="60"/>
    <cellStyle name="xl30" xfId="23"/>
    <cellStyle name="xl30 2" xfId="39"/>
    <cellStyle name="xl31" xfId="8"/>
    <cellStyle name="xl31 2" xfId="61"/>
    <cellStyle name="xl32" xfId="24"/>
    <cellStyle name="xl32 2" xfId="40"/>
    <cellStyle name="xl33" xfId="25"/>
    <cellStyle name="xl33 2" xfId="41"/>
    <cellStyle name="xl34" xfId="26"/>
    <cellStyle name="xl34 2" xfId="42"/>
    <cellStyle name="xl35" xfId="11"/>
    <cellStyle name="xl35 2" xfId="62"/>
    <cellStyle name="xl36" xfId="12"/>
    <cellStyle name="xl36 2" xfId="43"/>
    <cellStyle name="xl37" xfId="13"/>
    <cellStyle name="xl37 2" xfId="44"/>
    <cellStyle name="xl38" xfId="27"/>
    <cellStyle name="xl38 2" xfId="45"/>
    <cellStyle name="xl39" xfId="14"/>
    <cellStyle name="xl39 2" xfId="63"/>
    <cellStyle name="xl40" xfId="7"/>
    <cellStyle name="xl40 2" xfId="46"/>
    <cellStyle name="xl41" xfId="9"/>
    <cellStyle name="xl41 2" xfId="47"/>
    <cellStyle name="xl42" xfId="10"/>
    <cellStyle name="xl42 2" xfId="48"/>
    <cellStyle name="xl43" xfId="28"/>
    <cellStyle name="xl43 2" xfId="49"/>
    <cellStyle name="xl44" xfId="29"/>
    <cellStyle name="xl44 2" xfId="50"/>
    <cellStyle name="xl45" xfId="30"/>
    <cellStyle name="xl45 2" xfId="51"/>
    <cellStyle name="xl46" xfId="31"/>
    <cellStyle name="Обычный" xfId="0" builtinId="0"/>
    <cellStyle name="Обычный 2" xfId="32"/>
    <cellStyle name="Обычный 3" xfId="33"/>
    <cellStyle name="Обычный 4" xfId="6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K24"/>
  <sheetViews>
    <sheetView showGridLines="0" tabSelected="1" zoomScale="70" zoomScaleNormal="70" workbookViewId="0">
      <pane ySplit="5" topLeftCell="A6" activePane="bottomLeft" state="frozen"/>
      <selection pane="bottomLeft" activeCell="A7" sqref="A7"/>
    </sheetView>
  </sheetViews>
  <sheetFormatPr defaultRowHeight="15"/>
  <cols>
    <col min="1" max="1" width="61.85546875" style="2" customWidth="1"/>
    <col min="2" max="2" width="15" style="2" customWidth="1"/>
    <col min="3" max="3" width="15.28515625" style="2" customWidth="1"/>
    <col min="4" max="4" width="14.5703125" style="6" customWidth="1"/>
    <col min="5" max="5" width="16.140625" style="2" customWidth="1"/>
    <col min="6" max="6" width="14.5703125" style="2" customWidth="1"/>
    <col min="7" max="7" width="15.140625" style="6" customWidth="1"/>
    <col min="8" max="10" width="9.140625" style="2"/>
    <col min="11" max="11" width="12" style="2" bestFit="1" customWidth="1"/>
    <col min="12" max="16384" width="9.140625" style="2"/>
  </cols>
  <sheetData>
    <row r="1" spans="1:11" ht="33" customHeight="1">
      <c r="A1" s="26" t="s">
        <v>27</v>
      </c>
      <c r="B1" s="26"/>
      <c r="C1" s="26"/>
      <c r="D1" s="26"/>
      <c r="E1" s="26"/>
      <c r="F1" s="26"/>
      <c r="G1" s="26"/>
    </row>
    <row r="2" spans="1:11" ht="15.75" customHeight="1">
      <c r="A2" s="24"/>
      <c r="B2" s="25"/>
      <c r="C2" s="25"/>
      <c r="D2" s="4"/>
      <c r="E2" s="3"/>
      <c r="F2" s="3"/>
    </row>
    <row r="3" spans="1:11" ht="12.75" customHeight="1">
      <c r="A3" s="33" t="s">
        <v>0</v>
      </c>
      <c r="B3" s="34"/>
      <c r="C3" s="34"/>
      <c r="D3" s="35"/>
      <c r="E3" s="35"/>
      <c r="F3" s="35"/>
      <c r="G3" s="35"/>
    </row>
    <row r="4" spans="1:11" ht="57.75" customHeight="1">
      <c r="A4" s="29" t="s">
        <v>1</v>
      </c>
      <c r="B4" s="29" t="s">
        <v>20</v>
      </c>
      <c r="C4" s="27" t="s">
        <v>22</v>
      </c>
      <c r="D4" s="31" t="s">
        <v>19</v>
      </c>
      <c r="E4" s="27" t="s">
        <v>23</v>
      </c>
      <c r="F4" s="36" t="s">
        <v>24</v>
      </c>
      <c r="G4" s="37"/>
    </row>
    <row r="5" spans="1:11" ht="39.75" customHeight="1">
      <c r="A5" s="30"/>
      <c r="B5" s="30"/>
      <c r="C5" s="28"/>
      <c r="D5" s="32"/>
      <c r="E5" s="28"/>
      <c r="F5" s="14" t="s">
        <v>25</v>
      </c>
      <c r="G5" s="15" t="s">
        <v>26</v>
      </c>
    </row>
    <row r="6" spans="1:11" ht="15" customHeight="1">
      <c r="A6" s="9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1">
        <v>7</v>
      </c>
    </row>
    <row r="7" spans="1:11" s="7" customFormat="1" ht="47.25">
      <c r="A7" s="12" t="s">
        <v>3</v>
      </c>
      <c r="B7" s="16">
        <f>2243094769.2/1000</f>
        <v>2243094.7692</v>
      </c>
      <c r="C7" s="16">
        <f>1584811794.41/1000</f>
        <v>1584811.7944100001</v>
      </c>
      <c r="D7" s="17">
        <f>C7/B7*100</f>
        <v>70.65291293845884</v>
      </c>
      <c r="E7" s="16">
        <v>1380504.9868099999</v>
      </c>
      <c r="F7" s="17">
        <f>C7-E7</f>
        <v>204306.80760000017</v>
      </c>
      <c r="G7" s="18">
        <f>C7/E7*100</f>
        <v>114.79942554007732</v>
      </c>
    </row>
    <row r="8" spans="1:11" s="7" customFormat="1" ht="31.5">
      <c r="A8" s="12" t="s">
        <v>4</v>
      </c>
      <c r="B8" s="16">
        <f>7554828648.86/1000</f>
        <v>7554828.6488600001</v>
      </c>
      <c r="C8" s="16">
        <f>5478046389.35/1000</f>
        <v>5478046.3893500008</v>
      </c>
      <c r="D8" s="17">
        <f t="shared" ref="D8:D22" si="0">C8/B8*100</f>
        <v>72.51053126369213</v>
      </c>
      <c r="E8" s="16">
        <v>5683865.9304999998</v>
      </c>
      <c r="F8" s="17">
        <f t="shared" ref="F8:F23" si="1">C8-E8</f>
        <v>-205819.54114999902</v>
      </c>
      <c r="G8" s="18">
        <f t="shared" ref="G8:G23" si="2">C8/E8*100</f>
        <v>96.378881140641298</v>
      </c>
    </row>
    <row r="9" spans="1:11" s="7" customFormat="1" ht="31.5">
      <c r="A9" s="12" t="s">
        <v>5</v>
      </c>
      <c r="B9" s="16">
        <v>5834406.4122399995</v>
      </c>
      <c r="C9" s="16">
        <f>4051463511.12/1000</f>
        <v>4051463.5111199999</v>
      </c>
      <c r="D9" s="17">
        <f t="shared" si="0"/>
        <v>69.44088609632054</v>
      </c>
      <c r="E9" s="16">
        <v>4170701.7734099999</v>
      </c>
      <c r="F9" s="17">
        <f t="shared" si="1"/>
        <v>-119238.26228999998</v>
      </c>
      <c r="G9" s="18">
        <f t="shared" si="2"/>
        <v>97.141050385088789</v>
      </c>
      <c r="K9" s="23"/>
    </row>
    <row r="10" spans="1:11" s="7" customFormat="1" ht="31.5">
      <c r="A10" s="12" t="s">
        <v>6</v>
      </c>
      <c r="B10" s="16">
        <v>1629214.8534000001</v>
      </c>
      <c r="C10" s="16">
        <f>675486419.08/1000</f>
        <v>675486.41908000002</v>
      </c>
      <c r="D10" s="17">
        <f t="shared" si="0"/>
        <v>41.460855679674836</v>
      </c>
      <c r="E10" s="16">
        <v>676753.28986000002</v>
      </c>
      <c r="F10" s="17">
        <f t="shared" si="1"/>
        <v>-1266.8707799999975</v>
      </c>
      <c r="G10" s="18">
        <f t="shared" si="2"/>
        <v>99.812801681353918</v>
      </c>
    </row>
    <row r="11" spans="1:11" s="7" customFormat="1" ht="31.5">
      <c r="A11" s="12" t="s">
        <v>7</v>
      </c>
      <c r="B11" s="16">
        <v>1082432.3883800001</v>
      </c>
      <c r="C11" s="16">
        <f>428270061.91/1000</f>
        <v>428270.06191000005</v>
      </c>
      <c r="D11" s="17">
        <f t="shared" si="0"/>
        <v>39.565525432120666</v>
      </c>
      <c r="E11" s="16">
        <v>562487.47826</v>
      </c>
      <c r="F11" s="17">
        <f t="shared" si="1"/>
        <v>-134217.41634999996</v>
      </c>
      <c r="G11" s="18">
        <f t="shared" si="2"/>
        <v>76.138594806556696</v>
      </c>
    </row>
    <row r="12" spans="1:11" s="7" customFormat="1" ht="31.5">
      <c r="A12" s="12" t="s">
        <v>8</v>
      </c>
      <c r="B12" s="16">
        <v>424150.15005</v>
      </c>
      <c r="C12" s="16">
        <f>296406697.48/1000</f>
        <v>296406.69748000003</v>
      </c>
      <c r="D12" s="17">
        <f t="shared" si="0"/>
        <v>69.882492660926516</v>
      </c>
      <c r="E12" s="16">
        <v>328385.74852999998</v>
      </c>
      <c r="F12" s="17">
        <f t="shared" si="1"/>
        <v>-31979.051049999951</v>
      </c>
      <c r="G12" s="18">
        <f t="shared" si="2"/>
        <v>90.261742114829175</v>
      </c>
    </row>
    <row r="13" spans="1:11" s="7" customFormat="1" ht="31.5">
      <c r="A13" s="12" t="s">
        <v>9</v>
      </c>
      <c r="B13" s="16">
        <v>11596677.943089999</v>
      </c>
      <c r="C13" s="16">
        <f>8092772681.47/1000</f>
        <v>8092772.6814700002</v>
      </c>
      <c r="D13" s="17">
        <f t="shared" si="0"/>
        <v>69.785267135853871</v>
      </c>
      <c r="E13" s="16">
        <v>7293604.5591500001</v>
      </c>
      <c r="F13" s="17">
        <f t="shared" si="1"/>
        <v>799168.12232000008</v>
      </c>
      <c r="G13" s="18">
        <f t="shared" si="2"/>
        <v>110.95710791336259</v>
      </c>
    </row>
    <row r="14" spans="1:11" s="7" customFormat="1" ht="47.25">
      <c r="A14" s="12" t="s">
        <v>10</v>
      </c>
      <c r="B14" s="16">
        <v>229484.60399999999</v>
      </c>
      <c r="C14" s="16">
        <f>133302735.47/1000</f>
        <v>133302.73546999999</v>
      </c>
      <c r="D14" s="17">
        <f t="shared" si="0"/>
        <v>58.087877420308331</v>
      </c>
      <c r="E14" s="16">
        <v>104158.25803</v>
      </c>
      <c r="F14" s="17">
        <f t="shared" si="1"/>
        <v>29144.477439999988</v>
      </c>
      <c r="G14" s="18">
        <f t="shared" si="2"/>
        <v>127.98095704673335</v>
      </c>
    </row>
    <row r="15" spans="1:11" s="7" customFormat="1" ht="63">
      <c r="A15" s="12" t="s">
        <v>11</v>
      </c>
      <c r="B15" s="16">
        <v>3454048.443</v>
      </c>
      <c r="C15" s="16">
        <f>2155777078.34/1000</f>
        <v>2155777.07834</v>
      </c>
      <c r="D15" s="17">
        <f t="shared" si="0"/>
        <v>62.41305279631829</v>
      </c>
      <c r="E15" s="16">
        <v>2008450.93622</v>
      </c>
      <c r="F15" s="17">
        <f t="shared" si="1"/>
        <v>147326.14211999997</v>
      </c>
      <c r="G15" s="18">
        <f t="shared" si="2"/>
        <v>107.33531197915518</v>
      </c>
    </row>
    <row r="16" spans="1:11" s="7" customFormat="1" ht="31.5">
      <c r="A16" s="12" t="s">
        <v>12</v>
      </c>
      <c r="B16" s="16">
        <v>811659.80724999995</v>
      </c>
      <c r="C16" s="16">
        <f>161732492.54/1000</f>
        <v>161732.49253999998</v>
      </c>
      <c r="D16" s="17">
        <f t="shared" si="0"/>
        <v>19.926142836611426</v>
      </c>
      <c r="E16" s="16">
        <v>158278.88719000001</v>
      </c>
      <c r="F16" s="17">
        <f t="shared" si="1"/>
        <v>3453.6053499999689</v>
      </c>
      <c r="G16" s="18">
        <f t="shared" si="2"/>
        <v>102.18197474806239</v>
      </c>
    </row>
    <row r="17" spans="1:7" s="7" customFormat="1" ht="31.5">
      <c r="A17" s="12" t="s">
        <v>13</v>
      </c>
      <c r="B17" s="16">
        <v>4396382.9027500004</v>
      </c>
      <c r="C17" s="16">
        <f>2533718265.38/1000</f>
        <v>2533718.2653800002</v>
      </c>
      <c r="D17" s="17">
        <f t="shared" si="0"/>
        <v>57.631883332889934</v>
      </c>
      <c r="E17" s="16">
        <v>1913744.65916</v>
      </c>
      <c r="F17" s="17">
        <f t="shared" si="1"/>
        <v>619973.60622000019</v>
      </c>
      <c r="G17" s="18">
        <f t="shared" si="2"/>
        <v>132.39583730528216</v>
      </c>
    </row>
    <row r="18" spans="1:7" s="7" customFormat="1" ht="47.25">
      <c r="A18" s="12" t="s">
        <v>14</v>
      </c>
      <c r="B18" s="16">
        <v>367728.6777</v>
      </c>
      <c r="C18" s="16">
        <f>147702380.4/1000</f>
        <v>147702.38039999999</v>
      </c>
      <c r="D18" s="17">
        <f t="shared" si="0"/>
        <v>40.166130453523778</v>
      </c>
      <c r="E18" s="16">
        <v>152334.04496</v>
      </c>
      <c r="F18" s="17">
        <f t="shared" si="1"/>
        <v>-4631.6645600000047</v>
      </c>
      <c r="G18" s="18">
        <f t="shared" si="2"/>
        <v>96.959534186060509</v>
      </c>
    </row>
    <row r="19" spans="1:7" s="7" customFormat="1" ht="47.25">
      <c r="A19" s="12" t="s">
        <v>15</v>
      </c>
      <c r="B19" s="16">
        <v>2549859.3289999999</v>
      </c>
      <c r="C19" s="16">
        <f>1073307364.12/1000</f>
        <v>1073307.36412</v>
      </c>
      <c r="D19" s="17">
        <f t="shared" si="0"/>
        <v>42.092806921271539</v>
      </c>
      <c r="E19" s="16">
        <v>1038869.00365</v>
      </c>
      <c r="F19" s="17">
        <f t="shared" si="1"/>
        <v>34438.360470000072</v>
      </c>
      <c r="G19" s="18">
        <f t="shared" si="2"/>
        <v>103.31498584990054</v>
      </c>
    </row>
    <row r="20" spans="1:7" s="7" customFormat="1" ht="31.5">
      <c r="A20" s="12" t="s">
        <v>16</v>
      </c>
      <c r="B20" s="16">
        <v>589719.80000000005</v>
      </c>
      <c r="C20" s="16">
        <f>398975225.34/1000-215.58</f>
        <v>398759.64533999993</v>
      </c>
      <c r="D20" s="17">
        <f t="shared" si="0"/>
        <v>67.618493620190463</v>
      </c>
      <c r="E20" s="16">
        <f>393118.69861-2277.75</f>
        <v>390840.94861000002</v>
      </c>
      <c r="F20" s="17">
        <f t="shared" si="1"/>
        <v>7918.6967299999087</v>
      </c>
      <c r="G20" s="18">
        <f t="shared" si="2"/>
        <v>102.02606629580708</v>
      </c>
    </row>
    <row r="21" spans="1:7" s="7" customFormat="1" ht="31.5">
      <c r="A21" s="12" t="s">
        <v>17</v>
      </c>
      <c r="B21" s="16">
        <v>199183.76699999999</v>
      </c>
      <c r="C21" s="16">
        <f>110464058.88/1000</f>
        <v>110464.05888</v>
      </c>
      <c r="D21" s="17">
        <f t="shared" si="0"/>
        <v>55.458364174827558</v>
      </c>
      <c r="E21" s="16">
        <v>91720.658630000005</v>
      </c>
      <c r="F21" s="17">
        <f t="shared" si="1"/>
        <v>18743.400249999992</v>
      </c>
      <c r="G21" s="18">
        <f t="shared" si="2"/>
        <v>120.43530926398014</v>
      </c>
    </row>
    <row r="22" spans="1:7" s="7" customFormat="1" ht="34.5" customHeight="1">
      <c r="A22" s="12" t="s">
        <v>18</v>
      </c>
      <c r="B22" s="16">
        <v>1468783.20248</v>
      </c>
      <c r="C22" s="16">
        <f>1318132245.18/1000</f>
        <v>1318132.2451800001</v>
      </c>
      <c r="D22" s="17">
        <f t="shared" si="0"/>
        <v>89.743145411410623</v>
      </c>
      <c r="E22" s="16">
        <v>0</v>
      </c>
      <c r="F22" s="17">
        <f t="shared" si="1"/>
        <v>1318132.2451800001</v>
      </c>
      <c r="G22" s="18" t="s">
        <v>21</v>
      </c>
    </row>
    <row r="23" spans="1:7" s="8" customFormat="1" ht="24.75" customHeight="1">
      <c r="A23" s="13" t="s">
        <v>2</v>
      </c>
      <c r="B23" s="19">
        <v>44431655.698399998</v>
      </c>
      <c r="C23" s="19">
        <f>SUM(C7:C22)</f>
        <v>28640153.820469998</v>
      </c>
      <c r="D23" s="20">
        <f>C23/B23*100</f>
        <v>64.458893935616587</v>
      </c>
      <c r="E23" s="19">
        <f>SUM(E7:E22)</f>
        <v>25954701.162969999</v>
      </c>
      <c r="F23" s="21">
        <f t="shared" si="1"/>
        <v>2685452.6574999988</v>
      </c>
      <c r="G23" s="22">
        <f t="shared" si="2"/>
        <v>110.3466907233414</v>
      </c>
    </row>
    <row r="24" spans="1:7" ht="12.75" customHeight="1">
      <c r="A24" s="1"/>
      <c r="B24" s="1"/>
      <c r="C24" s="1"/>
      <c r="D24" s="5"/>
      <c r="E24" s="1"/>
      <c r="F24" s="1"/>
    </row>
  </sheetData>
  <mergeCells count="9">
    <mergeCell ref="A2:C2"/>
    <mergeCell ref="A1:G1"/>
    <mergeCell ref="C4:C5"/>
    <mergeCell ref="B4:B5"/>
    <mergeCell ref="A4:A5"/>
    <mergeCell ref="D4:D5"/>
    <mergeCell ref="E4:E5"/>
    <mergeCell ref="A3:G3"/>
    <mergeCell ref="F4:G4"/>
  </mergeCells>
  <pageMargins left="0.59055118110236227" right="0.59055118110236227" top="0.59055118110236227" bottom="0.59055118110236227" header="0.39370078740157483" footer="0.39370078740157483"/>
  <pageSetup paperSize="9" scale="47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50AC93-FE64-4A2C-BBA8-C307481967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ГОСПРОГРАММАМ</vt:lpstr>
      <vt:lpstr>'ПО ГОСПРОГРАММАМ'!Заголовки_для_печати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Ольга Лазеревна</dc:creator>
  <cp:lastModifiedBy>Смирнов Игорь Николаевич</cp:lastModifiedBy>
  <cp:lastPrinted>2017-11-29T06:47:08Z</cp:lastPrinted>
  <dcterms:created xsi:type="dcterms:W3CDTF">2017-08-15T14:29:29Z</dcterms:created>
  <dcterms:modified xsi:type="dcterms:W3CDTF">2017-11-29T07:45:48Z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c:\tmp_ks\appdata_BudgetSmart2017mf\ReportManager\Аналитический отчет по исполнению бюджета с произвольной группировкой_3.xlsx</vt:lpwstr>
  </property>
  <property fmtid="{D5CDD505-2E9C-101B-9397-08002B2CF9AE}" pid="3" name="Report Name">
    <vt:lpwstr>c__tmp_ks_appdata_BudgetSmart2017mf_ReportManager_Аналитический отчет по исполнению бюджета с произвольной группировкой_3.xlsx</vt:lpwstr>
  </property>
</Properties>
</file>